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deronde\Desktop\excel-challenge\"/>
    </mc:Choice>
  </mc:AlternateContent>
  <xr:revisionPtr revIDLastSave="0" documentId="13_ncr:1_{44777B76-2FA2-4E6D-9A2C-F4E2BD44CD82}" xr6:coauthVersionLast="46" xr6:coauthVersionMax="46" xr10:uidLastSave="{00000000-0000-0000-0000-000000000000}"/>
  <bookViews>
    <workbookView xWindow="-108" yWindow="-108" windowWidth="23256" windowHeight="12720" xr2:uid="{00000000-000D-0000-FFFF-FFFF00000000}"/>
  </bookViews>
  <sheets>
    <sheet name="Data" sheetId="1" r:id="rId1"/>
    <sheet name="Pivot (1)" sheetId="2" r:id="rId2"/>
    <sheet name="Pivot (2)" sheetId="3" r:id="rId3"/>
    <sheet name="Pivot (3)" sheetId="4" r:id="rId4"/>
    <sheet name="Bonus (1)" sheetId="5" r:id="rId5"/>
    <sheet name="Bonus (2)" sheetId="7" r:id="rId6"/>
  </sheets>
  <definedNames>
    <definedName name="_xlnm._FilterDatabase" localSheetId="5" hidden="1">'Bonus (2)'!$P$3:$S$3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401" i="7" l="1"/>
  <c r="C9" i="7"/>
  <c r="B9" i="7"/>
  <c r="C8" i="7"/>
  <c r="B8" i="7"/>
  <c r="C7" i="7"/>
  <c r="B7" i="7"/>
  <c r="C6" i="7"/>
  <c r="B6" i="7"/>
  <c r="C5" i="7"/>
  <c r="B5" i="7"/>
  <c r="C4" i="7"/>
  <c r="B4" i="7"/>
  <c r="H3" i="5"/>
  <c r="I3" i="5"/>
  <c r="J3" i="5"/>
  <c r="H4" i="5"/>
  <c r="I4" i="5"/>
  <c r="J4" i="5"/>
  <c r="H5" i="5"/>
  <c r="I5" i="5"/>
  <c r="J5" i="5"/>
  <c r="H6" i="5"/>
  <c r="I6" i="5"/>
  <c r="J6" i="5"/>
  <c r="H7" i="5"/>
  <c r="I7" i="5"/>
  <c r="J7" i="5"/>
  <c r="H8" i="5"/>
  <c r="I8" i="5"/>
  <c r="J8" i="5"/>
  <c r="H9" i="5"/>
  <c r="I9" i="5"/>
  <c r="J9" i="5"/>
  <c r="H10" i="5"/>
  <c r="I10" i="5"/>
  <c r="J10" i="5"/>
  <c r="H11" i="5"/>
  <c r="I11" i="5"/>
  <c r="J11" i="5"/>
  <c r="H12" i="5"/>
  <c r="I12" i="5"/>
  <c r="J12" i="5"/>
  <c r="H13" i="5"/>
  <c r="I13" i="5"/>
  <c r="J13" i="5"/>
  <c r="J2" i="5"/>
  <c r="I2" i="5"/>
  <c r="H2" i="5"/>
  <c r="F3" i="5"/>
  <c r="F4" i="5"/>
  <c r="F5" i="5"/>
  <c r="F6" i="5"/>
  <c r="F7" i="5"/>
  <c r="F8" i="5"/>
  <c r="F9" i="5"/>
  <c r="F10" i="5"/>
  <c r="G10" i="5" s="1"/>
  <c r="F11" i="5"/>
  <c r="F12" i="5"/>
  <c r="F13" i="5"/>
  <c r="F2" i="5"/>
  <c r="E3" i="5"/>
  <c r="E4" i="5"/>
  <c r="E5" i="5"/>
  <c r="E6" i="5"/>
  <c r="G6" i="5" s="1"/>
  <c r="E7" i="5"/>
  <c r="E8" i="5"/>
  <c r="E9" i="5"/>
  <c r="E10" i="5"/>
  <c r="E11" i="5"/>
  <c r="G11" i="5" s="1"/>
  <c r="E12" i="5"/>
  <c r="E13" i="5"/>
  <c r="G13" i="5" s="1"/>
  <c r="E2" i="5"/>
  <c r="D3" i="5"/>
  <c r="D4" i="5"/>
  <c r="D5" i="5"/>
  <c r="D6" i="5"/>
  <c r="D7" i="5"/>
  <c r="D8" i="5"/>
  <c r="D9" i="5"/>
  <c r="D10" i="5"/>
  <c r="D11" i="5"/>
  <c r="D12" i="5"/>
  <c r="D13" i="5"/>
  <c r="D2" i="5"/>
  <c r="G5" i="5"/>
  <c r="G8" i="5"/>
  <c r="G3" i="5"/>
  <c r="G4" i="5"/>
  <c r="G7" i="5"/>
  <c r="G9" i="5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12" i="5" l="1"/>
  <c r="G2" i="5"/>
</calcChain>
</file>

<file path=xl/sharedStrings.xml><?xml version="1.0" encoding="utf-8"?>
<sst xmlns="http://schemas.openxmlformats.org/spreadsheetml/2006/main" count="32278" uniqueCount="8416">
  <si>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</si>
  <si>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</si>
  <si>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</si>
  <si>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</si>
  <si>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</si>
  <si>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</si>
  <si>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</si>
  <si>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</si>
  <si>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</si>
  <si>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</si>
  <si>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</si>
  <si>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</si>
  <si>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</si>
  <si>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</si>
  <si>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</si>
  <si>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</si>
  <si>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</si>
  <si>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</si>
  <si>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</si>
  <si>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</si>
  <si>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</si>
  <si>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</si>
  <si>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</si>
  <si>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</si>
  <si>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</si>
  <si>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</si>
  <si>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</si>
  <si>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</si>
  <si>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</si>
  <si>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</si>
  <si>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</si>
  <si>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</si>
  <si>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</si>
  <si>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</si>
  <si>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</si>
  <si>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</si>
  <si>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</si>
  <si>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</si>
  <si>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</si>
  <si>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</si>
  <si>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</si>
  <si>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</si>
  <si>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</si>
  <si>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</si>
  <si>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</si>
  <si>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</si>
  <si>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</si>
  <si>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</si>
  <si>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</si>
  <si>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</si>
  <si>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</si>
  <si>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</si>
  <si>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</si>
  <si>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</si>
  <si>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</si>
  <si>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</si>
  <si>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</si>
  <si>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</si>
  <si>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</si>
  <si>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</si>
  <si>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</si>
  <si>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</si>
  <si>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</si>
  <si>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</si>
  <si>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</si>
  <si>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</si>
  <si>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</si>
  <si>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</si>
  <si>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</si>
  <si>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</si>
  <si>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</si>
  <si>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</si>
  <si>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</si>
  <si>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</si>
  <si>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</si>
  <si>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</si>
  <si>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</si>
  <si>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</si>
  <si>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</si>
  <si>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</si>
  <si>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</si>
  <si>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</si>
  <si>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</si>
  <si>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</si>
  <si>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</si>
  <si>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</si>
  <si>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</si>
  <si>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</si>
  <si>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</si>
  <si>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</si>
  <si>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</si>
  <si>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</si>
  <si>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</si>
  <si>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</si>
  <si>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</si>
  <si>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</si>
  <si>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</si>
  <si>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</si>
  <si>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</si>
  <si>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</si>
  <si>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</si>
  <si>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</si>
  <si>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</si>
  <si>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</si>
  <si>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</si>
  <si>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</si>
  <si>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</si>
  <si>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</si>
  <si>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</si>
  <si>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</si>
  <si>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</si>
  <si>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</si>
  <si>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</si>
  <si>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</si>
  <si>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</si>
  <si>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</si>
  <si>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</si>
  <si>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</si>
  <si>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</si>
  <si>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</si>
  <si>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</si>
  <si>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</si>
  <si>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</si>
  <si>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</si>
  <si>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</si>
  <si>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</si>
  <si>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</si>
  <si>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</si>
  <si>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</si>
  <si>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</si>
  <si>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</si>
  <si>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</si>
  <si>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</si>
  <si>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</si>
  <si>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</si>
  <si>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</si>
  <si>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</si>
  <si>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</si>
  <si>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</si>
  <si>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</si>
  <si>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</si>
  <si>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</si>
  <si>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</si>
  <si>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</si>
  <si>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</si>
  <si>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</si>
  <si>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</si>
  <si>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</si>
  <si>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</si>
  <si>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</si>
  <si>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</si>
  <si>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</si>
  <si>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</si>
  <si>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</si>
  <si>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</si>
  <si>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</si>
  <si>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</si>
  <si>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</si>
  <si>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</si>
  <si>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</si>
  <si>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</si>
  <si>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</si>
  <si>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</si>
  <si>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</si>
  <si>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</si>
  <si>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</si>
  <si>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</si>
  <si>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</si>
  <si>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</si>
  <si>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</si>
  <si>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</si>
  <si>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</si>
  <si>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</si>
  <si>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</si>
  <si>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</si>
  <si>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</si>
  <si>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</si>
  <si>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</si>
  <si>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</si>
  <si>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</si>
  <si>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</si>
  <si>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</si>
  <si>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</si>
  <si>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</si>
  <si>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</si>
  <si>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</si>
  <si>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</si>
  <si>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</si>
  <si>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</si>
  <si>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</si>
  <si>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</si>
  <si>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</si>
  <si>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</si>
  <si>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</si>
  <si>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</si>
  <si>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</si>
  <si>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</si>
  <si>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</si>
  <si>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</si>
  <si>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</si>
  <si>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</si>
  <si>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</si>
  <si>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</si>
  <si>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</si>
  <si>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</si>
  <si>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</si>
  <si>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</si>
  <si>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</si>
  <si>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</si>
  <si>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</si>
  <si>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</si>
  <si>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</si>
  <si>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</si>
  <si>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</si>
  <si>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</si>
  <si>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</si>
  <si>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</si>
  <si>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</si>
  <si>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</si>
  <si>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</si>
  <si>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</si>
  <si>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</si>
  <si>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</si>
  <si>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</si>
  <si>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</si>
  <si>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</si>
  <si>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</si>
  <si>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</si>
  <si>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</si>
  <si>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</si>
  <si>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</si>
  <si>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</si>
  <si>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</si>
  <si>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</si>
  <si>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</si>
  <si>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</si>
  <si>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</si>
  <si>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</si>
  <si>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</si>
  <si>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</si>
  <si>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</si>
  <si>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</si>
  <si>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</si>
  <si>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</si>
  <si>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</si>
  <si>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</si>
  <si>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</si>
  <si>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</si>
  <si>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</si>
  <si>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</si>
  <si>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</si>
  <si>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</si>
  <si>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</si>
  <si>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</si>
  <si>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</si>
  <si>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</si>
  <si>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</si>
  <si>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</si>
  <si>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</si>
  <si>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</si>
  <si>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</si>
  <si>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</si>
  <si>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</si>
  <si>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</si>
  <si>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</si>
  <si>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</si>
  <si>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</si>
  <si>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</si>
  <si>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</si>
  <si>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</si>
  <si>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</si>
  <si>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</si>
  <si>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</si>
  <si>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</si>
  <si>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</si>
  <si>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</si>
  <si>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</si>
  <si>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</si>
  <si>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</si>
  <si>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</si>
  <si>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</si>
  <si>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</si>
  <si>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</si>
  <si>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</si>
  <si>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</si>
  <si>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</si>
  <si>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</si>
  <si>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</si>
  <si>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</si>
  <si>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</si>
  <si>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</si>
  <si>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</si>
  <si>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</si>
  <si>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</si>
  <si>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</si>
  <si>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</si>
  <si>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</si>
  <si>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</si>
  <si>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</si>
  <si>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</si>
  <si>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</si>
  <si>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</si>
  <si>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</si>
  <si>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</si>
  <si>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</si>
  <si>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</si>
  <si>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</si>
  <si>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</si>
  <si>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</si>
  <si>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</si>
  <si>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</si>
  <si>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</si>
  <si>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</si>
  <si>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</si>
  <si>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</si>
  <si>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</si>
  <si>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</si>
  <si>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</si>
  <si>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</si>
  <si>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</si>
  <si>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</si>
  <si>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</si>
  <si>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</si>
  <si>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</si>
  <si>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</si>
  <si>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</si>
  <si>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</si>
  <si>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</si>
  <si>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</si>
  <si>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</si>
  <si>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</si>
  <si>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</si>
  <si>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</si>
  <si>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</si>
  <si>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</si>
  <si>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</si>
  <si>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</si>
  <si>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</si>
  <si>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</si>
  <si>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</si>
  <si>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</si>
  <si>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</si>
  <si>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</si>
  <si>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</si>
  <si>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</si>
  <si>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</si>
  <si>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</si>
  <si>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</si>
  <si>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</si>
  <si>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</si>
  <si>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</si>
  <si>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</si>
  <si>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</si>
  <si>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</si>
  <si>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</si>
  <si>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</si>
  <si>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</si>
  <si>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</si>
  <si>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</si>
  <si>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</si>
  <si>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</si>
  <si>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</si>
  <si>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</si>
  <si>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</si>
  <si>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</si>
  <si>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</si>
  <si>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</si>
  <si>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</si>
  <si>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</si>
  <si>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</si>
  <si>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</si>
  <si>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</si>
  <si>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</si>
  <si>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</si>
  <si>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</si>
  <si>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</si>
  <si>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</si>
  <si>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</si>
  <si>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</si>
  <si>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</si>
  <si>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</si>
  <si>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</si>
  <si>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</si>
  <si>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</si>
  <si>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</si>
  <si>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</si>
  <si>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</si>
  <si>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</si>
  <si>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</si>
  <si>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</si>
  <si>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</si>
  <si>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</si>
  <si>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</si>
  <si>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</si>
  <si>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</si>
  <si>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</si>
  <si>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</si>
  <si>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</si>
  <si>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</si>
  <si>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</si>
  <si>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</si>
  <si>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</si>
  <si>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</si>
  <si>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</si>
  <si>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</si>
  <si>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</si>
  <si>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</si>
  <si>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</si>
  <si>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</si>
  <si>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</si>
  <si>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</si>
  <si>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</si>
  <si>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</si>
  <si>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</si>
  <si>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</si>
  <si>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</si>
  <si>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</si>
  <si>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</si>
  <si>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</si>
  <si>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</si>
  <si>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</si>
  <si>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</si>
  <si>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</si>
  <si>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</si>
  <si>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</si>
  <si>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</si>
  <si>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</si>
  <si>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</si>
  <si>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</si>
  <si>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</si>
  <si>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</si>
  <si>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</si>
  <si>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</si>
  <si>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</si>
  <si>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</si>
  <si>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</si>
  <si>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</si>
  <si>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</si>
  <si>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</si>
  <si>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</si>
  <si>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</si>
  <si>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</si>
  <si>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</si>
  <si>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</si>
  <si>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</si>
  <si>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</si>
  <si>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</si>
  <si>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</si>
  <si>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</si>
  <si>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</si>
  <si>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</si>
  <si>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</si>
  <si>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</si>
  <si>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</si>
  <si>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</si>
  <si>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</si>
  <si>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</si>
  <si>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</si>
  <si>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</si>
  <si>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</si>
  <si>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</si>
  <si>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</si>
  <si>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</si>
  <si>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</si>
  <si>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</si>
  <si>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</si>
  <si>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</si>
  <si>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</si>
  <si>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</si>
  <si>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</si>
  <si>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</si>
  <si>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</si>
  <si>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</si>
  <si>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</si>
  <si>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</si>
  <si>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</si>
  <si>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</si>
  <si>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</si>
  <si>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</si>
  <si>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</si>
  <si>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</si>
  <si>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</si>
  <si>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</si>
  <si>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</si>
  <si>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</si>
  <si>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</si>
  <si>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</si>
  <si>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</si>
  <si>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</si>
  <si>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</si>
  <si>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</si>
  <si>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</si>
  <si>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</si>
  <si>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</si>
  <si>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</si>
  <si>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</si>
  <si>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</si>
  <si>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</si>
  <si>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</si>
  <si>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</si>
  <si>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</si>
  <si>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</si>
  <si>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</si>
  <si>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</si>
  <si>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</si>
  <si>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</si>
  <si>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</si>
  <si>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</si>
  <si>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</si>
  <si>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</si>
  <si>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</si>
  <si>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</si>
  <si>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</si>
  <si>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</si>
  <si>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</si>
  <si>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</si>
  <si>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</si>
  <si>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</si>
  <si>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</si>
  <si>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</si>
  <si>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</si>
  <si>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</si>
  <si>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</si>
  <si>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</si>
  <si>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</si>
  <si>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</si>
  <si>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</si>
  <si>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</si>
  <si>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</si>
  <si>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</si>
  <si>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</si>
  <si>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</si>
  <si>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</si>
  <si>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</si>
  <si>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</si>
  <si>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</si>
  <si>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</si>
  <si>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</si>
  <si>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</si>
  <si>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</si>
  <si>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</si>
  <si>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</si>
  <si>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</si>
  <si>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</si>
  <si>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</si>
  <si>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</si>
  <si>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</si>
  <si>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</si>
  <si>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</si>
  <si>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</si>
  <si>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</si>
  <si>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</si>
  <si>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</si>
  <si>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</si>
  <si>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</si>
  <si>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</si>
  <si>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</si>
  <si>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</si>
  <si>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</si>
  <si>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</si>
  <si>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</si>
  <si>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</si>
  <si>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</si>
  <si>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</si>
  <si>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</si>
  <si>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</si>
  <si>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</si>
  <si>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</si>
  <si>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</si>
  <si>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</si>
  <si>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</si>
  <si>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</si>
  <si>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</si>
  <si>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</si>
  <si>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</si>
  <si>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</si>
  <si>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</si>
  <si>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</si>
  <si>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</si>
  <si>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</si>
  <si>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</si>
  <si>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</si>
  <si>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</si>
  <si>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</si>
  <si>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</si>
  <si>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</si>
  <si>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</si>
  <si>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</si>
  <si>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</si>
  <si>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</si>
  <si>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</si>
  <si>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</si>
  <si>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</si>
  <si>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</si>
  <si>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</si>
  <si>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</si>
  <si>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</si>
  <si>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</si>
  <si>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</si>
  <si>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</si>
  <si>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</si>
  <si>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</si>
  <si>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</si>
  <si>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</si>
  <si>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</si>
  <si>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</si>
  <si>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</si>
  <si>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</si>
  <si>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</si>
  <si>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</si>
  <si>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</si>
  <si>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</si>
  <si>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</si>
  <si>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</si>
  <si>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</si>
  <si>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</si>
  <si>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</si>
  <si>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</si>
  <si>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</si>
  <si>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</si>
  <si>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</si>
  <si>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</si>
  <si>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</si>
  <si>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</si>
  <si>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</si>
  <si>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</si>
  <si>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</si>
  <si>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</si>
  <si>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</si>
  <si>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</si>
  <si>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</si>
  <si>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</si>
  <si>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</si>
  <si>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</si>
  <si>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</si>
  <si>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</si>
  <si>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</si>
  <si>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</si>
  <si>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</si>
  <si>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</si>
  <si>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</si>
  <si>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</si>
  <si>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</si>
  <si>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</si>
  <si>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</si>
  <si>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</si>
  <si>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</si>
  <si>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</si>
  <si>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</si>
  <si>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</si>
  <si>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</si>
  <si>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</si>
  <si>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</si>
  <si>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</si>
  <si>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</si>
  <si>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</si>
  <si>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</si>
  <si>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</si>
  <si>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</si>
  <si>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</si>
  <si>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</si>
  <si>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</si>
  <si>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</si>
  <si>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</si>
  <si>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</si>
  <si>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</si>
  <si>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</si>
  <si>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</si>
  <si>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</si>
  <si>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</si>
  <si>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</si>
  <si>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</si>
  <si>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</si>
  <si>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</si>
  <si>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</si>
  <si>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</si>
  <si>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</si>
  <si>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</si>
  <si>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</si>
  <si>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</si>
  <si>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</si>
  <si>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</si>
  <si>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</si>
  <si>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</si>
  <si>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</si>
  <si>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</si>
  <si>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</si>
  <si>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</si>
  <si>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</si>
  <si>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</si>
  <si>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</si>
  <si>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</si>
  <si>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</si>
  <si>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</si>
  <si>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</si>
  <si>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</si>
  <si>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</si>
  <si>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</si>
  <si>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</si>
  <si>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</si>
  <si>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</si>
  <si>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</si>
  <si>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</si>
  <si>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</si>
  <si>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</si>
  <si>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</si>
  <si>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</si>
  <si>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</si>
  <si>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</si>
  <si>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</si>
  <si>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</si>
  <si>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</si>
  <si>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</si>
  <si>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</si>
  <si>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</si>
  <si>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</si>
  <si>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</si>
  <si>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</si>
  <si>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</si>
  <si>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</si>
  <si>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</si>
  <si>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</si>
  <si>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</si>
  <si>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</si>
  <si>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</si>
  <si>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</si>
  <si>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</si>
  <si>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</si>
  <si>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</si>
  <si>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</si>
  <si>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</si>
  <si>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</si>
  <si>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</si>
  <si>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</si>
  <si>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</si>
  <si>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</si>
  <si>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</si>
  <si>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</si>
  <si>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</si>
  <si>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</si>
  <si>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</si>
  <si>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</si>
  <si>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</si>
  <si>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</si>
  <si>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</si>
  <si>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</si>
  <si>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</si>
  <si>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</si>
  <si>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</si>
  <si>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</si>
  <si>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</si>
  <si>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</si>
  <si>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</si>
  <si>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</si>
  <si>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</si>
  <si>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</si>
  <si>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</si>
  <si>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</si>
  <si>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</si>
  <si>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</si>
  <si>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</si>
  <si>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</si>
  <si>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</si>
  <si>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</si>
  <si>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</si>
  <si>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</si>
  <si>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</si>
  <si>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</si>
  <si>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</si>
  <si>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</si>
  <si>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</si>
  <si>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</si>
  <si>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</si>
  <si>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</si>
  <si>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</si>
  <si>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</si>
  <si>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</si>
  <si>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</si>
  <si>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</si>
  <si>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</si>
  <si>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</si>
  <si>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</si>
  <si>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</si>
  <si>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</si>
  <si>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</si>
  <si>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</si>
  <si>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</si>
  <si>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</si>
  <si>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</si>
  <si>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</si>
  <si>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</si>
  <si>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</si>
  <si>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</si>
  <si>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</si>
  <si>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</si>
  <si>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</si>
  <si>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</si>
  <si>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</si>
  <si>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</si>
  <si>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</si>
  <si>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</si>
  <si>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</si>
  <si>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</si>
  <si>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</si>
  <si>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</si>
  <si>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</si>
  <si>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</si>
  <si>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</si>
  <si>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</si>
  <si>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</si>
  <si>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</si>
  <si>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</si>
  <si>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</si>
  <si>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</si>
  <si>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</si>
  <si>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</si>
  <si>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</si>
  <si>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</si>
  <si>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</si>
  <si>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</si>
  <si>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</si>
  <si>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</si>
  <si>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</si>
  <si>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</si>
  <si>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</si>
  <si>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</si>
  <si>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</si>
  <si>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</si>
  <si>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</si>
  <si>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</si>
  <si>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</si>
  <si>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</si>
  <si>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</si>
  <si>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</si>
  <si>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</si>
  <si>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</si>
  <si>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</si>
  <si>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</si>
  <si>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</si>
  <si>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</si>
  <si>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</si>
  <si>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</si>
  <si>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</si>
  <si>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</si>
  <si>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</si>
  <si>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</si>
  <si>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</si>
  <si>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</si>
  <si>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</si>
  <si>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</si>
  <si>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</si>
  <si>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</si>
  <si>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</si>
  <si>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</si>
  <si>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</si>
  <si>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</si>
  <si>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</si>
  <si>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</si>
  <si>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</si>
  <si>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</si>
  <si>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</si>
  <si>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</si>
  <si>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</si>
  <si>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</si>
  <si>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</si>
  <si>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</si>
  <si>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</si>
  <si>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</si>
  <si>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</si>
  <si>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</si>
  <si>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</si>
  <si>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</si>
  <si>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</si>
  <si>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</si>
  <si>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</si>
  <si>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</si>
  <si>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</si>
  <si>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</si>
  <si>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</si>
  <si>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</si>
  <si>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</si>
  <si>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</si>
  <si>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</si>
  <si>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</si>
  <si>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</si>
  <si>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</si>
  <si>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</si>
  <si>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</si>
  <si>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</si>
  <si>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</si>
  <si>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</si>
  <si>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</si>
  <si>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</si>
  <si>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</si>
  <si>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</si>
  <si>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</si>
  <si>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</si>
  <si>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</si>
  <si>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</si>
  <si>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</si>
  <si>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</si>
  <si>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</si>
  <si>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</si>
  <si>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</si>
  <si>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</si>
  <si>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</si>
  <si>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</si>
  <si>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</si>
  <si>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</si>
  <si>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</si>
  <si>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</si>
  <si>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</si>
  <si>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</si>
  <si>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</si>
  <si>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</si>
  <si>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</si>
  <si>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</si>
  <si>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</si>
  <si>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</si>
  <si>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</si>
  <si>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</si>
  <si>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</si>
  <si>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</si>
  <si>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</si>
  <si>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</si>
  <si>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</si>
  <si>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</si>
  <si>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</si>
  <si>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</si>
  <si>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</si>
  <si>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</si>
  <si>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</si>
  <si>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</si>
  <si>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</si>
  <si>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</si>
  <si>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</si>
  <si>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</si>
  <si>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</si>
  <si>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</si>
  <si>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</si>
  <si>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</si>
  <si>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</si>
  <si>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</si>
  <si>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</si>
  <si>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</si>
  <si>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</si>
  <si>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</si>
  <si>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</si>
  <si>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</si>
  <si>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</si>
  <si>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</si>
  <si>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</si>
  <si>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</si>
  <si>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</si>
  <si>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</si>
  <si>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</si>
  <si>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</si>
  <si>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</si>
  <si>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</si>
  <si>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</si>
  <si>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</si>
  <si>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</si>
  <si>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</si>
  <si>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</si>
  <si>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</si>
  <si>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</si>
  <si>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</si>
  <si>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</si>
  <si>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</si>
  <si>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</si>
  <si>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</si>
  <si>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</si>
  <si>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</si>
  <si>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</si>
  <si>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</si>
  <si>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</si>
  <si>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</si>
  <si>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</si>
  <si>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</si>
  <si>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</si>
  <si>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</si>
  <si>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</si>
  <si>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</si>
  <si>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</si>
  <si>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</si>
  <si>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</si>
  <si>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</si>
  <si>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</si>
  <si>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</si>
  <si>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</si>
  <si>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</si>
  <si>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</si>
  <si>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</si>
  <si>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</si>
  <si>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</si>
  <si>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</si>
  <si>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</si>
  <si>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</si>
  <si>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</si>
  <si>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</si>
  <si>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</si>
  <si>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</si>
  <si>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</si>
  <si>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</si>
  <si>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</si>
  <si>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</si>
  <si>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</si>
  <si>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</si>
  <si>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</si>
  <si>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</si>
  <si>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</si>
  <si>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</si>
  <si>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</si>
  <si>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</si>
  <si>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</si>
  <si>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</si>
  <si>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</si>
  <si>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</si>
  <si>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</si>
  <si>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</si>
  <si>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</si>
  <si>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</si>
  <si>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</si>
  <si>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</si>
  <si>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</si>
  <si>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</si>
  <si>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</si>
  <si>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</si>
  <si>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</si>
  <si>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</si>
  <si>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</si>
  <si>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</si>
  <si>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</si>
  <si>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</si>
  <si>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</si>
  <si>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</si>
  <si>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</si>
  <si>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</si>
  <si>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</si>
  <si>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</si>
  <si>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</si>
  <si>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</si>
  <si>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</si>
  <si>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</si>
  <si>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</si>
  <si>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</si>
  <si>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</si>
  <si>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</si>
  <si>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</si>
  <si>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</si>
  <si>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</si>
  <si>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</si>
  <si>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</si>
  <si>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</si>
  <si>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</si>
  <si>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</si>
  <si>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</si>
  <si>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</si>
  <si>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</si>
  <si>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</si>
  <si>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</si>
  <si>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</si>
  <si>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</si>
  <si>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</si>
  <si>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</si>
  <si>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</si>
  <si>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</si>
  <si>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</si>
  <si>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</si>
  <si>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</si>
  <si>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</si>
  <si>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</si>
  <si>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</si>
  <si>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</si>
  <si>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</si>
  <si>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</si>
  <si>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</si>
  <si>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</si>
  <si>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</si>
  <si>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</si>
  <si>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</si>
  <si>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</si>
  <si>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</si>
  <si>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</si>
  <si>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</si>
  <si>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</si>
  <si>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</si>
  <si>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</si>
  <si>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</si>
  <si>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</si>
  <si>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</si>
  <si>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</si>
  <si>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</si>
  <si>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</si>
  <si>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</si>
  <si>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</si>
  <si>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</si>
  <si>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</si>
  <si>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</si>
  <si>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</si>
  <si>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</si>
  <si>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</si>
  <si>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</si>
  <si>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</si>
  <si>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</si>
  <si>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</si>
  <si>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</si>
  <si>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</si>
  <si>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</si>
  <si>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</si>
  <si>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</si>
  <si>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</si>
  <si>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</si>
  <si>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</si>
  <si>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</si>
  <si>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</si>
  <si>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</si>
  <si>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</si>
  <si>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</si>
  <si>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</si>
  <si>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</si>
  <si>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</si>
  <si>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</si>
  <si>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</si>
  <si>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</si>
  <si>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</si>
  <si>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</si>
  <si>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</si>
  <si>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</si>
  <si>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</si>
  <si>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</si>
  <si>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</si>
  <si>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</si>
  <si>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</si>
  <si>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</si>
  <si>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</si>
  <si>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</si>
  <si>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</si>
  <si>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</si>
  <si>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</si>
  <si>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</si>
  <si>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</si>
  <si>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</si>
  <si>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</si>
  <si>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</si>
  <si>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</si>
  <si>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</si>
  <si>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</si>
  <si>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</si>
  <si>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</si>
  <si>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</si>
  <si>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</si>
  <si>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</si>
  <si>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</si>
  <si>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</si>
  <si>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</si>
  <si>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</si>
  <si>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</si>
  <si>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</si>
  <si>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</si>
  <si>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</si>
  <si>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</si>
  <si>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</si>
  <si>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</si>
  <si>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</si>
  <si>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</si>
  <si>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</si>
  <si>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</si>
  <si>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</si>
  <si>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</si>
  <si>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</si>
  <si>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</si>
  <si>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</si>
  <si>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</si>
  <si>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</si>
  <si>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</si>
  <si>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</si>
  <si>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</si>
  <si>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</si>
  <si>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</si>
  <si>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</si>
  <si>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</si>
  <si>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</si>
  <si>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</si>
  <si>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</si>
  <si>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</si>
  <si>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</si>
  <si>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</si>
  <si>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</si>
  <si>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</si>
  <si>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</si>
  <si>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</si>
  <si>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</si>
  <si>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</si>
  <si>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</si>
  <si>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</si>
  <si>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</si>
  <si>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</si>
  <si>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</si>
  <si>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</si>
  <si>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</si>
  <si>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</si>
  <si>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</si>
  <si>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</si>
  <si>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</si>
  <si>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</si>
  <si>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</si>
  <si>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</si>
  <si>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</si>
  <si>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</si>
  <si>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</si>
  <si>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</si>
  <si>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</si>
  <si>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</si>
  <si>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</si>
  <si>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</si>
  <si>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</si>
  <si>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</si>
  <si>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</si>
  <si>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</si>
  <si>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</si>
  <si>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</si>
  <si>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</si>
  <si>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</si>
  <si>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</si>
  <si>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</si>
  <si>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</si>
  <si>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</si>
  <si>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</si>
  <si>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</si>
  <si>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</si>
  <si>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</si>
  <si>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</si>
  <si>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</si>
  <si>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</si>
  <si>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</si>
  <si>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</si>
  <si>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</si>
  <si>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</si>
  <si>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</si>
  <si>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</si>
  <si>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</si>
  <si>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</si>
  <si>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</si>
  <si>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</si>
  <si>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</si>
  <si>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</si>
  <si>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</si>
  <si>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</si>
  <si>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</si>
  <si>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</si>
  <si>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</si>
  <si>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</si>
  <si>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</si>
  <si>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</si>
  <si>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</si>
  <si>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</si>
  <si>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</si>
  <si>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</si>
  <si>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</si>
  <si>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</si>
  <si>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</si>
  <si>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</si>
  <si>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</si>
  <si>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</si>
  <si>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</si>
  <si>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</si>
  <si>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</si>
  <si>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</si>
  <si>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</si>
  <si>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</si>
  <si>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</si>
  <si>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</si>
  <si>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</si>
  <si>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</si>
  <si>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</si>
  <si>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</si>
  <si>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</si>
  <si>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</si>
  <si>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</si>
  <si>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</si>
  <si>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</si>
  <si>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</si>
  <si>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</si>
  <si>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</si>
  <si>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</si>
  <si>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</si>
  <si>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</si>
  <si>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</si>
  <si>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</si>
  <si>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</si>
  <si>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</si>
  <si>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</si>
  <si>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</si>
  <si>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</si>
  <si>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</si>
  <si>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</si>
  <si>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</si>
  <si>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</si>
  <si>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</si>
  <si>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</si>
  <si>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</si>
  <si>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</si>
  <si>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</si>
  <si>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</si>
  <si>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</si>
  <si>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</si>
  <si>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</si>
  <si>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</si>
  <si>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</si>
  <si>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</si>
  <si>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</si>
  <si>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</si>
  <si>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</si>
  <si>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</si>
  <si>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</si>
  <si>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</si>
  <si>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</si>
  <si>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</si>
  <si>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</si>
  <si>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</si>
  <si>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</si>
  <si>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</si>
  <si>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</si>
  <si>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</si>
  <si>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</si>
  <si>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</si>
  <si>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</si>
  <si>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</si>
  <si>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</si>
  <si>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</si>
  <si>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</si>
  <si>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</si>
  <si>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</si>
  <si>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</si>
  <si>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</si>
  <si>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</si>
  <si>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</si>
  <si>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</si>
  <si>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</si>
  <si>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</si>
  <si>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</si>
  <si>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</si>
  <si>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</si>
  <si>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</si>
  <si>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</si>
  <si>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</si>
  <si>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</si>
  <si>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</si>
  <si>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</si>
  <si>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</si>
  <si>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</si>
  <si>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</si>
  <si>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</si>
  <si>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</si>
  <si>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</si>
  <si>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</si>
  <si>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</si>
  <si>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</si>
  <si>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</si>
  <si>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</si>
  <si>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</si>
  <si>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</si>
  <si>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</si>
  <si>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</si>
  <si>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</si>
  <si>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</si>
  <si>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</si>
  <si>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</si>
  <si>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</si>
  <si>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</si>
  <si>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</si>
  <si>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</si>
  <si>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</si>
  <si>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</si>
  <si>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</si>
  <si>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</si>
  <si>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</si>
  <si>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</si>
  <si>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</si>
  <si>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</si>
  <si>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</si>
  <si>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</si>
  <si>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</si>
  <si>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</si>
  <si>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</si>
  <si>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</si>
  <si>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</si>
  <si>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</si>
  <si>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</si>
  <si>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</si>
  <si>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</si>
  <si>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</si>
  <si>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</si>
  <si>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</si>
  <si>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</si>
  <si>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</si>
  <si>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</si>
  <si>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</si>
  <si>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</si>
  <si>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</si>
  <si>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</si>
  <si>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</si>
  <si>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</si>
  <si>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</si>
  <si>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</si>
  <si>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</si>
  <si>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</si>
  <si>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</si>
  <si>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</si>
  <si>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</si>
  <si>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</si>
  <si>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</si>
  <si>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</si>
  <si>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</si>
  <si>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</si>
  <si>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</si>
  <si>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</si>
  <si>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</si>
  <si>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</si>
  <si>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</si>
  <si>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</si>
  <si>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</si>
  <si>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</si>
  <si>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</si>
  <si>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</si>
  <si>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</si>
  <si>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</si>
  <si>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</si>
  <si>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</si>
  <si>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</si>
  <si>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</si>
  <si>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</si>
  <si>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</si>
  <si>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</si>
  <si>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</si>
  <si>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</si>
  <si>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</si>
  <si>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</si>
  <si>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</si>
  <si>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</si>
  <si>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</si>
  <si>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</si>
  <si>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</si>
  <si>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</si>
  <si>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</si>
  <si>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</si>
  <si>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</si>
  <si>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</si>
  <si>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</si>
  <si>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</si>
  <si>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</si>
  <si>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</si>
  <si>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</si>
  <si>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</si>
  <si>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</si>
  <si>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</si>
  <si>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</si>
  <si>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</si>
  <si>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</si>
  <si>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</si>
  <si>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</si>
  <si>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</si>
  <si>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</si>
  <si>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</si>
  <si>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</si>
  <si>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</si>
  <si>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</si>
  <si>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</si>
  <si>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</si>
  <si>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</si>
  <si>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</si>
  <si>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</si>
  <si>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</si>
  <si>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</si>
  <si>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</si>
  <si>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</si>
  <si>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</si>
  <si>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</si>
  <si>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</si>
  <si>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</si>
  <si>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</si>
  <si>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</si>
  <si>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</si>
  <si>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</si>
  <si>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</si>
  <si>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</si>
  <si>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</si>
  <si>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</si>
  <si>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</si>
  <si>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</si>
  <si>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</si>
  <si>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</si>
  <si>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</si>
  <si>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</si>
  <si>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</si>
  <si>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</si>
  <si>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</si>
  <si>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</si>
  <si>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</si>
  <si>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</si>
  <si>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</si>
  <si>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</si>
  <si>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</si>
  <si>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</si>
  <si>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</si>
  <si>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</si>
  <si>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</si>
  <si>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</si>
  <si>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</si>
  <si>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</si>
  <si>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</si>
  <si>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</si>
  <si>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</si>
  <si>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</si>
  <si>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</si>
  <si>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</si>
  <si>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</si>
  <si>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</si>
  <si>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</si>
  <si>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</si>
  <si>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</si>
  <si>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</si>
  <si>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</si>
  <si>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</si>
  <si>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</si>
  <si>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</si>
  <si>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</si>
  <si>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</si>
  <si>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</si>
  <si>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</si>
  <si>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</si>
  <si>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</si>
  <si>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</si>
  <si>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</si>
  <si>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</si>
  <si>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</si>
  <si>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</si>
  <si>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</si>
  <si>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</si>
  <si>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</si>
  <si>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</si>
  <si>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</si>
  <si>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</si>
  <si>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</si>
  <si>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</si>
  <si>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</si>
  <si>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</si>
  <si>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</si>
  <si>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</si>
  <si>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</si>
  <si>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</si>
  <si>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</si>
  <si>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</si>
  <si>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</si>
  <si>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</si>
  <si>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</si>
  <si>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</si>
  <si>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</si>
  <si>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</si>
  <si>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</si>
  <si>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</si>
  <si>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</si>
  <si>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</si>
  <si>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</si>
  <si>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</si>
  <si>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</si>
  <si>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</si>
  <si>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</si>
  <si>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</si>
  <si>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</si>
  <si>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</si>
  <si>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</si>
  <si>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</si>
  <si>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</si>
  <si>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</si>
  <si>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</si>
  <si>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</si>
  <si>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</si>
  <si>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</si>
  <si>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</si>
  <si>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</si>
  <si>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</si>
  <si>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</si>
  <si>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</si>
  <si>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</si>
  <si>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</si>
  <si>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</si>
  <si>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</si>
  <si>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</si>
  <si>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</si>
  <si>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</si>
  <si>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</si>
  <si>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</si>
  <si>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</si>
  <si>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</si>
  <si>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</si>
  <si>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</si>
  <si>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</si>
  <si>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</si>
  <si>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</si>
  <si>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</si>
  <si>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</si>
  <si>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</si>
  <si>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</si>
  <si>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</si>
  <si>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</si>
  <si>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</si>
  <si>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</si>
  <si>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</si>
  <si>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</si>
  <si>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</si>
  <si>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</si>
  <si>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</si>
  <si>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</si>
  <si>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</si>
  <si>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</si>
  <si>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</si>
  <si>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</si>
  <si>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</si>
  <si>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</si>
  <si>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</si>
  <si>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</si>
  <si>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</si>
  <si>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</si>
  <si>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</si>
  <si>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</si>
  <si>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</si>
  <si>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</si>
  <si>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</si>
  <si>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</si>
  <si>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</si>
  <si>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</si>
  <si>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</si>
  <si>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</si>
  <si>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</si>
  <si>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</si>
  <si>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</si>
  <si>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</si>
  <si>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</si>
  <si>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</si>
  <si>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</si>
  <si>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</si>
  <si>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</si>
  <si>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</si>
  <si>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</si>
  <si>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</si>
  <si>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</si>
  <si>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</si>
  <si>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</si>
  <si>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</si>
  <si>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</si>
  <si>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</si>
  <si>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</si>
  <si>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</si>
  <si>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</si>
  <si>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</si>
  <si>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</si>
  <si>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</si>
  <si>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</si>
  <si>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</si>
  <si>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</si>
  <si>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</si>
  <si>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</si>
  <si>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</si>
  <si>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</si>
  <si>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</si>
  <si>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</si>
  <si>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</si>
  <si>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</si>
  <si>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</si>
  <si>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</si>
  <si>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</si>
  <si>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</si>
  <si>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</si>
  <si>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</si>
  <si>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</si>
  <si>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</si>
  <si>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</si>
  <si>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</si>
  <si>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</si>
  <si>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</si>
  <si>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</si>
  <si>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</si>
  <si>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</si>
  <si>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</si>
  <si>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</si>
  <si>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</si>
  <si>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</si>
  <si>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</si>
  <si>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</si>
  <si>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</si>
  <si>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</si>
  <si>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</si>
  <si>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</si>
  <si>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</si>
  <si>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</si>
  <si>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</si>
  <si>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</si>
  <si>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</si>
  <si>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</si>
  <si>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</si>
  <si>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</si>
  <si>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</si>
  <si>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</si>
  <si>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</si>
  <si>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</si>
  <si>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</si>
  <si>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</si>
  <si>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</si>
  <si>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</si>
  <si>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</si>
  <si>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</si>
  <si>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</si>
  <si>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</si>
  <si>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</si>
  <si>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</si>
  <si>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</si>
  <si>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</si>
  <si>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</si>
  <si>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</si>
  <si>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</si>
  <si>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</si>
  <si>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</si>
  <si>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</si>
  <si>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</si>
  <si>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</si>
  <si>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</si>
  <si>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</si>
  <si>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</si>
  <si>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</si>
  <si>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</si>
  <si>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</si>
  <si>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</si>
  <si>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</si>
  <si>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</si>
  <si>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</si>
  <si>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</si>
  <si>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</si>
  <si>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</si>
  <si>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</si>
  <si>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</si>
  <si>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</si>
  <si>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</si>
  <si>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</si>
  <si>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</si>
  <si>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</si>
  <si>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</si>
  <si>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</si>
  <si>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</si>
  <si>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</si>
  <si>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</si>
  <si>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</si>
  <si>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</si>
  <si>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</si>
  <si>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</si>
  <si>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</si>
  <si>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</si>
  <si>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</si>
  <si>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</si>
  <si>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</si>
  <si>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</si>
  <si>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</si>
  <si>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</si>
  <si>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</si>
  <si>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</si>
  <si>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</si>
  <si>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</si>
  <si>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</si>
  <si>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</si>
  <si>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</si>
  <si>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</si>
  <si>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</si>
  <si>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</si>
  <si>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</si>
  <si>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</si>
  <si>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</si>
  <si>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</si>
  <si>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</si>
  <si>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</si>
  <si>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</si>
  <si>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</si>
  <si>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</si>
  <si>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</si>
  <si>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</si>
  <si>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</si>
  <si>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</si>
  <si>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</si>
  <si>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</si>
  <si>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</si>
  <si>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</si>
  <si>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</si>
  <si>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</si>
  <si>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</si>
  <si>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</si>
  <si>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</si>
  <si>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</si>
  <si>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</si>
  <si>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</si>
  <si>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</si>
  <si>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</si>
  <si>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</si>
  <si>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</si>
  <si>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</si>
  <si>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</si>
  <si>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</si>
  <si>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</si>
  <si>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</si>
  <si>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</si>
  <si>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</si>
  <si>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</si>
  <si>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</si>
  <si>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</si>
  <si>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</si>
  <si>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</si>
  <si>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</si>
  <si>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</si>
  <si>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</si>
  <si>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</si>
  <si>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</si>
  <si>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</si>
  <si>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</si>
  <si>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</si>
  <si>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</si>
  <si>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</si>
  <si>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</si>
  <si>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</si>
  <si>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</si>
  <si>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</si>
  <si>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</si>
  <si>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</si>
  <si>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</si>
  <si>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</si>
  <si>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</si>
  <si>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</si>
  <si>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</si>
  <si>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</si>
  <si>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</si>
  <si>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</si>
  <si>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</si>
  <si>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</si>
  <si>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</si>
  <si>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</si>
  <si>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</si>
  <si>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</si>
  <si>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</si>
  <si>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</si>
  <si>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</si>
  <si>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</si>
  <si>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</si>
  <si>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</si>
  <si>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</si>
  <si>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</si>
  <si>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</si>
  <si>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</si>
  <si>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</si>
  <si>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</si>
  <si>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</si>
  <si>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</si>
  <si>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</si>
  <si>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</si>
  <si>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</si>
  <si>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</si>
  <si>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</si>
  <si>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</si>
  <si>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</si>
  <si>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</si>
  <si>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</si>
  <si>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</si>
  <si>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</si>
  <si>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</si>
  <si>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</si>
  <si>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</si>
  <si>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</si>
  <si>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</si>
  <si>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</si>
  <si>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</si>
  <si>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</si>
  <si>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</si>
  <si>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</si>
  <si>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</si>
  <si>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</si>
  <si>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</si>
  <si>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</si>
  <si>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</si>
  <si>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</si>
  <si>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</si>
  <si>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</si>
  <si>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</si>
  <si>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</si>
  <si>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</si>
  <si>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</si>
  <si>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</si>
  <si>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</si>
  <si>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</si>
  <si>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</si>
  <si>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</si>
  <si>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</si>
  <si>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</si>
  <si>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</si>
  <si>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</si>
  <si>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</si>
  <si>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</si>
  <si>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</si>
  <si>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</si>
  <si>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</si>
  <si>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</si>
  <si>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</si>
  <si>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</si>
  <si>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</si>
  <si>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</si>
  <si>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</si>
  <si>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</si>
  <si>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</si>
  <si>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</si>
  <si>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</si>
  <si>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</si>
  <si>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</si>
  <si>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</si>
  <si>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</si>
  <si>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</si>
  <si>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</si>
  <si>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</si>
  <si>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</si>
  <si>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</si>
  <si>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</si>
  <si>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</si>
  <si>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</si>
  <si>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</si>
  <si>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</si>
  <si>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</si>
  <si>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</si>
  <si>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</si>
  <si>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</si>
  <si>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</si>
  <si>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</si>
  <si>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</si>
  <si>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</si>
  <si>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</si>
  <si>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</si>
  <si>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</si>
  <si>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</si>
  <si>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</si>
  <si>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</si>
  <si>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</si>
  <si>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</si>
  <si>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</si>
  <si>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</si>
  <si>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</si>
  <si>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</si>
  <si>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</si>
  <si>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</si>
  <si>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</si>
  <si>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</si>
  <si>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</si>
  <si>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</si>
  <si>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</si>
  <si>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</si>
  <si>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</si>
  <si>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</si>
  <si>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</si>
  <si>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</si>
  <si>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</si>
  <si>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</si>
  <si>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</si>
  <si>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</si>
  <si>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</si>
  <si>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</si>
  <si>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</si>
  <si>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</si>
  <si>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</si>
  <si>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</si>
  <si>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</si>
  <si>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</si>
  <si>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</si>
  <si>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</si>
  <si>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</si>
  <si>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</si>
  <si>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</si>
  <si>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</si>
  <si>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</si>
  <si>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</si>
  <si>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</si>
  <si>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</si>
  <si>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</si>
  <si>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</si>
  <si>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</si>
  <si>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</si>
  <si>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</si>
  <si>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</si>
  <si>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</si>
  <si>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</si>
  <si>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</si>
  <si>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</si>
  <si>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</si>
  <si>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</si>
  <si>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</si>
  <si>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</si>
  <si>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</si>
  <si>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</si>
  <si>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</si>
  <si>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</si>
  <si>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</si>
  <si>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</si>
  <si>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</si>
  <si>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</si>
  <si>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</si>
  <si>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</si>
  <si>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</si>
  <si>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</si>
  <si>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</si>
  <si>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</si>
  <si>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</si>
  <si>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</si>
  <si>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</si>
  <si>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</si>
  <si>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</si>
  <si>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</si>
  <si>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</si>
  <si>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</si>
  <si>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</si>
  <si>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</si>
  <si>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</si>
  <si>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</si>
  <si>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</si>
  <si>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</si>
  <si>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</si>
  <si>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</si>
  <si>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</si>
  <si>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</si>
  <si>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</si>
  <si>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</si>
  <si>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</si>
  <si>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</si>
  <si>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</si>
  <si>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</si>
  <si>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</si>
  <si>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</si>
  <si>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</si>
  <si>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</si>
  <si>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</si>
  <si>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</si>
  <si>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</si>
  <si>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</si>
  <si>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</si>
  <si>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</si>
  <si>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</si>
  <si>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</si>
  <si>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</si>
  <si>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</si>
  <si>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</si>
  <si>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</si>
  <si>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</si>
  <si>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</si>
  <si>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</si>
  <si>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</si>
  <si>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</si>
  <si>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</si>
  <si>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</si>
  <si>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</si>
  <si>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</si>
  <si>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</si>
  <si>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</si>
  <si>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</si>
  <si>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</si>
  <si>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</si>
  <si>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</si>
  <si>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</si>
  <si>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</si>
  <si>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</si>
  <si>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</si>
  <si>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</si>
  <si>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</si>
  <si>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</si>
  <si>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</si>
  <si>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</si>
  <si>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</si>
  <si>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</si>
  <si>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</si>
  <si>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</si>
  <si>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</si>
  <si>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</si>
  <si>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</si>
  <si>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</si>
  <si>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</si>
  <si>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</si>
  <si>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</si>
  <si>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</si>
  <si>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</si>
  <si>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</si>
  <si>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</si>
  <si>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</si>
  <si>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</si>
  <si>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</si>
  <si>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</si>
  <si>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</si>
  <si>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</si>
  <si>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</si>
  <si>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</si>
  <si>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</si>
  <si>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</si>
  <si>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</si>
  <si>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</si>
  <si>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</si>
  <si>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</si>
  <si>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</si>
  <si>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</si>
  <si>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</si>
  <si>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</si>
  <si>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</si>
  <si>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</si>
  <si>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</si>
  <si>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</si>
  <si>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</si>
  <si>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</si>
  <si>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</si>
  <si>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</si>
  <si>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</si>
  <si>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</si>
  <si>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</si>
  <si>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</si>
  <si>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</si>
  <si>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</si>
  <si>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</si>
  <si>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</si>
  <si>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</si>
  <si>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</si>
  <si>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</si>
  <si>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</si>
  <si>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</si>
  <si>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</si>
  <si>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</si>
  <si>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</si>
  <si>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</si>
  <si>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</si>
  <si>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</si>
  <si>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</si>
  <si>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</si>
  <si>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</si>
  <si>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</si>
  <si>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</si>
  <si>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</si>
  <si>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</si>
  <si>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</si>
  <si>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</si>
  <si>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</si>
  <si>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</si>
  <si>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</si>
  <si>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</si>
  <si>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</si>
  <si>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</si>
  <si>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</si>
  <si>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</si>
  <si>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</si>
  <si>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</si>
  <si>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</si>
  <si>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</si>
  <si>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</si>
  <si>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</si>
  <si>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</si>
  <si>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</si>
  <si>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</si>
  <si>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</si>
  <si>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</si>
  <si>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</si>
  <si>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</si>
  <si>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</si>
  <si>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</si>
  <si>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</si>
  <si>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</si>
  <si>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</si>
  <si>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</si>
  <si>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</si>
  <si>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</si>
  <si>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</si>
  <si>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</si>
  <si>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</si>
  <si>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</si>
  <si>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</si>
  <si>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</si>
  <si>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</si>
  <si>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</si>
  <si>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</si>
  <si>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</si>
  <si>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</si>
  <si>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</si>
  <si>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</si>
  <si>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</si>
  <si>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</si>
  <si>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</si>
  <si>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</si>
  <si>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</si>
  <si>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</si>
  <si>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</si>
  <si>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</si>
  <si>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</si>
  <si>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</si>
  <si>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</si>
  <si>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</si>
  <si>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</si>
  <si>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</si>
  <si>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</si>
  <si>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</si>
  <si>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</si>
  <si>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</si>
  <si>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</si>
  <si>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</si>
  <si>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</si>
  <si>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</si>
  <si>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</si>
  <si>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</si>
  <si>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</si>
  <si>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</si>
  <si>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</si>
  <si>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</si>
  <si>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</si>
  <si>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</si>
  <si>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</si>
  <si>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</si>
  <si>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</si>
  <si>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</si>
  <si>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</si>
  <si>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</si>
  <si>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</si>
  <si>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</si>
  <si>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</si>
  <si>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</si>
  <si>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</si>
  <si>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</si>
  <si>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</si>
  <si>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</si>
  <si>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</si>
  <si>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</si>
  <si>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</si>
  <si>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</si>
  <si>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</si>
  <si>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</si>
  <si>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</si>
  <si>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</si>
  <si>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</si>
  <si>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</si>
  <si>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</si>
  <si>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</si>
  <si>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</si>
  <si>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</si>
  <si>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</si>
  <si>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</si>
  <si>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</si>
  <si>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</si>
  <si>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</si>
  <si>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</si>
  <si>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</si>
  <si>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</si>
  <si>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</si>
  <si>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</si>
  <si>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</si>
  <si>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</si>
  <si>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</si>
  <si>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</si>
  <si>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</si>
  <si>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</si>
  <si>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</si>
  <si>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</si>
  <si>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</si>
  <si>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</si>
  <si>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</si>
  <si>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</si>
  <si>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</si>
  <si>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</si>
  <si>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</si>
  <si>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</si>
  <si>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</si>
  <si>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</si>
  <si>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</si>
  <si>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</si>
  <si>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</si>
  <si>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</si>
  <si>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</si>
  <si>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</si>
  <si>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</si>
  <si>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</si>
  <si>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</si>
  <si>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</si>
  <si>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</si>
  <si>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</si>
  <si>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</si>
  <si>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</si>
  <si>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</si>
  <si>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</si>
  <si>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</si>
  <si>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</si>
  <si>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</si>
  <si>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</si>
  <si>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</si>
  <si>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</si>
  <si>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</si>
  <si>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</si>
  <si>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</si>
  <si>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</si>
  <si>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</si>
  <si>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</si>
  <si>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</si>
  <si>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</si>
  <si>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</si>
  <si>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</si>
  <si>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</si>
  <si>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</si>
  <si>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</si>
  <si>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</si>
  <si>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</si>
  <si>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</si>
  <si>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</si>
  <si>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</si>
  <si>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</si>
  <si>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</si>
  <si>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</si>
  <si>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</si>
  <si>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</si>
  <si>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</si>
  <si>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</si>
  <si>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</si>
  <si>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</si>
  <si>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</si>
  <si>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</si>
  <si>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</si>
  <si>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</si>
  <si>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</si>
  <si>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</si>
  <si>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</si>
  <si>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</si>
  <si>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</si>
  <si>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</si>
  <si>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</si>
  <si>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</si>
  <si>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</si>
  <si>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</si>
  <si>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</si>
  <si>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</si>
  <si>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</si>
  <si>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</si>
  <si>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</si>
  <si>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</si>
  <si>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</si>
  <si>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</si>
  <si>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</si>
  <si>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</si>
  <si>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</si>
  <si>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</si>
  <si>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</si>
  <si>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</si>
  <si>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</si>
  <si>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</si>
  <si>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</si>
  <si>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</si>
  <si>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</si>
  <si>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</si>
  <si>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</si>
  <si>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</si>
  <si>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</si>
  <si>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</si>
  <si>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</si>
  <si>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</si>
  <si>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</si>
  <si>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</si>
  <si>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</si>
  <si>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</si>
  <si>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</si>
  <si>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</si>
  <si>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</si>
  <si>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</si>
  <si>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</si>
  <si>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</si>
  <si>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</si>
  <si>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</si>
  <si>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</si>
  <si>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</si>
  <si>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</si>
  <si>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</si>
  <si>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</si>
  <si>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</si>
  <si>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</si>
  <si>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</si>
  <si>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</si>
  <si>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</si>
  <si>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</si>
  <si>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</si>
  <si>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</si>
  <si>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</si>
  <si>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</si>
  <si>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</si>
  <si>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</si>
  <si>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</si>
  <si>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</si>
  <si>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</si>
  <si>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</si>
  <si>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</si>
  <si>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</si>
  <si>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</si>
  <si>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</si>
  <si>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</si>
  <si>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</si>
  <si>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</si>
  <si>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</si>
  <si>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</si>
  <si>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</si>
  <si>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</si>
  <si>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</si>
  <si>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</si>
  <si>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</si>
  <si>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</si>
  <si>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</si>
  <si>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</si>
  <si>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</si>
  <si>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</si>
  <si>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</si>
  <si>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</si>
  <si>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</si>
  <si>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</si>
  <si>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</si>
  <si>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</si>
  <si>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</si>
  <si>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</si>
  <si>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</si>
  <si>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</si>
  <si>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</si>
  <si>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</si>
  <si>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</si>
  <si>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</si>
  <si>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</si>
  <si>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</si>
  <si>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</si>
  <si>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</si>
  <si>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</si>
  <si>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</si>
  <si>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</si>
  <si>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</si>
  <si>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</si>
  <si>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</si>
  <si>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</si>
  <si>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</si>
  <si>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</si>
  <si>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</si>
  <si>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</si>
  <si>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</si>
  <si>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</si>
  <si>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</si>
  <si>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</si>
  <si>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</si>
  <si>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</si>
  <si>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</si>
  <si>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</si>
  <si>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</si>
  <si>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</si>
  <si>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</si>
  <si>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</si>
  <si>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</si>
  <si>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</si>
  <si>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</si>
  <si>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</si>
  <si>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</si>
  <si>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</si>
  <si>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</si>
  <si>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</si>
  <si>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</si>
  <si>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</si>
  <si>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</si>
  <si>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</si>
  <si>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</si>
  <si>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</si>
  <si>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</si>
  <si>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</si>
  <si>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</si>
  <si>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</si>
  <si>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</si>
  <si>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</si>
  <si>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</si>
  <si>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</si>
  <si>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</si>
  <si>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</si>
  <si>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</si>
  <si>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</si>
  <si>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</si>
  <si>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</si>
  <si>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</si>
  <si>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</si>
  <si>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</si>
  <si>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</si>
  <si>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</si>
  <si>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</si>
  <si>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</si>
  <si>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</si>
  <si>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</si>
  <si>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</si>
  <si>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</si>
  <si>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</si>
  <si>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</si>
  <si>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</si>
  <si>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</si>
  <si>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</si>
  <si>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</si>
  <si>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</si>
  <si>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</si>
  <si>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</si>
  <si>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</si>
  <si>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</si>
  <si>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</si>
  <si>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</si>
  <si>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</si>
  <si>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</si>
  <si>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</si>
  <si>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</si>
  <si>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</si>
  <si>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</si>
  <si>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</si>
  <si>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</si>
  <si>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</si>
  <si>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</si>
  <si>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</si>
  <si>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</si>
  <si>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</si>
  <si>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</si>
  <si>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</si>
  <si>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</si>
  <si>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</si>
  <si>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</si>
  <si>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</si>
  <si>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</si>
  <si>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</si>
  <si>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</si>
  <si>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</si>
  <si>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</si>
  <si>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</si>
  <si>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</si>
  <si>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</si>
  <si>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</si>
  <si>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</si>
  <si>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</si>
  <si>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</si>
  <si>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</si>
  <si>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</si>
  <si>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</si>
  <si>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</si>
  <si>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</si>
  <si>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</si>
  <si>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</si>
  <si>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</si>
  <si>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</si>
  <si>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</si>
  <si>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</si>
  <si>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</si>
  <si>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</si>
  <si>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</si>
  <si>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</si>
  <si>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</si>
  <si>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</si>
  <si>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</si>
  <si>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</si>
  <si>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</si>
  <si>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</si>
  <si>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</si>
  <si>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</si>
  <si>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</si>
  <si>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</si>
  <si>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</si>
  <si>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</si>
  <si>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</si>
  <si>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</si>
  <si>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</si>
  <si>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</si>
  <si>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</si>
  <si>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</si>
  <si>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</si>
  <si>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</si>
  <si>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</si>
  <si>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</si>
  <si>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</si>
  <si>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</si>
  <si>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</si>
  <si>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</si>
  <si>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</si>
  <si>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</si>
  <si>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</si>
  <si>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</si>
  <si>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</si>
  <si>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</si>
  <si>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</si>
  <si>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</si>
  <si>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</si>
  <si>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</si>
  <si>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</si>
  <si>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</si>
  <si>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</si>
  <si>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</si>
  <si>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</si>
  <si>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</si>
  <si>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</si>
  <si>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</si>
  <si>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</si>
  <si>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</si>
  <si>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</si>
  <si>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</si>
  <si>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</si>
  <si>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</si>
  <si>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</si>
  <si>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</si>
  <si>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</si>
  <si>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</si>
  <si>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</si>
  <si>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</si>
  <si>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</si>
  <si>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</si>
  <si>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</si>
  <si>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</si>
  <si>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</si>
  <si>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</si>
  <si>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</si>
  <si>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</si>
  <si>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</si>
  <si>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</si>
  <si>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</si>
  <si>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</si>
  <si>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</si>
  <si>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</si>
  <si>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</si>
  <si>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</si>
  <si>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</si>
  <si>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</si>
  <si>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</si>
  <si>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</si>
  <si>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</si>
  <si>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</si>
  <si>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</si>
  <si>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</si>
  <si>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</si>
  <si>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</si>
  <si>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</si>
  <si>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</si>
  <si>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</si>
  <si>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</si>
  <si>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</si>
  <si>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</si>
  <si>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</si>
  <si>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</si>
  <si>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</si>
  <si>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</si>
  <si>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</si>
  <si>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</si>
  <si>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</si>
  <si>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</si>
  <si>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</si>
  <si>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</si>
  <si>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</si>
  <si>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</si>
  <si>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</si>
  <si>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</si>
  <si>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</si>
  <si>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</si>
  <si>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</si>
  <si>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</si>
  <si>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</si>
  <si>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</si>
  <si>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</si>
  <si>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</si>
  <si>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</si>
  <si>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</si>
  <si>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</si>
  <si>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</si>
  <si>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</si>
  <si>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</si>
  <si>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</si>
  <si>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</si>
  <si>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</si>
  <si>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</si>
  <si>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</si>
  <si>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</si>
  <si>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</si>
  <si>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</si>
  <si>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</si>
  <si>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</si>
  <si>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</si>
  <si>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</si>
  <si>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</si>
  <si>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</si>
  <si>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</si>
  <si>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</si>
  <si>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</si>
  <si>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</si>
  <si>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</si>
  <si>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</si>
  <si>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</si>
  <si>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</si>
  <si>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</si>
  <si>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</si>
  <si>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</si>
  <si>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</si>
  <si>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</si>
  <si>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</si>
  <si>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</si>
  <si>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</si>
  <si>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</si>
  <si>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</si>
  <si>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</si>
  <si>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</si>
  <si>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</si>
  <si>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</si>
  <si>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</si>
  <si>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</si>
  <si>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</si>
  <si>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</si>
  <si>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</si>
  <si>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</si>
  <si>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</si>
  <si>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</si>
  <si>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</si>
  <si>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</si>
  <si>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</si>
  <si>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</si>
  <si>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</si>
  <si>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</si>
  <si>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</si>
  <si>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</si>
  <si>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</si>
  <si>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</si>
  <si>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</si>
  <si>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</si>
  <si>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</si>
  <si>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</si>
  <si>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</si>
  <si>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</si>
  <si>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</si>
  <si>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</si>
  <si>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</si>
  <si>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</si>
  <si>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</si>
  <si>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</si>
  <si>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</si>
  <si>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</si>
  <si>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</si>
  <si>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</si>
  <si>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</si>
  <si>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</si>
  <si>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</si>
  <si>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</si>
  <si>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</si>
  <si>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</si>
  <si>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</si>
  <si>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</si>
  <si>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</si>
  <si>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</si>
  <si>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</si>
  <si>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</si>
  <si>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</si>
  <si>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</si>
  <si>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</si>
  <si>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</si>
  <si>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</si>
  <si>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</si>
  <si>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</si>
  <si>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</si>
  <si>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</si>
  <si>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</si>
  <si>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</si>
  <si>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</si>
  <si>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</si>
  <si>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</si>
  <si>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</si>
  <si>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</si>
  <si>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</si>
  <si>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</si>
  <si>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</si>
  <si>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</si>
  <si>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</si>
  <si>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</si>
  <si>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</si>
  <si>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</si>
  <si>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</si>
  <si>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</si>
  <si>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</si>
  <si>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</si>
  <si>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</si>
  <si>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</si>
  <si>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</si>
  <si>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</si>
  <si>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</si>
  <si>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</si>
  <si>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</si>
  <si>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</si>
  <si>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</si>
  <si>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</si>
  <si>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</si>
  <si>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</si>
  <si>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</si>
  <si>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</si>
  <si>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</si>
  <si>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</si>
  <si>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</si>
  <si>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</si>
  <si>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</si>
  <si>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</si>
  <si>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</si>
  <si>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</si>
  <si>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</si>
  <si>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</si>
  <si>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</si>
  <si>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</si>
  <si>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</si>
  <si>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</si>
  <si>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</si>
  <si>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</si>
  <si>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</si>
  <si>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</si>
  <si>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</si>
  <si>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</si>
  <si>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</si>
  <si>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</si>
  <si>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</si>
  <si>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</si>
  <si>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</si>
  <si>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</si>
  <si>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</si>
  <si>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</si>
  <si>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</si>
  <si>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</si>
  <si>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</si>
  <si>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</si>
  <si>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</si>
  <si>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</si>
  <si>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</si>
  <si>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</si>
  <si>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</si>
  <si>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</si>
  <si>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</si>
  <si>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</si>
  <si>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</si>
  <si>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</si>
  <si>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</si>
  <si>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</si>
  <si>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</si>
  <si>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</si>
  <si>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</si>
  <si>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</si>
  <si>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</si>
  <si>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</si>
  <si>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</si>
  <si>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</si>
  <si>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</si>
  <si>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</si>
  <si>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</si>
  <si>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</si>
  <si>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</si>
  <si>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</si>
  <si>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</si>
  <si>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</si>
  <si>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</si>
  <si>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</si>
  <si>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</si>
  <si>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</si>
  <si>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</si>
  <si>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</si>
  <si>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</si>
  <si>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</si>
  <si>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</si>
  <si>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</si>
  <si>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</si>
  <si>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</si>
  <si>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</si>
  <si>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</si>
  <si>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</si>
  <si>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</si>
  <si>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</si>
  <si>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</si>
  <si>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</si>
  <si>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</si>
  <si>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</si>
  <si>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</si>
  <si>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</si>
  <si>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</si>
  <si>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</si>
  <si>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</si>
  <si>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</si>
  <si>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</si>
  <si>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</si>
  <si>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</si>
  <si>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</si>
  <si>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</si>
  <si>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</si>
  <si>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</si>
  <si>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</si>
  <si>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</si>
  <si>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</si>
  <si>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</si>
  <si>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</si>
  <si>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</si>
  <si>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</si>
  <si>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</si>
  <si>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</si>
  <si>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</si>
  <si>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</si>
  <si>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</si>
  <si>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</si>
  <si>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</si>
  <si>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</si>
  <si>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</si>
  <si>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</si>
  <si>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</si>
  <si>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</si>
  <si>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</si>
  <si>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</si>
  <si>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</si>
  <si>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</si>
  <si>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</si>
  <si>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</si>
  <si>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</si>
  <si>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</si>
  <si>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</si>
  <si>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</si>
  <si>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</si>
  <si>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</si>
  <si>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</si>
  <si>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</si>
  <si>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</si>
  <si>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</si>
  <si>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</si>
  <si>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</si>
  <si>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</si>
  <si>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</si>
  <si>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</si>
  <si>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</si>
  <si>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</si>
  <si>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</si>
  <si>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</si>
  <si>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</si>
  <si>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</si>
  <si>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</si>
  <si>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</si>
  <si>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</si>
  <si>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</si>
  <si>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</si>
  <si>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</si>
  <si>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</si>
  <si>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</si>
  <si>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</si>
  <si>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</si>
  <si>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</si>
  <si>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</si>
  <si>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</si>
  <si>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</si>
  <si>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</si>
  <si>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</si>
  <si>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</si>
  <si>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</si>
  <si>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</si>
  <si>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</si>
  <si>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</si>
  <si>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</si>
  <si>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</si>
  <si>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</si>
  <si>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</si>
  <si>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</si>
  <si>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</si>
  <si>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</si>
  <si>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</si>
  <si>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</si>
  <si>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</si>
  <si>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</si>
  <si>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</si>
  <si>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</si>
  <si>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</si>
  <si>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</si>
  <si>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</si>
  <si>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</si>
  <si>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</si>
  <si>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</si>
  <si>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</si>
  <si>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</si>
  <si>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</si>
  <si>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</si>
  <si>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</si>
  <si>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</si>
  <si>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</si>
  <si>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</si>
  <si>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</si>
  <si>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</si>
  <si>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</si>
  <si>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</si>
  <si>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</si>
  <si>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</si>
  <si>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</si>
  <si>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</si>
  <si>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</si>
  <si>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</si>
  <si>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</si>
  <si>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</si>
  <si>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</si>
  <si>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</si>
  <si>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</si>
  <si>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</si>
  <si>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</si>
  <si>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</si>
  <si>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</si>
  <si>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</si>
  <si>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</si>
  <si>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</si>
  <si>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</si>
  <si>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</si>
  <si>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</si>
  <si>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</si>
  <si>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</si>
  <si>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</si>
  <si>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</si>
  <si>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</si>
  <si>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</si>
  <si>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</si>
  <si>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</si>
  <si>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</si>
  <si>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</si>
  <si>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</si>
  <si>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</si>
  <si>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</si>
  <si>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</si>
  <si>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</si>
  <si>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</si>
  <si>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</si>
  <si>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</si>
  <si>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</si>
  <si>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</si>
  <si>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</si>
  <si>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</si>
  <si>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</si>
  <si>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</si>
  <si>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</si>
  <si>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</si>
  <si>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</si>
  <si>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</si>
  <si>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</si>
  <si>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</si>
  <si>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</si>
  <si>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</si>
  <si>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</si>
  <si>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</si>
  <si>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</si>
  <si>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</si>
  <si>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</si>
  <si>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</si>
  <si>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</si>
  <si>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</si>
  <si>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</si>
  <si>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</si>
  <si>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</si>
  <si>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</si>
  <si>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</si>
  <si>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</si>
  <si>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</si>
  <si>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</si>
  <si>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</si>
  <si>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</si>
  <si>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</si>
  <si>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</si>
  <si>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</si>
  <si>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</si>
  <si>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</si>
  <si>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</si>
  <si>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</si>
  <si>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</si>
  <si>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</si>
  <si>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</si>
  <si>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</si>
  <si>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</si>
  <si>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</si>
  <si>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</si>
  <si>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</si>
  <si>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</si>
  <si>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</si>
  <si>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</si>
  <si>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</si>
  <si>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</si>
  <si>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</si>
  <si>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</si>
  <si>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</si>
  <si>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</si>
  <si>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</si>
  <si>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</si>
  <si>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</si>
  <si>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</si>
  <si>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</si>
  <si>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</si>
  <si>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</si>
  <si>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</si>
  <si>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</si>
  <si>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</si>
  <si>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</si>
  <si>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</si>
  <si>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</si>
  <si>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</si>
  <si>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</si>
  <si>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</si>
  <si>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</si>
  <si>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</si>
  <si>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</si>
  <si>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</si>
  <si>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</si>
  <si>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</si>
  <si>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</si>
  <si>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</si>
  <si>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</si>
  <si>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</si>
  <si>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</si>
  <si>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</si>
  <si>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</si>
  <si>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</si>
  <si>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</si>
  <si>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</si>
  <si>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</si>
  <si>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</si>
  <si>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</si>
  <si>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</si>
  <si>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</si>
  <si>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</si>
  <si>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</si>
  <si>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</si>
  <si>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</si>
  <si>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</si>
  <si>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</si>
  <si>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</si>
  <si>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</si>
  <si>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</si>
  <si>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</si>
  <si>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</si>
  <si>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</si>
  <si>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</si>
  <si>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</si>
  <si>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</si>
  <si>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</si>
  <si>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</si>
  <si>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</si>
  <si>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</si>
  <si>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</si>
  <si>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</si>
  <si>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</si>
  <si>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</si>
  <si>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</si>
  <si>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</si>
  <si>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</si>
  <si>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</si>
  <si>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</si>
  <si>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</si>
  <si>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</si>
  <si>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</si>
  <si>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</si>
  <si>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</si>
  <si>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</si>
  <si>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</si>
  <si>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</si>
  <si>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</si>
  <si>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</si>
  <si>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</si>
  <si>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</si>
  <si>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</si>
  <si>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</si>
  <si>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</si>
  <si>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</si>
  <si>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</si>
  <si>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</si>
  <si>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</si>
  <si>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</si>
  <si>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</si>
  <si>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</si>
  <si>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</si>
  <si>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</si>
  <si>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</si>
  <si>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</si>
  <si>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</si>
  <si>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</si>
  <si>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</si>
  <si>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</si>
  <si>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</si>
  <si>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</si>
  <si>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</si>
  <si>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</si>
  <si>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</si>
  <si>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</si>
  <si>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</si>
  <si>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</si>
  <si>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</si>
  <si>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</si>
  <si>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</si>
  <si>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</si>
  <si>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</si>
  <si>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</si>
  <si>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</si>
  <si>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</si>
  <si>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</si>
  <si>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</si>
  <si>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</si>
  <si>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</si>
  <si>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</si>
  <si>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</si>
  <si>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</si>
  <si>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</si>
  <si>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</si>
  <si>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</si>
  <si>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</si>
  <si>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</si>
  <si>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</si>
  <si>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</si>
  <si>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</si>
  <si>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</si>
  <si>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</si>
  <si>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</si>
  <si>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</si>
  <si>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</si>
  <si>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</si>
  <si>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</si>
  <si>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</si>
  <si>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</si>
  <si>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</si>
  <si>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</si>
  <si>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</si>
  <si>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</si>
  <si>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</si>
  <si>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</si>
  <si>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</si>
  <si>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</si>
  <si>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</si>
  <si>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</si>
  <si>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</si>
  <si>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</si>
  <si>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</si>
  <si>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</si>
  <si>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</si>
  <si>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</si>
  <si>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</si>
  <si>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</si>
  <si>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</si>
  <si>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</si>
  <si>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</si>
  <si>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</si>
  <si>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</si>
  <si>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</si>
  <si>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</si>
  <si>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</si>
  <si>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</si>
  <si>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</si>
  <si>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</si>
  <si>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</si>
  <si>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</si>
  <si>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</si>
  <si>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</si>
  <si>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</si>
  <si>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</si>
  <si>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</si>
  <si>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</si>
  <si>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</si>
  <si>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</si>
  <si>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</si>
  <si>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</si>
  <si>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</si>
  <si>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</si>
  <si>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</si>
  <si>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</si>
  <si>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</si>
  <si>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</si>
  <si>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</si>
  <si>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</si>
  <si>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</si>
  <si>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</si>
  <si>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</si>
  <si>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</si>
  <si>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</si>
  <si>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</si>
  <si>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</si>
  <si>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</si>
  <si>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</si>
  <si>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</si>
  <si>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</si>
  <si>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</si>
  <si>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</si>
  <si>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</si>
  <si>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</si>
  <si>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</si>
  <si>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</si>
  <si>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</si>
  <si>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</si>
  <si>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</si>
  <si>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</si>
  <si>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</si>
  <si>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</si>
  <si>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</si>
  <si>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</si>
  <si>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</si>
  <si>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</si>
  <si>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</si>
  <si>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</si>
  <si>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</si>
  <si>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</si>
  <si>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</si>
  <si>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</si>
  <si>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</si>
  <si>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</si>
  <si>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</si>
  <si>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</si>
  <si>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</si>
  <si>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</si>
  <si>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</si>
  <si>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</si>
  <si>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</si>
  <si>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</si>
  <si>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</si>
  <si>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</si>
  <si>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</si>
  <si>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</si>
  <si>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</si>
  <si>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</si>
  <si>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</si>
  <si>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</si>
  <si>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</si>
  <si>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</si>
  <si>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</si>
  <si>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</si>
  <si>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</si>
  <si>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</si>
  <si>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</si>
  <si>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</si>
  <si>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</si>
  <si>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</si>
  <si>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</si>
  <si>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</si>
  <si>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</si>
  <si>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</si>
  <si>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</si>
  <si>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</si>
  <si>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</si>
  <si>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</si>
  <si>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</si>
  <si>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</si>
  <si>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</si>
  <si>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</si>
  <si>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</si>
  <si>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</si>
  <si>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</si>
  <si>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</si>
  <si>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</si>
  <si>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</si>
  <si>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</si>
  <si>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</si>
  <si>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</si>
  <si>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</si>
  <si>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</si>
  <si>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</si>
  <si>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</si>
  <si>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</si>
  <si>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</si>
  <si>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</si>
  <si>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</si>
  <si>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</si>
  <si>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</si>
  <si>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</si>
  <si>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</si>
  <si>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</si>
  <si>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</si>
  <si>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</si>
  <si>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</si>
  <si>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</si>
  <si>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</si>
  <si>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</si>
  <si>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</si>
  <si>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</si>
  <si>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</si>
  <si>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</si>
  <si>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</si>
  <si>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</si>
  <si>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</si>
  <si>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</si>
  <si>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</si>
  <si>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</si>
  <si>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</si>
  <si>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</si>
  <si>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</si>
  <si>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</si>
  <si>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</si>
  <si>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</si>
  <si>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</si>
  <si>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</si>
  <si>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</si>
  <si>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</si>
  <si>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</si>
  <si>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</si>
  <si>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</si>
  <si>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</si>
  <si>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</si>
  <si>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</si>
  <si>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</si>
  <si>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</si>
  <si>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</si>
  <si>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</si>
  <si>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</si>
  <si>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</si>
  <si>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</si>
  <si>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</si>
  <si>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</si>
  <si>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</si>
  <si>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</si>
  <si>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</si>
  <si>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</si>
  <si>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</si>
  <si>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</si>
  <si>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</si>
  <si>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</si>
  <si>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</si>
  <si>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</si>
  <si>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</si>
  <si>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</si>
  <si>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</si>
  <si>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</si>
  <si>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</si>
  <si>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</si>
  <si>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</si>
  <si>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</si>
  <si>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</si>
  <si>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</si>
  <si>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</si>
  <si>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</si>
  <si>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</si>
  <si>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</si>
  <si>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</si>
  <si>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</si>
  <si>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</si>
  <si>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</si>
  <si>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</si>
  <si>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</si>
  <si>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</si>
  <si>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</si>
  <si>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</si>
  <si>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</si>
  <si>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</si>
  <si>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</si>
  <si>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</si>
  <si>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</si>
  <si>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</si>
  <si>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</si>
  <si>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</si>
  <si>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</si>
  <si>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</si>
  <si>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</si>
  <si>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</si>
  <si>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</si>
  <si>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</si>
  <si>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</si>
  <si>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</si>
  <si>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</si>
  <si>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</si>
  <si>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</si>
  <si>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</si>
  <si>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</si>
  <si>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</si>
  <si>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</si>
  <si>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</si>
  <si>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</si>
  <si>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</si>
  <si>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</si>
  <si>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</si>
  <si>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</si>
  <si>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</si>
  <si>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</si>
  <si>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</si>
  <si>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</si>
  <si>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</si>
  <si>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</si>
  <si>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</si>
  <si>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</si>
  <si>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</si>
  <si>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</si>
  <si>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</si>
  <si>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</si>
  <si>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</si>
  <si>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</si>
  <si>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</si>
  <si>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</si>
  <si>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</si>
  <si>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</si>
  <si>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</si>
  <si>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</si>
  <si>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</si>
  <si>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</si>
  <si>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</si>
  <si>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</si>
  <si>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</si>
  <si>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</si>
  <si>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</si>
  <si>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</si>
  <si>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</si>
  <si>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</si>
  <si>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</si>
  <si>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</si>
  <si>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</si>
  <si>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</si>
  <si>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</si>
  <si>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</si>
  <si>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</si>
  <si>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</si>
  <si>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</si>
  <si>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</si>
  <si>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</si>
  <si>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</si>
  <si>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</si>
  <si>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</si>
  <si>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</si>
  <si>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</si>
  <si>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</si>
  <si>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</si>
  <si>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</si>
  <si>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</si>
  <si>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</si>
  <si>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</si>
  <si>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</si>
  <si>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</si>
  <si>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</si>
  <si>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</si>
  <si>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</si>
  <si>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</si>
  <si>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</si>
  <si>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</si>
  <si>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</si>
  <si>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</si>
  <si>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</si>
  <si>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</si>
  <si>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</si>
  <si>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</si>
  <si>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</si>
  <si>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</si>
  <si>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</si>
  <si>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</si>
  <si>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</si>
  <si>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</si>
  <si>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</si>
  <si>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</si>
  <si>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</si>
  <si>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</si>
  <si>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</si>
  <si>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</si>
  <si>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</si>
  <si>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</si>
  <si>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</si>
  <si>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</si>
  <si>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</si>
  <si>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</si>
  <si>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</si>
  <si>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</si>
  <si>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</si>
  <si>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</si>
  <si>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</si>
  <si>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</si>
  <si>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</si>
  <si>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</si>
  <si>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</si>
  <si>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</si>
  <si>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</si>
  <si>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</si>
  <si>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</si>
  <si>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</si>
  <si>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</si>
  <si>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</si>
  <si>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</si>
  <si>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</si>
  <si>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</si>
  <si>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</si>
  <si>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</si>
  <si>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</si>
  <si>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</si>
  <si>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</si>
  <si>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</si>
  <si>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</si>
  <si>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</si>
  <si>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</si>
  <si>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</si>
  <si>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</si>
  <si>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</si>
  <si>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</si>
  <si>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</si>
  <si>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</si>
  <si>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</si>
  <si>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</si>
  <si>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</si>
  <si>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</si>
  <si>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</si>
  <si>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</si>
  <si>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</si>
  <si>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</si>
  <si>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</si>
  <si>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</si>
  <si>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</si>
  <si>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</si>
  <si>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</si>
  <si>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</si>
  <si>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</si>
  <si>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</si>
  <si>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</si>
  <si>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</si>
  <si>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</si>
  <si>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</si>
  <si>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</si>
  <si>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</si>
  <si>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</si>
  <si>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</si>
  <si>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</si>
  <si>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</si>
  <si>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</si>
  <si>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</si>
  <si>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</si>
  <si>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</si>
  <si>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</si>
  <si>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</si>
  <si>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</si>
  <si>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</si>
  <si>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</si>
  <si>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</si>
  <si>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</si>
  <si>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</si>
  <si>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</si>
  <si>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</si>
  <si>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</si>
  <si>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</si>
  <si>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</si>
  <si>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</si>
  <si>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</si>
  <si>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</si>
  <si>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</si>
  <si>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</si>
  <si>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</si>
  <si>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</si>
  <si>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</si>
  <si>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</si>
  <si>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</si>
  <si>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</si>
  <si>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</si>
  <si>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</si>
  <si>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</si>
  <si>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</si>
  <si>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</si>
  <si>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</si>
  <si>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</si>
  <si>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</si>
  <si>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</si>
  <si>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</si>
  <si>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</si>
  <si>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</si>
  <si>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</si>
  <si>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</si>
  <si>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</si>
  <si>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</si>
  <si>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</si>
  <si>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</si>
  <si>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</si>
  <si>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</si>
  <si>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</si>
  <si>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</si>
  <si>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</si>
  <si>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</si>
  <si>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</si>
  <si>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</si>
  <si>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</si>
  <si>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</si>
  <si>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</si>
  <si>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</si>
  <si>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</si>
  <si>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</si>
  <si>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</si>
  <si>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</si>
  <si>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</si>
  <si>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</si>
  <si>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</si>
  <si>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</si>
  <si>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</si>
  <si>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</si>
  <si>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</si>
  <si>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</si>
  <si>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</si>
  <si>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</si>
  <si>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</si>
  <si>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</si>
  <si>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</si>
  <si>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</si>
  <si>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</si>
  <si>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</si>
  <si>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</si>
  <si>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</si>
  <si>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</si>
  <si>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</si>
  <si>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</si>
  <si>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</si>
  <si>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</si>
  <si>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</si>
  <si>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</si>
  <si>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</si>
  <si>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</si>
  <si>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</si>
  <si>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</si>
  <si>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</si>
  <si>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</si>
  <si>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</si>
  <si>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</si>
  <si>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</si>
  <si>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</si>
  <si>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</si>
  <si>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</si>
  <si>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</si>
  <si>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</si>
  <si>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</si>
  <si>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</si>
  <si>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</si>
  <si>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</si>
  <si>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</si>
  <si>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</si>
  <si>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</si>
  <si>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</si>
  <si>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</si>
  <si>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</si>
  <si>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</si>
  <si>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</si>
  <si>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</si>
  <si>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</si>
  <si>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</si>
  <si>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</si>
  <si>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</si>
  <si>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</si>
  <si>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</si>
  <si>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</si>
  <si>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</si>
  <si>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</si>
  <si>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</si>
  <si>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</si>
  <si>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</si>
  <si>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</si>
  <si>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</si>
  <si>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</si>
  <si>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</si>
  <si>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</si>
  <si>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</si>
  <si>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</si>
  <si>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</si>
  <si>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</si>
  <si>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</si>
  <si>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</si>
  <si>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</si>
  <si>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</si>
  <si>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</si>
  <si>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</si>
  <si>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</si>
  <si>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</si>
  <si>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</si>
  <si>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</si>
  <si>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</si>
  <si>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</si>
  <si>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</si>
  <si>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</si>
  <si>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</si>
  <si>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</si>
  <si>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</si>
  <si>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</si>
  <si>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</si>
  <si>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</si>
  <si>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</si>
  <si>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</si>
  <si>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</si>
  <si>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</si>
  <si>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</si>
  <si>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</si>
  <si>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</si>
  <si>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</si>
  <si>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</si>
  <si>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</si>
  <si>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</si>
  <si>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</si>
  <si>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</si>
  <si>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</si>
  <si>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</si>
  <si>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</si>
  <si>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</si>
  <si>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</si>
  <si>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</si>
  <si>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</si>
  <si>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</si>
  <si>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</si>
  <si>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</si>
  <si>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</si>
  <si>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</si>
  <si>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</si>
  <si>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</si>
  <si>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</si>
  <si>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</si>
  <si>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</si>
  <si>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</si>
  <si>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</si>
  <si>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</si>
  <si>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</si>
  <si>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</si>
  <si>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</si>
  <si>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</si>
  <si>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</si>
  <si>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</si>
  <si>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</si>
  <si>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</si>
  <si>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</si>
  <si>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</si>
  <si>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</si>
  <si>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</si>
  <si>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</si>
  <si>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</si>
  <si>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</si>
  <si>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</si>
  <si>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</si>
  <si>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</si>
  <si>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</si>
  <si>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</si>
  <si>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</si>
  <si>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</si>
  <si>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</si>
  <si>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</si>
  <si>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</si>
  <si>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</si>
  <si>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</si>
  <si>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</si>
  <si>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</si>
  <si>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</si>
  <si>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</si>
  <si>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</si>
  <si>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</si>
  <si>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</si>
  <si>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</si>
  <si>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</si>
  <si>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</si>
  <si>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</si>
  <si>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</si>
  <si>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</si>
  <si>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</si>
  <si>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</si>
  <si>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</si>
  <si>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</si>
  <si>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</si>
  <si>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</si>
  <si>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</si>
  <si>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</si>
  <si>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</si>
  <si>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</si>
  <si>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</si>
  <si>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</si>
  <si>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</si>
  <si>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</si>
  <si>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</si>
  <si>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</si>
  <si>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</si>
  <si>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</si>
  <si>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</si>
  <si>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</si>
  <si>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</si>
  <si>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</si>
  <si>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</si>
  <si>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</si>
  <si>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</si>
  <si>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</si>
  <si>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</si>
  <si>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</si>
  <si>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</si>
  <si>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</si>
  <si>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</si>
  <si>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</si>
  <si>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</si>
  <si>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</si>
  <si>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</si>
  <si>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</si>
  <si>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</si>
  <si>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</si>
  <si>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</si>
  <si>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</si>
  <si>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</si>
  <si>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</si>
  <si>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</si>
  <si>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</si>
  <si>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</si>
  <si>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</si>
  <si>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</si>
  <si>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</si>
  <si>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</si>
  <si>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</si>
  <si>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</si>
  <si>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</si>
  <si>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</si>
  <si>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</si>
  <si>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</si>
  <si>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</si>
  <si>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</si>
  <si>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</si>
  <si>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</si>
  <si>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</si>
  <si>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</si>
  <si>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</si>
  <si>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</si>
  <si>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</si>
  <si>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</si>
  <si>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</si>
  <si>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</si>
  <si>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</si>
  <si>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</si>
  <si>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</si>
  <si>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</si>
  <si>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</si>
  <si>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</si>
  <si>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</si>
  <si>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</si>
  <si>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</si>
  <si>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</si>
  <si>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</si>
  <si>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</si>
  <si>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</si>
  <si>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</si>
  <si>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</si>
  <si>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</si>
  <si>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</si>
  <si>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</si>
  <si>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</si>
  <si>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</si>
  <si>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</si>
  <si>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</si>
  <si>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</si>
  <si>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</si>
  <si>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</si>
  <si>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</si>
  <si>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</si>
  <si>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</si>
  <si>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</si>
  <si>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</si>
  <si>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</si>
  <si>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</si>
  <si>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</si>
  <si>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</si>
  <si>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</si>
  <si>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</si>
  <si>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</si>
  <si>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</si>
  <si>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</si>
  <si>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</si>
  <si>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</si>
  <si>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</si>
  <si>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</si>
  <si>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</si>
  <si>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</si>
  <si>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</si>
  <si>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</si>
  <si>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</si>
  <si>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</si>
  <si>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</si>
  <si>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</si>
  <si>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</si>
  <si>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</si>
  <si>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</si>
  <si>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</si>
  <si>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</si>
  <si>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</si>
  <si>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</si>
  <si>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</si>
  <si>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</si>
  <si>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</si>
  <si>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</si>
  <si>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</si>
  <si>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</si>
  <si>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</si>
  <si>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</si>
  <si>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</si>
  <si>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</si>
  <si>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</si>
  <si>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</si>
  <si>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</si>
  <si>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</si>
  <si>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</si>
  <si>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</si>
  <si>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</si>
  <si>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</si>
  <si>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</si>
  <si>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</si>
  <si>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</si>
  <si>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</si>
  <si>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</si>
  <si>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</si>
  <si>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</si>
  <si>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</si>
  <si>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</si>
  <si>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</si>
  <si>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</si>
  <si>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</si>
  <si>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</si>
  <si>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</si>
  <si>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</si>
  <si>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</si>
  <si>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</si>
  <si>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</si>
  <si>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</si>
  <si>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</si>
  <si>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</si>
  <si>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</si>
  <si>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</si>
  <si>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</si>
  <si>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</si>
  <si>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</si>
  <si>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</si>
  <si>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</si>
  <si>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</si>
  <si>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</si>
  <si>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</si>
  <si>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</si>
  <si>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</si>
  <si>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</si>
  <si>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</si>
  <si>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</si>
  <si>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</si>
  <si>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</si>
  <si>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</si>
  <si>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</si>
  <si>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</si>
  <si>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</si>
  <si>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</si>
  <si>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</si>
  <si>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</si>
  <si>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</si>
  <si>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</si>
  <si>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</si>
  <si>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</si>
  <si>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</si>
  <si>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</si>
  <si>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</si>
  <si>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</si>
  <si>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</si>
  <si>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</si>
  <si>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</si>
  <si>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</si>
  <si>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</si>
  <si>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</si>
  <si>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</si>
  <si>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</si>
  <si>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</si>
  <si>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</si>
  <si>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</si>
  <si>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</si>
  <si>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</si>
  <si>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</si>
  <si>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</si>
  <si>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</si>
  <si>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</si>
  <si>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</si>
  <si>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</si>
  <si>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</si>
  <si>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</si>
  <si>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</si>
  <si>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</si>
  <si>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</si>
  <si>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</si>
  <si>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</si>
  <si>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</si>
  <si>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</si>
  <si>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</si>
  <si>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</si>
  <si>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</si>
  <si>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</si>
  <si>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</si>
  <si>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</si>
  <si>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</si>
  <si>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</si>
  <si>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</si>
  <si>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</si>
  <si>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</si>
  <si>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</si>
  <si>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</si>
  <si>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</si>
  <si>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</si>
  <si>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</si>
  <si>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</si>
  <si>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</si>
  <si>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</si>
  <si>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</si>
  <si>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</si>
  <si>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</si>
  <si>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</si>
  <si>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</si>
  <si>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</si>
  <si>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</si>
  <si>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</si>
  <si>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</si>
  <si>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</si>
  <si>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</si>
  <si>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</si>
  <si>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</si>
  <si>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</si>
  <si>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</si>
  <si>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</si>
  <si>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</si>
  <si>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</si>
  <si>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</si>
  <si>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</si>
  <si>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</si>
  <si>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</si>
  <si>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</si>
  <si>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</si>
  <si>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</si>
  <si>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</si>
  <si>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</si>
  <si>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</si>
  <si>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</si>
  <si>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</si>
  <si>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</si>
  <si>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</si>
  <si>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</si>
  <si>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</si>
  <si>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</si>
  <si>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</si>
  <si>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</si>
  <si>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</si>
  <si>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</si>
  <si>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</si>
  <si>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</si>
  <si>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</si>
  <si>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</si>
  <si>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</si>
  <si>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</si>
  <si>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</si>
  <si>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</si>
  <si>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</si>
  <si>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</si>
  <si>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</si>
  <si>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</si>
  <si>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</si>
  <si>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</si>
  <si>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</si>
  <si>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</si>
  <si>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</si>
  <si>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</si>
  <si>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</si>
  <si>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</si>
  <si>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</si>
  <si>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</si>
  <si>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</si>
  <si>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</si>
  <si>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</si>
  <si>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</si>
  <si>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</si>
  <si>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</si>
  <si>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</si>
  <si>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</si>
  <si>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</si>
  <si>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</si>
  <si>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</si>
  <si>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</si>
  <si>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</si>
  <si>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</si>
  <si>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</si>
  <si>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</si>
  <si>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</si>
  <si>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</si>
  <si>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</si>
  <si>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</si>
  <si>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</si>
  <si>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</si>
  <si>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</si>
  <si>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</si>
  <si>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</si>
  <si>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</si>
  <si>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</si>
  <si>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</si>
  <si>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</si>
  <si>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</si>
  <si>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</si>
  <si>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</si>
  <si>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</si>
  <si>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</si>
  <si>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</si>
  <si>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</si>
  <si>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</si>
  <si>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</si>
  <si>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</si>
  <si>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</si>
  <si>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</si>
  <si>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</si>
  <si>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</si>
  <si>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</si>
  <si>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</si>
  <si>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</si>
  <si>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</si>
  <si>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</si>
  <si>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</si>
  <si>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</si>
  <si>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</si>
  <si>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</si>
  <si>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</si>
  <si>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</si>
  <si>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</si>
  <si>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</si>
  <si>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</si>
  <si>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</si>
  <si>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</si>
  <si>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</si>
  <si>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</si>
  <si>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</si>
  <si>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</si>
  <si>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</si>
  <si>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</si>
  <si>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</si>
  <si>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</si>
  <si>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</si>
  <si>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</si>
  <si>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</si>
  <si>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</si>
  <si>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</si>
  <si>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</si>
  <si>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</si>
  <si>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</si>
  <si>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</si>
  <si>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</si>
  <si>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</si>
  <si>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</si>
  <si>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</si>
  <si>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</si>
  <si>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</si>
  <si>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</si>
  <si>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</si>
  <si>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</si>
  <si>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</si>
  <si>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</si>
  <si>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</si>
  <si>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</si>
  <si>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</si>
  <si>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</si>
  <si>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</si>
  <si>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</si>
  <si>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</si>
  <si>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</si>
  <si>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</si>
  <si>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</si>
  <si>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</si>
  <si>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</si>
  <si>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</si>
  <si>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</si>
  <si>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</si>
  <si>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</si>
  <si>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</si>
  <si>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</si>
  <si>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</si>
  <si>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</si>
  <si>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</si>
  <si>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</si>
  <si>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</si>
  <si>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</si>
  <si>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</si>
  <si>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</si>
  <si>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</si>
  <si>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</si>
  <si>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</si>
  <si>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</si>
  <si>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</si>
  <si>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</si>
  <si>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</si>
  <si>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</si>
  <si>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</si>
  <si>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</si>
  <si>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</si>
  <si>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</si>
  <si>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</si>
  <si>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</si>
  <si>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</si>
  <si>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</si>
  <si>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</si>
  <si>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</si>
  <si>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</si>
  <si>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</si>
  <si>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</si>
  <si>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</si>
  <si>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</si>
  <si>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</si>
  <si>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</si>
  <si>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</si>
  <si>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</si>
  <si>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</si>
  <si>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</si>
  <si>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</si>
  <si>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</si>
  <si>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</si>
  <si>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</si>
  <si>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</si>
  <si>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</si>
  <si>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</si>
  <si>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</si>
  <si>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</si>
  <si>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</si>
  <si>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</si>
  <si>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</si>
  <si>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</si>
  <si>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</si>
  <si>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</si>
  <si>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</si>
  <si>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</si>
  <si>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</si>
  <si>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</si>
  <si>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</si>
  <si>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</si>
  <si>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</si>
  <si>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</si>
  <si>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</si>
  <si>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</si>
  <si>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</si>
  <si>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</si>
  <si>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</si>
  <si>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</si>
  <si>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</si>
  <si>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</si>
  <si>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</si>
  <si>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</si>
  <si>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</si>
  <si>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</si>
  <si>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</si>
  <si>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</si>
  <si>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</si>
  <si>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</si>
  <si>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</si>
  <si>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</si>
  <si>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</si>
  <si>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</si>
  <si>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</si>
  <si>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</si>
  <si>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</si>
  <si>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</si>
  <si>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</si>
  <si>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</si>
  <si>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</si>
  <si>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</si>
  <si>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</si>
  <si>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</si>
  <si>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</si>
  <si>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</si>
  <si>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</si>
  <si>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</si>
  <si>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</si>
  <si>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</si>
  <si>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</si>
  <si>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</si>
  <si>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</si>
  <si>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</si>
  <si>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</si>
  <si>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</si>
  <si>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</si>
  <si>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</si>
  <si>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</si>
  <si>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</si>
  <si>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</si>
  <si>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</si>
  <si>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</si>
  <si>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</si>
  <si>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</si>
  <si>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</si>
  <si>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</si>
  <si>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</si>
  <si>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</si>
  <si>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</si>
  <si>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</si>
  <si>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</si>
  <si>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</si>
  <si>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</si>
  <si>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</si>
  <si>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</si>
  <si>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</si>
  <si>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</si>
  <si>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</si>
  <si>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</si>
  <si>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</si>
  <si>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</si>
  <si>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</si>
  <si>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</si>
  <si>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</si>
  <si>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</si>
  <si>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</si>
  <si>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</si>
  <si>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</si>
  <si>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</si>
  <si>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</si>
  <si>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</si>
  <si>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</si>
  <si>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</si>
  <si>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</si>
  <si>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</si>
  <si>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</si>
  <si>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</si>
  <si>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</si>
  <si>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</si>
  <si>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</si>
  <si>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</si>
  <si>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</si>
  <si>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</si>
  <si>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</si>
  <si>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</si>
  <si>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</si>
  <si>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</si>
  <si>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</si>
  <si>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</si>
  <si>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</si>
  <si>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</si>
  <si>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</si>
  <si>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</si>
  <si>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</si>
  <si>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</si>
  <si>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</si>
  <si>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</si>
  <si>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</si>
  <si>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</si>
  <si>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</si>
  <si>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</si>
  <si>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</si>
  <si>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</si>
  <si>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</si>
  <si>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</si>
  <si>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</si>
  <si>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</si>
  <si>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</si>
  <si>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</si>
  <si>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</si>
  <si>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</si>
  <si>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</si>
  <si>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</si>
  <si>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</si>
  <si>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</si>
  <si>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</si>
  <si>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</si>
  <si>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</si>
  <si>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</si>
  <si>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</si>
  <si>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</si>
  <si>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</si>
  <si>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</si>
  <si>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</si>
  <si>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</si>
  <si>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</si>
  <si>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</si>
  <si>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</si>
  <si>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</si>
  <si>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</si>
  <si>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</si>
  <si>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</si>
  <si>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</si>
  <si>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</si>
  <si>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</si>
  <si>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</si>
  <si>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</si>
  <si>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</si>
  <si>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</si>
  <si>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</si>
  <si>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</si>
  <si>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</si>
  <si>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</si>
  <si>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</si>
  <si>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</si>
  <si>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</si>
  <si>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</si>
  <si>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</si>
  <si>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</si>
  <si>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</si>
  <si>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</si>
  <si>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</si>
  <si>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</si>
  <si>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</si>
  <si>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</si>
  <si>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</si>
  <si>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</si>
  <si>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</si>
  <si>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</si>
  <si>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</si>
  <si>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</si>
  <si>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</si>
  <si>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</si>
  <si>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</si>
  <si>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</si>
  <si>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</si>
  <si>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</si>
  <si>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</si>
  <si>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</si>
  <si>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</si>
  <si>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</si>
  <si>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</si>
  <si>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</si>
  <si>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</si>
  <si>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</si>
  <si>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</si>
  <si>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</si>
  <si>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</si>
  <si>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</si>
  <si>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</si>
  <si>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</si>
  <si>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</si>
  <si>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</si>
  <si>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</si>
  <si>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</si>
  <si>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</si>
  <si>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</si>
  <si>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</si>
  <si>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</si>
  <si>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</si>
  <si>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</si>
  <si>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</si>
  <si>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</si>
  <si>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</si>
  <si>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</si>
  <si>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</si>
  <si>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</si>
  <si>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</si>
  <si>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</si>
  <si>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</si>
  <si>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</si>
  <si>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</si>
  <si>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</si>
  <si>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</si>
  <si>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</si>
  <si>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</si>
  <si>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</si>
  <si>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</si>
  <si>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</si>
  <si>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</si>
  <si>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</si>
  <si>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</si>
  <si>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</si>
  <si>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</si>
  <si>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</si>
  <si>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</si>
  <si>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</si>
  <si>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</si>
  <si>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</si>
  <si>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</si>
  <si>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</si>
  <si>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</si>
  <si>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</si>
  <si>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</si>
  <si>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</si>
  <si>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</si>
  <si>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</si>
  <si>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</si>
  <si>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</si>
  <si>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</si>
  <si>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</si>
  <si>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</si>
  <si>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</si>
  <si>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</si>
  <si>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</si>
  <si>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</si>
  <si>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</si>
  <si>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</si>
  <si>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</si>
  <si>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</si>
  <si>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</si>
  <si>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</si>
  <si>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</si>
  <si>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</si>
  <si>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</si>
  <si>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</si>
  <si>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</si>
  <si>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</si>
  <si>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</si>
  <si>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</si>
  <si>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</si>
  <si>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</si>
  <si>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</si>
  <si>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</si>
  <si>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</si>
  <si>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</si>
  <si>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</si>
  <si>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</si>
  <si>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</si>
  <si>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</si>
  <si>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</si>
  <si>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</si>
  <si>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</si>
  <si>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</si>
  <si>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</si>
  <si>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</si>
  <si>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</si>
  <si>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</si>
  <si>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</si>
  <si>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</si>
  <si>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</si>
  <si>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</si>
  <si>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</si>
  <si>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</si>
  <si>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</si>
  <si>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</si>
  <si>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</si>
  <si>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</si>
  <si>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</si>
  <si>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</si>
  <si>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</si>
  <si>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</si>
  <si>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</si>
  <si>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</si>
  <si>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</si>
  <si>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</si>
  <si>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</si>
  <si>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</si>
  <si>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</si>
  <si>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</si>
  <si>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</si>
  <si>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</si>
  <si>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</si>
  <si>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</si>
  <si>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</si>
  <si>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</si>
  <si>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</si>
  <si>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</si>
  <si>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</si>
  <si>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</si>
  <si>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</si>
  <si>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</si>
  <si>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</si>
  <si>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</si>
  <si>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</si>
  <si>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</si>
  <si>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</si>
  <si>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</si>
  <si>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</si>
  <si>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</si>
  <si>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</si>
  <si>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</si>
  <si>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</si>
  <si>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</si>
  <si>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</si>
  <si>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</si>
  <si>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</si>
  <si>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</si>
  <si>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</si>
  <si>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</si>
  <si>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</si>
  <si>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</si>
  <si>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</si>
  <si>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</si>
  <si>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</si>
  <si>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</si>
  <si>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</si>
  <si>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</si>
  <si>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</si>
  <si>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</si>
  <si>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</si>
  <si>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</si>
  <si>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</si>
  <si>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</si>
  <si>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</si>
  <si>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</si>
  <si>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</si>
  <si>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</si>
  <si>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</si>
  <si>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</si>
  <si>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</si>
  <si>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</si>
  <si>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</si>
  <si>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</si>
  <si>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</si>
  <si>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</si>
  <si>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</si>
  <si>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</si>
  <si>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</si>
  <si>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</si>
  <si>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</si>
  <si>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</si>
  <si>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</si>
  <si>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</si>
  <si>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</si>
  <si>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</si>
  <si>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</si>
  <si>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</si>
  <si>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</si>
  <si>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</si>
  <si>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</si>
  <si>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</si>
  <si>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</si>
  <si>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</si>
  <si>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</si>
  <si>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</si>
  <si>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</si>
  <si>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</si>
  <si>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</si>
  <si>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</si>
  <si>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</si>
  <si>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</si>
  <si>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</si>
  <si>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</si>
  <si>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</si>
  <si>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</si>
  <si>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</si>
  <si>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</si>
  <si>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</si>
  <si>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</si>
  <si>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</si>
  <si>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</si>
  <si>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</si>
  <si>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</si>
  <si>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</si>
  <si>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</si>
  <si>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</si>
  <si>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</si>
  <si>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</si>
  <si>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</si>
  <si>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</si>
  <si>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</si>
  <si>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</si>
  <si>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</si>
  <si>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</si>
  <si>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</si>
  <si>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</si>
  <si>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</si>
  <si>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</si>
  <si>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</si>
  <si>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</si>
  <si>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</si>
  <si>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</si>
  <si>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</si>
  <si>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</si>
  <si>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</si>
  <si>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</si>
  <si>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</si>
  <si>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</si>
  <si>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</si>
  <si>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</si>
  <si>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</si>
  <si>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</si>
  <si>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</si>
  <si>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</si>
  <si>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</si>
  <si>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</si>
  <si>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</si>
  <si>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</si>
  <si>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</si>
  <si>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</si>
  <si>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</si>
  <si>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</si>
  <si>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</si>
  <si>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</si>
  <si>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</si>
  <si>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</si>
  <si>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</si>
  <si>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</si>
  <si>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</si>
  <si>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</si>
  <si>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</si>
  <si>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</si>
  <si>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</si>
  <si>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</si>
  <si>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</si>
  <si>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</si>
  <si>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</si>
  <si>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</si>
  <si>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</si>
  <si>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</si>
  <si>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</si>
  <si>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</si>
  <si>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</si>
  <si>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</si>
  <si>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</si>
  <si>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</si>
  <si>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</si>
  <si>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</si>
  <si>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</si>
  <si>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</si>
  <si>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</si>
  <si>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</si>
  <si>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</si>
  <si>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</si>
  <si>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</si>
  <si>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</si>
  <si>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</si>
  <si>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</si>
  <si>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</si>
  <si>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</si>
  <si>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</si>
  <si>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</si>
  <si>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</si>
  <si>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</si>
  <si>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</si>
  <si>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</si>
  <si>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</si>
  <si>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</si>
  <si>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</si>
  <si>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</si>
  <si>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</si>
  <si>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</si>
  <si>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</si>
  <si>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</si>
  <si>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</si>
  <si>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</si>
  <si>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</si>
  <si>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</si>
  <si>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</si>
  <si>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</si>
  <si>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</si>
  <si>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</si>
  <si>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</si>
  <si>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</si>
  <si>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</si>
  <si>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</si>
  <si>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</si>
  <si>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</si>
  <si>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</si>
  <si>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</si>
  <si>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</si>
  <si>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</si>
  <si>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</si>
  <si>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</si>
  <si>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</si>
  <si>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</si>
  <si>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</si>
  <si>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</si>
  <si>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</si>
  <si>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</si>
  <si>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</si>
  <si>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</si>
  <si>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</si>
  <si>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</si>
  <si>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</si>
  <si>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</si>
  <si>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</si>
  <si>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</si>
  <si>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</si>
  <si>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</si>
  <si>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</si>
  <si>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</si>
  <si>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</si>
  <si>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</si>
  <si>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</si>
  <si>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</si>
  <si>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</si>
  <si>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</si>
  <si>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</si>
  <si>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</si>
  <si>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</si>
  <si>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</si>
  <si>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</si>
  <si>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</si>
  <si>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</si>
  <si>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</si>
  <si>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</si>
  <si>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</si>
  <si>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</si>
  <si>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</si>
  <si>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</si>
  <si>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</si>
  <si>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</si>
  <si>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</si>
  <si>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</si>
  <si>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</si>
  <si>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</si>
  <si>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</si>
  <si>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</si>
  <si>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</si>
  <si>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</si>
  <si>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</si>
  <si>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</si>
  <si>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</si>
  <si>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</si>
  <si>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</si>
  <si>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</si>
  <si>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</si>
  <si>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</si>
  <si>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</si>
  <si>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</si>
  <si>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</si>
  <si>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</si>
  <si>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</si>
  <si>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</si>
  <si>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</si>
  <si>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</si>
  <si>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</si>
  <si>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</si>
  <si>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</si>
  <si>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</si>
  <si>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</si>
  <si>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</si>
  <si>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</si>
  <si>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</si>
  <si>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</si>
  <si>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</si>
  <si>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</si>
  <si>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</si>
  <si>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</si>
  <si>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</si>
  <si>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</si>
  <si>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</si>
  <si>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</si>
  <si>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</si>
  <si>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</si>
  <si>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</si>
  <si>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</si>
  <si>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</si>
  <si>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</si>
  <si>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</si>
  <si>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</si>
  <si>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</si>
  <si>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</si>
  <si>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</si>
  <si>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</si>
  <si>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</si>
  <si>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</si>
  <si>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</si>
  <si>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</si>
  <si>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</si>
  <si>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</si>
  <si>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</si>
  <si>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</si>
  <si>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</si>
  <si>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</si>
  <si>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</si>
  <si>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</si>
  <si>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</si>
  <si>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</si>
  <si>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</si>
  <si>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</si>
  <si>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</si>
  <si>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</si>
  <si>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</si>
  <si>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</si>
  <si>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</si>
  <si>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</si>
  <si>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</si>
  <si>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</si>
  <si>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</si>
  <si>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</si>
  <si>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</si>
  <si>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</si>
  <si>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</si>
  <si>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</si>
  <si>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</si>
  <si>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</si>
  <si>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</si>
  <si>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</si>
  <si>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</si>
  <si>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</si>
  <si>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</si>
  <si>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</si>
  <si>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</si>
  <si>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</si>
  <si>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</si>
  <si>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</si>
  <si>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</si>
  <si>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</si>
  <si>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</si>
  <si>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</si>
  <si>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</si>
  <si>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</si>
  <si>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</si>
  <si>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</si>
  <si>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</si>
  <si>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</si>
  <si>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</si>
  <si>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</si>
  <si>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</si>
  <si>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</si>
  <si>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</si>
  <si>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</si>
  <si>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</si>
  <si>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</si>
  <si>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</si>
  <si>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</si>
  <si>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</si>
  <si>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</si>
  <si>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</si>
  <si>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</si>
  <si>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</si>
  <si>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</si>
  <si>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</si>
  <si>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</si>
  <si>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</si>
  <si>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</si>
  <si>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</si>
  <si>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</si>
  <si>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</si>
  <si>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</si>
  <si>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</si>
  <si>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</si>
  <si>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</si>
  <si>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</si>
  <si>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</si>
  <si>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</si>
  <si>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</si>
  <si>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</si>
  <si>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</si>
  <si>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</si>
  <si>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</si>
  <si>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</si>
  <si>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</si>
  <si>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</si>
  <si>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</si>
  <si>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</si>
  <si>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</si>
  <si>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</si>
  <si>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</si>
  <si>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</si>
  <si>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</si>
  <si>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</si>
  <si>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</si>
  <si>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</si>
  <si>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</si>
  <si>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</si>
  <si>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</si>
  <si>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</si>
  <si>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</si>
  <si>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</si>
  <si>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</si>
  <si>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</si>
  <si>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</si>
  <si>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</si>
  <si>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</si>
  <si>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</si>
  <si>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</si>
  <si>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</si>
  <si>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</si>
  <si>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</si>
  <si>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</si>
  <si>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</si>
  <si>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</si>
  <si>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</si>
  <si>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</si>
  <si>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</si>
  <si>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</si>
  <si>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</si>
  <si>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</si>
  <si>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</si>
  <si>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</si>
  <si>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</si>
  <si>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</si>
  <si>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</si>
  <si>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</si>
  <si>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</si>
  <si>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</si>
  <si>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</si>
  <si>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</si>
  <si>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</si>
  <si>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</si>
  <si>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</si>
  <si>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</si>
  <si>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</si>
  <si>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</si>
  <si>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</si>
  <si>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</si>
  <si>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</si>
  <si>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</si>
  <si>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</si>
  <si>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</si>
  <si>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</si>
  <si>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</si>
  <si>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</si>
  <si>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</si>
  <si>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</si>
  <si>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</si>
  <si>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</si>
  <si>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</si>
  <si>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</si>
  <si>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</si>
  <si>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</si>
  <si>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</si>
  <si>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</si>
  <si>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</si>
  <si>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</si>
  <si>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</si>
  <si>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</si>
  <si>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</si>
  <si>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</si>
  <si>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</si>
  <si>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</si>
  <si>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</si>
  <si>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</si>
  <si>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</si>
  <si>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</si>
  <si>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</si>
  <si>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</si>
  <si>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</si>
  <si>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</si>
  <si>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</si>
  <si>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</si>
  <si>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</si>
  <si>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</si>
  <si>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</si>
  <si>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</si>
  <si>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</si>
  <si>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</si>
  <si>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</si>
  <si>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</si>
  <si>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</si>
  <si>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</si>
  <si>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</si>
  <si>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</si>
  <si>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</si>
  <si>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</si>
  <si>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</si>
  <si>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</si>
  <si>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</si>
  <si>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</si>
  <si>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</si>
  <si>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</si>
  <si>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</si>
  <si>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</si>
  <si>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</si>
  <si>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</si>
  <si>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</si>
  <si>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</si>
  <si>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</si>
  <si>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</si>
  <si>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</si>
  <si>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</si>
  <si>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</si>
  <si>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</si>
  <si>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</si>
  <si>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</si>
  <si>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</si>
  <si>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</si>
  <si>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</si>
  <si>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</si>
  <si>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</si>
  <si>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</si>
  <si>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</si>
  <si>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</si>
  <si>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</si>
  <si>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</si>
  <si>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</si>
  <si>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</si>
  <si>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</si>
  <si>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</si>
  <si>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</si>
  <si>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</si>
  <si>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</si>
  <si>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</si>
  <si>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</si>
  <si>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</si>
  <si>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</si>
  <si>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</si>
  <si>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</si>
  <si>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</si>
  <si>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</si>
  <si>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</si>
  <si>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</si>
  <si>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</si>
  <si>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</si>
  <si>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</si>
  <si>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</si>
  <si>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</si>
  <si>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</si>
  <si>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</si>
  <si>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</si>
  <si>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</si>
  <si>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</si>
  <si>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</si>
  <si>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</si>
  <si>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</si>
  <si>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</si>
  <si>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</si>
  <si>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</si>
  <si>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</si>
  <si>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</si>
  <si>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</si>
  <si>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</si>
  <si>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</si>
  <si>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</si>
  <si>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</si>
  <si>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</si>
  <si>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</si>
  <si>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</si>
  <si>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</si>
  <si>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</si>
  <si>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</si>
  <si>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</si>
  <si>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</si>
  <si>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</si>
  <si>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</si>
  <si>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</si>
  <si>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</si>
  <si>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</si>
  <si>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</si>
  <si>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</si>
  <si>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</si>
  <si>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</si>
  <si>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</si>
  <si>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</si>
  <si>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</si>
  <si>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</si>
  <si>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</si>
  <si>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</si>
  <si>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</si>
  <si>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</si>
  <si>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</si>
  <si>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</si>
  <si>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</si>
  <si>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</si>
  <si>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</si>
  <si>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</si>
  <si>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</si>
  <si>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</si>
  <si>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</si>
  <si>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</si>
  <si>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</si>
  <si>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</si>
  <si>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</si>
  <si>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</si>
  <si>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</si>
  <si>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</si>
  <si>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</si>
  <si>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</si>
  <si>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</si>
  <si>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</si>
  <si>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</si>
  <si>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</si>
  <si>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</si>
  <si>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</si>
  <si>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</si>
  <si>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</si>
  <si>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</si>
  <si>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</si>
  <si>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</si>
  <si>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</si>
  <si>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</si>
  <si>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</si>
  <si>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</si>
  <si>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</si>
  <si>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</si>
  <si>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</si>
  <si>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</si>
  <si>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</si>
  <si>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</si>
  <si>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</si>
  <si>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</si>
  <si>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</si>
  <si>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</si>
  <si>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</si>
  <si>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</si>
  <si>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</si>
  <si>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</si>
  <si>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</si>
  <si>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</si>
  <si>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</si>
  <si>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</si>
  <si>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</si>
  <si>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</si>
  <si>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</si>
  <si>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</si>
  <si>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</si>
  <si>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</si>
  <si>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</si>
  <si>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</si>
  <si>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</si>
  <si>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</si>
  <si>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</si>
  <si>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</si>
  <si>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</si>
  <si>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</si>
  <si>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</si>
  <si>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</si>
  <si>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</si>
  <si>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</si>
  <si>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</si>
  <si>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</si>
  <si>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</si>
  <si>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</si>
  <si>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</si>
  <si>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</si>
  <si>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</si>
  <si>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</si>
  <si>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</si>
  <si>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</si>
  <si>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</si>
  <si>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</si>
  <si>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</si>
  <si>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</si>
  <si>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</si>
  <si>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</si>
  <si>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</si>
  <si>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</si>
  <si>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</si>
  <si>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</si>
  <si>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</si>
  <si>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</si>
  <si>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</si>
  <si>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</si>
  <si>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</si>
  <si>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</si>
  <si>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</si>
  <si>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</si>
  <si>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</si>
  <si>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</si>
  <si>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</si>
  <si>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</si>
  <si>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</si>
  <si>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</si>
  <si>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</si>
  <si>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</si>
  <si>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</si>
  <si>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</si>
  <si>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</si>
  <si>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</si>
  <si>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</si>
  <si>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</si>
  <si>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</si>
  <si>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</si>
  <si>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</si>
  <si>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</si>
  <si>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</si>
  <si>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</si>
  <si>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</si>
  <si>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</si>
  <si>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</si>
  <si>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</si>
  <si>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</si>
  <si>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</si>
  <si>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</si>
  <si>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</si>
  <si>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</si>
  <si>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</si>
  <si>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</si>
  <si>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</si>
  <si>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</si>
  <si>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</si>
  <si>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</si>
  <si>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</si>
  <si>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</si>
  <si>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</si>
  <si>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</si>
  <si>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</si>
  <si>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</si>
  <si>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</si>
  <si>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</si>
  <si>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</si>
  <si>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</si>
  <si>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</si>
  <si>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</si>
  <si>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</si>
  <si>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</si>
  <si>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</si>
  <si>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</si>
  <si>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</si>
  <si>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</si>
  <si>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</si>
  <si>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</si>
  <si>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</si>
  <si>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</si>
  <si>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</si>
  <si>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</si>
  <si>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</si>
  <si>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</si>
  <si>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</si>
  <si>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</si>
  <si>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</si>
  <si>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</si>
  <si>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</si>
  <si>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</si>
  <si>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</si>
  <si>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</si>
  <si>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</si>
  <si>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</si>
  <si>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</si>
  <si>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</si>
  <si>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</si>
  <si>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</si>
  <si>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</si>
  <si>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</si>
  <si>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</si>
  <si>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</si>
  <si>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</si>
  <si>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</si>
  <si>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</si>
  <si>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</si>
  <si>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</si>
  <si>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</si>
  <si>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</si>
  <si>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</si>
  <si>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</si>
  <si>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</si>
  <si>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</si>
  <si>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</si>
  <si>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</si>
  <si>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</si>
  <si>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</si>
  <si>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</si>
  <si>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</si>
  <si>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</si>
  <si>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</si>
  <si>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</si>
  <si>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</si>
  <si>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</si>
  <si>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</si>
  <si>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</si>
  <si>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</si>
  <si>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</si>
  <si>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</si>
  <si>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</si>
  <si>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</si>
  <si>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</si>
  <si>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</si>
  <si>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</si>
  <si>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</si>
  <si>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</si>
  <si>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</si>
  <si>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</si>
  <si>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</si>
  <si>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</si>
  <si>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</si>
  <si>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</si>
  <si>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</si>
  <si>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</si>
  <si>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</si>
  <si>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</si>
  <si>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</si>
  <si>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</si>
  <si>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</si>
  <si>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</si>
  <si>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</si>
  <si>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</si>
  <si>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</si>
  <si>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</si>
  <si>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</si>
  <si>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</si>
  <si>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</si>
  <si>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</si>
  <si>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</si>
  <si>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</si>
  <si>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</si>
  <si>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</si>
  <si>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</si>
  <si>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</si>
  <si>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</si>
  <si>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</si>
  <si>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</si>
  <si>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</si>
  <si>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</si>
  <si>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</si>
  <si>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</si>
  <si>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</si>
  <si>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</si>
  <si>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</si>
  <si>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</si>
  <si>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</si>
  <si>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</si>
  <si>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</si>
  <si>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</si>
  <si>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</si>
  <si>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</si>
  <si>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</si>
  <si>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</si>
  <si>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</si>
  <si>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</si>
  <si>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</si>
  <si>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</si>
  <si>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</si>
  <si>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</si>
  <si>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</si>
  <si>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</si>
  <si>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</si>
  <si>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</si>
  <si>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</si>
  <si>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</si>
  <si>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</si>
  <si>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</si>
  <si>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</si>
  <si>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</si>
  <si>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</si>
  <si>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</si>
  <si>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</si>
  <si>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</si>
  <si>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</si>
  <si>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</si>
  <si>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</si>
  <si>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</si>
  <si>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</si>
  <si>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</si>
  <si>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</si>
  <si>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</si>
  <si>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</si>
  <si>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</si>
  <si>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</si>
  <si>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</si>
  <si>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</si>
  <si>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</si>
  <si>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</si>
  <si>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</si>
  <si>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</si>
  <si>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</si>
  <si>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</si>
  <si>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</si>
  <si>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</si>
  <si>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</si>
  <si>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</si>
  <si>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</si>
  <si>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</si>
  <si>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</si>
  <si>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</si>
  <si>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</si>
  <si>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</si>
  <si>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</si>
  <si>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</si>
  <si>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</si>
  <si>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</si>
  <si>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</si>
  <si>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</si>
  <si>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</si>
  <si>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</si>
  <si>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</si>
  <si>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</si>
  <si>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</si>
  <si>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</si>
  <si>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</si>
  <si>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</si>
  <si>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</si>
  <si>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</si>
  <si>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</si>
  <si>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</si>
  <si>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</si>
  <si>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</si>
  <si>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</si>
  <si>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</si>
  <si>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</si>
  <si>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</si>
  <si>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</si>
  <si>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</si>
  <si>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</si>
  <si>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</si>
  <si>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</si>
  <si>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</si>
  <si>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</si>
  <si>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</si>
  <si>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</si>
  <si>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</si>
  <si>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</si>
  <si>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</si>
  <si>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</si>
  <si>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</si>
  <si>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</si>
  <si>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</si>
  <si>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</si>
  <si>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</si>
  <si>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</si>
  <si>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</si>
  <si>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</si>
  <si>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</si>
  <si>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</si>
  <si>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</si>
  <si>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</si>
  <si>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</si>
  <si>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</si>
  <si>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</si>
  <si>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</si>
  <si>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</si>
  <si>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</si>
  <si>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</si>
  <si>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</si>
  <si>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</si>
  <si>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</si>
  <si>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</si>
  <si>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</si>
  <si>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</si>
  <si>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</si>
  <si>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</si>
  <si>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</si>
  <si>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</si>
  <si>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</si>
  <si>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</si>
  <si>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</si>
  <si>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</si>
  <si>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</si>
  <si>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</si>
  <si>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</si>
  <si>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</si>
  <si>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</si>
  <si>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</si>
  <si>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</si>
  <si>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</si>
  <si>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</si>
  <si>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</si>
  <si>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</si>
  <si>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</si>
  <si>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</si>
  <si>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</si>
  <si>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</si>
  <si>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</si>
  <si>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</si>
  <si>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</si>
  <si>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</si>
  <si>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</si>
  <si>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</si>
  <si>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</si>
  <si>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</si>
  <si>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</si>
  <si>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</si>
  <si>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</si>
  <si>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</si>
  <si>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</si>
  <si>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</si>
  <si>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</si>
  <si>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</si>
  <si>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</si>
  <si>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</si>
  <si>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</si>
  <si>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</si>
  <si>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</si>
  <si>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</si>
  <si>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</si>
  <si>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</si>
  <si>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</si>
  <si>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</si>
  <si>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</si>
  <si>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</si>
  <si>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</si>
  <si>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</si>
  <si>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</si>
  <si>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</si>
  <si>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</si>
  <si>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</si>
  <si>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</si>
  <si>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</si>
  <si>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</si>
  <si>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</si>
  <si>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</si>
  <si>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</si>
  <si>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</si>
  <si>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</si>
  <si>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</si>
  <si>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</si>
  <si>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</si>
  <si>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</si>
  <si>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</si>
  <si>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</si>
  <si>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</si>
  <si>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</si>
  <si>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</si>
  <si>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</si>
  <si>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</si>
  <si>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</si>
  <si>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</si>
  <si>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</si>
  <si>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</si>
  <si>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</si>
  <si>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</si>
  <si>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</si>
  <si>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</si>
  <si>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</si>
  <si>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</si>
  <si>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</si>
  <si>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</si>
  <si>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</si>
  <si>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</si>
  <si>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</si>
  <si>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</si>
  <si>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</si>
  <si>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</si>
  <si>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</si>
  <si>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</si>
  <si>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</si>
  <si>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</si>
  <si>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</si>
  <si>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</si>
  <si>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</si>
  <si>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</si>
  <si>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</si>
  <si>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</si>
  <si>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</si>
  <si>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</si>
  <si>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</si>
  <si>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</si>
  <si>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</si>
  <si>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</si>
  <si>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</si>
  <si>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</si>
  <si>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</si>
  <si>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</si>
  <si>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</si>
  <si>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</si>
  <si>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</si>
  <si>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</si>
  <si>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</si>
  <si>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</si>
  <si>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</si>
  <si>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</si>
  <si>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</si>
  <si>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</si>
  <si>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</si>
  <si>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</si>
  <si>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</si>
  <si>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</si>
  <si>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</si>
  <si>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</si>
  <si>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</si>
  <si>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</si>
  <si>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</si>
  <si>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</si>
  <si>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</si>
  <si>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</si>
  <si>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</si>
  <si>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</si>
  <si>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</si>
  <si>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</si>
  <si>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</si>
  <si>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</si>
  <si>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</si>
  <si>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</si>
  <si>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</si>
  <si>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</si>
  <si>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</si>
  <si>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</si>
  <si>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</si>
  <si>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</si>
  <si>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</si>
  <si>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</si>
  <si>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</si>
  <si>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</si>
  <si>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</si>
  <si>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</si>
  <si>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</si>
  <si>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</si>
  <si>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</si>
  <si>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</si>
  <si>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</si>
  <si>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</si>
  <si>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</si>
  <si>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</si>
  <si>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</si>
  <si>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</si>
  <si>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</si>
  <si>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</si>
  <si>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</si>
  <si>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</si>
  <si>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</si>
  <si>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</si>
  <si>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</si>
  <si>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</si>
  <si>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</si>
  <si>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</si>
  <si>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</si>
  <si>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</si>
  <si>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</si>
  <si>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</si>
  <si>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</si>
  <si>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</si>
  <si>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</si>
  <si>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</si>
  <si>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</si>
  <si>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</si>
  <si>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</si>
  <si>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</si>
  <si>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</si>
  <si>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</si>
  <si>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</si>
  <si>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</si>
  <si>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</si>
  <si>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</si>
  <si>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</si>
  <si>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</si>
  <si>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</si>
  <si>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</si>
  <si>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</si>
  <si>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</si>
  <si>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</si>
  <si>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</si>
  <si>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</si>
  <si>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</si>
  <si>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</si>
  <si>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</si>
  <si>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</si>
  <si>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</si>
  <si>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</si>
  <si>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</si>
  <si>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</si>
  <si>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</si>
  <si>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</si>
  <si>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</si>
  <si>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</si>
  <si>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</si>
  <si>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</si>
  <si>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</si>
  <si>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</si>
  <si>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</si>
  <si>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</si>
  <si>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</si>
  <si>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</si>
  <si>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</si>
  <si>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</si>
  <si>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</si>
  <si>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</si>
  <si>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</si>
  <si>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</si>
  <si>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</si>
  <si>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</si>
  <si>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</si>
  <si>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</si>
  <si>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</si>
  <si>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</si>
  <si>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</si>
  <si>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</si>
  <si>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</si>
  <si>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</si>
  <si>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</si>
  <si>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</si>
  <si>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</si>
  <si>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</si>
  <si>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</si>
  <si>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</si>
  <si>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</si>
  <si>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</si>
  <si>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</si>
  <si>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</si>
  <si>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</si>
  <si>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</si>
  <si>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</si>
  <si>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</si>
  <si>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</si>
  <si>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</si>
  <si>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</si>
  <si>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</si>
  <si>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</si>
  <si>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</si>
  <si>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</si>
  <si>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</si>
  <si>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</si>
  <si>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</si>
  <si>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</si>
  <si>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</si>
  <si>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</si>
  <si>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</si>
  <si>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</si>
  <si>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</si>
  <si>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</si>
  <si>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</si>
  <si>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</si>
  <si>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</si>
  <si>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</si>
  <si>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</si>
  <si>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</si>
  <si>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</si>
  <si>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</si>
  <si>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</si>
  <si>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</si>
  <si>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</si>
  <si>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</si>
  <si>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</si>
  <si>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</si>
  <si>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</si>
  <si>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</si>
  <si>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</si>
  <si>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</si>
  <si>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</si>
  <si>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</si>
  <si>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</si>
  <si>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</si>
  <si>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</si>
  <si>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</si>
  <si>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</si>
  <si>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</si>
  <si>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</si>
  <si>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</si>
  <si>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</si>
  <si>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</si>
  <si>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</si>
  <si>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</si>
  <si>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</si>
  <si>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</si>
  <si>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</si>
  <si>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</si>
  <si>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</si>
  <si>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</si>
  <si>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</si>
  <si>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</si>
  <si>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</si>
  <si>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</si>
  <si>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</si>
  <si>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</si>
  <si>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</si>
  <si>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</si>
  <si>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</si>
  <si>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</si>
  <si>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</si>
  <si>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</si>
  <si>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</si>
  <si>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</si>
  <si>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</si>
  <si>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</si>
  <si>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</si>
  <si>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</si>
  <si>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</si>
  <si>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</si>
  <si>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</si>
  <si>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</si>
  <si>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</si>
  <si>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</si>
  <si>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</si>
  <si>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</si>
  <si>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</si>
  <si>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</si>
  <si>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</si>
  <si>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</si>
  <si>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</si>
  <si>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</si>
  <si>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</si>
  <si>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</si>
  <si>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</si>
  <si>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</si>
  <si>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</si>
  <si>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</si>
  <si>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</si>
  <si>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</si>
  <si>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</si>
  <si>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</si>
  <si>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</si>
  <si>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</si>
  <si>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</si>
  <si>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</si>
  <si>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</si>
  <si>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</si>
  <si>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</si>
  <si>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</si>
  <si>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</si>
  <si>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</si>
  <si>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</si>
  <si>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</si>
  <si>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</si>
  <si>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</si>
  <si>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</si>
  <si>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</si>
  <si>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</si>
  <si>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</si>
  <si>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</si>
  <si>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</si>
  <si>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</si>
  <si>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</si>
  <si>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</si>
  <si>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</si>
  <si>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</si>
  <si>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</si>
  <si>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</si>
  <si>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</si>
  <si>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</si>
  <si>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</si>
  <si>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</si>
  <si>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</si>
  <si>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</si>
  <si>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</si>
  <si>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</si>
  <si>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</si>
  <si>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</si>
  <si>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</si>
  <si>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</si>
  <si>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</si>
  <si>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</si>
  <si>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</si>
  <si>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</si>
  <si>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</si>
  <si>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</si>
  <si>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</si>
  <si>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</si>
  <si>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</si>
  <si>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</si>
  <si>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</si>
  <si>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</si>
  <si>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</si>
  <si>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</si>
  <si>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</si>
  <si>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</si>
  <si>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</si>
  <si>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</si>
  <si>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</si>
  <si>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</si>
  <si>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</si>
  <si>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</si>
  <si>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</si>
  <si>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</si>
  <si>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</si>
  <si>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</si>
  <si>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</si>
  <si>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</si>
  <si>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</si>
  <si>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</si>
  <si>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</si>
  <si>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</si>
  <si>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</si>
  <si>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</si>
  <si>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</si>
  <si>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</si>
  <si>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</si>
  <si>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</si>
  <si>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</si>
  <si>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</si>
  <si>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</si>
  <si>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</si>
  <si>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</si>
  <si>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</si>
  <si>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</si>
  <si>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</si>
  <si>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</si>
  <si>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</si>
  <si>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</si>
  <si>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</si>
  <si>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</si>
  <si>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</si>
  <si>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</si>
  <si>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</si>
  <si>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</si>
  <si>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</si>
  <si>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</si>
  <si>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</si>
  <si>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</si>
  <si>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</si>
  <si>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</si>
  <si>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</si>
  <si>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</si>
  <si>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</si>
  <si>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</si>
  <si>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</si>
  <si>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</si>
  <si>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</si>
  <si>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</si>
  <si>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</si>
  <si>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</si>
  <si>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</si>
  <si>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</si>
  <si>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</si>
  <si>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</si>
  <si>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</si>
  <si>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</si>
  <si>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</si>
  <si>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</si>
  <si>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</si>
  <si>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</si>
  <si>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</si>
  <si>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</si>
  <si>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</si>
  <si>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</si>
  <si>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</si>
  <si>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</si>
  <si>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</si>
  <si>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</si>
  <si>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</si>
  <si>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</si>
  <si>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</si>
  <si>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</si>
  <si>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</si>
  <si>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</si>
  <si>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</si>
  <si>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</si>
  <si>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</si>
  <si>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</si>
  <si>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</si>
  <si>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</si>
  <si>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</si>
  <si>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</si>
  <si>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</si>
  <si>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</si>
  <si>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</si>
  <si>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</si>
  <si>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</si>
  <si>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</si>
  <si>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</si>
  <si>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</si>
  <si>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</si>
  <si>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</si>
  <si>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</si>
  <si>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</si>
  <si>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</si>
  <si>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</si>
  <si>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</si>
  <si>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</si>
  <si>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</si>
  <si>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</si>
  <si>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</si>
  <si>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</si>
  <si>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</si>
  <si>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</si>
  <si>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</si>
  <si>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</si>
  <si>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</si>
  <si>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</si>
  <si>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</si>
  <si>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</si>
  <si>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</si>
  <si>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</si>
  <si>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</si>
  <si>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</si>
  <si>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</si>
  <si>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</si>
  <si>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</si>
  <si>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</si>
  <si>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</si>
  <si>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</si>
  <si>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</si>
  <si>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</si>
  <si>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</si>
  <si>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</si>
  <si>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</si>
  <si>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</si>
  <si>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</si>
  <si>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</si>
  <si>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</si>
  <si>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</si>
  <si>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</si>
  <si>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</si>
  <si>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</si>
  <si>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</si>
  <si>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</si>
  <si>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</si>
  <si>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</si>
  <si>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</si>
  <si>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</si>
  <si>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</si>
  <si>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</si>
  <si>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</si>
  <si>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</si>
  <si>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</si>
  <si>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</si>
  <si>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</si>
  <si>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</si>
  <si>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</si>
  <si>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</si>
  <si>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</si>
  <si>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</si>
  <si>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</si>
  <si>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</si>
  <si>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</si>
  <si>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</si>
  <si>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</si>
  <si>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</si>
  <si>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</si>
  <si>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</si>
  <si>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</si>
  <si>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</si>
  <si>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</si>
  <si>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</si>
  <si>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</si>
  <si>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</si>
  <si>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</si>
  <si>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</si>
  <si>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</si>
  <si>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</si>
  <si>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</si>
  <si>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</si>
  <si>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</si>
  <si>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</si>
  <si>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</si>
  <si>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</si>
  <si>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</si>
  <si>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</si>
  <si>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</si>
  <si>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</si>
  <si>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</si>
  <si>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</si>
  <si>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</si>
  <si>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</si>
  <si>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</si>
  <si>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</si>
  <si>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</si>
  <si>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</si>
  <si>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</si>
  <si>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</si>
  <si>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</si>
  <si>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</si>
  <si>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</si>
  <si>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</si>
  <si>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</si>
  <si>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</si>
  <si>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</si>
  <si>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</si>
  <si>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</si>
  <si>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</si>
  <si>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</si>
  <si>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</si>
  <si>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</si>
  <si>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</si>
  <si>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</si>
  <si>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</si>
  <si>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</si>
  <si>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</si>
  <si>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</si>
  <si>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</si>
  <si>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</si>
  <si>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</si>
  <si>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</si>
  <si>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</si>
  <si>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</si>
  <si>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</si>
  <si>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</si>
  <si>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</si>
  <si>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</si>
  <si>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</si>
  <si>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</si>
  <si>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</si>
  <si>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</si>
  <si>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</si>
  <si>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</si>
  <si>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</si>
  <si>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</si>
  <si>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</si>
  <si>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</si>
  <si>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</si>
  <si>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</si>
  <si>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</si>
  <si>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</si>
  <si>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</si>
  <si>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</si>
  <si>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</si>
  <si>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</si>
  <si>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</si>
  <si>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</si>
  <si>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</si>
  <si>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</si>
  <si>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</si>
  <si>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</si>
  <si>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</si>
  <si>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</si>
  <si>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</si>
  <si>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</si>
  <si>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</si>
  <si>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</si>
  <si>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</si>
  <si>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</si>
  <si>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</si>
  <si>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</si>
  <si>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</si>
  <si>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</si>
  <si>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</si>
  <si>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</si>
  <si>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</si>
  <si>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</si>
  <si>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</si>
  <si>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</si>
  <si>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</si>
  <si>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</si>
  <si>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</si>
  <si>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</si>
  <si>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</si>
  <si>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</si>
  <si>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</si>
  <si>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</si>
  <si>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</si>
  <si>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</si>
  <si>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</si>
  <si>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</si>
  <si>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</si>
  <si>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</si>
  <si>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</si>
  <si>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</si>
  <si>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</si>
  <si>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</si>
  <si>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</si>
  <si>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</si>
  <si>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</si>
  <si>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</si>
  <si>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</si>
  <si>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</si>
  <si>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</si>
  <si>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</si>
  <si>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</si>
  <si>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</si>
  <si>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</si>
  <si>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</si>
  <si>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</si>
  <si>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</si>
  <si>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</si>
  <si>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</si>
  <si>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</si>
  <si>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</si>
  <si>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</si>
  <si>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</si>
  <si>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</si>
  <si>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</si>
  <si>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</si>
  <si>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</si>
  <si>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</si>
  <si>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</si>
  <si>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</si>
  <si>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</si>
  <si>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</si>
  <si>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</si>
  <si>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</si>
  <si>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</si>
  <si>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</si>
  <si>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</si>
  <si>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</si>
  <si>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</si>
  <si>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</si>
  <si>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</si>
  <si>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</si>
  <si>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</si>
  <si>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</si>
  <si>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</si>
  <si>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</si>
  <si>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</si>
  <si>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</si>
  <si>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</si>
  <si>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</si>
  <si>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</si>
  <si>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</si>
  <si>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</si>
  <si>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</si>
  <si>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</si>
  <si>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</si>
  <si>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</si>
  <si>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</si>
  <si>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</si>
  <si>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</si>
  <si>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</si>
  <si>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</si>
  <si>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</si>
  <si>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</si>
  <si>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</si>
  <si>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</si>
  <si>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</si>
  <si>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</si>
  <si>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</si>
  <si>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</si>
  <si>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</si>
  <si>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</si>
  <si>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</si>
  <si>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</si>
  <si>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</si>
  <si>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</si>
  <si>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</si>
  <si>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</si>
  <si>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</si>
  <si>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</si>
  <si>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</si>
  <si>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</si>
  <si>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</si>
  <si>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</si>
  <si>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</si>
  <si>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</si>
  <si>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</si>
  <si>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</si>
  <si>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</si>
  <si>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</si>
  <si>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</si>
  <si>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</si>
  <si>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</si>
  <si>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</si>
  <si>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</si>
  <si>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</si>
  <si>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</si>
  <si>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</si>
  <si>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</si>
  <si>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</si>
  <si>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</si>
  <si>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</si>
  <si>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</si>
  <si>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</si>
  <si>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</si>
  <si>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</si>
  <si>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</si>
  <si>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</si>
  <si>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</si>
  <si>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</si>
  <si>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</si>
  <si>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</si>
  <si>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</si>
  <si>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</si>
  <si>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</si>
  <si>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</si>
  <si>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</si>
  <si>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</si>
  <si>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</si>
  <si>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</si>
  <si>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</si>
  <si>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</si>
  <si>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</si>
  <si>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</si>
  <si>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</si>
  <si>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</si>
  <si>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</si>
  <si>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</si>
  <si>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</si>
  <si>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</si>
  <si>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</si>
  <si>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</si>
  <si>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</si>
  <si>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</si>
  <si>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</si>
  <si>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</si>
  <si>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</si>
  <si>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</si>
  <si>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</si>
  <si>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</si>
  <si>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</si>
  <si>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</si>
  <si>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</si>
  <si>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</si>
  <si>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</si>
  <si>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</si>
  <si>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</si>
  <si>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</si>
  <si>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</si>
  <si>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</si>
  <si>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</si>
  <si>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</si>
  <si>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</si>
  <si>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</si>
  <si>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</si>
  <si>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</si>
  <si>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</si>
  <si>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</si>
  <si>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</si>
  <si>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</si>
  <si>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</si>
  <si>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</si>
  <si>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</si>
  <si>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</si>
  <si>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</si>
  <si>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</si>
  <si>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</si>
  <si>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</si>
  <si>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</si>
  <si>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</si>
  <si>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</si>
  <si>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</si>
  <si>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</si>
  <si>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</si>
  <si>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</si>
  <si>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</si>
  <si>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</si>
  <si>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</si>
  <si>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</si>
  <si>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</si>
  <si>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</si>
  <si>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</si>
  <si>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</si>
  <si>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</si>
  <si>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</si>
  <si>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</si>
  <si>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</si>
  <si>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</si>
  <si>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</si>
  <si>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</si>
  <si>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</si>
  <si>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</si>
  <si>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</si>
  <si>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</si>
  <si>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</si>
  <si>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</si>
  <si>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</si>
  <si>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</si>
  <si>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</si>
  <si>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</si>
  <si>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</si>
  <si>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</si>
  <si>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</si>
  <si>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</si>
  <si>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</si>
  <si>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</si>
  <si>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</si>
  <si>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</si>
  <si>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</si>
  <si>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</si>
  <si>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</si>
  <si>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</si>
  <si>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</si>
  <si>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</si>
  <si>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</si>
  <si>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</si>
  <si>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</si>
  <si>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</si>
  <si>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</si>
  <si>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</si>
  <si>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</si>
  <si>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</si>
  <si>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</si>
  <si>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</si>
  <si>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</si>
  <si>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</si>
  <si>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</si>
  <si>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</si>
  <si>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</si>
  <si>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</si>
  <si>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</si>
  <si>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</si>
  <si>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</si>
  <si>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</si>
  <si>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</si>
  <si>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</si>
  <si>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</si>
  <si>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</si>
  <si>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</si>
  <si>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</si>
  <si>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</si>
  <si>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</si>
  <si>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</si>
  <si>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</si>
  <si>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</si>
  <si>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</si>
  <si>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</si>
  <si>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</si>
  <si>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</si>
  <si>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</si>
  <si>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</si>
  <si>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</si>
  <si>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</si>
  <si>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</si>
  <si>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</si>
  <si>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</si>
  <si>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</si>
  <si>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</si>
  <si>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</si>
  <si>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</si>
  <si>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</si>
  <si>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</si>
  <si>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</si>
  <si>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</si>
  <si>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</si>
  <si>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</si>
  <si>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</si>
  <si>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</si>
  <si>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</si>
  <si>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</si>
  <si>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</si>
  <si>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</si>
  <si>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</si>
  <si>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</si>
  <si>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</si>
  <si>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</si>
  <si>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</si>
  <si>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</si>
  <si>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</si>
  <si>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</si>
  <si>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</si>
  <si>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</si>
  <si>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</si>
  <si>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</si>
  <si>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</si>
  <si>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</si>
  <si>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</si>
  <si>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</si>
  <si>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</si>
  <si>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</si>
  <si>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</si>
  <si>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</si>
  <si>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</si>
  <si>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</si>
  <si>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</si>
  <si>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</si>
  <si>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</si>
  <si>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</si>
  <si>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</si>
  <si>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</si>
  <si>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</si>
  <si>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</si>
  <si>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</si>
  <si>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</si>
  <si>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</si>
  <si>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</si>
  <si>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</si>
  <si>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</si>
  <si>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</si>
  <si>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</si>
  <si>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</si>
  <si>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</si>
  <si>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</si>
  <si>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</si>
  <si>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</si>
  <si>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</si>
  <si>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</si>
  <si>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</si>
  <si>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</si>
  <si>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</si>
  <si>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</si>
  <si>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</si>
  <si>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</si>
  <si>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</si>
  <si>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</si>
  <si>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</si>
  <si>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</si>
  <si>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</si>
  <si>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</si>
  <si>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</si>
  <si>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</si>
  <si>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</si>
  <si>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</si>
  <si>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</si>
  <si>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</si>
  <si>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</si>
  <si>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</si>
  <si>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</si>
  <si>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</si>
  <si>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</si>
  <si>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</si>
  <si>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</si>
  <si>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</si>
  <si>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</si>
  <si>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</si>
  <si>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</si>
  <si>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</si>
  <si>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</si>
  <si>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</si>
  <si>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</si>
  <si>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</si>
  <si>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</si>
  <si>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</si>
  <si>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</si>
  <si>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</si>
  <si>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</si>
  <si>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</si>
  <si>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</si>
  <si>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</si>
  <si>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</si>
  <si>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</si>
  <si>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</si>
  <si>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</si>
  <si>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</si>
  <si>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</si>
  <si>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</si>
  <si>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</si>
  <si>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</si>
  <si>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</si>
  <si>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</si>
  <si>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</si>
  <si>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</si>
  <si>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</si>
  <si>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</si>
  <si>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</si>
  <si>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</si>
  <si>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</si>
  <si>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</si>
  <si>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</si>
  <si>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</si>
  <si>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</si>
  <si>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</si>
  <si>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</si>
  <si>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</si>
  <si>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</si>
  <si>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</si>
  <si>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</si>
  <si>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</si>
  <si>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</si>
  <si>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</si>
  <si>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</si>
  <si>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</si>
  <si>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</si>
  <si>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</si>
  <si>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</si>
  <si>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</si>
  <si>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</si>
  <si>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</si>
  <si>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</si>
  <si>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</si>
  <si>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</si>
  <si>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</si>
  <si>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</si>
  <si>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</si>
  <si>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</si>
  <si>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</si>
  <si>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</si>
  <si>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</si>
  <si>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</si>
  <si>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</si>
  <si>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</si>
  <si>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</si>
  <si>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</si>
  <si>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</si>
  <si>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</si>
  <si>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</si>
  <si>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</si>
  <si>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</si>
  <si>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</si>
  <si>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</si>
  <si>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</si>
  <si>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</si>
  <si>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</si>
  <si>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</si>
  <si>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</si>
  <si>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</si>
  <si>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</si>
  <si>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</si>
  <si>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</si>
  <si>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</si>
  <si>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</si>
  <si>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</si>
  <si>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</si>
  <si>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</si>
  <si>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</si>
  <si>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</si>
  <si>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</si>
  <si>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</si>
  <si>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</si>
  <si>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</si>
  <si>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</si>
  <si>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</si>
  <si>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</si>
  <si>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</si>
  <si>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</si>
  <si>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</si>
  <si>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</si>
  <si>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</si>
  <si>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</si>
  <si>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</si>
  <si>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</si>
  <si>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</si>
  <si>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</si>
  <si>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</si>
  <si>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</si>
  <si>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</si>
  <si>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</si>
  <si>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</si>
  <si>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</si>
  <si>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</si>
  <si>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</si>
  <si>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</si>
  <si>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</si>
  <si>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</si>
  <si>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</si>
  <si>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</si>
  <si>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</si>
  <si>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</si>
  <si>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</si>
  <si>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</si>
  <si>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</si>
  <si>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</si>
  <si>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</si>
  <si>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</si>
  <si>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</si>
  <si>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</si>
  <si>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</si>
  <si>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</si>
  <si>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</si>
  <si>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</si>
  <si>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</si>
  <si>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</si>
  <si>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</si>
  <si>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</si>
  <si>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</si>
  <si>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</si>
  <si>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</si>
  <si>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</si>
  <si>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</si>
  <si>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</si>
  <si>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</si>
  <si>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</si>
  <si>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</si>
  <si>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</si>
  <si>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</si>
  <si>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</si>
  <si>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</si>
  <si>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</si>
  <si>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</si>
  <si>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</si>
  <si>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</si>
  <si>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</si>
  <si>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</si>
  <si>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</si>
  <si>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</si>
  <si>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</si>
  <si>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</si>
  <si>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</si>
  <si>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</si>
  <si>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</si>
  <si>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</si>
  <si>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</si>
  <si>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</si>
  <si>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</si>
  <si>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</si>
  <si>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</si>
  <si>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</si>
  <si>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</si>
  <si>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</si>
  <si>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</si>
  <si>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</si>
  <si>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</si>
  <si>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</si>
  <si>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</si>
  <si>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</si>
  <si>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</si>
  <si>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</si>
  <si>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</si>
  <si>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</si>
  <si>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</si>
  <si>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</si>
  <si>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</si>
  <si>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</si>
  <si>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</si>
  <si>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</si>
  <si>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</si>
  <si>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</si>
  <si>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</si>
  <si>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</si>
  <si>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</si>
  <si>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</si>
  <si>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</si>
  <si>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</si>
  <si>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</si>
  <si>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</si>
  <si>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</si>
  <si>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</si>
  <si>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</si>
  <si>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</si>
  <si>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</si>
  <si>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</si>
  <si>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</si>
  <si>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</si>
  <si>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</si>
  <si>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</si>
  <si>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</si>
  <si>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</si>
  <si>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</si>
  <si>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</si>
  <si>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</si>
  <si>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</si>
  <si>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</si>
  <si>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</si>
  <si>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</si>
  <si>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</si>
  <si>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</si>
  <si>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</si>
  <si>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</si>
  <si>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</si>
  <si>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</si>
  <si>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</si>
  <si>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</si>
  <si>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</si>
  <si>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</si>
  <si>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</si>
  <si>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</si>
  <si>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</si>
  <si>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</si>
  <si>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</si>
  <si>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</si>
  <si>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</si>
  <si>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</si>
  <si>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</si>
  <si>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</si>
  <si>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</si>
  <si>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</si>
  <si>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</si>
  <si>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</si>
  <si>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</si>
  <si>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</si>
  <si>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</si>
  <si>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</si>
  <si>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</si>
  <si>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</si>
  <si>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</si>
  <si>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</si>
  <si>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</si>
  <si>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</si>
  <si>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</si>
  <si>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</si>
  <si>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</si>
  <si>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</si>
  <si>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</si>
  <si>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</si>
  <si>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</si>
  <si>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</si>
  <si>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</si>
  <si>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</si>
  <si>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</si>
  <si>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</si>
  <si>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</si>
  <si>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</si>
  <si>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</si>
  <si>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</si>
  <si>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</si>
  <si>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</si>
  <si>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</si>
  <si>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</si>
  <si>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</si>
  <si>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</si>
  <si>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</si>
  <si>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</si>
  <si>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</si>
  <si>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</si>
  <si>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</si>
  <si>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</si>
  <si>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</si>
  <si>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</si>
  <si>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</si>
  <si>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</si>
  <si>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</si>
  <si>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</si>
  <si>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</si>
  <si>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</si>
  <si>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</si>
  <si>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</si>
  <si>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</si>
  <si>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</si>
  <si>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</si>
  <si>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</si>
  <si>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</si>
  <si>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</si>
  <si>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</si>
  <si>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</si>
  <si>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</si>
  <si>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</si>
  <si>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</si>
  <si>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</si>
  <si>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</si>
  <si>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</si>
  <si>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</si>
  <si>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</si>
  <si>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</si>
  <si>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</si>
  <si>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</si>
  <si>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</si>
  <si>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</si>
  <si>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</si>
  <si>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</si>
  <si>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</si>
  <si>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</si>
  <si>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</si>
  <si>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</si>
  <si>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</si>
  <si>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</si>
  <si>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</si>
  <si>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</si>
  <si>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</si>
  <si>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</si>
  <si>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</si>
  <si>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</si>
  <si>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</si>
  <si>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</si>
  <si>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</si>
  <si>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</si>
  <si>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</si>
  <si>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</si>
  <si>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</si>
  <si>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</si>
  <si>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</si>
  <si>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</si>
  <si>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</si>
  <si>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</si>
  <si>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</si>
  <si>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</si>
  <si>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</si>
  <si>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</si>
  <si>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</si>
  <si>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</si>
  <si>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</si>
  <si>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</si>
  <si>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</si>
  <si>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</si>
  <si>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</si>
  <si>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</si>
  <si>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</si>
  <si>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</si>
  <si>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</si>
  <si>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</si>
  <si>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</si>
  <si>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</si>
  <si>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</si>
  <si>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</si>
  <si>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</si>
  <si>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</si>
  <si>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</si>
  <si>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</si>
  <si>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</si>
  <si>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</si>
  <si>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</si>
  <si>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</si>
  <si>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</si>
  <si>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</si>
  <si>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</si>
  <si>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</si>
  <si>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</si>
  <si>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</si>
  <si>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</si>
  <si>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</si>
  <si>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</si>
  <si>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</si>
  <si>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</si>
  <si>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</si>
  <si>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</si>
  <si>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</si>
  <si>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</si>
  <si>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</si>
  <si>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</si>
  <si>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</si>
  <si>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</si>
  <si>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</si>
  <si>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</si>
  <si>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</si>
  <si>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</si>
  <si>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</si>
  <si>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</si>
  <si>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</si>
  <si>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</si>
  <si>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</si>
  <si>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</si>
  <si>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</si>
  <si>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</si>
  <si>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</si>
  <si>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</si>
  <si>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</si>
  <si>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</si>
  <si>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</si>
  <si>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</si>
  <si>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</si>
  <si>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</si>
  <si>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</si>
  <si>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</si>
  <si>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</si>
  <si>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</si>
  <si>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</si>
  <si>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</si>
  <si>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</si>
  <si>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</si>
  <si>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</si>
  <si>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</si>
  <si>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</si>
  <si>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</si>
  <si>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</si>
  <si>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</si>
  <si>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</si>
  <si>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</si>
  <si>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</si>
  <si>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</si>
  <si>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</si>
  <si>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</si>
  <si>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</si>
  <si>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</si>
  <si>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</si>
  <si>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</si>
  <si>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</si>
  <si>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</si>
  <si>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</si>
  <si>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</si>
  <si>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</si>
  <si>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</si>
  <si>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</si>
  <si>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</si>
  <si>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</si>
  <si>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</si>
  <si>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</si>
  <si>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</si>
  <si>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</si>
  <si>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</si>
  <si>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</si>
  <si>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</si>
  <si>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</si>
  <si>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</si>
  <si>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</si>
  <si>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</si>
  <si>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</si>
  <si>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</si>
  <si>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</si>
  <si>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</si>
  <si>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</si>
  <si>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</si>
  <si>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</si>
  <si>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</si>
  <si>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</si>
  <si>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</si>
  <si>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</si>
  <si>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</si>
  <si>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</si>
  <si>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</si>
  <si>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</si>
  <si>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</si>
  <si>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</si>
  <si>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</si>
  <si>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</si>
  <si>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</si>
  <si>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</si>
  <si>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</si>
  <si>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</si>
  <si>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</si>
  <si>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</si>
  <si>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</si>
  <si>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</si>
  <si>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</si>
  <si>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</si>
  <si>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</si>
  <si>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</si>
  <si>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</si>
  <si>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</si>
  <si>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</si>
  <si>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</si>
  <si>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</si>
  <si>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</si>
  <si>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</si>
  <si>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</si>
  <si>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</si>
  <si>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</si>
  <si>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</si>
  <si>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</si>
  <si>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</si>
  <si>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</si>
  <si>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</si>
  <si>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</si>
  <si>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</si>
  <si>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</si>
  <si>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</si>
  <si>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</si>
  <si>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</si>
  <si>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</si>
  <si>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</si>
  <si>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</si>
  <si>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</si>
  <si>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</si>
  <si>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</si>
  <si>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</si>
  <si>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</si>
  <si>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</si>
  <si>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</si>
  <si>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</si>
  <si>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</si>
  <si>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</si>
  <si>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</si>
  <si>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</si>
  <si>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</si>
  <si>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</si>
  <si>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</si>
  <si>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</si>
  <si>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</si>
  <si>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</si>
  <si>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</si>
  <si>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</si>
  <si>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</si>
  <si>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</si>
  <si>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</si>
  <si>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</si>
  <si>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</si>
  <si>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</si>
  <si>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</si>
  <si>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</si>
  <si>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</si>
  <si>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</si>
  <si>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</si>
  <si>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</si>
  <si>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</si>
  <si>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</si>
  <si>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</si>
  <si>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</si>
  <si>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</si>
  <si>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</si>
  <si>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</si>
  <si>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</si>
  <si>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</si>
  <si>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</si>
  <si>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</si>
  <si>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</si>
  <si>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</si>
  <si>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</si>
  <si>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</si>
  <si>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</si>
  <si>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</si>
  <si>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</si>
  <si>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</si>
  <si>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</si>
  <si>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</si>
  <si>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</si>
  <si>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</si>
  <si>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</si>
  <si>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</si>
  <si>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</si>
  <si>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</si>
  <si>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</si>
  <si>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</si>
  <si>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</si>
  <si>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</si>
  <si>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</si>
  <si>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</si>
  <si>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</si>
  <si>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</si>
  <si>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</si>
  <si>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</si>
  <si>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</si>
  <si>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</si>
  <si>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</si>
  <si>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</si>
  <si>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</si>
  <si>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</si>
  <si>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</si>
  <si>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</si>
  <si>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</si>
  <si>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</si>
  <si>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</si>
  <si>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</si>
  <si>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</si>
  <si>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</si>
  <si>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</si>
  <si>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</si>
  <si>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</si>
  <si>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</si>
  <si>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</si>
  <si>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</si>
  <si>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</si>
  <si>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</si>
  <si>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</si>
  <si>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</si>
  <si>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</si>
  <si>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</si>
  <si>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</si>
  <si>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</si>
  <si>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</si>
  <si>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</si>
  <si>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</si>
  <si>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</si>
  <si>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</si>
  <si>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</si>
  <si>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</si>
  <si>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</si>
  <si>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</si>
  <si>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</si>
  <si>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</si>
  <si>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</si>
  <si>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</si>
  <si>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</si>
  <si>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</si>
  <si>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</si>
  <si>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</si>
  <si>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</si>
  <si>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</si>
  <si>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</si>
  <si>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</si>
  <si>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</si>
  <si>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</si>
  <si>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</si>
  <si>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</si>
  <si>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</si>
  <si>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</si>
  <si>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</si>
  <si>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</si>
  <si>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</si>
  <si>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</si>
  <si>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</si>
  <si>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</si>
  <si>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</si>
  <si>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</si>
  <si>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</si>
  <si>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</si>
  <si>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</si>
  <si>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</si>
  <si>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</si>
  <si>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</si>
  <si>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</si>
  <si>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</si>
  <si>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</si>
  <si>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</si>
  <si>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</si>
  <si>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</si>
  <si>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</si>
  <si>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</si>
  <si>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</si>
  <si>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</si>
  <si>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</si>
  <si>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</si>
  <si>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</si>
  <si>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</si>
  <si>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</si>
  <si>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</si>
  <si>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</si>
  <si>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</si>
  <si>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</si>
  <si>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</si>
  <si>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</si>
  <si>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</si>
  <si>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</si>
  <si>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</si>
  <si>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</si>
  <si>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</si>
  <si>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</si>
  <si>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</si>
  <si>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</si>
  <si>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</si>
  <si>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</si>
  <si>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</si>
  <si>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</si>
  <si>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</si>
  <si>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</si>
  <si>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</si>
  <si>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</si>
  <si>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</si>
  <si>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</si>
  <si>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</si>
  <si>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</si>
  <si>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</si>
  <si>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</si>
  <si>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</si>
  <si>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</si>
  <si>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</si>
  <si>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</si>
  <si>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</si>
  <si>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</si>
  <si>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</si>
  <si>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</si>
  <si>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</si>
  <si>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</si>
  <si>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</si>
  <si>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</si>
  <si>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</si>
  <si>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</si>
  <si>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</si>
  <si>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</si>
  <si>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</si>
  <si>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</si>
  <si>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</si>
  <si>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</si>
  <si>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</si>
  <si>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</si>
  <si>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</si>
  <si>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</si>
  <si>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</si>
  <si>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</si>
  <si>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</si>
  <si>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</si>
  <si>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</si>
  <si>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</si>
  <si>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</si>
  <si>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</si>
  <si>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</si>
  <si>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</si>
  <si>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</si>
  <si>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</si>
  <si>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</si>
  <si>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</si>
  <si>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</si>
  <si>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</si>
  <si>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</si>
  <si>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</si>
  <si>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</si>
  <si>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</si>
  <si>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</si>
  <si>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</si>
  <si>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</si>
  <si>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</si>
  <si>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</si>
  <si>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</si>
  <si>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</si>
  <si>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</si>
  <si>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</si>
  <si>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</si>
  <si>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</si>
  <si>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</si>
  <si>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</si>
  <si>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</si>
  <si>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</si>
  <si>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</si>
  <si>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</si>
  <si>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</si>
  <si>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</si>
  <si>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</si>
  <si>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</si>
  <si>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</si>
  <si>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</si>
  <si>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</si>
  <si>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</si>
  <si>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</si>
  <si>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</si>
  <si>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</si>
  <si>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</si>
  <si>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</si>
  <si>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</si>
  <si>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</si>
  <si>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</si>
  <si>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</si>
  <si>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</si>
  <si>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</si>
  <si>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</si>
  <si>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</si>
  <si>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</si>
  <si>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</si>
  <si>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</si>
  <si>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</si>
  <si>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</si>
  <si>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</si>
  <si>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</si>
  <si>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</si>
  <si>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</si>
  <si>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</si>
  <si>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</si>
  <si>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</si>
  <si>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</si>
  <si>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</si>
  <si>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</si>
  <si>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</si>
  <si>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</si>
  <si>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</si>
  <si>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</si>
  <si>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</si>
  <si>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</si>
  <si>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</si>
  <si>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</si>
  <si>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</si>
  <si>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</si>
  <si>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</si>
  <si>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</si>
  <si>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</si>
  <si>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</si>
  <si>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</si>
  <si>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</si>
  <si>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</si>
  <si>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</si>
  <si>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</si>
  <si>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</si>
  <si>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</si>
  <si>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</si>
  <si>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</si>
  <si>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</si>
  <si>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</si>
  <si>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</si>
  <si>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</si>
  <si>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</si>
  <si>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</si>
  <si>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</si>
  <si>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</si>
  <si>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</si>
  <si>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</si>
  <si>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</si>
  <si>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</si>
  <si>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</si>
  <si>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</si>
  <si>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</si>
  <si>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</si>
  <si>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</si>
  <si>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</si>
  <si>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</si>
  <si>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</si>
  <si>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</si>
  <si>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</si>
  <si>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</si>
  <si>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</si>
  <si>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</si>
  <si>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</si>
  <si>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</si>
  <si>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</si>
  <si>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</si>
  <si>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</si>
  <si>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</si>
  <si>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</si>
  <si>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</si>
  <si>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</si>
  <si>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</si>
  <si>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</si>
  <si>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</si>
  <si>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</si>
  <si>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</si>
  <si>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</si>
  <si>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</si>
  <si>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</si>
  <si>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</si>
  <si>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</si>
  <si>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</si>
  <si>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</si>
  <si>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</si>
  <si>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</si>
  <si>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</si>
  <si>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</si>
  <si>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</si>
  <si>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</si>
  <si>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</si>
  <si>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</si>
  <si>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</si>
  <si>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</si>
  <si>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</si>
  <si>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</si>
  <si>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</si>
  <si>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</si>
  <si>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</si>
  <si>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</si>
  <si>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</si>
  <si>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</si>
  <si>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</si>
  <si>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</si>
  <si>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</si>
  <si>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</si>
  <si>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</si>
  <si>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</si>
  <si>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</si>
  <si>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</si>
  <si>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</si>
  <si>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</si>
  <si>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</si>
  <si>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</si>
  <si>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</si>
  <si>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</si>
  <si>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</si>
  <si>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</si>
  <si>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</si>
  <si>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</si>
  <si>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</si>
  <si>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</si>
  <si>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</si>
  <si>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</si>
  <si>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</si>
  <si>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</si>
  <si>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</si>
  <si>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</si>
  <si>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</si>
  <si>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</si>
  <si>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</si>
  <si>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</si>
  <si>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</si>
  <si>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</si>
  <si>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</si>
  <si>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</si>
  <si>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</si>
  <si>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</si>
  <si>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</si>
  <si>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</si>
  <si>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</si>
  <si>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</si>
  <si>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</si>
  <si>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</si>
  <si>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</si>
  <si>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</si>
  <si>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</si>
  <si>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</si>
  <si>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</si>
  <si>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</si>
  <si>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</si>
  <si>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</si>
  <si>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</si>
  <si>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</si>
  <si>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</si>
  <si>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</si>
  <si>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</si>
  <si>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</si>
  <si>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</si>
  <si>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</si>
  <si>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</si>
  <si>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</si>
  <si>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</si>
  <si>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</si>
  <si>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</si>
  <si>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</si>
  <si>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</si>
  <si>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</si>
  <si>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</si>
  <si>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</si>
  <si>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</si>
  <si>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</si>
  <si>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</si>
  <si>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</si>
  <si>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</si>
  <si>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</si>
  <si>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</si>
  <si>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</si>
  <si>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</si>
  <si>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</si>
  <si>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</si>
  <si>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</si>
  <si>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</si>
  <si>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</si>
  <si>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</si>
  <si>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</si>
  <si>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</si>
  <si>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</si>
  <si>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</si>
  <si>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</si>
  <si>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</si>
  <si>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</si>
  <si>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</si>
  <si>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</si>
  <si>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</si>
  <si>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</si>
  <si>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</si>
  <si>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</si>
  <si>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</si>
  <si>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</si>
  <si>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</si>
  <si>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</si>
  <si>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</si>
  <si>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</si>
  <si>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</si>
  <si>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</si>
  <si>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</si>
  <si>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</si>
  <si>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</si>
  <si>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</si>
  <si>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</si>
  <si>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</si>
  <si>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</si>
  <si>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</si>
  <si>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</si>
  <si>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</si>
  <si>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</si>
  <si>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</si>
  <si>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</si>
  <si>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</si>
  <si>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</si>
  <si>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</si>
  <si>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</si>
  <si>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</si>
  <si>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</si>
  <si>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</si>
  <si>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</si>
  <si>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</si>
  <si>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</si>
  <si>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</si>
  <si>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</si>
  <si>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</si>
  <si>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</si>
  <si>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</si>
  <si>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</si>
  <si>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</si>
  <si>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</si>
  <si>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</si>
  <si>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</si>
  <si>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</si>
  <si>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</si>
  <si>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</si>
  <si>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</si>
  <si>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</si>
  <si>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</si>
  <si>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</si>
  <si>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</si>
  <si>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</si>
  <si>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</si>
  <si>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</si>
  <si>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</si>
  <si>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</si>
  <si>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</si>
  <si>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</si>
  <si>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</si>
  <si>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</si>
  <si>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</si>
  <si>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</si>
  <si>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</si>
  <si>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</si>
  <si>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</si>
  <si>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</si>
  <si>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</si>
  <si>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</si>
  <si>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</si>
  <si>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</si>
  <si>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</si>
  <si>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</si>
  <si>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</si>
  <si>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</si>
  <si>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</si>
  <si>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</si>
  <si>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</si>
  <si>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</si>
  <si>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</si>
  <si>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</si>
  <si>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</si>
  <si>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</si>
  <si>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</si>
  <si>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</si>
  <si>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</si>
  <si>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</si>
  <si>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</si>
  <si>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</si>
  <si>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</si>
  <si>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</si>
  <si>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</si>
  <si>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</si>
  <si>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</si>
  <si>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</si>
  <si>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</si>
  <si>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</si>
  <si>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</si>
  <si>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</si>
  <si>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</si>
  <si>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</si>
  <si>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</si>
  <si>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</si>
  <si>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</si>
  <si>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</si>
  <si>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</si>
  <si>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</si>
  <si>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</si>
  <si>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</si>
  <si>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</si>
  <si>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</si>
  <si>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</si>
  <si>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</si>
  <si>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</si>
  <si>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</si>
  <si>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</si>
  <si>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</si>
  <si>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</si>
  <si>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</si>
  <si>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</si>
  <si>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</si>
  <si>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</si>
  <si>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</si>
  <si>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</si>
  <si>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</si>
  <si>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</si>
  <si>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</si>
  <si>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</si>
  <si>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</si>
  <si>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</si>
  <si>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</si>
  <si>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</si>
  <si>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</si>
  <si>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</si>
  <si>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</si>
  <si>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</si>
  <si>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</si>
  <si>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</si>
  <si>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</si>
  <si>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</si>
  <si>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</si>
  <si>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</si>
  <si>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</si>
  <si>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</si>
  <si>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</si>
  <si>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</si>
  <si>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</si>
  <si>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</si>
  <si>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</si>
  <si>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</si>
  <si>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</si>
  <si>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</si>
  <si>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</si>
  <si>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</si>
  <si>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</si>
  <si>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</si>
  <si>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</si>
  <si>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</si>
  <si>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</si>
  <si>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</si>
  <si>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</si>
  <si>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</si>
  <si>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</si>
  <si>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</si>
  <si>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</si>
  <si>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</si>
  <si>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</si>
  <si>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</si>
  <si>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</si>
  <si>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</si>
  <si>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</si>
  <si>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</si>
  <si>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</si>
  <si>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</si>
  <si>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</si>
  <si>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</si>
  <si>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</si>
  <si>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</si>
  <si>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</si>
  <si>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</si>
  <si>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</si>
  <si>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</si>
  <si>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</si>
  <si>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</si>
  <si>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</si>
  <si>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</si>
  <si>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</si>
  <si>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</si>
  <si>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</si>
  <si>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</si>
  <si>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</si>
  <si>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</si>
  <si>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</si>
  <si>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</si>
  <si>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</si>
  <si>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</si>
  <si>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</si>
  <si>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</si>
  <si>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</si>
  <si>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</si>
  <si>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</si>
  <si>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</si>
  <si>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</si>
  <si>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</si>
  <si>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</si>
  <si>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</si>
  <si>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</si>
  <si>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</si>
  <si>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</si>
  <si>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</si>
  <si>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</si>
  <si>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</si>
  <si>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</si>
  <si>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</si>
  <si>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</si>
  <si>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</si>
  <si>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</si>
  <si>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</si>
  <si>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</si>
  <si>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</si>
  <si>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</si>
  <si>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</si>
  <si>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</si>
  <si>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</si>
  <si>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</si>
  <si>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</si>
  <si>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</si>
  <si>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</si>
  <si>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</si>
  <si>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</si>
  <si>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</si>
  <si>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</si>
  <si>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</si>
  <si>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</si>
  <si>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</si>
  <si>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</si>
  <si>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</si>
  <si>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</si>
  <si>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</si>
  <si>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</si>
  <si>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</si>
  <si>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</si>
  <si>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</si>
  <si>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</si>
  <si>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</si>
  <si>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</si>
  <si>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</si>
  <si>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</si>
  <si>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</si>
  <si>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</si>
  <si>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</si>
  <si>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</si>
  <si>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</si>
  <si>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</si>
  <si>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</si>
  <si>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</si>
  <si>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</si>
  <si>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</si>
  <si>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</si>
  <si>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</si>
  <si>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</si>
  <si>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</si>
  <si>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</si>
  <si>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</si>
  <si>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</si>
  <si>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</si>
  <si>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</si>
  <si>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</si>
  <si>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</si>
  <si>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</si>
  <si>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</si>
  <si>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</si>
  <si>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</si>
  <si>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</si>
  <si>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</si>
  <si>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</si>
  <si>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</si>
  <si>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</si>
  <si>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</si>
  <si>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</si>
  <si>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</si>
  <si>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</si>
  <si>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</si>
  <si>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</si>
  <si>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</si>
  <si>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</si>
  <si>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</si>
  <si>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</si>
  <si>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</si>
  <si>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</si>
  <si>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</si>
  <si>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</si>
  <si>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</si>
  <si>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</si>
  <si>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</si>
  <si>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</si>
  <si>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</si>
  <si>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</si>
  <si>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</si>
  <si>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</si>
  <si>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</si>
  <si>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</si>
  <si>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</si>
  <si>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</si>
  <si>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</si>
  <si>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</si>
  <si>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</si>
  <si>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</si>
  <si>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</si>
  <si>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</si>
  <si>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</si>
  <si>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</si>
  <si>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</si>
  <si>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</si>
  <si>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</si>
  <si>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</si>
  <si>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</si>
  <si>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</si>
  <si>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</si>
  <si>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</si>
  <si>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</si>
  <si>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</si>
  <si>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</si>
  <si>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</si>
  <si>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</si>
  <si>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</si>
  <si>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</si>
  <si>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</si>
  <si>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</si>
  <si>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</si>
  <si>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</si>
  <si>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</si>
  <si>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</si>
  <si>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</si>
  <si>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</si>
  <si>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</si>
  <si>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</si>
  <si>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</si>
  <si>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</si>
  <si>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</si>
  <si>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</si>
  <si>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</si>
  <si>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</si>
  <si>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</si>
  <si>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</si>
  <si>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</si>
  <si>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</si>
  <si>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</si>
  <si>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</si>
  <si>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</si>
  <si>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</si>
  <si>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</si>
  <si>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</si>
  <si>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</si>
  <si>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</si>
  <si>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</si>
  <si>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</si>
  <si>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</si>
  <si>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</si>
  <si>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</si>
  <si>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</si>
  <si>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</si>
  <si>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</si>
  <si>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</si>
  <si>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</si>
  <si>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</si>
  <si>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</si>
  <si>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</si>
  <si>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</si>
  <si>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</si>
  <si>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</si>
  <si>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</si>
  <si>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</si>
  <si>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</si>
  <si>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</si>
  <si>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</si>
  <si>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</si>
  <si>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</si>
  <si>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</si>
  <si>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</si>
  <si>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</si>
  <si>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</si>
  <si>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</si>
  <si>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</si>
  <si>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</si>
  <si>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</si>
  <si>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</si>
  <si>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</si>
  <si>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</si>
  <si>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</si>
  <si>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</si>
  <si>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</si>
  <si>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</si>
  <si>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</si>
  <si>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</si>
  <si>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</si>
  <si>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</si>
  <si>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</si>
  <si>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</si>
  <si>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</si>
  <si>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</si>
  <si>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</si>
  <si>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</si>
  <si>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</si>
  <si>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</si>
  <si>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</si>
  <si>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</si>
  <si>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</si>
  <si>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</si>
  <si>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</si>
  <si>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</si>
  <si>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</si>
  <si>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</si>
  <si>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</si>
  <si>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</si>
  <si>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</si>
  <si>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</si>
  <si>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</si>
  <si>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</si>
  <si>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</si>
  <si>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</si>
  <si>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</si>
  <si>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</si>
  <si>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</si>
  <si>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</si>
  <si>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</si>
  <si>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</si>
  <si>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</si>
  <si>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</si>
  <si>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</si>
  <si>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</si>
  <si>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</si>
  <si>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</si>
  <si>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</si>
  <si>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</si>
  <si>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</si>
  <si>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</si>
  <si>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</si>
  <si>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</si>
  <si>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</si>
  <si>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</si>
  <si>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</si>
  <si>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</si>
  <si>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</si>
  <si>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</si>
  <si>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</si>
  <si>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</si>
  <si>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</si>
  <si>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</si>
  <si>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</si>
  <si>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</si>
  <si>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</si>
  <si>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</si>
  <si>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</si>
  <si>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</si>
  <si>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</si>
  <si>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</si>
  <si>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</si>
  <si>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</si>
  <si>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</si>
  <si>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</si>
  <si>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</si>
  <si>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</si>
  <si>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</si>
  <si>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</si>
  <si>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</si>
  <si>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</si>
  <si>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</si>
  <si>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</si>
  <si>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</si>
  <si>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</si>
  <si>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</si>
  <si>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</si>
  <si>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</si>
  <si>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</si>
  <si>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</si>
  <si>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</si>
  <si>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</si>
  <si>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</si>
  <si>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</si>
  <si>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</si>
  <si>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</si>
  <si>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</si>
  <si>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</si>
  <si>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</si>
  <si>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</si>
  <si>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</si>
  <si>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</si>
  <si>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</si>
  <si>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</si>
  <si>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</si>
  <si>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</si>
  <si>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</si>
  <si>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</si>
  <si>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</si>
  <si>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</si>
  <si>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</si>
  <si>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</si>
  <si>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</si>
  <si>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</si>
  <si>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</si>
  <si>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</si>
  <si>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</si>
  <si>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</si>
  <si>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</si>
  <si>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</si>
  <si>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</si>
  <si>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</si>
  <si>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</si>
  <si>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</si>
  <si>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</si>
  <si>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</si>
  <si>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</si>
  <si>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</si>
  <si>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</si>
  <si>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</si>
  <si>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</si>
  <si>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</si>
  <si>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</si>
  <si>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</si>
  <si>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</si>
  <si>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</si>
  <si>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</si>
  <si>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</si>
  <si>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</si>
  <si>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</si>
  <si>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</si>
  <si>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</si>
  <si>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</si>
  <si>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</si>
  <si>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</si>
  <si>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</si>
  <si>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</si>
  <si>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</si>
  <si>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</si>
  <si>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</si>
  <si>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</si>
  <si>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</si>
  <si>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</si>
  <si>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</si>
  <si>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</si>
  <si>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</si>
  <si>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</si>
  <si>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</si>
  <si>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</si>
  <si>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</si>
  <si>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</si>
  <si>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</si>
  <si>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</si>
  <si>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</si>
  <si>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</si>
  <si>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</si>
  <si>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</si>
  <si>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</si>
  <si>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</si>
  <si>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</si>
  <si>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</si>
  <si>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</si>
  <si>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</si>
  <si>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</si>
  <si>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</si>
  <si>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</si>
  <si>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</si>
  <si>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</si>
  <si>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</si>
  <si>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</si>
  <si>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</si>
  <si>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</si>
  <si>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</si>
  <si>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</si>
  <si>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</si>
  <si>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</si>
  <si>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</si>
  <si>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</si>
  <si>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</si>
  <si>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</si>
  <si>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</si>
  <si>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</si>
  <si>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</si>
  <si>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</si>
  <si>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</si>
  <si>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</si>
  <si>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</si>
  <si>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</si>
  <si>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</si>
  <si>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</si>
  <si>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</si>
  <si>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</si>
  <si>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</si>
  <si>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</si>
  <si>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</si>
  <si>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</si>
  <si>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</si>
  <si>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</si>
  <si>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</si>
  <si>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</si>
  <si>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</si>
  <si>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</si>
  <si>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</si>
  <si>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</si>
  <si>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</si>
  <si>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</si>
  <si>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</si>
  <si>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</si>
  <si>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</si>
  <si>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</si>
  <si>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</si>
  <si>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</si>
  <si>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</si>
  <si>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</si>
  <si>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</si>
  <si>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</si>
  <si>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</si>
  <si>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</si>
  <si>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</si>
  <si>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</si>
  <si>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</si>
  <si>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</si>
  <si>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</si>
  <si>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</si>
  <si>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</si>
  <si>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</si>
  <si>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</si>
  <si>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</si>
  <si>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</si>
  <si>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</si>
  <si>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</si>
  <si>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</si>
  <si>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</si>
  <si>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</si>
  <si>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</si>
  <si>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</si>
  <si>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</si>
  <si>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</si>
  <si>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</si>
  <si>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</si>
  <si>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</si>
  <si>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</si>
  <si>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</si>
  <si>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</si>
  <si>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</si>
  <si>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</si>
  <si>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</si>
  <si>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</si>
  <si>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</si>
  <si>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</si>
  <si>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</si>
  <si>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</si>
  <si>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</si>
  <si>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</si>
  <si>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</si>
  <si>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</si>
  <si>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</si>
  <si>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</si>
  <si>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</si>
  <si>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</si>
  <si>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</si>
  <si>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</si>
  <si>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</si>
  <si>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</si>
  <si>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</si>
  <si>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</si>
  <si>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</si>
  <si>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</si>
  <si>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</si>
  <si>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</si>
  <si>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</si>
  <si>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</si>
  <si>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</si>
  <si>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</si>
  <si>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</si>
  <si>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</si>
  <si>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</si>
  <si>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</si>
  <si>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</si>
  <si>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</si>
  <si>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</si>
  <si>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</si>
  <si>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</si>
  <si>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</si>
  <si>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</si>
  <si>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</si>
  <si>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</si>
  <si>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</si>
  <si>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</si>
  <si>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</si>
  <si>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</si>
  <si>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</si>
  <si>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</si>
  <si>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</si>
  <si>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</si>
  <si>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</si>
  <si>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</si>
  <si>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</si>
  <si>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</si>
  <si>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</si>
  <si>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</si>
  <si>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</si>
  <si>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</si>
  <si>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</si>
  <si>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</si>
  <si>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</si>
  <si>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</si>
  <si>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</si>
  <si>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</si>
  <si>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</si>
  <si>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</si>
  <si>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</si>
  <si>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</si>
  <si>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</si>
  <si>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</si>
  <si>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</si>
  <si>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</si>
  <si>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</si>
  <si>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</si>
  <si>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</si>
  <si>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</si>
  <si>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</si>
  <si>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</si>
  <si>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</si>
  <si>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</si>
  <si>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</si>
  <si>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</si>
  <si>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</si>
  <si>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</si>
  <si>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</si>
  <si>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</si>
  <si>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</si>
  <si>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</si>
  <si>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</si>
  <si>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</si>
  <si>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</si>
  <si>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</si>
  <si>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</si>
  <si>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</si>
  <si>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</si>
  <si>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</si>
  <si>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</si>
  <si>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</si>
  <si>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</si>
  <si>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</si>
  <si>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</si>
  <si>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</si>
  <si>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</si>
  <si>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</si>
  <si>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</si>
  <si>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</si>
  <si>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</si>
  <si>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</si>
  <si>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</si>
  <si>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</si>
  <si>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</si>
  <si>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</si>
  <si>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</si>
  <si>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</si>
  <si>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</si>
  <si>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</si>
  <si>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</si>
  <si>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</si>
  <si>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</si>
  <si>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</si>
  <si>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</si>
  <si>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</si>
  <si>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</si>
  <si>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</si>
  <si>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</si>
  <si>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plays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</si>
  <si>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</si>
  <si>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</si>
  <si>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</si>
  <si>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</si>
  <si>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</si>
  <si>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</si>
  <si>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</si>
  <si>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</si>
  <si>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</si>
  <si>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</si>
  <si>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</si>
  <si>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</si>
  <si>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</si>
  <si>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</si>
  <si>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</si>
  <si>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</si>
  <si>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</si>
  <si>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</si>
  <si>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</si>
  <si>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</si>
  <si>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</si>
  <si>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</si>
  <si>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</si>
  <si>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</si>
  <si>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</si>
  <si>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</si>
  <si>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</si>
  <si>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</si>
  <si>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</si>
  <si>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</si>
  <si>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</si>
  <si>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</si>
  <si>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</si>
  <si>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</si>
  <si>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</si>
  <si>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</si>
  <si>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</si>
  <si>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</si>
  <si>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</si>
  <si>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</si>
  <si>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</si>
  <si>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</si>
  <si>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</si>
  <si>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</si>
  <si>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</si>
  <si>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</si>
  <si>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</si>
  <si>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</si>
  <si>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</si>
  <si>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</si>
  <si>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</si>
  <si>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</si>
  <si>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</si>
  <si>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</si>
  <si>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</si>
  <si>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</si>
  <si>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</si>
  <si>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</si>
  <si>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</si>
  <si>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</si>
  <si>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</si>
  <si>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</si>
  <si>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</si>
  <si>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</si>
  <si>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</si>
  <si>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</si>
  <si>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</si>
  <si>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</si>
  <si>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</si>
  <si>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</si>
  <si>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</si>
  <si>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</si>
  <si>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</si>
  <si>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</si>
  <si>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</si>
  <si>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</si>
  <si>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</si>
  <si>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</si>
  <si>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</si>
  <si>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</si>
  <si>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</si>
  <si>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</si>
  <si>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</si>
  <si>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</si>
  <si>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</si>
  <si>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</si>
  <si>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</si>
  <si>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</si>
  <si>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</si>
  <si>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Range Start</t>
  </si>
  <si>
    <t>Range End</t>
  </si>
  <si>
    <t>Mean</t>
  </si>
  <si>
    <t>Median</t>
  </si>
  <si>
    <t>Minimum</t>
  </si>
  <si>
    <t>Maximum</t>
  </si>
  <si>
    <t>Variance</t>
  </si>
  <si>
    <t>Standard Deviation</t>
  </si>
  <si>
    <t>Failed</t>
  </si>
  <si>
    <t>Campaign Status</t>
  </si>
  <si>
    <t># of Backers</t>
  </si>
  <si>
    <t>There is more variability in successful campaigns.</t>
  </si>
  <si>
    <t>Successful</t>
  </si>
  <si>
    <t>The median summarizes the data more meaningfully. The larger campaigns skew the mean too high.</t>
  </si>
  <si>
    <t>Fewer than 20% of successful campaigns were above the mean.</t>
  </si>
  <si>
    <t>This makes sense, as one would expect unsuccessful campaigns to consistently have no, or few backers.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</si>
</sst>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0" fontId="0" fillId="0" borderId="1" xfId="0" applyBorder="1"/>
    <xf numFmtId="0" fontId="1" fillId="0" borderId="1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1" applyNumberFormat="1" applyFont="1" applyBorder="1" applyAlignment="1">
      <alignment horizontal="center"/>
    </xf>
    <xf numFmtId="0" fontId="0" fillId="0" borderId="5" xfId="1" applyNumberFormat="1" applyFont="1" applyBorder="1" applyAlignment="1">
      <alignment horizontal="center"/>
    </xf>
    <xf numFmtId="165" fontId="0" fillId="0" borderId="4" xfId="1" applyNumberFormat="1" applyFont="1" applyBorder="1" applyAlignment="1">
      <alignment horizontal="center"/>
    </xf>
    <xf numFmtId="165" fontId="0" fillId="0" borderId="5" xfId="1" applyNumberFormat="1" applyFont="1" applyBorder="1" applyAlignment="1">
      <alignment horizontal="center"/>
    </xf>
    <xf numFmtId="165" fontId="0" fillId="0" borderId="6" xfId="1" applyNumberFormat="1" applyFont="1" applyBorder="1" applyAlignment="1">
      <alignment horizontal="center"/>
    </xf>
    <xf numFmtId="165" fontId="0" fillId="0" borderId="7" xfId="1" applyNumberFormat="1" applyFont="1" applyBorder="1" applyAlignment="1">
      <alignment horizontal="center"/>
    </xf>
    <xf numFmtId="0" fontId="0" fillId="0" borderId="8" xfId="0" applyBorder="1"/>
    <xf numFmtId="164" fontId="0" fillId="0" borderId="8" xfId="1" applyNumberFormat="1" applyFont="1" applyBorder="1"/>
    <xf numFmtId="9" fontId="0" fillId="0" borderId="8" xfId="2" applyFont="1" applyBorder="1"/>
    <xf numFmtId="0" fontId="0" fillId="0" borderId="8" xfId="0" applyNumberFormat="1" applyBorder="1"/>
    <xf numFmtId="0" fontId="3" fillId="0" borderId="8" xfId="0" applyFont="1" applyBorder="1"/>
    <xf numFmtId="164" fontId="3" fillId="0" borderId="8" xfId="1" applyNumberFormat="1" applyFont="1" applyBorder="1"/>
    <xf numFmtId="9" fontId="3" fillId="0" borderId="8" xfId="2" applyFont="1" applyBorder="1"/>
    <xf numFmtId="0" fontId="3" fillId="0" borderId="0" xfId="0" applyFont="1"/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5" fontId="0" fillId="0" borderId="0" xfId="1" applyNumberFormat="1" applyFont="1" applyBorder="1" applyAlignment="1">
      <alignment horizontal="center"/>
    </xf>
    <xf numFmtId="0" fontId="0" fillId="0" borderId="0" xfId="1" applyNumberFormat="1" applyFont="1" applyBorder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12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FFC000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35" formatCode="_(* #,##0.00_);_(* \(#,##0.00\);_(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[StarterBook_TD.xlsx]Pivot (1)!PivotTable1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(1)'!$B$3:$B$4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(1)'!$B$5:$B$14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4-4EBF-AA16-3711A9353810}"/>
            </c:ext>
          </c:extLst>
        </c:ser>
        <c:ser>
          <c:idx val="1"/>
          <c:order val="1"/>
          <c:tx>
            <c:strRef>
              <c:f>'Pivot (1)'!$C$3:$C$4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(1)'!$C$5:$C$14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54-4EBF-AA16-3711A9353810}"/>
            </c:ext>
          </c:extLst>
        </c:ser>
        <c:ser>
          <c:idx val="2"/>
          <c:order val="2"/>
          <c:tx>
            <c:strRef>
              <c:f>'Pivot (1)'!$D$3:$D$4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(1)'!$D$5:$D$14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54-4EBF-AA16-3711A9353810}"/>
            </c:ext>
          </c:extLst>
        </c:ser>
        <c:ser>
          <c:idx val="3"/>
          <c:order val="3"/>
          <c:tx>
            <c:strRef>
              <c:f>'Pivot (1)'!$E$3:$E$4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(1)'!$A$5:$A$14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(1)'!$E$5:$E$14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54-4EBF-AA16-3711A9353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504991"/>
        <c:axId val="1029520383"/>
      </c:barChart>
      <c:catAx>
        <c:axId val="10295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20383"/>
        <c:crosses val="autoZero"/>
        <c:auto val="1"/>
        <c:lblAlgn val="ctr"/>
        <c:lblOffset val="100"/>
        <c:noMultiLvlLbl val="0"/>
      </c:catAx>
      <c:valAx>
        <c:axId val="102952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0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[StarterBook_TD.xlsx]Pivot (2)!PivotTable1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(2)'!$B$4:$B$5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21-4DEC-B31D-BBEF22FCC552}"/>
            </c:ext>
          </c:extLst>
        </c:ser>
        <c:ser>
          <c:idx val="1"/>
          <c:order val="1"/>
          <c:tx>
            <c:strRef>
              <c:f>'Pivot (2)'!$C$4:$C$5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A21-4DEC-B31D-BBEF22FCC552}"/>
            </c:ext>
          </c:extLst>
        </c:ser>
        <c:ser>
          <c:idx val="2"/>
          <c:order val="2"/>
          <c:tx>
            <c:strRef>
              <c:f>'Pivot (2)'!$D$4:$D$5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21-4DEC-B31D-BBEF22FCC552}"/>
            </c:ext>
          </c:extLst>
        </c:ser>
        <c:ser>
          <c:idx val="3"/>
          <c:order val="3"/>
          <c:tx>
            <c:strRef>
              <c:f>'Pivot (2)'!$E$4:$E$5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(2)'!$A$6:$A$47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(2)'!$E$6:$E$47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A21-4DEC-B31D-BBEF22FCC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9504991"/>
        <c:axId val="1029520383"/>
      </c:barChart>
      <c:catAx>
        <c:axId val="102950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20383"/>
        <c:crosses val="autoZero"/>
        <c:auto val="1"/>
        <c:lblAlgn val="ctr"/>
        <c:lblOffset val="100"/>
        <c:noMultiLvlLbl val="0"/>
      </c:catAx>
      <c:valAx>
        <c:axId val="102952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950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[StarterBook_TD.xlsx]Pivot (3)!PivotTable1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(3)'!$B$4:$B$5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2F-4D7A-A4AD-F963D4F0FFED}"/>
            </c:ext>
          </c:extLst>
        </c:ser>
        <c:ser>
          <c:idx val="1"/>
          <c:order val="1"/>
          <c:tx>
            <c:strRef>
              <c:f>'Pivot (3)'!$C$4:$C$5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2F-4D7A-A4AD-F963D4F0FFED}"/>
            </c:ext>
          </c:extLst>
        </c:ser>
        <c:ser>
          <c:idx val="2"/>
          <c:order val="2"/>
          <c:tx>
            <c:strRef>
              <c:f>'Pivot (3)'!$D$4:$D$5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(3)'!$A$6:$A$18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(3)'!$D$6:$D$18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92F-4D7A-A4AD-F963D4F0FF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1719007"/>
        <c:axId val="421714847"/>
      </c:lineChart>
      <c:catAx>
        <c:axId val="421719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14847"/>
        <c:crosses val="autoZero"/>
        <c:auto val="1"/>
        <c:lblAlgn val="ctr"/>
        <c:lblOffset val="100"/>
        <c:noMultiLvlLbl val="0"/>
      </c:catAx>
      <c:valAx>
        <c:axId val="42171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71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(1)'!$H$1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4A-4E1B-BA97-FCB0AD314EC1}"/>
            </c:ext>
          </c:extLst>
        </c:ser>
        <c:ser>
          <c:idx val="1"/>
          <c:order val="1"/>
          <c:tx>
            <c:strRef>
              <c:f>'Bonus (1)'!$I$1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4A-4E1B-BA97-FCB0AD314EC1}"/>
            </c:ext>
          </c:extLst>
        </c:ser>
        <c:ser>
          <c:idx val="2"/>
          <c:order val="2"/>
          <c:tx>
            <c:strRef>
              <c:f>'Bonus (1)'!$J$1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(1)'!$A$2:$A$13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(1)'!$J$2:$J$13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4A-4E1B-BA97-FCB0AD314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3098671"/>
        <c:axId val="573099087"/>
      </c:lineChart>
      <c:catAx>
        <c:axId val="573098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99087"/>
        <c:crosses val="autoZero"/>
        <c:auto val="1"/>
        <c:lblAlgn val="ctr"/>
        <c:lblOffset val="100"/>
        <c:noMultiLvlLbl val="0"/>
      </c:catAx>
      <c:valAx>
        <c:axId val="573099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098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114300</xdr:colOff>
      <xdr:row>1</xdr:row>
      <xdr:rowOff>125730</xdr:rowOff>
    </xdr:from>
    <xdr:to>
      <xdr:col>16</xdr:col>
      <xdr:colOff>7620</xdr:colOff>
      <xdr:row>20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4194BF-408E-42DF-ACD6-49A5C8B33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1</xdr:row>
      <xdr:rowOff>72390</xdr:rowOff>
    </xdr:from>
    <xdr:to>
      <xdr:col>15</xdr:col>
      <xdr:colOff>495300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E6E20-5BA1-48BC-84D1-F7493794E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403860</xdr:colOff>
      <xdr:row>2</xdr:row>
      <xdr:rowOff>72390</xdr:rowOff>
    </xdr:from>
    <xdr:to>
      <xdr:col>10</xdr:col>
      <xdr:colOff>487680</xdr:colOff>
      <xdr:row>17</xdr:row>
      <xdr:rowOff>72390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59B864D-1546-4709-9604-A64583B5E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11430</xdr:rowOff>
    </xdr:from>
    <xdr:to>
      <xdr:col>10</xdr:col>
      <xdr:colOff>7620</xdr:colOff>
      <xdr:row>31</xdr:row>
      <xdr:rowOff>106680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429B6C1-2FB4-4937-B62C-6739E2741C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vis de Ronde" refreshedDate="44279.963000925927" createdVersion="6" refreshedVersion="6" minRefreshableVersion="3" recordCount="4114" xr:uid="{380575E9-67D4-4829-883E-CE3073E2201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x v="0"/>
    <x v="0"/>
    <s v="film &amp; video/television"/>
    <n v="1.3685882352941177"/>
    <x v="0"/>
    <x v="0"/>
    <x v="0"/>
    <x v="0"/>
    <d v="2015-07-23T03:00:00"/>
  </r>
  <r>
    <x v="1"/>
    <x v="1"/>
    <s v="A Hannibal TV Show Fan Convention and Art Collective"/>
    <n v="10275"/>
    <n v="14653"/>
    <x v="0"/>
    <x v="0"/>
    <s v="USD"/>
    <n v="1488464683"/>
    <n v="1485872683"/>
    <x v="0"/>
    <x v="1"/>
    <x v="0"/>
    <s v="film &amp; video/television"/>
    <n v="1.4260827250608272"/>
    <x v="1"/>
    <x v="0"/>
    <x v="0"/>
    <x v="1"/>
    <d v="2017-03-02T14:24:43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x v="2"/>
    <x v="0"/>
    <s v="film &amp; video/television"/>
    <n v="1.05"/>
    <x v="2"/>
    <x v="0"/>
    <x v="0"/>
    <x v="2"/>
    <d v="2016-02-15T16:51:23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x v="0"/>
    <x v="3"/>
    <x v="0"/>
    <s v="film &amp; video/television"/>
    <n v="1.0389999999999999"/>
    <x v="3"/>
    <x v="0"/>
    <x v="0"/>
    <x v="3"/>
    <d v="2014-08-07T12:21:47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x v="4"/>
    <x v="0"/>
    <s v="film &amp; video/television"/>
    <n v="1.2299154545454545"/>
    <x v="4"/>
    <x v="0"/>
    <x v="0"/>
    <x v="4"/>
    <d v="2015-12-19T20:01:19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x v="5"/>
    <x v="0"/>
    <s v="film &amp; video/television"/>
    <n v="1.0977744436109027"/>
    <x v="5"/>
    <x v="0"/>
    <x v="0"/>
    <x v="5"/>
    <d v="2016-07-29T05:35:0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x v="6"/>
    <x v="0"/>
    <s v="film &amp; video/television"/>
    <n v="1.064875"/>
    <x v="6"/>
    <x v="0"/>
    <x v="0"/>
    <x v="6"/>
    <d v="2014-06-14T01:44:1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x v="7"/>
    <x v="0"/>
    <s v="film &amp; video/television"/>
    <n v="1.0122222222222221"/>
    <x v="7"/>
    <x v="0"/>
    <x v="0"/>
    <x v="7"/>
    <d v="2016-07-05T01:07:47"/>
  </r>
  <r>
    <x v="8"/>
    <x v="8"/>
    <s v="Help us raise the funds to film our pilot episode!"/>
    <n v="3500"/>
    <n v="3501.52"/>
    <x v="0"/>
    <x v="0"/>
    <s v="USD"/>
    <n v="1460754000"/>
    <n v="1460155212"/>
    <x v="0"/>
    <x v="8"/>
    <x v="0"/>
    <s v="film &amp; video/television"/>
    <n v="1.0004342857142856"/>
    <x v="8"/>
    <x v="0"/>
    <x v="0"/>
    <x v="8"/>
    <d v="2016-04-15T21:00:0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x v="9"/>
    <x v="0"/>
    <s v="film &amp; video/television"/>
    <n v="1.2599800000000001"/>
    <x v="9"/>
    <x v="0"/>
    <x v="0"/>
    <x v="9"/>
    <d v="2016-04-17T02:29:04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x v="10"/>
    <x v="0"/>
    <s v="film &amp; video/television"/>
    <n v="1.0049999999999999"/>
    <x v="10"/>
    <x v="0"/>
    <x v="0"/>
    <x v="10"/>
    <d v="2014-06-25T01:37:59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x v="11"/>
    <x v="0"/>
    <s v="film &amp; video/television"/>
    <n v="1.2050000000000001"/>
    <x v="11"/>
    <x v="0"/>
    <x v="0"/>
    <x v="11"/>
    <d v="2016-08-22T03:00:0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x v="12"/>
    <x v="0"/>
    <s v="film &amp; video/television"/>
    <n v="1.6529333333333334"/>
    <x v="12"/>
    <x v="0"/>
    <x v="0"/>
    <x v="12"/>
    <d v="2014-07-16T03:00:0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0"/>
    <x v="13"/>
    <x v="0"/>
    <s v="film &amp; video/television"/>
    <n v="1.5997142857142856"/>
    <x v="13"/>
    <x v="0"/>
    <x v="0"/>
    <x v="13"/>
    <d v="2016-06-23T20:27:00"/>
  </r>
  <r>
    <x v="14"/>
    <x v="14"/>
    <s v="A highly charged post apocalyptic sci fi series that pulls no punches!"/>
    <n v="6000"/>
    <n v="6056"/>
    <x v="0"/>
    <x v="2"/>
    <s v="AUD"/>
    <n v="1405259940"/>
    <n v="1403051888"/>
    <x v="0"/>
    <x v="14"/>
    <x v="0"/>
    <s v="film &amp; video/television"/>
    <n v="1.0093333333333334"/>
    <x v="14"/>
    <x v="0"/>
    <x v="0"/>
    <x v="14"/>
    <d v="2014-07-13T13:59:0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x v="15"/>
    <x v="0"/>
    <s v="film &amp; video/television"/>
    <n v="1.0660000000000001"/>
    <x v="15"/>
    <x v="0"/>
    <x v="0"/>
    <x v="15"/>
    <d v="2015-09-27T20:14:0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x v="16"/>
    <x v="0"/>
    <s v="film &amp; video/television"/>
    <n v="1.0024166666666667"/>
    <x v="16"/>
    <x v="0"/>
    <x v="0"/>
    <x v="16"/>
    <d v="2014-06-16T05:30:0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x v="17"/>
    <x v="0"/>
    <s v="film &amp; video/television"/>
    <n v="1.0066666666666666"/>
    <x v="17"/>
    <x v="0"/>
    <x v="0"/>
    <x v="17"/>
    <d v="2014-11-04T18:33:42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x v="18"/>
    <x v="0"/>
    <s v="film &amp; video/television"/>
    <n v="1.0632110000000001"/>
    <x v="18"/>
    <x v="0"/>
    <x v="0"/>
    <x v="18"/>
    <d v="2014-09-17T13:00:56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x v="19"/>
    <x v="0"/>
    <s v="film &amp; video/television"/>
    <n v="1.4529411764705882"/>
    <x v="19"/>
    <x v="0"/>
    <x v="0"/>
    <x v="19"/>
    <d v="2015-07-20T19:35:34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x v="20"/>
    <x v="0"/>
    <s v="film &amp; video/television"/>
    <n v="1.002"/>
    <x v="20"/>
    <x v="0"/>
    <x v="0"/>
    <x v="20"/>
    <d v="2015-09-13T18:11:52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x v="21"/>
    <x v="0"/>
    <s v="film &amp; video/television"/>
    <n v="1.0913513513513513"/>
    <x v="21"/>
    <x v="0"/>
    <x v="0"/>
    <x v="21"/>
    <d v="2014-09-26T15:03:09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x v="0"/>
    <x v="22"/>
    <x v="0"/>
    <s v="film &amp; video/television"/>
    <n v="1.1714285714285715"/>
    <x v="22"/>
    <x v="0"/>
    <x v="0"/>
    <x v="22"/>
    <d v="2015-01-01T07:59:0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x v="23"/>
    <x v="0"/>
    <s v="film &amp; video/television"/>
    <n v="1.1850000000000001"/>
    <x v="23"/>
    <x v="0"/>
    <x v="0"/>
    <x v="23"/>
    <d v="2015-04-30T15:20:0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x v="0"/>
    <x v="24"/>
    <x v="0"/>
    <s v="film &amp; video/television"/>
    <n v="1.0880768571428572"/>
    <x v="24"/>
    <x v="0"/>
    <x v="0"/>
    <x v="24"/>
    <d v="2015-09-15T19:39:0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x v="25"/>
    <x v="0"/>
    <s v="film &amp; video/television"/>
    <n v="1.3333333333333333"/>
    <x v="25"/>
    <x v="0"/>
    <x v="0"/>
    <x v="25"/>
    <d v="2016-01-09T00:36:01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x v="0"/>
    <x v="10"/>
    <x v="0"/>
    <s v="film &amp; video/television"/>
    <n v="1.552"/>
    <x v="26"/>
    <x v="0"/>
    <x v="0"/>
    <x v="26"/>
    <d v="2014-08-17T12:22:24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x v="3"/>
    <x v="0"/>
    <s v="film &amp; video/television"/>
    <n v="1.1172500000000001"/>
    <x v="27"/>
    <x v="0"/>
    <x v="0"/>
    <x v="27"/>
    <d v="2014-11-16T04:57:13"/>
  </r>
  <r>
    <x v="28"/>
    <x v="28"/>
    <s v="John and Brian are on a quest to change people's lives and rehabilitate dogs."/>
    <n v="12000"/>
    <n v="12042"/>
    <x v="0"/>
    <x v="0"/>
    <s v="USD"/>
    <n v="1450307284"/>
    <n v="1447715284"/>
    <x v="0"/>
    <x v="26"/>
    <x v="0"/>
    <s v="film &amp; video/television"/>
    <n v="1.0035000000000001"/>
    <x v="28"/>
    <x v="0"/>
    <x v="0"/>
    <x v="28"/>
    <d v="2015-12-16T23:08:04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x v="27"/>
    <x v="0"/>
    <s v="film &amp; video/television"/>
    <n v="1.2333333333333334"/>
    <x v="29"/>
    <x v="0"/>
    <x v="0"/>
    <x v="29"/>
    <d v="2014-07-22T16:09:28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x v="28"/>
    <x v="0"/>
    <s v="film &amp; video/television"/>
    <n v="1.0129975"/>
    <x v="30"/>
    <x v="0"/>
    <x v="0"/>
    <x v="30"/>
    <d v="2014-08-21T07:01:55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x v="29"/>
    <x v="0"/>
    <s v="film &amp; video/television"/>
    <n v="1"/>
    <x v="31"/>
    <x v="0"/>
    <x v="0"/>
    <x v="31"/>
    <d v="2016-01-25T19:00:34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x v="30"/>
    <x v="0"/>
    <s v="film &amp; video/television"/>
    <n v="1.0024604569420035"/>
    <x v="32"/>
    <x v="0"/>
    <x v="0"/>
    <x v="32"/>
    <d v="2016-05-13T03:59:0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x v="31"/>
    <x v="0"/>
    <s v="film &amp; video/television"/>
    <n v="1.0209523809523811"/>
    <x v="33"/>
    <x v="0"/>
    <x v="0"/>
    <x v="33"/>
    <d v="2015-11-08T16:51:41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x v="32"/>
    <x v="0"/>
    <s v="film &amp; video/television"/>
    <n v="1.3046153846153845"/>
    <x v="34"/>
    <x v="0"/>
    <x v="0"/>
    <x v="34"/>
    <d v="2014-08-05T07:43:21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x v="0"/>
    <x v="33"/>
    <x v="0"/>
    <s v="film &amp; video/television"/>
    <n v="1.665"/>
    <x v="35"/>
    <x v="0"/>
    <x v="0"/>
    <x v="35"/>
    <d v="2015-04-28T00:00:00"/>
  </r>
  <r>
    <x v="36"/>
    <x v="36"/>
    <s v="A modern day priest makes an unusual discovery, setting off a chain of events."/>
    <n v="6000"/>
    <n v="8529"/>
    <x v="0"/>
    <x v="0"/>
    <s v="USD"/>
    <n v="1428128525"/>
    <n v="1425540125"/>
    <x v="0"/>
    <x v="34"/>
    <x v="0"/>
    <s v="film &amp; video/television"/>
    <n v="1.4215"/>
    <x v="36"/>
    <x v="0"/>
    <x v="0"/>
    <x v="36"/>
    <d v="2015-04-04T06:22:05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x v="35"/>
    <x v="0"/>
    <s v="film &amp; video/television"/>
    <n v="1.8344090909090909"/>
    <x v="37"/>
    <x v="0"/>
    <x v="0"/>
    <x v="37"/>
    <d v="2015-02-27T16:37:59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x v="36"/>
    <x v="0"/>
    <s v="film &amp; video/television"/>
    <n v="1.1004"/>
    <x v="38"/>
    <x v="0"/>
    <x v="0"/>
    <x v="38"/>
    <d v="2013-05-11T01:22:24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x v="37"/>
    <x v="0"/>
    <s v="film &amp; video/television"/>
    <n v="1.3098000000000001"/>
    <x v="39"/>
    <x v="0"/>
    <x v="0"/>
    <x v="39"/>
    <d v="2014-05-25T22:59:0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x v="38"/>
    <x v="0"/>
    <s v="film &amp; video/television"/>
    <n v="1.0135000000000001"/>
    <x v="40"/>
    <x v="0"/>
    <x v="0"/>
    <x v="40"/>
    <d v="2014-06-19T04:00:0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x v="10"/>
    <x v="0"/>
    <s v="film &amp; video/television"/>
    <n v="1"/>
    <x v="41"/>
    <x v="0"/>
    <x v="0"/>
    <x v="41"/>
    <d v="2014-10-05T13:39:14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x v="39"/>
    <x v="0"/>
    <s v="film &amp; video/television"/>
    <n v="1.4185714285714286"/>
    <x v="42"/>
    <x v="0"/>
    <x v="0"/>
    <x v="42"/>
    <d v="2014-12-28T15:20:26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x v="40"/>
    <x v="0"/>
    <s v="film &amp; video/television"/>
    <n v="3.0865999999999998"/>
    <x v="43"/>
    <x v="0"/>
    <x v="0"/>
    <x v="43"/>
    <d v="2014-07-13T00:00:0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x v="41"/>
    <x v="0"/>
    <s v="film &amp; video/television"/>
    <n v="1"/>
    <x v="44"/>
    <x v="0"/>
    <x v="0"/>
    <x v="44"/>
    <d v="2014-10-07T02:22:17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x v="42"/>
    <x v="0"/>
    <s v="film &amp; video/television"/>
    <n v="1.2"/>
    <x v="45"/>
    <x v="0"/>
    <x v="0"/>
    <x v="45"/>
    <d v="2016-04-27T14:58:27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0"/>
    <x v="43"/>
    <x v="0"/>
    <s v="film &amp; video/television"/>
    <n v="1.0416666666666667"/>
    <x v="46"/>
    <x v="0"/>
    <x v="0"/>
    <x v="46"/>
    <d v="2015-12-15T23:09:34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x v="16"/>
    <x v="0"/>
    <s v="film &amp; video/television"/>
    <n v="1.0761100000000001"/>
    <x v="47"/>
    <x v="0"/>
    <x v="0"/>
    <x v="47"/>
    <d v="2014-12-19T20:40:07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x v="44"/>
    <x v="0"/>
    <s v="film &amp; video/television"/>
    <n v="1.0794999999999999"/>
    <x v="48"/>
    <x v="0"/>
    <x v="0"/>
    <x v="48"/>
    <d v="2015-03-01T12:00:00"/>
  </r>
  <r>
    <x v="49"/>
    <x v="49"/>
    <s v="Driving Jersey is real people telling real stories."/>
    <n v="12000"/>
    <n v="12000"/>
    <x v="0"/>
    <x v="0"/>
    <s v="USD"/>
    <n v="1445660045"/>
    <n v="1443068045"/>
    <x v="0"/>
    <x v="45"/>
    <x v="0"/>
    <s v="film &amp; video/television"/>
    <n v="1"/>
    <x v="49"/>
    <x v="0"/>
    <x v="0"/>
    <x v="49"/>
    <d v="2015-10-24T04:14:05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x v="19"/>
    <x v="0"/>
    <s v="film &amp; video/television"/>
    <n v="1"/>
    <x v="50"/>
    <x v="0"/>
    <x v="0"/>
    <x v="50"/>
    <d v="2015-01-30T17:00:0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x v="46"/>
    <x v="0"/>
    <s v="film &amp; video/television"/>
    <n v="1.2801818181818181"/>
    <x v="51"/>
    <x v="0"/>
    <x v="0"/>
    <x v="51"/>
    <d v="2015-08-10T22:17:17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x v="47"/>
    <x v="0"/>
    <s v="film &amp; video/television"/>
    <n v="1.1620999999999999"/>
    <x v="52"/>
    <x v="0"/>
    <x v="0"/>
    <x v="52"/>
    <d v="2014-07-17T16:50:46"/>
  </r>
  <r>
    <x v="53"/>
    <x v="53"/>
    <s v="Delicious TV's Vegan Mashup launching season two on public television"/>
    <n v="3000"/>
    <n v="3289"/>
    <x v="0"/>
    <x v="0"/>
    <s v="USD"/>
    <n v="1396648800"/>
    <n v="1395407445"/>
    <x v="0"/>
    <x v="27"/>
    <x v="0"/>
    <s v="film &amp; video/television"/>
    <n v="1.0963333333333334"/>
    <x v="53"/>
    <x v="0"/>
    <x v="0"/>
    <x v="53"/>
    <d v="2014-04-04T22:00:0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x v="47"/>
    <x v="0"/>
    <s v="film &amp; video/television"/>
    <n v="1.01"/>
    <x v="54"/>
    <x v="0"/>
    <x v="0"/>
    <x v="54"/>
    <d v="2015-12-25T17:07:01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x v="48"/>
    <x v="0"/>
    <s v="film &amp; video/television"/>
    <n v="1.2895348837209302"/>
    <x v="55"/>
    <x v="0"/>
    <x v="0"/>
    <x v="55"/>
    <d v="2016-05-27T23:15:16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x v="0"/>
    <x v="49"/>
    <x v="0"/>
    <s v="film &amp; video/television"/>
    <n v="1.0726249999999999"/>
    <x v="56"/>
    <x v="0"/>
    <x v="0"/>
    <x v="56"/>
    <d v="2015-06-08T16:00:0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x v="50"/>
    <x v="0"/>
    <s v="film &amp; video/television"/>
    <n v="1.0189999999999999"/>
    <x v="57"/>
    <x v="0"/>
    <x v="0"/>
    <x v="57"/>
    <d v="2015-04-25T19:59:22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0"/>
    <x v="11"/>
    <x v="0"/>
    <s v="film &amp; video/television"/>
    <n v="1.0290999999999999"/>
    <x v="58"/>
    <x v="0"/>
    <x v="0"/>
    <x v="58"/>
    <d v="2014-11-19T18:52:52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x v="51"/>
    <x v="0"/>
    <s v="film &amp; video/television"/>
    <n v="1.0012570000000001"/>
    <x v="59"/>
    <x v="0"/>
    <x v="0"/>
    <x v="59"/>
    <d v="2015-09-14T21:00:0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0"/>
    <x v="52"/>
    <x v="0"/>
    <s v="film &amp; video/shorts"/>
    <n v="1.0329622222222221"/>
    <x v="60"/>
    <x v="0"/>
    <x v="1"/>
    <x v="60"/>
    <d v="2014-03-23T00:00:00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x v="23"/>
    <x v="0"/>
    <s v="film &amp; video/shorts"/>
    <n v="1.4830000000000001"/>
    <x v="61"/>
    <x v="0"/>
    <x v="1"/>
    <x v="61"/>
    <d v="2013-06-06T19:32:37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x v="53"/>
    <x v="0"/>
    <s v="film &amp; video/shorts"/>
    <n v="1.5473333333333332"/>
    <x v="62"/>
    <x v="0"/>
    <x v="1"/>
    <x v="62"/>
    <d v="2013-03-03T19:11:18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x v="31"/>
    <x v="0"/>
    <s v="film &amp; video/shorts"/>
    <n v="1.1351849999999999"/>
    <x v="63"/>
    <x v="0"/>
    <x v="1"/>
    <x v="63"/>
    <d v="2013-12-28T04:59:00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x v="54"/>
    <x v="0"/>
    <s v="film &amp; video/shorts"/>
    <n v="1.7333333333333334"/>
    <x v="64"/>
    <x v="0"/>
    <x v="1"/>
    <x v="64"/>
    <d v="2013-07-08T00:26:2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0"/>
    <x v="7"/>
    <x v="0"/>
    <s v="film &amp; video/shorts"/>
    <n v="1.0752857142857142"/>
    <x v="65"/>
    <x v="0"/>
    <x v="1"/>
    <x v="65"/>
    <d v="2014-08-11T05:59:00"/>
  </r>
  <r>
    <x v="66"/>
    <x v="66"/>
    <s v="A dark comedy set in the '60s about clinical depression and one night stands."/>
    <n v="2000"/>
    <n v="2372"/>
    <x v="0"/>
    <x v="0"/>
    <s v="USD"/>
    <n v="1468873420"/>
    <n v="1466281420"/>
    <x v="0"/>
    <x v="55"/>
    <x v="0"/>
    <s v="film &amp; video/shorts"/>
    <n v="1.1859999999999999"/>
    <x v="66"/>
    <x v="0"/>
    <x v="1"/>
    <x v="66"/>
    <d v="2016-07-18T20:23:40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x v="9"/>
    <x v="0"/>
    <s v="film &amp; video/shorts"/>
    <n v="1.1625000000000001"/>
    <x v="67"/>
    <x v="0"/>
    <x v="1"/>
    <x v="67"/>
    <d v="2012-07-15T14:00:04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x v="17"/>
    <x v="0"/>
    <s v="film &amp; video/shorts"/>
    <n v="1.2716666666666667"/>
    <x v="68"/>
    <x v="0"/>
    <x v="1"/>
    <x v="68"/>
    <d v="2014-02-23T13:39:5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x v="56"/>
    <x v="0"/>
    <s v="film &amp; video/shorts"/>
    <n v="1.109423"/>
    <x v="69"/>
    <x v="0"/>
    <x v="1"/>
    <x v="69"/>
    <d v="2011-10-02T06:59:00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x v="57"/>
    <x v="0"/>
    <s v="film &amp; video/shorts"/>
    <n v="1.272"/>
    <x v="70"/>
    <x v="0"/>
    <x v="1"/>
    <x v="70"/>
    <d v="2011-09-04T21:30:45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x v="58"/>
    <x v="0"/>
    <s v="film &amp; video/shorts"/>
    <n v="1.2394444444444443"/>
    <x v="71"/>
    <x v="0"/>
    <x v="1"/>
    <x v="71"/>
    <d v="2012-05-28T06:30:57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x v="14"/>
    <x v="0"/>
    <s v="film &amp; video/shorts"/>
    <n v="1.084090909090909"/>
    <x v="72"/>
    <x v="0"/>
    <x v="1"/>
    <x v="72"/>
    <d v="2012-11-15T00:00:00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x v="59"/>
    <x v="0"/>
    <s v="film &amp; video/shorts"/>
    <n v="1"/>
    <x v="73"/>
    <x v="0"/>
    <x v="1"/>
    <x v="73"/>
    <d v="2011-05-03T03:59:00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x v="60"/>
    <x v="0"/>
    <s v="film &amp; video/shorts"/>
    <n v="1.1293199999999999"/>
    <x v="74"/>
    <x v="0"/>
    <x v="1"/>
    <x v="74"/>
    <d v="2016-01-21T11:41:35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0"/>
    <x v="5"/>
    <x v="0"/>
    <s v="film &amp; video/shorts"/>
    <n v="1.1542857142857144"/>
    <x v="75"/>
    <x v="0"/>
    <x v="1"/>
    <x v="75"/>
    <d v="2013-04-23T05:01:12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x v="41"/>
    <x v="0"/>
    <s v="film &amp; video/shorts"/>
    <n v="1.5333333333333334"/>
    <x v="76"/>
    <x v="0"/>
    <x v="1"/>
    <x v="76"/>
    <d v="2011-12-27T17:35:58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x v="0"/>
    <x v="55"/>
    <x v="0"/>
    <s v="film &amp; video/shorts"/>
    <n v="3.9249999999999998"/>
    <x v="77"/>
    <x v="0"/>
    <x v="1"/>
    <x v="77"/>
    <d v="2012-05-21T02:59:00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x v="2"/>
    <x v="0"/>
    <s v="film &amp; video/shorts"/>
    <n v="27.02"/>
    <x v="78"/>
    <x v="0"/>
    <x v="1"/>
    <x v="78"/>
    <d v="2016-09-01T17:32:0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0"/>
    <x v="14"/>
    <x v="0"/>
    <s v="film &amp; video/shorts"/>
    <n v="1.27"/>
    <x v="79"/>
    <x v="0"/>
    <x v="1"/>
    <x v="79"/>
    <d v="2014-04-25T18:38:13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0"/>
    <x v="5"/>
    <x v="0"/>
    <s v="film &amp; video/shorts"/>
    <n v="1.0725"/>
    <x v="80"/>
    <x v="0"/>
    <x v="1"/>
    <x v="80"/>
    <d v="2013-12-10T02:00:56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x v="33"/>
    <x v="0"/>
    <s v="film &amp; video/shorts"/>
    <n v="1.98"/>
    <x v="81"/>
    <x v="0"/>
    <x v="1"/>
    <x v="81"/>
    <d v="2012-07-14T03:02:00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x v="61"/>
    <x v="0"/>
    <s v="film &amp; video/shorts"/>
    <n v="1.0001249999999999"/>
    <x v="82"/>
    <x v="0"/>
    <x v="1"/>
    <x v="82"/>
    <d v="2011-10-09T19:41:0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x v="62"/>
    <x v="0"/>
    <s v="film &amp; video/shorts"/>
    <n v="1.0249999999999999"/>
    <x v="83"/>
    <x v="0"/>
    <x v="1"/>
    <x v="83"/>
    <d v="2015-02-22T11:30:00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x v="63"/>
    <x v="0"/>
    <s v="film &amp; video/shorts"/>
    <n v="1"/>
    <x v="84"/>
    <x v="0"/>
    <x v="1"/>
    <x v="84"/>
    <d v="2011-05-15T18:11:26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x v="64"/>
    <x v="0"/>
    <s v="film &amp; video/shorts"/>
    <n v="1.2549999999999999"/>
    <x v="85"/>
    <x v="0"/>
    <x v="1"/>
    <x v="85"/>
    <d v="2011-09-23T03:00:37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x v="57"/>
    <x v="0"/>
    <s v="film &amp; video/shorts"/>
    <n v="1.0646666666666667"/>
    <x v="86"/>
    <x v="0"/>
    <x v="1"/>
    <x v="86"/>
    <d v="2015-12-27T14:20:45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x v="20"/>
    <x v="0"/>
    <s v="film &amp; video/shorts"/>
    <n v="1.046"/>
    <x v="87"/>
    <x v="0"/>
    <x v="1"/>
    <x v="87"/>
    <d v="2010-06-03T01:41:00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x v="65"/>
    <x v="0"/>
    <s v="film &amp; video/shorts"/>
    <n v="1.0285714285714285"/>
    <x v="88"/>
    <x v="0"/>
    <x v="1"/>
    <x v="88"/>
    <d v="2014-06-22T15:48:5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x v="66"/>
    <x v="0"/>
    <s v="film &amp; video/shorts"/>
    <n v="1.1506666666666667"/>
    <x v="89"/>
    <x v="0"/>
    <x v="1"/>
    <x v="89"/>
    <d v="2013-06-02T18:03:12"/>
  </r>
  <r>
    <x v="90"/>
    <x v="90"/>
    <s v="We're looking for funding to help submit a short film to film festivals."/>
    <n v="500"/>
    <n v="502"/>
    <x v="0"/>
    <x v="0"/>
    <s v="USD"/>
    <n v="1310454499"/>
    <n v="1307862499"/>
    <x v="0"/>
    <x v="38"/>
    <x v="0"/>
    <s v="film &amp; video/shorts"/>
    <n v="1.004"/>
    <x v="90"/>
    <x v="0"/>
    <x v="1"/>
    <x v="90"/>
    <d v="2011-07-12T07:08:19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x v="67"/>
    <x v="0"/>
    <s v="film &amp; video/shorts"/>
    <n v="1.2"/>
    <x v="91"/>
    <x v="0"/>
    <x v="1"/>
    <x v="91"/>
    <d v="2011-05-17T09:39:24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x v="68"/>
    <x v="0"/>
    <s v="film &amp; video/shorts"/>
    <n v="1.052"/>
    <x v="92"/>
    <x v="0"/>
    <x v="1"/>
    <x v="92"/>
    <d v="2017-02-01T08:00:00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x v="41"/>
    <x v="0"/>
    <s v="film &amp; video/shorts"/>
    <n v="1.1060000000000001"/>
    <x v="93"/>
    <x v="0"/>
    <x v="1"/>
    <x v="93"/>
    <d v="2012-07-03T21:00:00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x v="8"/>
    <x v="0"/>
    <s v="film &amp; video/shorts"/>
    <n v="1.04"/>
    <x v="94"/>
    <x v="0"/>
    <x v="1"/>
    <x v="94"/>
    <d v="2014-04-07T17:13:42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x v="64"/>
    <x v="0"/>
    <s v="film &amp; video/shorts"/>
    <n v="1.3142857142857143"/>
    <x v="95"/>
    <x v="0"/>
    <x v="1"/>
    <x v="95"/>
    <d v="2012-02-26T00:07:2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x v="69"/>
    <x v="0"/>
    <s v="film &amp; video/shorts"/>
    <n v="1.1466666666666667"/>
    <x v="96"/>
    <x v="0"/>
    <x v="1"/>
    <x v="96"/>
    <d v="2010-08-01T03:00:00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x v="22"/>
    <x v="0"/>
    <s v="film &amp; video/shorts"/>
    <n v="1.0625"/>
    <x v="97"/>
    <x v="0"/>
    <x v="1"/>
    <x v="97"/>
    <d v="2011-07-12T03:14:42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x v="65"/>
    <x v="0"/>
    <s v="film &amp; video/shorts"/>
    <n v="1.0625"/>
    <x v="98"/>
    <x v="0"/>
    <x v="1"/>
    <x v="98"/>
    <d v="2012-12-07T23:30:00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0"/>
    <x v="70"/>
    <x v="0"/>
    <s v="film &amp; video/shorts"/>
    <n v="1.0601933333333333"/>
    <x v="99"/>
    <x v="0"/>
    <x v="1"/>
    <x v="99"/>
    <d v="2014-01-22T21:39:59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x v="55"/>
    <x v="0"/>
    <s v="film &amp; video/shorts"/>
    <n v="1"/>
    <x v="100"/>
    <x v="0"/>
    <x v="1"/>
    <x v="100"/>
    <d v="2012-11-04T19:04:46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x v="2"/>
    <x v="0"/>
    <s v="film &amp; video/shorts"/>
    <n v="1"/>
    <x v="101"/>
    <x v="0"/>
    <x v="1"/>
    <x v="101"/>
    <d v="2013-01-24T18:38:30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x v="71"/>
    <x v="0"/>
    <s v="film &amp; video/shorts"/>
    <n v="1.2775000000000001"/>
    <x v="102"/>
    <x v="0"/>
    <x v="1"/>
    <x v="102"/>
    <d v="2010-12-23T03:08:53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0"/>
    <x v="72"/>
    <x v="0"/>
    <s v="film &amp; video/shorts"/>
    <n v="1.0515384615384615"/>
    <x v="103"/>
    <x v="0"/>
    <x v="1"/>
    <x v="103"/>
    <d v="2014-03-07T19:20:30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x v="0"/>
    <x v="73"/>
    <x v="0"/>
    <s v="film &amp; video/shorts"/>
    <n v="1.2"/>
    <x v="88"/>
    <x v="0"/>
    <x v="1"/>
    <x v="104"/>
    <d v="2011-04-03T01:00:00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x v="65"/>
    <x v="0"/>
    <s v="film &amp; video/shorts"/>
    <n v="1.074090909090909"/>
    <x v="104"/>
    <x v="0"/>
    <x v="1"/>
    <x v="105"/>
    <d v="2016-05-14T00:00:00"/>
  </r>
  <r>
    <x v="106"/>
    <x v="106"/>
    <s v="A Boy. A Girl. A Car. A Serial Killer."/>
    <n v="5000"/>
    <n v="5025"/>
    <x v="0"/>
    <x v="0"/>
    <s v="USD"/>
    <n v="1333391901"/>
    <n v="1332182301"/>
    <x v="0"/>
    <x v="74"/>
    <x v="0"/>
    <s v="film &amp; video/shorts"/>
    <n v="1.0049999999999999"/>
    <x v="105"/>
    <x v="0"/>
    <x v="1"/>
    <x v="106"/>
    <d v="2012-04-02T18:38:2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x v="50"/>
    <x v="0"/>
    <s v="film &amp; video/shorts"/>
    <n v="1.0246666666666666"/>
    <x v="106"/>
    <x v="0"/>
    <x v="1"/>
    <x v="107"/>
    <d v="2011-04-24T23:34:47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0"/>
    <x v="5"/>
    <x v="0"/>
    <s v="film &amp; video/shorts"/>
    <n v="2.4666666666666668"/>
    <x v="107"/>
    <x v="0"/>
    <x v="1"/>
    <x v="108"/>
    <d v="2013-05-31T14:42:50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x v="5"/>
    <x v="0"/>
    <s v="film &amp; video/shorts"/>
    <n v="2.1949999999999998"/>
    <x v="108"/>
    <x v="0"/>
    <x v="1"/>
    <x v="109"/>
    <d v="2011-02-26T00:37:10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x v="55"/>
    <x v="0"/>
    <s v="film &amp; video/shorts"/>
    <n v="1.3076923076923077"/>
    <x v="109"/>
    <x v="0"/>
    <x v="1"/>
    <x v="110"/>
    <d v="2013-11-14T05:59:00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x v="28"/>
    <x v="0"/>
    <s v="film &amp; video/shorts"/>
    <n v="1.5457142857142858"/>
    <x v="110"/>
    <x v="0"/>
    <x v="1"/>
    <x v="111"/>
    <d v="2015-05-31T07:59:47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x v="75"/>
    <x v="0"/>
    <s v="film &amp; video/shorts"/>
    <n v="1.04"/>
    <x v="111"/>
    <x v="0"/>
    <x v="1"/>
    <x v="112"/>
    <d v="2014-04-13T02:00:00"/>
  </r>
  <r>
    <x v="113"/>
    <x v="113"/>
    <s v="A living memorial for all those dealing with trauma, grief and loss."/>
    <n v="5000"/>
    <n v="7050"/>
    <x v="0"/>
    <x v="0"/>
    <s v="USD"/>
    <n v="1312642800"/>
    <n v="1311963128"/>
    <x v="0"/>
    <x v="76"/>
    <x v="0"/>
    <s v="film &amp; video/shorts"/>
    <n v="1.41"/>
    <x v="112"/>
    <x v="0"/>
    <x v="1"/>
    <x v="113"/>
    <d v="2011-08-06T15:00:00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x v="2"/>
    <x v="0"/>
    <s v="film &amp; video/shorts"/>
    <n v="1.0333333333333334"/>
    <x v="113"/>
    <x v="0"/>
    <x v="1"/>
    <x v="114"/>
    <d v="2012-01-13T06:34:48"/>
  </r>
  <r>
    <x v="115"/>
    <x v="115"/>
    <s v="Never judge a book (or a lover) by their cover."/>
    <n v="450"/>
    <n v="632"/>
    <x v="0"/>
    <x v="0"/>
    <s v="USD"/>
    <n v="1328377444"/>
    <n v="1326217444"/>
    <x v="0"/>
    <x v="19"/>
    <x v="0"/>
    <s v="film &amp; video/shorts"/>
    <n v="1.4044444444444444"/>
    <x v="114"/>
    <x v="0"/>
    <x v="1"/>
    <x v="115"/>
    <d v="2012-02-04T17:44:04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x v="7"/>
    <x v="0"/>
    <s v="film &amp; video/shorts"/>
    <n v="1.1365714285714286"/>
    <x v="115"/>
    <x v="0"/>
    <x v="1"/>
    <x v="116"/>
    <d v="2011-04-08T10:55:55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x v="74"/>
    <x v="0"/>
    <s v="film &amp; video/shorts"/>
    <n v="1.0049377777777779"/>
    <x v="116"/>
    <x v="0"/>
    <x v="1"/>
    <x v="117"/>
    <d v="2010-06-09T19:00:00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x v="0"/>
    <x v="70"/>
    <x v="0"/>
    <s v="film &amp; video/shorts"/>
    <n v="1.1303159999999999"/>
    <x v="117"/>
    <x v="0"/>
    <x v="1"/>
    <x v="118"/>
    <d v="2011-07-29T01:17:16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x v="77"/>
    <x v="0"/>
    <s v="film &amp; video/shorts"/>
    <n v="1.0455692307692308"/>
    <x v="118"/>
    <x v="0"/>
    <x v="1"/>
    <x v="119"/>
    <d v="2011-08-13T23:00:00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x v="29"/>
    <x v="1"/>
    <s v="film &amp; video/science fiction"/>
    <n v="1.4285714285714287E-4"/>
    <x v="119"/>
    <x v="0"/>
    <x v="2"/>
    <x v="120"/>
    <d v="2016-10-03T01:11:47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x v="29"/>
    <x v="1"/>
    <s v="film &amp; video/science fiction"/>
    <n v="3.3333333333333332E-4"/>
    <x v="120"/>
    <x v="0"/>
    <x v="2"/>
    <x v="121"/>
    <d v="2015-04-18T10:16:00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x v="0"/>
    <x v="78"/>
    <x v="1"/>
    <s v="film &amp; video/science fiction"/>
    <n v="0"/>
    <x v="121"/>
    <x v="0"/>
    <x v="2"/>
    <x v="122"/>
    <d v="2016-10-10T10:21:47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x v="79"/>
    <x v="1"/>
    <s v="film &amp; video/science fiction"/>
    <n v="2.7454545454545453E-3"/>
    <x v="122"/>
    <x v="0"/>
    <x v="2"/>
    <x v="123"/>
    <d v="2014-10-28T22:00:00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x v="78"/>
    <x v="1"/>
    <s v="film &amp; video/science fiction"/>
    <n v="0"/>
    <x v="121"/>
    <x v="0"/>
    <x v="2"/>
    <x v="124"/>
    <d v="2015-05-15T22:17:2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x v="79"/>
    <x v="1"/>
    <s v="film &amp; video/science fiction"/>
    <n v="0.14000000000000001"/>
    <x v="123"/>
    <x v="0"/>
    <x v="2"/>
    <x v="125"/>
    <d v="2017-02-03T23:51:20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x v="62"/>
    <x v="1"/>
    <s v="film &amp; video/science fiction"/>
    <n v="5.5480000000000002E-2"/>
    <x v="124"/>
    <x v="0"/>
    <x v="2"/>
    <x v="126"/>
    <d v="2015-06-11T02:00:00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x v="80"/>
    <x v="1"/>
    <s v="film &amp; video/science fiction"/>
    <n v="2.375E-2"/>
    <x v="125"/>
    <x v="0"/>
    <x v="2"/>
    <x v="127"/>
    <d v="2015-04-03T13:59:01"/>
  </r>
  <r>
    <x v="128"/>
    <x v="128"/>
    <s v="A Science Fiction film filled with entertainment and Excitement"/>
    <n v="100000"/>
    <n v="1867"/>
    <x v="1"/>
    <x v="0"/>
    <s v="USD"/>
    <n v="1476941293"/>
    <n v="1473917293"/>
    <x v="0"/>
    <x v="79"/>
    <x v="1"/>
    <s v="film &amp; video/science fiction"/>
    <n v="1.8669999999999999E-2"/>
    <x v="126"/>
    <x v="0"/>
    <x v="2"/>
    <x v="128"/>
    <d v="2016-10-20T05:28:13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x v="78"/>
    <x v="1"/>
    <s v="film &amp; video/science fiction"/>
    <n v="0"/>
    <x v="121"/>
    <x v="0"/>
    <x v="2"/>
    <x v="129"/>
    <d v="2014-10-30T22:29:43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x v="78"/>
    <x v="1"/>
    <s v="film &amp; video/science fiction"/>
    <n v="0"/>
    <x v="121"/>
    <x v="0"/>
    <x v="2"/>
    <x v="130"/>
    <d v="2014-06-16T20:16:00"/>
  </r>
  <r>
    <x v="131"/>
    <x v="131"/>
    <s v="I"/>
    <n v="1200"/>
    <n v="0"/>
    <x v="1"/>
    <x v="0"/>
    <s v="USD"/>
    <n v="1467763200"/>
    <n v="1466453161"/>
    <x v="0"/>
    <x v="78"/>
    <x v="1"/>
    <s v="film &amp; video/science fiction"/>
    <n v="0"/>
    <x v="121"/>
    <x v="0"/>
    <x v="2"/>
    <x v="131"/>
    <d v="2016-07-06T00:00:00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x v="75"/>
    <x v="1"/>
    <s v="film &amp; video/science fiction"/>
    <n v="9.5687499999999995E-2"/>
    <x v="127"/>
    <x v="0"/>
    <x v="2"/>
    <x v="132"/>
    <d v="2014-11-07T20:30:07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x v="0"/>
    <x v="78"/>
    <x v="1"/>
    <s v="film &amp; video/science fiction"/>
    <n v="0"/>
    <x v="121"/>
    <x v="0"/>
    <x v="2"/>
    <x v="133"/>
    <d v="2016-05-31T17:31:00"/>
  </r>
  <r>
    <x v="134"/>
    <x v="134"/>
    <s v="steampunk  remake of &quot;a Christmas carol&quot;"/>
    <n v="5000"/>
    <n v="0"/>
    <x v="1"/>
    <x v="0"/>
    <s v="USD"/>
    <n v="1441386000"/>
    <n v="1438811418"/>
    <x v="0"/>
    <x v="78"/>
    <x v="1"/>
    <s v="film &amp; video/science fiction"/>
    <n v="0"/>
    <x v="121"/>
    <x v="0"/>
    <x v="2"/>
    <x v="134"/>
    <d v="2015-09-04T17:00:00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x v="81"/>
    <x v="1"/>
    <s v="film &amp; video/science fiction"/>
    <n v="0.13433333333333333"/>
    <x v="128"/>
    <x v="0"/>
    <x v="2"/>
    <x v="135"/>
    <d v="2014-07-01T19:00:00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x v="78"/>
    <x v="1"/>
    <s v="film &amp; video/science fiction"/>
    <n v="0"/>
    <x v="121"/>
    <x v="0"/>
    <x v="2"/>
    <x v="136"/>
    <d v="2015-05-16T10:16:00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x v="78"/>
    <x v="1"/>
    <s v="film &amp; video/science fiction"/>
    <n v="0"/>
    <x v="121"/>
    <x v="0"/>
    <x v="2"/>
    <x v="137"/>
    <d v="2015-10-12T13:46:33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x v="6"/>
    <x v="1"/>
    <s v="film &amp; video/science fiction"/>
    <n v="3.1413333333333335E-2"/>
    <x v="129"/>
    <x v="0"/>
    <x v="2"/>
    <x v="138"/>
    <d v="2015-08-01T04:59:00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x v="0"/>
    <x v="29"/>
    <x v="1"/>
    <s v="film &amp; video/science fiction"/>
    <n v="1"/>
    <x v="130"/>
    <x v="0"/>
    <x v="2"/>
    <x v="139"/>
    <d v="2015-07-12T22:06:1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x v="78"/>
    <x v="1"/>
    <s v="film &amp; video/science fiction"/>
    <n v="0"/>
    <x v="121"/>
    <x v="0"/>
    <x v="2"/>
    <x v="140"/>
    <d v="2015-03-20T03:45:3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x v="33"/>
    <x v="1"/>
    <s v="film &amp; video/science fiction"/>
    <n v="0.10775"/>
    <x v="131"/>
    <x v="0"/>
    <x v="2"/>
    <x v="141"/>
    <d v="2015-05-31T03:40:23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x v="29"/>
    <x v="1"/>
    <s v="film &amp; video/science fiction"/>
    <n v="3.3333333333333335E-3"/>
    <x v="119"/>
    <x v="0"/>
    <x v="2"/>
    <x v="142"/>
    <d v="2014-11-16T22:26:18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x v="78"/>
    <x v="1"/>
    <s v="film &amp; video/science fiction"/>
    <n v="0"/>
    <x v="121"/>
    <x v="0"/>
    <x v="2"/>
    <x v="143"/>
    <d v="2016-09-03T05:55:00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x v="77"/>
    <x v="1"/>
    <s v="film &amp; video/science fiction"/>
    <n v="0.27600000000000002"/>
    <x v="132"/>
    <x v="0"/>
    <x v="2"/>
    <x v="144"/>
    <d v="2015-04-13T17:17:5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x v="82"/>
    <x v="1"/>
    <s v="film &amp; video/science fiction"/>
    <n v="7.5111111111111115E-2"/>
    <x v="133"/>
    <x v="0"/>
    <x v="2"/>
    <x v="145"/>
    <d v="2015-08-11T13:00:5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x v="83"/>
    <x v="1"/>
    <s v="film &amp; video/science fiction"/>
    <n v="5.7499999999999999E-3"/>
    <x v="134"/>
    <x v="0"/>
    <x v="2"/>
    <x v="146"/>
    <d v="2017-01-18T00:23:18"/>
  </r>
  <r>
    <x v="147"/>
    <x v="147"/>
    <s v="Film makers catch live footage beyond their wildest dreams."/>
    <n v="7000"/>
    <n v="0"/>
    <x v="1"/>
    <x v="1"/>
    <s v="GBP"/>
    <n v="1420741080"/>
    <n v="1417026340"/>
    <x v="0"/>
    <x v="78"/>
    <x v="1"/>
    <s v="film &amp; video/science fiction"/>
    <n v="0"/>
    <x v="121"/>
    <x v="0"/>
    <x v="2"/>
    <x v="147"/>
    <d v="2015-01-08T18:18:00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x v="84"/>
    <x v="1"/>
    <s v="film &amp; video/science fiction"/>
    <n v="8.0000000000000004E-4"/>
    <x v="135"/>
    <x v="0"/>
    <x v="2"/>
    <x v="148"/>
    <d v="2016-02-27T06:45:36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x v="79"/>
    <x v="1"/>
    <s v="film &amp; video/science fiction"/>
    <n v="9.1999999999999998E-3"/>
    <x v="136"/>
    <x v="0"/>
    <x v="2"/>
    <x v="149"/>
    <d v="2014-12-25T08:00:00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x v="85"/>
    <x v="1"/>
    <s v="film &amp; video/science fiction"/>
    <n v="0.23163076923076922"/>
    <x v="137"/>
    <x v="0"/>
    <x v="2"/>
    <x v="150"/>
    <d v="2015-05-26T03:53:0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x v="81"/>
    <x v="1"/>
    <s v="film &amp; video/science fiction"/>
    <n v="5.5999999999999995E-4"/>
    <x v="138"/>
    <x v="0"/>
    <x v="2"/>
    <x v="151"/>
    <d v="2015-06-18T13:13:11"/>
  </r>
  <r>
    <x v="152"/>
    <x v="152"/>
    <s v="The Great Dark is a journey through the unimaginable...and un foreseeable..."/>
    <n v="380000"/>
    <n v="30"/>
    <x v="1"/>
    <x v="0"/>
    <s v="USD"/>
    <n v="1411437100"/>
    <n v="1408845100"/>
    <x v="0"/>
    <x v="84"/>
    <x v="1"/>
    <s v="film &amp; video/science fiction"/>
    <n v="7.8947368421052633E-5"/>
    <x v="2"/>
    <x v="0"/>
    <x v="2"/>
    <x v="152"/>
    <d v="2014-09-23T01:51:40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x v="73"/>
    <x v="1"/>
    <s v="film &amp; video/science fiction"/>
    <n v="7.1799999999999998E-3"/>
    <x v="139"/>
    <x v="0"/>
    <x v="2"/>
    <x v="153"/>
    <d v="2014-12-02T15:04:04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x v="0"/>
    <x v="83"/>
    <x v="1"/>
    <s v="film &amp; video/science fiction"/>
    <n v="2.6666666666666668E-2"/>
    <x v="140"/>
    <x v="0"/>
    <x v="2"/>
    <x v="154"/>
    <d v="2015-06-03T13:08:15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x v="80"/>
    <x v="1"/>
    <s v="film &amp; video/science fiction"/>
    <n v="6.0000000000000002E-5"/>
    <x v="141"/>
    <x v="0"/>
    <x v="2"/>
    <x v="155"/>
    <d v="2015-07-23T13:25:35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x v="41"/>
    <x v="1"/>
    <s v="film &amp; video/science fiction"/>
    <n v="5.0999999999999997E-2"/>
    <x v="142"/>
    <x v="0"/>
    <x v="2"/>
    <x v="156"/>
    <d v="2014-08-03T02:59:56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0"/>
    <x v="84"/>
    <x v="1"/>
    <s v="film &amp; video/science fiction"/>
    <n v="2.671118530884808E-3"/>
    <x v="143"/>
    <x v="0"/>
    <x v="2"/>
    <x v="157"/>
    <d v="2016-02-26T21:52:5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x v="78"/>
    <x v="1"/>
    <s v="film &amp; video/science fiction"/>
    <n v="0"/>
    <x v="121"/>
    <x v="0"/>
    <x v="2"/>
    <x v="158"/>
    <d v="2014-10-22T01:50:28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x v="29"/>
    <x v="1"/>
    <s v="film &amp; video/science fiction"/>
    <n v="2.0000000000000002E-5"/>
    <x v="119"/>
    <x v="0"/>
    <x v="2"/>
    <x v="159"/>
    <d v="2016-07-03T10:25:45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x v="78"/>
    <x v="1"/>
    <s v="film &amp; video/drama"/>
    <n v="0"/>
    <x v="121"/>
    <x v="0"/>
    <x v="3"/>
    <x v="160"/>
    <d v="2015-08-15T21:54:51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x v="29"/>
    <x v="1"/>
    <s v="film &amp; video/drama"/>
    <n v="1E-4"/>
    <x v="144"/>
    <x v="0"/>
    <x v="3"/>
    <x v="161"/>
    <d v="2014-07-02T16:29:55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x v="73"/>
    <x v="1"/>
    <s v="film &amp; video/drama"/>
    <n v="0.15535714285714286"/>
    <x v="145"/>
    <x v="0"/>
    <x v="3"/>
    <x v="162"/>
    <d v="2014-08-16T23:42:00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x v="78"/>
    <x v="1"/>
    <s v="film &amp; video/drama"/>
    <n v="0"/>
    <x v="121"/>
    <x v="0"/>
    <x v="3"/>
    <x v="163"/>
    <d v="2015-10-01T00:00:00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x v="63"/>
    <x v="1"/>
    <s v="film &amp; video/drama"/>
    <n v="5.3333333333333332E-3"/>
    <x v="146"/>
    <x v="0"/>
    <x v="3"/>
    <x v="164"/>
    <d v="2014-09-19T18:18:21"/>
  </r>
  <r>
    <x v="165"/>
    <x v="165"/>
    <s v="A teacher. A boy. The beach and a heatwave that drove them all insane."/>
    <n v="17000"/>
    <n v="0"/>
    <x v="2"/>
    <x v="1"/>
    <s v="GBP"/>
    <n v="1452613724"/>
    <n v="1450021724"/>
    <x v="0"/>
    <x v="78"/>
    <x v="1"/>
    <s v="film &amp; video/drama"/>
    <n v="0"/>
    <x v="121"/>
    <x v="0"/>
    <x v="3"/>
    <x v="165"/>
    <d v="2016-01-12T15:48:44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x v="29"/>
    <x v="1"/>
    <s v="film &amp; video/drama"/>
    <n v="0.6"/>
    <x v="147"/>
    <x v="0"/>
    <x v="3"/>
    <x v="166"/>
    <d v="2017-01-16T01:49:22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x v="84"/>
    <x v="1"/>
    <s v="film &amp; video/drama"/>
    <n v="1E-4"/>
    <x v="148"/>
    <x v="0"/>
    <x v="3"/>
    <x v="167"/>
    <d v="2015-08-04T22:15:35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x v="83"/>
    <x v="1"/>
    <s v="film &amp; video/drama"/>
    <n v="4.0625000000000001E-2"/>
    <x v="149"/>
    <x v="0"/>
    <x v="3"/>
    <x v="168"/>
    <d v="2015-03-19T19:02:50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x v="73"/>
    <x v="1"/>
    <s v="film &amp; video/drama"/>
    <n v="0.224"/>
    <x v="150"/>
    <x v="0"/>
    <x v="3"/>
    <x v="169"/>
    <d v="2014-10-18T12:07:39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x v="73"/>
    <x v="1"/>
    <s v="film &amp; video/drama"/>
    <n v="3.2500000000000001E-2"/>
    <x v="151"/>
    <x v="0"/>
    <x v="3"/>
    <x v="170"/>
    <d v="2015-08-30T05:28:00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x v="29"/>
    <x v="1"/>
    <s v="film &amp; video/drama"/>
    <n v="2.0000000000000002E-5"/>
    <x v="120"/>
    <x v="0"/>
    <x v="3"/>
    <x v="171"/>
    <d v="2016-08-12T04:20:14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0"/>
    <x v="78"/>
    <x v="1"/>
    <s v="film &amp; video/drama"/>
    <n v="0"/>
    <x v="121"/>
    <x v="0"/>
    <x v="3"/>
    <x v="172"/>
    <d v="2015-03-19T08:28:4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x v="78"/>
    <x v="1"/>
    <s v="film &amp; video/drama"/>
    <n v="0"/>
    <x v="121"/>
    <x v="0"/>
    <x v="3"/>
    <x v="173"/>
    <d v="2015-02-28T13:45:08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x v="78"/>
    <x v="1"/>
    <s v="film &amp; video/drama"/>
    <n v="0"/>
    <x v="121"/>
    <x v="0"/>
    <x v="3"/>
    <x v="174"/>
    <d v="2015-05-08T18:12:56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x v="55"/>
    <x v="1"/>
    <s v="film &amp; video/drama"/>
    <n v="6.4850000000000005E-2"/>
    <x v="152"/>
    <x v="0"/>
    <x v="3"/>
    <x v="175"/>
    <d v="2014-08-29T18:40:11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x v="78"/>
    <x v="1"/>
    <s v="film &amp; video/drama"/>
    <n v="0"/>
    <x v="121"/>
    <x v="0"/>
    <x v="3"/>
    <x v="176"/>
    <d v="2015-08-05T19:46:39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x v="0"/>
    <x v="63"/>
    <x v="1"/>
    <s v="film &amp; video/drama"/>
    <n v="0.4"/>
    <x v="153"/>
    <x v="0"/>
    <x v="3"/>
    <x v="177"/>
    <d v="2015-03-24T00:08:46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0"/>
    <x v="78"/>
    <x v="1"/>
    <s v="film &amp; video/drama"/>
    <n v="0"/>
    <x v="121"/>
    <x v="0"/>
    <x v="3"/>
    <x v="178"/>
    <d v="2015-11-26T23:55:45"/>
  </r>
  <r>
    <x v="179"/>
    <x v="179"/>
    <s v="A feature-length film about how three people survive in a diseased world."/>
    <n v="1000"/>
    <n v="200"/>
    <x v="2"/>
    <x v="0"/>
    <s v="USD"/>
    <n v="1457056555"/>
    <n v="1454464555"/>
    <x v="0"/>
    <x v="84"/>
    <x v="1"/>
    <s v="film &amp; video/drama"/>
    <n v="0.2"/>
    <x v="101"/>
    <x v="0"/>
    <x v="3"/>
    <x v="179"/>
    <d v="2016-03-04T01:55:55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x v="62"/>
    <x v="1"/>
    <s v="film &amp; video/drama"/>
    <n v="0.33416666666666667"/>
    <x v="154"/>
    <x v="0"/>
    <x v="3"/>
    <x v="180"/>
    <d v="2015-04-13T19:00:00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x v="80"/>
    <x v="1"/>
    <s v="film &amp; video/drama"/>
    <n v="0.21092608822670172"/>
    <x v="155"/>
    <x v="0"/>
    <x v="3"/>
    <x v="181"/>
    <d v="2015-06-22T17:48:15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x v="78"/>
    <x v="1"/>
    <s v="film &amp; video/drama"/>
    <n v="0"/>
    <x v="121"/>
    <x v="0"/>
    <x v="3"/>
    <x v="182"/>
    <d v="2017-01-07T00:17:12"/>
  </r>
  <r>
    <x v="183"/>
    <x v="183"/>
    <s v="Don't kill me until I meet my Dad"/>
    <n v="12500"/>
    <n v="4482"/>
    <x v="2"/>
    <x v="1"/>
    <s v="GBP"/>
    <n v="1417033610"/>
    <n v="1414438010"/>
    <x v="0"/>
    <x v="8"/>
    <x v="1"/>
    <s v="film &amp; video/drama"/>
    <n v="0.35855999999999999"/>
    <x v="156"/>
    <x v="0"/>
    <x v="3"/>
    <x v="183"/>
    <d v="2014-11-26T20:26:50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x v="84"/>
    <x v="1"/>
    <s v="film &amp; video/drama"/>
    <n v="3.4000000000000002E-2"/>
    <x v="157"/>
    <x v="0"/>
    <x v="3"/>
    <x v="184"/>
    <d v="2014-09-01T03:59:00"/>
  </r>
  <r>
    <x v="185"/>
    <x v="185"/>
    <s v="Love has no boundaries!"/>
    <n v="40000"/>
    <n v="2200"/>
    <x v="2"/>
    <x v="10"/>
    <s v="NOK"/>
    <n v="1471557139"/>
    <n v="1468965139"/>
    <x v="0"/>
    <x v="73"/>
    <x v="1"/>
    <s v="film &amp; video/drama"/>
    <n v="5.5E-2"/>
    <x v="158"/>
    <x v="0"/>
    <x v="3"/>
    <x v="185"/>
    <d v="2016-08-18T21:52:19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x v="78"/>
    <x v="1"/>
    <s v="film &amp; video/drama"/>
    <n v="0"/>
    <x v="121"/>
    <x v="0"/>
    <x v="3"/>
    <x v="186"/>
    <d v="2017-03-03T20:00:00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x v="0"/>
    <x v="81"/>
    <x v="1"/>
    <s v="film &amp; video/drama"/>
    <n v="0.16"/>
    <x v="159"/>
    <x v="0"/>
    <x v="3"/>
    <x v="187"/>
    <d v="2015-07-21T06:59:00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x v="78"/>
    <x v="1"/>
    <s v="film &amp; video/drama"/>
    <n v="0"/>
    <x v="121"/>
    <x v="0"/>
    <x v="3"/>
    <x v="188"/>
    <d v="2014-09-05T04:23:35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x v="81"/>
    <x v="1"/>
    <s v="film &amp; video/drama"/>
    <n v="6.8999999999999997E-4"/>
    <x v="160"/>
    <x v="0"/>
    <x v="3"/>
    <x v="189"/>
    <d v="2016-09-03T16:34:37"/>
  </r>
  <r>
    <x v="190"/>
    <x v="190"/>
    <s v="Because hope can be a 4 letter word"/>
    <n v="12000"/>
    <n v="50"/>
    <x v="2"/>
    <x v="0"/>
    <s v="USD"/>
    <n v="1466091446"/>
    <n v="1465227446"/>
    <x v="0"/>
    <x v="29"/>
    <x v="1"/>
    <s v="film &amp; video/drama"/>
    <n v="4.1666666666666666E-3"/>
    <x v="73"/>
    <x v="0"/>
    <x v="3"/>
    <x v="190"/>
    <d v="2016-06-16T15:37:26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x v="83"/>
    <x v="1"/>
    <s v="film &amp; video/drama"/>
    <n v="0.05"/>
    <x v="161"/>
    <x v="0"/>
    <x v="3"/>
    <x v="191"/>
    <d v="2015-10-02T10:35:38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x v="83"/>
    <x v="1"/>
    <s v="film &amp; video/drama"/>
    <n v="1.7E-5"/>
    <x v="162"/>
    <x v="0"/>
    <x v="3"/>
    <x v="192"/>
    <d v="2014-10-17T19:00:32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x v="78"/>
    <x v="1"/>
    <s v="film &amp; video/drama"/>
    <n v="0"/>
    <x v="121"/>
    <x v="0"/>
    <x v="3"/>
    <x v="193"/>
    <d v="2014-11-28T23:26:06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x v="83"/>
    <x v="1"/>
    <s v="film &amp; video/drama"/>
    <n v="1.1999999999999999E-3"/>
    <x v="120"/>
    <x v="0"/>
    <x v="3"/>
    <x v="194"/>
    <d v="2016-03-06T23:55:31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x v="78"/>
    <x v="1"/>
    <s v="film &amp; video/drama"/>
    <n v="0"/>
    <x v="121"/>
    <x v="0"/>
    <x v="3"/>
    <x v="195"/>
    <d v="2015-07-10T16:05:32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x v="10"/>
    <x v="1"/>
    <s v="film &amp; video/drama"/>
    <n v="0.41857142857142859"/>
    <x v="163"/>
    <x v="0"/>
    <x v="3"/>
    <x v="196"/>
    <d v="2015-10-10T21:00:00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x v="22"/>
    <x v="1"/>
    <s v="film &amp; video/drama"/>
    <n v="0.1048"/>
    <x v="164"/>
    <x v="0"/>
    <x v="3"/>
    <x v="197"/>
    <d v="2017-02-17T21:00:00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x v="79"/>
    <x v="1"/>
    <s v="film &amp; video/drama"/>
    <n v="1.116E-2"/>
    <x v="165"/>
    <x v="0"/>
    <x v="3"/>
    <x v="198"/>
    <d v="2014-10-05T09:12:02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x v="78"/>
    <x v="1"/>
    <s v="film &amp; video/drama"/>
    <n v="0"/>
    <x v="121"/>
    <x v="0"/>
    <x v="3"/>
    <x v="199"/>
    <d v="2016-09-01T02:58:22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x v="0"/>
    <x v="59"/>
    <x v="1"/>
    <s v="film &amp; video/drama"/>
    <n v="0.26192500000000002"/>
    <x v="166"/>
    <x v="0"/>
    <x v="3"/>
    <x v="200"/>
    <d v="2014-09-15T02:00:0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x v="63"/>
    <x v="1"/>
    <s v="film &amp; video/drama"/>
    <n v="0.58461538461538465"/>
    <x v="167"/>
    <x v="0"/>
    <x v="3"/>
    <x v="201"/>
    <d v="2015-02-08T19:38:49"/>
  </r>
  <r>
    <x v="202"/>
    <x v="202"/>
    <s v="new web series created by jonney terry"/>
    <n v="6000"/>
    <n v="0"/>
    <x v="2"/>
    <x v="0"/>
    <s v="USD"/>
    <n v="1444337940"/>
    <n v="1441750564"/>
    <x v="0"/>
    <x v="78"/>
    <x v="1"/>
    <s v="film &amp; video/drama"/>
    <n v="0"/>
    <x v="121"/>
    <x v="0"/>
    <x v="3"/>
    <x v="202"/>
    <d v="2015-10-08T20:59:00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x v="22"/>
    <x v="1"/>
    <s v="film &amp; video/drama"/>
    <n v="0.2984"/>
    <x v="168"/>
    <x v="0"/>
    <x v="3"/>
    <x v="203"/>
    <d v="2015-01-29T20:21:04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x v="86"/>
    <x v="1"/>
    <s v="film &amp; video/drama"/>
    <n v="0.50721666666666665"/>
    <x v="169"/>
    <x v="0"/>
    <x v="3"/>
    <x v="204"/>
    <d v="2016-08-04T14:00:0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x v="57"/>
    <x v="1"/>
    <s v="film &amp; video/drama"/>
    <n v="0.16250000000000001"/>
    <x v="170"/>
    <x v="0"/>
    <x v="3"/>
    <x v="205"/>
    <d v="2015-10-06T15:10:22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x v="0"/>
    <x v="78"/>
    <x v="1"/>
    <s v="film &amp; video/drama"/>
    <n v="0"/>
    <x v="121"/>
    <x v="0"/>
    <x v="3"/>
    <x v="206"/>
    <d v="2016-08-06T00:06:2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x v="62"/>
    <x v="1"/>
    <s v="film &amp; video/drama"/>
    <n v="0.15214285714285714"/>
    <x v="171"/>
    <x v="0"/>
    <x v="3"/>
    <x v="207"/>
    <d v="2015-01-04T04:43:58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x v="78"/>
    <x v="1"/>
    <s v="film &amp; video/drama"/>
    <n v="0"/>
    <x v="121"/>
    <x v="0"/>
    <x v="3"/>
    <x v="208"/>
    <d v="2014-12-16T08:52:47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x v="78"/>
    <x v="1"/>
    <s v="film &amp; video/drama"/>
    <n v="0"/>
    <x v="121"/>
    <x v="0"/>
    <x v="3"/>
    <x v="209"/>
    <d v="2015-07-10T22:08:55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x v="51"/>
    <x v="1"/>
    <s v="film &amp; video/drama"/>
    <n v="0.2525"/>
    <x v="172"/>
    <x v="0"/>
    <x v="3"/>
    <x v="210"/>
    <d v="2015-10-01T05:00:00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x v="8"/>
    <x v="1"/>
    <s v="film &amp; video/drama"/>
    <n v="0.44600000000000001"/>
    <x v="173"/>
    <x v="0"/>
    <x v="3"/>
    <x v="211"/>
    <d v="2015-09-19T03:50:17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x v="0"/>
    <x v="29"/>
    <x v="1"/>
    <s v="film &amp; video/drama"/>
    <n v="1.5873015873015873E-4"/>
    <x v="120"/>
    <x v="0"/>
    <x v="3"/>
    <x v="212"/>
    <d v="2016-04-16T20:08:40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x v="0"/>
    <x v="29"/>
    <x v="1"/>
    <s v="film &amp; video/drama"/>
    <n v="4.0000000000000002E-4"/>
    <x v="135"/>
    <x v="0"/>
    <x v="3"/>
    <x v="213"/>
    <d v="2015-08-16T14:06:41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x v="29"/>
    <x v="1"/>
    <s v="film &amp; video/drama"/>
    <n v="8.0000000000000007E-5"/>
    <x v="120"/>
    <x v="0"/>
    <x v="3"/>
    <x v="214"/>
    <d v="2015-03-06T15:22:29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x v="29"/>
    <x v="1"/>
    <s v="film &amp; video/drama"/>
    <n v="2.2727272727272726E-3"/>
    <x v="119"/>
    <x v="0"/>
    <x v="3"/>
    <x v="215"/>
    <d v="2016-02-17T23:59:00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x v="87"/>
    <x v="1"/>
    <s v="film &amp; video/drama"/>
    <n v="0.55698440000000005"/>
    <x v="174"/>
    <x v="0"/>
    <x v="3"/>
    <x v="216"/>
    <d v="2015-04-22T22:00:37"/>
  </r>
  <r>
    <x v="217"/>
    <x v="217"/>
    <s v="A roadmovie by paw"/>
    <n v="100000"/>
    <n v="11943"/>
    <x v="2"/>
    <x v="11"/>
    <s v="SEK"/>
    <n v="1419780149"/>
    <n v="1417101749"/>
    <x v="0"/>
    <x v="44"/>
    <x v="1"/>
    <s v="film &amp; video/drama"/>
    <n v="0.11942999999999999"/>
    <x v="175"/>
    <x v="0"/>
    <x v="3"/>
    <x v="217"/>
    <d v="2014-12-28T15:22:29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x v="29"/>
    <x v="1"/>
    <s v="film &amp; video/drama"/>
    <n v="0.02"/>
    <x v="101"/>
    <x v="0"/>
    <x v="3"/>
    <x v="218"/>
    <d v="2015-05-15T15:04:49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x v="0"/>
    <x v="88"/>
    <x v="1"/>
    <s v="film &amp; video/drama"/>
    <n v="0.17630000000000001"/>
    <x v="176"/>
    <x v="0"/>
    <x v="3"/>
    <x v="219"/>
    <d v="2016-04-01T06:59:00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x v="83"/>
    <x v="1"/>
    <s v="film &amp; video/drama"/>
    <n v="7.1999999999999998E-3"/>
    <x v="177"/>
    <x v="0"/>
    <x v="3"/>
    <x v="220"/>
    <d v="2015-08-20T20:06:00"/>
  </r>
  <r>
    <x v="221"/>
    <x v="221"/>
    <s v="Film about Schizophrenia with Surreal Twists!"/>
    <n v="50000"/>
    <n v="0"/>
    <x v="2"/>
    <x v="0"/>
    <s v="USD"/>
    <n v="1427569564"/>
    <n v="1422389164"/>
    <x v="0"/>
    <x v="78"/>
    <x v="1"/>
    <s v="film &amp; video/drama"/>
    <n v="0"/>
    <x v="121"/>
    <x v="0"/>
    <x v="3"/>
    <x v="221"/>
    <d v="2015-03-28T19:06:04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x v="84"/>
    <x v="1"/>
    <s v="film &amp; video/drama"/>
    <n v="0.13"/>
    <x v="178"/>
    <x v="0"/>
    <x v="3"/>
    <x v="222"/>
    <d v="2015-03-27T02:39:00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x v="78"/>
    <x v="1"/>
    <s v="film &amp; video/drama"/>
    <n v="0"/>
    <x v="121"/>
    <x v="0"/>
    <x v="3"/>
    <x v="223"/>
    <d v="2016-05-22T01:05:00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x v="78"/>
    <x v="1"/>
    <s v="film &amp; video/drama"/>
    <n v="0"/>
    <x v="121"/>
    <x v="0"/>
    <x v="3"/>
    <x v="224"/>
    <d v="2015-07-10T05:38:46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x v="78"/>
    <x v="1"/>
    <s v="film &amp; video/drama"/>
    <n v="0"/>
    <x v="121"/>
    <x v="0"/>
    <x v="3"/>
    <x v="225"/>
    <d v="2016-04-08T22:04:14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x v="0"/>
    <x v="84"/>
    <x v="1"/>
    <s v="film &amp; video/drama"/>
    <n v="8.6206896551724137E-3"/>
    <x v="179"/>
    <x v="0"/>
    <x v="3"/>
    <x v="226"/>
    <d v="2015-05-31T09:29:00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x v="78"/>
    <x v="1"/>
    <s v="film &amp; video/drama"/>
    <n v="0"/>
    <x v="121"/>
    <x v="0"/>
    <x v="3"/>
    <x v="227"/>
    <d v="2015-07-09T21:27:21"/>
  </r>
  <r>
    <x v="228"/>
    <x v="228"/>
    <s v="I am making a film from one one of my books called facets of a Geek life."/>
    <n v="8000"/>
    <n v="0"/>
    <x v="2"/>
    <x v="1"/>
    <s v="GBP"/>
    <n v="1433176105"/>
    <n v="1427992105"/>
    <x v="0"/>
    <x v="78"/>
    <x v="1"/>
    <s v="film &amp; video/drama"/>
    <n v="0"/>
    <x v="121"/>
    <x v="0"/>
    <x v="3"/>
    <x v="228"/>
    <d v="2015-06-01T16:28:25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x v="78"/>
    <x v="1"/>
    <s v="film &amp; video/drama"/>
    <n v="0"/>
    <x v="121"/>
    <x v="0"/>
    <x v="3"/>
    <x v="229"/>
    <d v="2016-02-13T22:24:57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x v="84"/>
    <x v="1"/>
    <s v="film &amp; video/drama"/>
    <n v="4.0000000000000001E-3"/>
    <x v="180"/>
    <x v="0"/>
    <x v="3"/>
    <x v="230"/>
    <d v="2015-06-04T18:39:11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x v="78"/>
    <x v="1"/>
    <s v="film &amp; video/drama"/>
    <n v="0"/>
    <x v="121"/>
    <x v="0"/>
    <x v="3"/>
    <x v="231"/>
    <d v="2016-01-02T23:00:51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x v="63"/>
    <x v="1"/>
    <s v="film &amp; video/drama"/>
    <n v="2.75E-2"/>
    <x v="181"/>
    <x v="0"/>
    <x v="3"/>
    <x v="232"/>
    <d v="2015-02-27T19:49:06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x v="78"/>
    <x v="1"/>
    <s v="film &amp; video/drama"/>
    <n v="0"/>
    <x v="121"/>
    <x v="0"/>
    <x v="3"/>
    <x v="233"/>
    <d v="2016-09-29T21:52:52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x v="81"/>
    <x v="1"/>
    <s v="film &amp; video/drama"/>
    <n v="0.40100000000000002"/>
    <x v="182"/>
    <x v="0"/>
    <x v="3"/>
    <x v="234"/>
    <d v="2015-06-21T00:50:59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0"/>
    <x v="78"/>
    <x v="1"/>
    <s v="film &amp; video/drama"/>
    <n v="0"/>
    <x v="121"/>
    <x v="0"/>
    <x v="3"/>
    <x v="235"/>
    <d v="2015-07-09T21:48:17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x v="78"/>
    <x v="1"/>
    <s v="film &amp; video/drama"/>
    <n v="0"/>
    <x v="121"/>
    <x v="0"/>
    <x v="3"/>
    <x v="236"/>
    <d v="2016-01-05T00:00:00"/>
  </r>
  <r>
    <x v="237"/>
    <x v="237"/>
    <s v="Making The Choice is a christian short film series."/>
    <n v="15000"/>
    <n v="50"/>
    <x v="2"/>
    <x v="0"/>
    <s v="USD"/>
    <n v="1457445069"/>
    <n v="1452261069"/>
    <x v="0"/>
    <x v="29"/>
    <x v="1"/>
    <s v="film &amp; video/drama"/>
    <n v="3.3333333333333335E-3"/>
    <x v="73"/>
    <x v="0"/>
    <x v="3"/>
    <x v="237"/>
    <d v="2016-03-08T13:51:09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x v="78"/>
    <x v="1"/>
    <s v="film &amp; video/drama"/>
    <n v="0"/>
    <x v="121"/>
    <x v="0"/>
    <x v="3"/>
    <x v="238"/>
    <d v="2016-12-30T09:00:00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x v="81"/>
    <x v="1"/>
    <s v="film &amp; video/drama"/>
    <n v="0.25"/>
    <x v="73"/>
    <x v="0"/>
    <x v="3"/>
    <x v="239"/>
    <d v="2015-11-08T12:00:00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x v="89"/>
    <x v="0"/>
    <s v="film &amp; video/documentary"/>
    <n v="1.0763413333333334"/>
    <x v="183"/>
    <x v="0"/>
    <x v="4"/>
    <x v="240"/>
    <d v="2013-05-05T17:00:11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x v="90"/>
    <x v="0"/>
    <s v="film &amp; video/documentary"/>
    <n v="1.1263736263736264"/>
    <x v="184"/>
    <x v="0"/>
    <x v="4"/>
    <x v="241"/>
    <d v="2014-12-21T16:45:0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x v="91"/>
    <x v="0"/>
    <s v="film &amp; video/documentary"/>
    <n v="1.1346153846153846"/>
    <x v="185"/>
    <x v="0"/>
    <x v="4"/>
    <x v="242"/>
    <d v="2011-12-20T11:49:50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x v="92"/>
    <x v="0"/>
    <s v="film &amp; video/documentary"/>
    <n v="1.0259199999999999"/>
    <x v="186"/>
    <x v="0"/>
    <x v="4"/>
    <x v="243"/>
    <d v="2014-02-22T01:08:2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x v="87"/>
    <x v="0"/>
    <s v="film &amp; video/documentary"/>
    <n v="1.1375714285714287"/>
    <x v="187"/>
    <x v="0"/>
    <x v="4"/>
    <x v="244"/>
    <d v="2010-03-16T07:06:00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x v="93"/>
    <x v="0"/>
    <s v="film &amp; video/documentary"/>
    <n v="1.0371999999999999"/>
    <x v="188"/>
    <x v="0"/>
    <x v="4"/>
    <x v="245"/>
    <d v="2012-08-16T01:16:25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x v="94"/>
    <x v="0"/>
    <s v="film &amp; video/documentary"/>
    <n v="3.0546000000000002"/>
    <x v="189"/>
    <x v="0"/>
    <x v="4"/>
    <x v="246"/>
    <d v="2010-12-18T09:43:25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x v="95"/>
    <x v="0"/>
    <s v="film &amp; video/documentary"/>
    <n v="1.341"/>
    <x v="190"/>
    <x v="0"/>
    <x v="4"/>
    <x v="247"/>
    <d v="2010-10-16T03:39:00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x v="96"/>
    <x v="0"/>
    <s v="film &amp; video/documentary"/>
    <n v="1.0133294117647058"/>
    <x v="191"/>
    <x v="0"/>
    <x v="4"/>
    <x v="248"/>
    <d v="2012-01-07T18:35:09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x v="97"/>
    <x v="0"/>
    <s v="film &amp; video/documentary"/>
    <n v="1.1292"/>
    <x v="192"/>
    <x v="0"/>
    <x v="4"/>
    <x v="249"/>
    <d v="2010-08-22T17:40:00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x v="98"/>
    <x v="0"/>
    <s v="film &amp; video/documentary"/>
    <n v="1.0558333333333334"/>
    <x v="193"/>
    <x v="0"/>
    <x v="4"/>
    <x v="250"/>
    <d v="2013-06-06T13:34:51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x v="99"/>
    <x v="0"/>
    <s v="film &amp; video/documentary"/>
    <n v="1.2557142857142858"/>
    <x v="194"/>
    <x v="0"/>
    <x v="4"/>
    <x v="251"/>
    <d v="2012-05-16T19:00:00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1"/>
    <x v="52"/>
    <x v="0"/>
    <s v="film &amp; video/documentary"/>
    <n v="1.8455999999999999"/>
    <x v="195"/>
    <x v="0"/>
    <x v="4"/>
    <x v="252"/>
    <d v="2010-06-01T03:59:00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x v="63"/>
    <x v="0"/>
    <s v="film &amp; video/documentary"/>
    <n v="1.0073333333333334"/>
    <x v="196"/>
    <x v="0"/>
    <x v="4"/>
    <x v="253"/>
    <d v="2012-02-15T15:37:15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x v="100"/>
    <x v="0"/>
    <s v="film &amp; video/documentary"/>
    <n v="1.1694724999999999"/>
    <x v="197"/>
    <x v="0"/>
    <x v="4"/>
    <x v="254"/>
    <d v="2015-10-17T02:00:00"/>
  </r>
  <r>
    <x v="255"/>
    <x v="255"/>
    <s v="xoxosms is a documentary about first love, long distance and Skype."/>
    <n v="8000"/>
    <n v="8538.66"/>
    <x v="0"/>
    <x v="0"/>
    <s v="USD"/>
    <n v="1300275482"/>
    <n v="1297687082"/>
    <x v="1"/>
    <x v="101"/>
    <x v="0"/>
    <s v="film &amp; video/documentary"/>
    <n v="1.0673325"/>
    <x v="198"/>
    <x v="0"/>
    <x v="4"/>
    <x v="255"/>
    <d v="2011-03-16T11:38:02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x v="102"/>
    <x v="0"/>
    <s v="film &amp; video/documentary"/>
    <n v="1.391"/>
    <x v="199"/>
    <x v="0"/>
    <x v="4"/>
    <x v="256"/>
    <d v="2013-03-16T18:27:47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x v="103"/>
    <x v="0"/>
    <s v="film &amp; video/documentary"/>
    <n v="1.0672648571428571"/>
    <x v="200"/>
    <x v="0"/>
    <x v="4"/>
    <x v="257"/>
    <d v="2016-05-19T15:02:42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x v="104"/>
    <x v="0"/>
    <s v="film &amp; video/documentary"/>
    <n v="1.9114"/>
    <x v="201"/>
    <x v="0"/>
    <x v="4"/>
    <x v="258"/>
    <d v="2011-06-18T01:14:26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x v="105"/>
    <x v="0"/>
    <s v="film &amp; video/documentary"/>
    <n v="1.3193789333333332"/>
    <x v="202"/>
    <x v="0"/>
    <x v="4"/>
    <x v="259"/>
    <d v="2015-04-08T17:42:49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1"/>
    <x v="106"/>
    <x v="0"/>
    <s v="film &amp; video/documentary"/>
    <n v="1.0640000000000001"/>
    <x v="203"/>
    <x v="0"/>
    <x v="4"/>
    <x v="260"/>
    <d v="2010-07-17T09:59:00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x v="1"/>
    <x v="107"/>
    <x v="0"/>
    <s v="film &amp; video/documentary"/>
    <n v="1.0740000000000001"/>
    <x v="204"/>
    <x v="0"/>
    <x v="4"/>
    <x v="261"/>
    <d v="2012-06-07T14:55:00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x v="1"/>
    <x v="108"/>
    <x v="0"/>
    <s v="film &amp; video/documentary"/>
    <n v="2.4"/>
    <x v="205"/>
    <x v="0"/>
    <x v="4"/>
    <x v="262"/>
    <d v="2011-02-26T05:57:08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x v="109"/>
    <x v="0"/>
    <s v="film &amp; video/documentary"/>
    <n v="1.1808107999999999"/>
    <x v="206"/>
    <x v="0"/>
    <x v="4"/>
    <x v="263"/>
    <d v="2012-09-27T22:54:5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x v="110"/>
    <x v="0"/>
    <s v="film &amp; video/documentary"/>
    <n v="1.1819999999999999"/>
    <x v="207"/>
    <x v="0"/>
    <x v="4"/>
    <x v="264"/>
    <d v="2012-05-11T14:53:15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x v="6"/>
    <x v="0"/>
    <s v="film &amp; video/documentary"/>
    <n v="1.111"/>
    <x v="208"/>
    <x v="0"/>
    <x v="4"/>
    <x v="265"/>
    <d v="2010-05-10T20:16:00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x v="17"/>
    <x v="0"/>
    <s v="film &amp; video/documentary"/>
    <n v="1.4550000000000001"/>
    <x v="209"/>
    <x v="0"/>
    <x v="4"/>
    <x v="266"/>
    <d v="2010-04-23T03:51:00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x v="111"/>
    <x v="0"/>
    <s v="film &amp; video/documentary"/>
    <n v="1.3162883248730965"/>
    <x v="210"/>
    <x v="0"/>
    <x v="4"/>
    <x v="267"/>
    <d v="2014-06-25T10:51:39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x v="112"/>
    <x v="0"/>
    <s v="film &amp; video/documentary"/>
    <n v="1.1140000000000001"/>
    <x v="211"/>
    <x v="0"/>
    <x v="4"/>
    <x v="268"/>
    <d v="2011-11-07T04:39:38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x v="113"/>
    <x v="0"/>
    <s v="film &amp; video/documentary"/>
    <n v="1.4723377"/>
    <x v="212"/>
    <x v="0"/>
    <x v="4"/>
    <x v="269"/>
    <d v="2017-02-22T04:43:42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x v="42"/>
    <x v="0"/>
    <s v="film &amp; video/documentary"/>
    <n v="1.5260869565217392"/>
    <x v="213"/>
    <x v="0"/>
    <x v="4"/>
    <x v="270"/>
    <d v="2011-05-25T04:00:00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x v="114"/>
    <x v="0"/>
    <s v="film &amp; video/documentary"/>
    <n v="1.0468"/>
    <x v="214"/>
    <x v="0"/>
    <x v="4"/>
    <x v="271"/>
    <d v="2014-01-02T08:00:00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x v="71"/>
    <x v="0"/>
    <s v="film &amp; video/documentary"/>
    <n v="1.7743366666666667"/>
    <x v="215"/>
    <x v="0"/>
    <x v="4"/>
    <x v="272"/>
    <d v="2010-04-28T18:49:00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x v="115"/>
    <x v="0"/>
    <s v="film &amp; video/documentary"/>
    <n v="1.077758"/>
    <x v="216"/>
    <x v="0"/>
    <x v="4"/>
    <x v="273"/>
    <d v="2011-07-03T11:57:46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x v="116"/>
    <x v="0"/>
    <s v="film &amp; video/documentary"/>
    <n v="1.56"/>
    <x v="217"/>
    <x v="0"/>
    <x v="4"/>
    <x v="274"/>
    <d v="2012-04-05T06:59:00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x v="117"/>
    <x v="0"/>
    <s v="film &amp; video/documentary"/>
    <n v="1.08395"/>
    <x v="218"/>
    <x v="0"/>
    <x v="4"/>
    <x v="275"/>
    <d v="2012-11-10T01:46:06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x v="95"/>
    <x v="0"/>
    <s v="film &amp; video/documentary"/>
    <n v="1.476"/>
    <x v="219"/>
    <x v="0"/>
    <x v="4"/>
    <x v="276"/>
    <d v="2012-04-28T00:57:5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x v="118"/>
    <x v="0"/>
    <s v="film &amp; video/documentary"/>
    <n v="1.1038153846153846"/>
    <x v="220"/>
    <x v="0"/>
    <x v="4"/>
    <x v="277"/>
    <d v="2015-05-23T21:23:39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x v="1"/>
    <x v="119"/>
    <x v="0"/>
    <s v="film &amp; video/documentary"/>
    <n v="1.5034814814814814"/>
    <x v="221"/>
    <x v="0"/>
    <x v="4"/>
    <x v="278"/>
    <d v="2012-10-12T00:58:59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x v="120"/>
    <x v="0"/>
    <s v="film &amp; video/documentary"/>
    <n v="1.5731829411764706"/>
    <x v="222"/>
    <x v="0"/>
    <x v="4"/>
    <x v="279"/>
    <d v="2017-02-27T02:01:00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x v="121"/>
    <x v="0"/>
    <s v="film &amp; video/documentary"/>
    <n v="1.5614399999999999"/>
    <x v="223"/>
    <x v="0"/>
    <x v="4"/>
    <x v="280"/>
    <d v="2014-05-30T14:10:35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x v="1"/>
    <x v="0"/>
    <s v="film &amp; video/documentary"/>
    <n v="1.2058763636363636"/>
    <x v="224"/>
    <x v="0"/>
    <x v="4"/>
    <x v="281"/>
    <d v="2009-08-10T19:26:00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1"/>
    <x v="122"/>
    <x v="0"/>
    <s v="film &amp; video/documentary"/>
    <n v="1.0118888888888888"/>
    <x v="225"/>
    <x v="0"/>
    <x v="4"/>
    <x v="282"/>
    <d v="2010-02-22T22:00:00"/>
  </r>
  <r>
    <x v="283"/>
    <x v="283"/>
    <s v="What is the impact of survivorship on the human condition?"/>
    <n v="18000"/>
    <n v="20569.05"/>
    <x v="0"/>
    <x v="0"/>
    <s v="USD"/>
    <n v="1306904340"/>
    <n v="1305219744"/>
    <x v="1"/>
    <x v="91"/>
    <x v="0"/>
    <s v="film &amp; video/documentary"/>
    <n v="1.142725"/>
    <x v="226"/>
    <x v="0"/>
    <x v="4"/>
    <x v="283"/>
    <d v="2011-06-01T04:59:00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x v="123"/>
    <x v="0"/>
    <s v="film &amp; video/documentary"/>
    <n v="1.0462615"/>
    <x v="227"/>
    <x v="0"/>
    <x v="4"/>
    <x v="284"/>
    <d v="2012-01-21T17:43:00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x v="124"/>
    <x v="0"/>
    <s v="film &amp; video/documentary"/>
    <n v="2.2882507142857142"/>
    <x v="228"/>
    <x v="0"/>
    <x v="4"/>
    <x v="285"/>
    <d v="2013-09-19T18:08:48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x v="125"/>
    <x v="0"/>
    <s v="film &amp; video/documentary"/>
    <n v="1.0915333333333332"/>
    <x v="229"/>
    <x v="0"/>
    <x v="4"/>
    <x v="286"/>
    <d v="2013-03-25T18:35:24"/>
  </r>
  <r>
    <x v="287"/>
    <x v="287"/>
    <s v="War is hell. Why would anyone want to spend their weekends there?"/>
    <n v="15000"/>
    <n v="26445"/>
    <x v="0"/>
    <x v="0"/>
    <s v="USD"/>
    <n v="1351828800"/>
    <n v="1349160018"/>
    <x v="1"/>
    <x v="126"/>
    <x v="0"/>
    <s v="film &amp; video/documentary"/>
    <n v="1.7629999999999999"/>
    <x v="230"/>
    <x v="0"/>
    <x v="4"/>
    <x v="287"/>
    <d v="2012-11-02T04:00:00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x v="127"/>
    <x v="0"/>
    <s v="film &amp; video/documentary"/>
    <n v="1.0321061999999999"/>
    <x v="231"/>
    <x v="0"/>
    <x v="4"/>
    <x v="288"/>
    <d v="2012-06-26T04:03:13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x v="128"/>
    <x v="0"/>
    <s v="film &amp; video/documentary"/>
    <n v="1.0482"/>
    <x v="232"/>
    <x v="0"/>
    <x v="4"/>
    <x v="289"/>
    <d v="2013-11-02T10:57:1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x v="1"/>
    <x v="129"/>
    <x v="0"/>
    <s v="film &amp; video/documentary"/>
    <n v="1.0668444444444445"/>
    <x v="233"/>
    <x v="0"/>
    <x v="4"/>
    <x v="290"/>
    <d v="2011-02-02T07:59:00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x v="130"/>
    <x v="0"/>
    <s v="film &amp; video/documentary"/>
    <n v="1.2001999999999999"/>
    <x v="234"/>
    <x v="0"/>
    <x v="4"/>
    <x v="291"/>
    <d v="2013-05-01T00:01:00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x v="131"/>
    <x v="0"/>
    <s v="film &amp; video/documentary"/>
    <n v="1.0150693333333334"/>
    <x v="235"/>
    <x v="0"/>
    <x v="4"/>
    <x v="292"/>
    <d v="2011-10-29T03:59:00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x v="132"/>
    <x v="0"/>
    <s v="film &amp; video/documentary"/>
    <n v="1.0138461538461538"/>
    <x v="236"/>
    <x v="0"/>
    <x v="4"/>
    <x v="293"/>
    <d v="2014-04-20T16:01:5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x v="133"/>
    <x v="0"/>
    <s v="film &amp; video/documentary"/>
    <n v="1"/>
    <x v="101"/>
    <x v="0"/>
    <x v="4"/>
    <x v="294"/>
    <d v="2010-07-19T16:00:00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x v="134"/>
    <x v="0"/>
    <s v="film &amp; video/documentary"/>
    <n v="1.3310911999999999"/>
    <x v="237"/>
    <x v="0"/>
    <x v="4"/>
    <x v="295"/>
    <d v="2013-11-01T00:00:00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x v="135"/>
    <x v="0"/>
    <s v="film &amp; video/documentary"/>
    <n v="1.187262"/>
    <x v="238"/>
    <x v="0"/>
    <x v="4"/>
    <x v="296"/>
    <d v="2012-09-07T11:24:43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x v="136"/>
    <x v="0"/>
    <s v="film &amp; video/documentary"/>
    <n v="1.0064"/>
    <x v="239"/>
    <x v="0"/>
    <x v="4"/>
    <x v="297"/>
    <d v="2015-05-01T03:59:00"/>
  </r>
  <r>
    <x v="298"/>
    <x v="298"/>
    <s v="The truth is, we all lie - and by &quot;we,&quot; we mean everyone!"/>
    <n v="126000"/>
    <n v="137254.84"/>
    <x v="0"/>
    <x v="0"/>
    <s v="USD"/>
    <n v="1399669200"/>
    <n v="1394536048"/>
    <x v="1"/>
    <x v="137"/>
    <x v="0"/>
    <s v="film &amp; video/documentary"/>
    <n v="1.089324126984127"/>
    <x v="240"/>
    <x v="0"/>
    <x v="4"/>
    <x v="298"/>
    <d v="2014-05-09T21:00:00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x v="138"/>
    <x v="0"/>
    <s v="film &amp; video/documentary"/>
    <n v="1.789525"/>
    <x v="241"/>
    <x v="0"/>
    <x v="4"/>
    <x v="299"/>
    <d v="2010-11-17T06:24:20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x v="139"/>
    <x v="0"/>
    <s v="film &amp; video/documentary"/>
    <n v="1.0172264"/>
    <x v="242"/>
    <x v="0"/>
    <x v="4"/>
    <x v="300"/>
    <d v="2011-04-24T23:02:18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x v="140"/>
    <x v="0"/>
    <s v="film &amp; video/documentary"/>
    <n v="1.1873499999999999"/>
    <x v="243"/>
    <x v="0"/>
    <x v="4"/>
    <x v="301"/>
    <d v="2013-03-19T16:42:15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x v="52"/>
    <x v="0"/>
    <s v="film &amp; video/documentary"/>
    <n v="1.0045999999999999"/>
    <x v="244"/>
    <x v="0"/>
    <x v="4"/>
    <x v="302"/>
    <d v="2012-02-24T20:33:58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x v="141"/>
    <x v="0"/>
    <s v="film &amp; video/documentary"/>
    <n v="1.3746666666666667"/>
    <x v="245"/>
    <x v="0"/>
    <x v="4"/>
    <x v="303"/>
    <d v="2012-06-02T01:42:26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x v="1"/>
    <x v="142"/>
    <x v="0"/>
    <s v="film &amp; video/documentary"/>
    <n v="2.3164705882352941"/>
    <x v="246"/>
    <x v="0"/>
    <x v="4"/>
    <x v="304"/>
    <d v="2012-09-01T02:00:00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1"/>
    <x v="143"/>
    <x v="0"/>
    <s v="film &amp; video/documentary"/>
    <n v="1.3033333333333332"/>
    <x v="247"/>
    <x v="0"/>
    <x v="4"/>
    <x v="305"/>
    <d v="2012-03-10T15:07:29"/>
  </r>
  <r>
    <x v="306"/>
    <x v="306"/>
    <s v="A feature-length documentary on the life of Boston escape artist Jason Escape."/>
    <n v="1000"/>
    <n v="2929"/>
    <x v="0"/>
    <x v="0"/>
    <s v="USD"/>
    <n v="1363806333"/>
    <n v="1362081933"/>
    <x v="1"/>
    <x v="144"/>
    <x v="0"/>
    <s v="film &amp; video/documentary"/>
    <n v="2.9289999999999998"/>
    <x v="248"/>
    <x v="0"/>
    <x v="4"/>
    <x v="306"/>
    <d v="2013-03-20T19:05:33"/>
  </r>
  <r>
    <x v="307"/>
    <x v="307"/>
    <s v="Why is grammar important?"/>
    <n v="22000"/>
    <n v="24490"/>
    <x v="0"/>
    <x v="0"/>
    <s v="USD"/>
    <n v="1360276801"/>
    <n v="1357684801"/>
    <x v="1"/>
    <x v="145"/>
    <x v="0"/>
    <s v="film &amp; video/documentary"/>
    <n v="1.1131818181818183"/>
    <x v="249"/>
    <x v="0"/>
    <x v="4"/>
    <x v="307"/>
    <d v="2013-02-07T22:40:01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x v="91"/>
    <x v="0"/>
    <s v="film &amp; video/documentary"/>
    <n v="1.0556666666666668"/>
    <x v="250"/>
    <x v="0"/>
    <x v="4"/>
    <x v="308"/>
    <d v="2011-03-10T16:40:10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x v="146"/>
    <x v="0"/>
    <s v="film &amp; video/documentary"/>
    <n v="1.1894444444444445"/>
    <x v="251"/>
    <x v="0"/>
    <x v="4"/>
    <x v="309"/>
    <d v="2012-09-03T18:02:1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x v="17"/>
    <x v="0"/>
    <s v="film &amp; video/documentary"/>
    <n v="1.04129"/>
    <x v="252"/>
    <x v="0"/>
    <x v="4"/>
    <x v="310"/>
    <d v="2011-10-20T02:00:00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x v="3"/>
    <x v="0"/>
    <s v="film &amp; video/documentary"/>
    <n v="1.0410165"/>
    <x v="253"/>
    <x v="0"/>
    <x v="4"/>
    <x v="311"/>
    <d v="2012-01-01T07:59:00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x v="96"/>
    <x v="0"/>
    <s v="film &amp; video/documentary"/>
    <n v="1.1187499999999999"/>
    <x v="254"/>
    <x v="0"/>
    <x v="4"/>
    <x v="312"/>
    <d v="2013-04-14T21:03:52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x v="147"/>
    <x v="0"/>
    <s v="film &amp; video/documentary"/>
    <n v="1.0473529411764706"/>
    <x v="255"/>
    <x v="0"/>
    <x v="4"/>
    <x v="313"/>
    <d v="2010-08-11T15:59:00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x v="148"/>
    <x v="0"/>
    <s v="film &amp; video/documentary"/>
    <n v="3.8515000000000001"/>
    <x v="256"/>
    <x v="0"/>
    <x v="4"/>
    <x v="314"/>
    <d v="2013-03-01T19:59:48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x v="149"/>
    <x v="0"/>
    <s v="film &amp; video/documentary"/>
    <n v="1.01248"/>
    <x v="257"/>
    <x v="0"/>
    <x v="4"/>
    <x v="315"/>
    <d v="2012-08-22T18:32:1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x v="1"/>
    <x v="150"/>
    <x v="0"/>
    <s v="film &amp; video/documentary"/>
    <n v="1.1377333333333333"/>
    <x v="258"/>
    <x v="0"/>
    <x v="4"/>
    <x v="316"/>
    <d v="2014-12-11T04:59:00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1"/>
    <x v="151"/>
    <x v="0"/>
    <s v="film &amp; video/documentary"/>
    <n v="1.0080333333333333"/>
    <x v="259"/>
    <x v="0"/>
    <x v="4"/>
    <x v="317"/>
    <d v="2013-12-11T16:14:43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x v="4"/>
    <x v="0"/>
    <s v="film &amp; video/documentary"/>
    <n v="2.8332000000000002"/>
    <x v="260"/>
    <x v="0"/>
    <x v="4"/>
    <x v="318"/>
    <d v="2013-03-26T23:55:51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x v="13"/>
    <x v="0"/>
    <s v="film &amp; video/documentary"/>
    <n v="1.1268"/>
    <x v="261"/>
    <x v="0"/>
    <x v="4"/>
    <x v="319"/>
    <d v="2010-02-02T07:59:00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x v="150"/>
    <x v="0"/>
    <s v="film &amp; video/documentary"/>
    <n v="1.0658000000000001"/>
    <x v="262"/>
    <x v="0"/>
    <x v="4"/>
    <x v="320"/>
    <d v="2015-12-22T23:00:00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1"/>
    <x v="152"/>
    <x v="0"/>
    <s v="film &amp; video/documentary"/>
    <n v="1.0266285714285714"/>
    <x v="263"/>
    <x v="0"/>
    <x v="4"/>
    <x v="321"/>
    <d v="2016-11-08T11:43:06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1"/>
    <x v="153"/>
    <x v="0"/>
    <s v="film &amp; video/documentary"/>
    <n v="1.0791200000000001"/>
    <x v="264"/>
    <x v="0"/>
    <x v="4"/>
    <x v="322"/>
    <d v="2016-05-13T13:40:48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x v="6"/>
    <x v="0"/>
    <s v="film &amp; video/documentary"/>
    <n v="1.2307407407407407"/>
    <x v="265"/>
    <x v="0"/>
    <x v="4"/>
    <x v="323"/>
    <d v="2016-12-21T07:59:00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1"/>
    <x v="141"/>
    <x v="0"/>
    <s v="film &amp; video/documentary"/>
    <n v="1.016"/>
    <x v="266"/>
    <x v="0"/>
    <x v="4"/>
    <x v="324"/>
    <d v="2015-08-01T15:01:48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x v="154"/>
    <x v="0"/>
    <s v="film &amp; video/documentary"/>
    <n v="1.04396"/>
    <x v="267"/>
    <x v="0"/>
    <x v="4"/>
    <x v="325"/>
    <d v="2016-12-20T04:30:33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x v="155"/>
    <x v="0"/>
    <s v="film &amp; video/documentary"/>
    <n v="1.1292973333333334"/>
    <x v="268"/>
    <x v="0"/>
    <x v="4"/>
    <x v="326"/>
    <d v="2017-03-14T22:57:00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x v="69"/>
    <x v="0"/>
    <s v="film &amp; video/documentary"/>
    <n v="1.3640000000000001"/>
    <x v="269"/>
    <x v="0"/>
    <x v="4"/>
    <x v="327"/>
    <d v="2015-03-22T08:00:00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x v="156"/>
    <x v="0"/>
    <s v="film &amp; video/documentary"/>
    <n v="1.036144"/>
    <x v="270"/>
    <x v="0"/>
    <x v="4"/>
    <x v="328"/>
    <d v="2015-11-01T04:00:00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x v="157"/>
    <x v="0"/>
    <s v="film &amp; video/documentary"/>
    <n v="1.0549999999999999"/>
    <x v="271"/>
    <x v="0"/>
    <x v="4"/>
    <x v="329"/>
    <d v="2015-11-07T04:00:00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x v="158"/>
    <x v="0"/>
    <s v="film &amp; video/documentary"/>
    <n v="1.0182857142857142"/>
    <x v="272"/>
    <x v="0"/>
    <x v="4"/>
    <x v="330"/>
    <d v="2013-05-17T03:59:00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x v="159"/>
    <x v="0"/>
    <s v="film &amp; video/documentary"/>
    <n v="1.0660499999999999"/>
    <x v="273"/>
    <x v="0"/>
    <x v="4"/>
    <x v="331"/>
    <d v="2016-06-17T13:57:1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x v="160"/>
    <x v="0"/>
    <s v="film &amp; video/documentary"/>
    <n v="1.13015"/>
    <x v="274"/>
    <x v="0"/>
    <x v="4"/>
    <x v="332"/>
    <d v="2015-10-28T08:00:00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x v="161"/>
    <x v="0"/>
    <s v="film &amp; video/documentary"/>
    <n v="1.252275"/>
    <x v="275"/>
    <x v="0"/>
    <x v="4"/>
    <x v="333"/>
    <d v="2016-04-07T14:16:31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x v="50"/>
    <x v="0"/>
    <s v="film &amp; video/documentary"/>
    <n v="1.0119"/>
    <x v="276"/>
    <x v="0"/>
    <x v="4"/>
    <x v="334"/>
    <d v="2015-05-15T19:00:00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x v="144"/>
    <x v="0"/>
    <s v="film &amp; video/documentary"/>
    <n v="1.0276470588235294"/>
    <x v="277"/>
    <x v="0"/>
    <x v="4"/>
    <x v="335"/>
    <d v="2015-05-08T22:00:00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x v="131"/>
    <x v="0"/>
    <s v="film &amp; video/documentary"/>
    <n v="1.1683911999999999"/>
    <x v="278"/>
    <x v="0"/>
    <x v="4"/>
    <x v="336"/>
    <d v="2015-11-13T15:18:38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x v="162"/>
    <x v="0"/>
    <s v="film &amp; video/documentary"/>
    <n v="1.0116833333333335"/>
    <x v="279"/>
    <x v="0"/>
    <x v="4"/>
    <x v="337"/>
    <d v="2015-03-14T02:05:08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x v="163"/>
    <x v="0"/>
    <s v="film &amp; video/documentary"/>
    <n v="1.1013360000000001"/>
    <x v="280"/>
    <x v="0"/>
    <x v="4"/>
    <x v="338"/>
    <d v="2016-09-03T01:00:00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x v="30"/>
    <x v="0"/>
    <s v="film &amp; video/documentary"/>
    <n v="1.0808333333333333"/>
    <x v="281"/>
    <x v="0"/>
    <x v="4"/>
    <x v="339"/>
    <d v="2015-04-29T18:14:28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1"/>
    <x v="164"/>
    <x v="0"/>
    <s v="film &amp; video/documentary"/>
    <n v="1.2502285714285715"/>
    <x v="282"/>
    <x v="0"/>
    <x v="4"/>
    <x v="340"/>
    <d v="2017-03-08T21:00:00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x v="165"/>
    <x v="0"/>
    <s v="film &amp; video/documentary"/>
    <n v="1.0671428571428572"/>
    <x v="283"/>
    <x v="0"/>
    <x v="4"/>
    <x v="341"/>
    <d v="2014-10-01T03:59:00"/>
  </r>
  <r>
    <x v="342"/>
    <x v="342"/>
    <s v="BREAKING A MONSTER needs your help to play in THEATERS!"/>
    <n v="55000"/>
    <n v="55201.52"/>
    <x v="0"/>
    <x v="0"/>
    <s v="USD"/>
    <n v="1461955465"/>
    <n v="1459363465"/>
    <x v="1"/>
    <x v="166"/>
    <x v="0"/>
    <s v="film &amp; video/documentary"/>
    <n v="1.0036639999999999"/>
    <x v="284"/>
    <x v="0"/>
    <x v="4"/>
    <x v="342"/>
    <d v="2016-04-29T18:44:25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x v="167"/>
    <x v="0"/>
    <s v="film &amp; video/documentary"/>
    <n v="1.0202863333333334"/>
    <x v="285"/>
    <x v="0"/>
    <x v="4"/>
    <x v="343"/>
    <d v="2014-11-14T03:00:00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x v="168"/>
    <x v="0"/>
    <s v="film &amp; video/documentary"/>
    <n v="1.0208358208955224"/>
    <x v="286"/>
    <x v="0"/>
    <x v="4"/>
    <x v="344"/>
    <d v="2015-06-01T02:20:00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x v="122"/>
    <x v="0"/>
    <s v="film &amp; video/documentary"/>
    <n v="1.2327586206896552"/>
    <x v="287"/>
    <x v="0"/>
    <x v="4"/>
    <x v="345"/>
    <d v="2015-05-20T22:39:50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x v="101"/>
    <x v="0"/>
    <s v="film &amp; video/documentary"/>
    <n v="1.7028880000000002"/>
    <x v="288"/>
    <x v="0"/>
    <x v="4"/>
    <x v="346"/>
    <d v="2015-10-14T12:00:21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x v="169"/>
    <x v="0"/>
    <s v="film &amp; video/documentary"/>
    <n v="1.1159049999999999"/>
    <x v="289"/>
    <x v="0"/>
    <x v="4"/>
    <x v="347"/>
    <d v="2015-11-14T12:53:29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x v="46"/>
    <x v="0"/>
    <s v="film &amp; video/documentary"/>
    <n v="1.03"/>
    <x v="290"/>
    <x v="0"/>
    <x v="4"/>
    <x v="348"/>
    <d v="2015-08-21T14:05:16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1"/>
    <x v="157"/>
    <x v="0"/>
    <s v="film &amp; video/documentary"/>
    <n v="1.0663570159857905"/>
    <x v="291"/>
    <x v="0"/>
    <x v="4"/>
    <x v="349"/>
    <d v="2017-02-24T11:58:28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x v="170"/>
    <x v="0"/>
    <s v="film &amp; video/documentary"/>
    <n v="1.1476"/>
    <x v="292"/>
    <x v="0"/>
    <x v="4"/>
    <x v="350"/>
    <d v="2016-09-11T03:59:00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x v="171"/>
    <x v="0"/>
    <s v="film &amp; video/documentary"/>
    <n v="1.2734117647058822"/>
    <x v="293"/>
    <x v="0"/>
    <x v="4"/>
    <x v="351"/>
    <d v="2016-04-07T22:09:1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x v="172"/>
    <x v="0"/>
    <s v="film &amp; video/documentary"/>
    <n v="1.1656"/>
    <x v="294"/>
    <x v="0"/>
    <x v="4"/>
    <x v="352"/>
    <d v="2014-10-08T04:01:08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x v="173"/>
    <x v="0"/>
    <s v="film &amp; video/documentary"/>
    <n v="1.0861819426615318"/>
    <x v="295"/>
    <x v="0"/>
    <x v="4"/>
    <x v="353"/>
    <d v="2015-11-19T20:00:19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x v="60"/>
    <x v="0"/>
    <s v="film &amp; video/documentary"/>
    <n v="1.0394285714285714"/>
    <x v="296"/>
    <x v="0"/>
    <x v="4"/>
    <x v="354"/>
    <d v="2016-04-08T18:52:01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x v="1"/>
    <x v="111"/>
    <x v="0"/>
    <s v="film &amp; video/documentary"/>
    <n v="1.1625714285714286"/>
    <x v="297"/>
    <x v="0"/>
    <x v="4"/>
    <x v="355"/>
    <d v="2014-12-01T08:03:1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x v="1"/>
    <x v="174"/>
    <x v="0"/>
    <s v="film &amp; video/documentary"/>
    <n v="1.0269239999999999"/>
    <x v="298"/>
    <x v="0"/>
    <x v="4"/>
    <x v="356"/>
    <d v="2016-03-16T18:16:33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x v="175"/>
    <x v="0"/>
    <s v="film &amp; video/documentary"/>
    <n v="1.74"/>
    <x v="299"/>
    <x v="0"/>
    <x v="4"/>
    <x v="357"/>
    <d v="2015-04-24T05:19:57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x v="176"/>
    <x v="0"/>
    <s v="film &amp; video/documentary"/>
    <n v="1.03088"/>
    <x v="300"/>
    <x v="0"/>
    <x v="4"/>
    <x v="358"/>
    <d v="2016-06-15T15:00:00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x v="177"/>
    <x v="0"/>
    <s v="film &amp; video/documentary"/>
    <n v="1.0485537190082646"/>
    <x v="301"/>
    <x v="0"/>
    <x v="4"/>
    <x v="359"/>
    <d v="2014-11-14T05:12:00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x v="45"/>
    <x v="0"/>
    <s v="film &amp; video/documentary"/>
    <n v="1.0137499999999999"/>
    <x v="302"/>
    <x v="0"/>
    <x v="4"/>
    <x v="360"/>
    <d v="2015-07-23T03:11:00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x v="178"/>
    <x v="0"/>
    <s v="film &amp; video/documentary"/>
    <n v="1.1107699999999998"/>
    <x v="303"/>
    <x v="0"/>
    <x v="4"/>
    <x v="361"/>
    <d v="2014-11-23T01:01:46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x v="48"/>
    <x v="0"/>
    <s v="film &amp; video/documentary"/>
    <n v="1.2415933781686497"/>
    <x v="304"/>
    <x v="0"/>
    <x v="4"/>
    <x v="362"/>
    <d v="2014-08-08T00:00:00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x v="55"/>
    <x v="0"/>
    <s v="film &amp; video/documentary"/>
    <n v="1.0133333333333334"/>
    <x v="305"/>
    <x v="0"/>
    <x v="4"/>
    <x v="363"/>
    <d v="2010-05-02T19:22:00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x v="116"/>
    <x v="0"/>
    <s v="film &amp; video/documentary"/>
    <n v="1.1016142857142857"/>
    <x v="306"/>
    <x v="0"/>
    <x v="4"/>
    <x v="364"/>
    <d v="2014-06-21T03:59:00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x v="71"/>
    <x v="0"/>
    <s v="film &amp; video/documentary"/>
    <n v="1.0397333333333334"/>
    <x v="307"/>
    <x v="0"/>
    <x v="4"/>
    <x v="365"/>
    <d v="2014-02-28T14:33:19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x v="179"/>
    <x v="0"/>
    <s v="film &amp; video/documentary"/>
    <n v="1.013157894736842"/>
    <x v="308"/>
    <x v="0"/>
    <x v="4"/>
    <x v="366"/>
    <d v="2012-05-20T19:01:58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x v="46"/>
    <x v="0"/>
    <s v="film &amp; video/documentary"/>
    <n v="1.033501"/>
    <x v="309"/>
    <x v="0"/>
    <x v="4"/>
    <x v="367"/>
    <d v="2013-05-01T04:59:00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x v="180"/>
    <x v="0"/>
    <s v="film &amp; video/documentary"/>
    <n v="1.04112"/>
    <x v="310"/>
    <x v="0"/>
    <x v="4"/>
    <x v="368"/>
    <d v="2015-03-15T13:32:02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x v="157"/>
    <x v="0"/>
    <s v="film &amp; video/documentary"/>
    <n v="1.1015569230769231"/>
    <x v="311"/>
    <x v="0"/>
    <x v="4"/>
    <x v="369"/>
    <d v="2012-01-15T13:14:29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x v="68"/>
    <x v="0"/>
    <s v="film &amp; video/documentary"/>
    <n v="1.2202"/>
    <x v="312"/>
    <x v="0"/>
    <x v="4"/>
    <x v="370"/>
    <d v="2017-01-06T19:05:00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x v="181"/>
    <x v="0"/>
    <s v="film &amp; video/documentary"/>
    <n v="1.1416866666666667"/>
    <x v="313"/>
    <x v="0"/>
    <x v="4"/>
    <x v="371"/>
    <d v="2013-02-01T18:25:39"/>
  </r>
  <r>
    <x v="372"/>
    <x v="372"/>
    <s v="A short documentary exploring the uses of 'Natural Horsemanship' across Europe"/>
    <n v="300"/>
    <n v="376"/>
    <x v="0"/>
    <x v="1"/>
    <s v="GBP"/>
    <n v="1459872000"/>
    <n v="1456408244"/>
    <x v="0"/>
    <x v="82"/>
    <x v="0"/>
    <s v="film &amp; video/documentary"/>
    <n v="1.2533333333333334"/>
    <x v="314"/>
    <x v="0"/>
    <x v="4"/>
    <x v="372"/>
    <d v="2016-04-05T16:00:00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x v="30"/>
    <x v="0"/>
    <s v="film &amp; video/documentary"/>
    <n v="1.0666666666666667"/>
    <x v="315"/>
    <x v="0"/>
    <x v="4"/>
    <x v="373"/>
    <d v="2012-07-18T21:53:18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x v="49"/>
    <x v="0"/>
    <s v="film &amp; video/documentary"/>
    <n v="1.3065"/>
    <x v="316"/>
    <x v="0"/>
    <x v="4"/>
    <x v="374"/>
    <d v="2011-09-16T21:20:31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x v="25"/>
    <x v="0"/>
    <s v="film &amp; video/documentary"/>
    <n v="1.2"/>
    <x v="317"/>
    <x v="0"/>
    <x v="4"/>
    <x v="375"/>
    <d v="2014-03-01T17:18:00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x v="53"/>
    <x v="0"/>
    <s v="film &amp; video/documentary"/>
    <n v="1.0595918367346939"/>
    <x v="318"/>
    <x v="0"/>
    <x v="4"/>
    <x v="376"/>
    <d v="2016-08-25T10:51:56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0"/>
    <x v="182"/>
    <x v="0"/>
    <s v="film &amp; video/documentary"/>
    <n v="1.1439999999999999"/>
    <x v="319"/>
    <x v="0"/>
    <x v="4"/>
    <x v="377"/>
    <d v="2015-11-14T07:01:00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x v="183"/>
    <x v="0"/>
    <s v="film &amp; video/documentary"/>
    <n v="1.1176666666666666"/>
    <x v="320"/>
    <x v="0"/>
    <x v="4"/>
    <x v="378"/>
    <d v="2016-01-25T23:52:00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x v="184"/>
    <x v="0"/>
    <s v="film &amp; video/documentary"/>
    <n v="1.1608000000000001"/>
    <x v="321"/>
    <x v="0"/>
    <x v="4"/>
    <x v="379"/>
    <d v="2012-05-03T16:31:12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x v="72"/>
    <x v="0"/>
    <s v="film &amp; video/documentary"/>
    <n v="1.415"/>
    <x v="322"/>
    <x v="0"/>
    <x v="4"/>
    <x v="380"/>
    <d v="2016-01-23T17:16:32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x v="140"/>
    <x v="0"/>
    <s v="film &amp; video/documentary"/>
    <n v="1.0472999999999999"/>
    <x v="323"/>
    <x v="0"/>
    <x v="4"/>
    <x v="381"/>
    <d v="2012-07-30T05:00:00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x v="19"/>
    <x v="0"/>
    <s v="film &amp; video/documentary"/>
    <n v="2.5583333333333331"/>
    <x v="324"/>
    <x v="0"/>
    <x v="4"/>
    <x v="382"/>
    <d v="2012-09-06T17:01:40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x v="53"/>
    <x v="0"/>
    <s v="film &amp; video/documentary"/>
    <n v="2.0670670670670672"/>
    <x v="325"/>
    <x v="0"/>
    <x v="4"/>
    <x v="383"/>
    <d v="2014-05-19T02:49:19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x v="185"/>
    <x v="0"/>
    <s v="film &amp; video/documentary"/>
    <n v="1.1210500000000001"/>
    <x v="326"/>
    <x v="0"/>
    <x v="4"/>
    <x v="384"/>
    <d v="2015-01-06T18:45:47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x v="186"/>
    <x v="0"/>
    <s v="film &amp; video/documentary"/>
    <n v="1.05982"/>
    <x v="327"/>
    <x v="0"/>
    <x v="4"/>
    <x v="385"/>
    <d v="2014-11-21T15:01:41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x v="62"/>
    <x v="0"/>
    <s v="film &amp; video/documentary"/>
    <n v="1.0016666666666667"/>
    <x v="328"/>
    <x v="0"/>
    <x v="4"/>
    <x v="386"/>
    <d v="2015-08-10T22:49:51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x v="187"/>
    <x v="0"/>
    <s v="film &amp; video/documentary"/>
    <n v="2.1398947368421051"/>
    <x v="329"/>
    <x v="0"/>
    <x v="4"/>
    <x v="387"/>
    <d v="2015-08-15T06:00:00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x v="26"/>
    <x v="0"/>
    <s v="film &amp; video/documentary"/>
    <n v="1.2616000000000001"/>
    <x v="330"/>
    <x v="0"/>
    <x v="4"/>
    <x v="388"/>
    <d v="2016-07-28T01:49:40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x v="188"/>
    <x v="0"/>
    <s v="film &amp; video/documentary"/>
    <n v="1.8153547058823529"/>
    <x v="331"/>
    <x v="0"/>
    <x v="4"/>
    <x v="389"/>
    <d v="2014-03-07T22:59:00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x v="25"/>
    <x v="0"/>
    <s v="film &amp; video/documentary"/>
    <n v="1"/>
    <x v="84"/>
    <x v="0"/>
    <x v="4"/>
    <x v="390"/>
    <d v="2015-05-08T00:52:52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x v="189"/>
    <x v="0"/>
    <s v="film &amp; video/documentary"/>
    <n v="1.0061"/>
    <x v="332"/>
    <x v="0"/>
    <x v="4"/>
    <x v="391"/>
    <d v="2011-12-18T00:59:00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x v="190"/>
    <x v="0"/>
    <s v="film &amp; video/documentary"/>
    <n v="1.009027027027027"/>
    <x v="333"/>
    <x v="0"/>
    <x v="4"/>
    <x v="392"/>
    <d v="2011-09-08T03:00:00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0"/>
    <x v="191"/>
    <x v="0"/>
    <s v="film &amp; video/documentary"/>
    <n v="1.10446"/>
    <x v="334"/>
    <x v="0"/>
    <x v="4"/>
    <x v="393"/>
    <d v="2013-10-10T17:00:52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x v="133"/>
    <x v="0"/>
    <s v="film &amp; video/documentary"/>
    <n v="1.118936170212766"/>
    <x v="335"/>
    <x v="0"/>
    <x v="4"/>
    <x v="394"/>
    <d v="2016-04-17T18:38:02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x v="192"/>
    <x v="0"/>
    <s v="film &amp; video/documentary"/>
    <n v="1.0804450000000001"/>
    <x v="336"/>
    <x v="0"/>
    <x v="4"/>
    <x v="395"/>
    <d v="2012-04-27T21:32:00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x v="193"/>
    <x v="0"/>
    <s v="film &amp; video/documentary"/>
    <n v="1.0666666666666667"/>
    <x v="337"/>
    <x v="0"/>
    <x v="4"/>
    <x v="396"/>
    <d v="2012-07-07T13:33:26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x v="194"/>
    <x v="0"/>
    <s v="film &amp; video/documentary"/>
    <n v="1.0390027322404372"/>
    <x v="338"/>
    <x v="0"/>
    <x v="4"/>
    <x v="397"/>
    <d v="2010-09-01T03:44:00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x v="85"/>
    <x v="0"/>
    <s v="film &amp; video/documentary"/>
    <n v="1.2516"/>
    <x v="339"/>
    <x v="0"/>
    <x v="4"/>
    <x v="398"/>
    <d v="2015-04-29T19:02:06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x v="195"/>
    <x v="0"/>
    <s v="film &amp; video/documentary"/>
    <n v="1.0680499999999999"/>
    <x v="340"/>
    <x v="0"/>
    <x v="4"/>
    <x v="399"/>
    <d v="2016-12-14T12:00:00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x v="95"/>
    <x v="0"/>
    <s v="film &amp; video/documentary"/>
    <n v="1.1230249999999999"/>
    <x v="341"/>
    <x v="0"/>
    <x v="4"/>
    <x v="400"/>
    <d v="2014-05-17T03:30:00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x v="196"/>
    <x v="0"/>
    <s v="film &amp; video/documentary"/>
    <n v="1.0381199999999999"/>
    <x v="342"/>
    <x v="0"/>
    <x v="4"/>
    <x v="401"/>
    <d v="2011-08-07T20:12:50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x v="68"/>
    <x v="0"/>
    <s v="film &amp; video/documentary"/>
    <n v="1.4165000000000001"/>
    <x v="343"/>
    <x v="0"/>
    <x v="4"/>
    <x v="402"/>
    <d v="2015-11-05T13:56:57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0"/>
    <x v="16"/>
    <x v="0"/>
    <s v="film &amp; video/documentary"/>
    <n v="1.0526"/>
    <x v="344"/>
    <x v="0"/>
    <x v="4"/>
    <x v="403"/>
    <d v="2011-08-10T07:08:00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0"/>
    <x v="197"/>
    <x v="0"/>
    <s v="film &amp; video/documentary"/>
    <n v="1.0309142857142857"/>
    <x v="345"/>
    <x v="0"/>
    <x v="4"/>
    <x v="404"/>
    <d v="2014-02-05T23:04:00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x v="0"/>
    <x v="165"/>
    <x v="0"/>
    <s v="film &amp; video/documentary"/>
    <n v="1.0765957446808512"/>
    <x v="346"/>
    <x v="0"/>
    <x v="4"/>
    <x v="405"/>
    <d v="2014-03-06T02:02:19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x v="2"/>
    <x v="0"/>
    <s v="film &amp; video/documentary"/>
    <n v="1.0770464285714285"/>
    <x v="347"/>
    <x v="0"/>
    <x v="4"/>
    <x v="406"/>
    <d v="2011-05-09T05:59:00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0"/>
    <x v="19"/>
    <x v="0"/>
    <s v="film &amp; video/documentary"/>
    <n v="1.0155000000000001"/>
    <x v="348"/>
    <x v="0"/>
    <x v="4"/>
    <x v="407"/>
    <d v="2011-11-19T21:54:10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0"/>
    <x v="44"/>
    <x v="0"/>
    <s v="film &amp; video/documentary"/>
    <n v="1.0143766666666667"/>
    <x v="349"/>
    <x v="0"/>
    <x v="4"/>
    <x v="408"/>
    <d v="2013-11-05T18:39:50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x v="41"/>
    <x v="0"/>
    <s v="film &amp; video/documentary"/>
    <n v="1.3680000000000001"/>
    <x v="350"/>
    <x v="0"/>
    <x v="4"/>
    <x v="409"/>
    <d v="2016-07-22T20:42:2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x v="63"/>
    <x v="0"/>
    <s v="film &amp; video/documentary"/>
    <n v="1.2829999999999999"/>
    <x v="351"/>
    <x v="0"/>
    <x v="4"/>
    <x v="410"/>
    <d v="2015-06-18T23:33:17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x v="198"/>
    <x v="0"/>
    <s v="film &amp; video/documentary"/>
    <n v="1.0105"/>
    <x v="352"/>
    <x v="0"/>
    <x v="4"/>
    <x v="411"/>
    <d v="2013-12-22T05:00:00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x v="165"/>
    <x v="0"/>
    <s v="film &amp; video/documentary"/>
    <n v="1.2684"/>
    <x v="353"/>
    <x v="0"/>
    <x v="4"/>
    <x v="412"/>
    <d v="2012-07-25T17:49:38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x v="199"/>
    <x v="0"/>
    <s v="film &amp; video/documentary"/>
    <n v="1.0508593749999999"/>
    <x v="354"/>
    <x v="0"/>
    <x v="4"/>
    <x v="413"/>
    <d v="2012-07-19T21:03:31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x v="200"/>
    <x v="0"/>
    <s v="film &amp; video/documentary"/>
    <n v="1.0285405405405406"/>
    <x v="355"/>
    <x v="0"/>
    <x v="4"/>
    <x v="414"/>
    <d v="2013-10-12T01:31:05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x v="64"/>
    <x v="0"/>
    <s v="film &amp; video/documentary"/>
    <n v="1.0214714285714286"/>
    <x v="356"/>
    <x v="0"/>
    <x v="4"/>
    <x v="415"/>
    <d v="2014-10-17T12:00:00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x v="20"/>
    <x v="0"/>
    <s v="film &amp; video/documentary"/>
    <n v="1.2021700000000002"/>
    <x v="357"/>
    <x v="0"/>
    <x v="4"/>
    <x v="416"/>
    <d v="2014-02-08T09:30:31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x v="47"/>
    <x v="0"/>
    <s v="film &amp; video/documentary"/>
    <n v="1.0024761904761905"/>
    <x v="358"/>
    <x v="0"/>
    <x v="4"/>
    <x v="417"/>
    <d v="2013-04-08T04:33:00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x v="201"/>
    <x v="0"/>
    <s v="film &amp; video/documentary"/>
    <n v="1.0063392857142857"/>
    <x v="359"/>
    <x v="0"/>
    <x v="4"/>
    <x v="418"/>
    <d v="2015-07-23T06:46:37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x v="196"/>
    <x v="0"/>
    <s v="film &amp; video/documentary"/>
    <n v="1.004375"/>
    <x v="360"/>
    <x v="0"/>
    <x v="4"/>
    <x v="419"/>
    <d v="2013-06-29T20:13:07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x v="83"/>
    <x v="1"/>
    <s v="film &amp; video/animation"/>
    <n v="4.3939393939393936E-3"/>
    <x v="361"/>
    <x v="0"/>
    <x v="5"/>
    <x v="420"/>
    <d v="2014-03-14T04:40:31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x v="79"/>
    <x v="1"/>
    <s v="film &amp; video/animation"/>
    <n v="2.0066666666666667E-2"/>
    <x v="362"/>
    <x v="0"/>
    <x v="5"/>
    <x v="421"/>
    <d v="2015-08-21T11:47:36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x v="8"/>
    <x v="1"/>
    <s v="film &amp; video/animation"/>
    <n v="1.0749999999999999E-2"/>
    <x v="363"/>
    <x v="0"/>
    <x v="5"/>
    <x v="422"/>
    <d v="2014-09-11T06:14:57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0"/>
    <x v="62"/>
    <x v="1"/>
    <s v="film &amp; video/animation"/>
    <n v="7.6499999999999997E-3"/>
    <x v="364"/>
    <x v="0"/>
    <x v="5"/>
    <x v="423"/>
    <d v="2013-06-05T22:13:50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x v="81"/>
    <x v="1"/>
    <s v="film &amp; video/animation"/>
    <n v="6.7966666666666675E-2"/>
    <x v="365"/>
    <x v="0"/>
    <x v="5"/>
    <x v="424"/>
    <d v="2012-03-26T08:01:39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x v="84"/>
    <x v="1"/>
    <s v="film &amp; video/animation"/>
    <n v="1.2E-4"/>
    <x v="366"/>
    <x v="0"/>
    <x v="5"/>
    <x v="425"/>
    <d v="2015-11-27T21:40:04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x v="22"/>
    <x v="1"/>
    <s v="film &amp; video/animation"/>
    <n v="1.3299999999999999E-2"/>
    <x v="367"/>
    <x v="0"/>
    <x v="5"/>
    <x v="426"/>
    <d v="2016-03-01T17:05:14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x v="78"/>
    <x v="1"/>
    <s v="film &amp; video/animation"/>
    <n v="0"/>
    <x v="121"/>
    <x v="0"/>
    <x v="5"/>
    <x v="427"/>
    <d v="2015-10-22T18:59:00"/>
  </r>
  <r>
    <x v="428"/>
    <x v="428"/>
    <s v="Fresh, fun, entertaining Bible stories on YouTube, stop-motion style."/>
    <n v="12000"/>
    <n v="676"/>
    <x v="2"/>
    <x v="0"/>
    <s v="USD"/>
    <n v="1402956000"/>
    <n v="1400523845"/>
    <x v="0"/>
    <x v="62"/>
    <x v="1"/>
    <s v="film &amp; video/animation"/>
    <n v="5.6333333333333332E-2"/>
    <x v="368"/>
    <x v="0"/>
    <x v="5"/>
    <x v="428"/>
    <d v="2014-06-16T22:00:00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x v="78"/>
    <x v="1"/>
    <s v="film &amp; video/animation"/>
    <n v="0"/>
    <x v="121"/>
    <x v="0"/>
    <x v="5"/>
    <x v="429"/>
    <d v="2009-11-27T04:59:00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x v="81"/>
    <x v="1"/>
    <s v="film &amp; video/animation"/>
    <n v="2.4E-2"/>
    <x v="369"/>
    <x v="0"/>
    <x v="5"/>
    <x v="430"/>
    <d v="2013-09-11T02:34:27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x v="22"/>
    <x v="1"/>
    <s v="film &amp; video/animation"/>
    <n v="0.13833333333333334"/>
    <x v="370"/>
    <x v="0"/>
    <x v="5"/>
    <x v="431"/>
    <d v="2016-07-05T20:54:43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x v="22"/>
    <x v="1"/>
    <s v="film &amp; video/animation"/>
    <n v="9.5000000000000001E-2"/>
    <x v="371"/>
    <x v="0"/>
    <x v="5"/>
    <x v="432"/>
    <d v="2015-10-21T17:26:21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x v="78"/>
    <x v="1"/>
    <s v="film &amp; video/animation"/>
    <n v="0"/>
    <x v="121"/>
    <x v="0"/>
    <x v="5"/>
    <x v="433"/>
    <d v="2015-10-11T15:07:02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x v="84"/>
    <x v="1"/>
    <s v="film &amp; video/animation"/>
    <n v="0.05"/>
    <x v="372"/>
    <x v="0"/>
    <x v="5"/>
    <x v="434"/>
    <d v="2013-12-01T21:01:42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x v="83"/>
    <x v="1"/>
    <s v="film &amp; video/animation"/>
    <n v="2.7272727272727273E-5"/>
    <x v="120"/>
    <x v="0"/>
    <x v="5"/>
    <x v="435"/>
    <d v="2013-09-13T17:56:20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x v="78"/>
    <x v="1"/>
    <s v="film &amp; video/animation"/>
    <n v="0"/>
    <x v="121"/>
    <x v="0"/>
    <x v="5"/>
    <x v="436"/>
    <d v="2013-07-31T08:41:53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x v="78"/>
    <x v="1"/>
    <s v="film &amp; video/animation"/>
    <n v="0"/>
    <x v="121"/>
    <x v="0"/>
    <x v="5"/>
    <x v="437"/>
    <d v="2016-10-08T07:38:46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0"/>
    <x v="202"/>
    <x v="1"/>
    <s v="film &amp; video/animation"/>
    <n v="9.3799999999999994E-2"/>
    <x v="373"/>
    <x v="0"/>
    <x v="5"/>
    <x v="438"/>
    <d v="2015-11-18T07:15:58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x v="78"/>
    <x v="1"/>
    <s v="film &amp; video/animation"/>
    <n v="0"/>
    <x v="121"/>
    <x v="0"/>
    <x v="5"/>
    <x v="439"/>
    <d v="2014-10-17T18:16:58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0"/>
    <x v="29"/>
    <x v="1"/>
    <s v="film &amp; video/animation"/>
    <n v="1E-3"/>
    <x v="144"/>
    <x v="0"/>
    <x v="5"/>
    <x v="440"/>
    <d v="2016-03-24T22:39:13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x v="78"/>
    <x v="1"/>
    <s v="film &amp; video/animation"/>
    <n v="0"/>
    <x v="121"/>
    <x v="0"/>
    <x v="5"/>
    <x v="441"/>
    <d v="2013-11-02T19:03:16"/>
  </r>
  <r>
    <x v="442"/>
    <x v="442"/>
    <s v="Doomsday is here"/>
    <n v="17000"/>
    <n v="6691"/>
    <x v="2"/>
    <x v="0"/>
    <s v="USD"/>
    <n v="1424380783"/>
    <n v="1421788783"/>
    <x v="0"/>
    <x v="57"/>
    <x v="1"/>
    <s v="film &amp; video/animation"/>
    <n v="0.39358823529411763"/>
    <x v="374"/>
    <x v="0"/>
    <x v="5"/>
    <x v="442"/>
    <d v="2015-02-19T21:19:43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x v="84"/>
    <x v="1"/>
    <s v="film &amp; video/animation"/>
    <n v="1E-3"/>
    <x v="144"/>
    <x v="0"/>
    <x v="5"/>
    <x v="443"/>
    <d v="2014-02-10T00:21:41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x v="0"/>
    <x v="29"/>
    <x v="1"/>
    <s v="film &amp; video/animation"/>
    <n v="0.05"/>
    <x v="73"/>
    <x v="0"/>
    <x v="5"/>
    <x v="444"/>
    <d v="2012-02-15T21:46:01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x v="84"/>
    <x v="1"/>
    <s v="film &amp; video/animation"/>
    <n v="3.3333333333333335E-5"/>
    <x v="120"/>
    <x v="0"/>
    <x v="5"/>
    <x v="445"/>
    <d v="2015-05-21T08:02:5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x v="38"/>
    <x v="1"/>
    <s v="film &amp; video/animation"/>
    <n v="7.2952380952380949E-2"/>
    <x v="375"/>
    <x v="0"/>
    <x v="5"/>
    <x v="446"/>
    <d v="2015-03-04T02:00:20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x v="29"/>
    <x v="1"/>
    <s v="film &amp; video/animation"/>
    <n v="1.6666666666666666E-4"/>
    <x v="144"/>
    <x v="0"/>
    <x v="5"/>
    <x v="447"/>
    <d v="2013-03-23T12:19:23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x v="80"/>
    <x v="1"/>
    <s v="film &amp; video/animation"/>
    <n v="3.2804E-2"/>
    <x v="376"/>
    <x v="0"/>
    <x v="5"/>
    <x v="448"/>
    <d v="2014-05-14T18:11:3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x v="81"/>
    <x v="1"/>
    <s v="film &amp; video/animation"/>
    <n v="2.2499999999999999E-2"/>
    <x v="377"/>
    <x v="0"/>
    <x v="5"/>
    <x v="449"/>
    <d v="2013-10-17T13:38:0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x v="63"/>
    <x v="1"/>
    <s v="film &amp; video/animation"/>
    <n v="7.92E-3"/>
    <x v="378"/>
    <x v="0"/>
    <x v="5"/>
    <x v="450"/>
    <d v="2014-02-14T22:43:20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x v="78"/>
    <x v="1"/>
    <s v="film &amp; video/animation"/>
    <n v="0"/>
    <x v="121"/>
    <x v="0"/>
    <x v="5"/>
    <x v="451"/>
    <d v="2014-01-25T17:09:51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x v="0"/>
    <x v="8"/>
    <x v="1"/>
    <s v="film &amp; video/animation"/>
    <n v="0.64"/>
    <x v="379"/>
    <x v="0"/>
    <x v="5"/>
    <x v="452"/>
    <d v="2015-05-13T16:53:3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x v="84"/>
    <x v="1"/>
    <s v="film &amp; video/animation"/>
    <n v="2.740447957839262E-4"/>
    <x v="31"/>
    <x v="0"/>
    <x v="5"/>
    <x v="453"/>
    <d v="2015-02-19T19:47:59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x v="81"/>
    <x v="1"/>
    <s v="film &amp; video/animation"/>
    <n v="8.2000000000000007E-3"/>
    <x v="380"/>
    <x v="0"/>
    <x v="5"/>
    <x v="454"/>
    <d v="2014-11-26T13:14:00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x v="84"/>
    <x v="1"/>
    <s v="film &amp; video/animation"/>
    <n v="6.9230769230769226E-4"/>
    <x v="381"/>
    <x v="0"/>
    <x v="5"/>
    <x v="455"/>
    <d v="2012-04-17T00:31:00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x v="83"/>
    <x v="1"/>
    <s v="film &amp; video/animation"/>
    <n v="6.8631863186318634E-3"/>
    <x v="382"/>
    <x v="0"/>
    <x v="5"/>
    <x v="456"/>
    <d v="2013-10-22T03:59:00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x v="78"/>
    <x v="1"/>
    <s v="film &amp; video/animation"/>
    <n v="0"/>
    <x v="121"/>
    <x v="0"/>
    <x v="5"/>
    <x v="457"/>
    <d v="2014-08-16T18:25:12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x v="72"/>
    <x v="1"/>
    <s v="film &amp; video/animation"/>
    <n v="8.2100000000000006E-2"/>
    <x v="383"/>
    <x v="0"/>
    <x v="5"/>
    <x v="458"/>
    <d v="2013-05-14T16:47:40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x v="29"/>
    <x v="1"/>
    <s v="film &amp; video/animation"/>
    <n v="6.4102564102564103E-4"/>
    <x v="384"/>
    <x v="0"/>
    <x v="5"/>
    <x v="459"/>
    <d v="2011-11-13T16:22:07"/>
  </r>
  <r>
    <x v="460"/>
    <x v="460"/>
    <s v="An animated web series about biological evolution gone haywire."/>
    <n v="8500"/>
    <n v="25"/>
    <x v="2"/>
    <x v="0"/>
    <s v="USD"/>
    <n v="1401595200"/>
    <n v="1398862875"/>
    <x v="0"/>
    <x v="84"/>
    <x v="1"/>
    <s v="film &amp; video/animation"/>
    <n v="2.9411764705882353E-3"/>
    <x v="385"/>
    <x v="0"/>
    <x v="5"/>
    <x v="460"/>
    <d v="2014-06-01T04:00:00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x v="78"/>
    <x v="1"/>
    <s v="film &amp; video/animation"/>
    <n v="0"/>
    <x v="121"/>
    <x v="0"/>
    <x v="5"/>
    <x v="461"/>
    <d v="2013-06-02T20:19:27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x v="78"/>
    <x v="1"/>
    <s v="film &amp; video/animation"/>
    <n v="0"/>
    <x v="121"/>
    <x v="0"/>
    <x v="5"/>
    <x v="462"/>
    <d v="2011-08-10T03:02:21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x v="202"/>
    <x v="1"/>
    <s v="film &amp; video/animation"/>
    <n v="2.2727272727272728E-2"/>
    <x v="386"/>
    <x v="0"/>
    <x v="5"/>
    <x v="463"/>
    <d v="2011-09-24T17:02:33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x v="0"/>
    <x v="29"/>
    <x v="1"/>
    <s v="film &amp; video/animation"/>
    <n v="9.9009900990099011E-4"/>
    <x v="120"/>
    <x v="0"/>
    <x v="5"/>
    <x v="464"/>
    <d v="2016-05-18T20:22:15"/>
  </r>
  <r>
    <x v="465"/>
    <x v="465"/>
    <s v="&quot;Amp&quot; is a short film about a robot with needs."/>
    <n v="512"/>
    <n v="138"/>
    <x v="2"/>
    <x v="0"/>
    <s v="USD"/>
    <n v="1403837574"/>
    <n v="1402455174"/>
    <x v="0"/>
    <x v="22"/>
    <x v="1"/>
    <s v="film &amp; video/animation"/>
    <n v="0.26953125"/>
    <x v="387"/>
    <x v="0"/>
    <x v="5"/>
    <x v="465"/>
    <d v="2014-06-27T02:52:54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x v="81"/>
    <x v="1"/>
    <s v="film &amp; video/animation"/>
    <n v="7.6E-3"/>
    <x v="388"/>
    <x v="0"/>
    <x v="5"/>
    <x v="466"/>
    <d v="2012-09-07T22:37:44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x v="70"/>
    <x v="1"/>
    <s v="film &amp; video/animation"/>
    <n v="0.21575"/>
    <x v="389"/>
    <x v="0"/>
    <x v="5"/>
    <x v="467"/>
    <d v="2012-09-28T16:18:54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x v="78"/>
    <x v="1"/>
    <s v="film &amp; video/animation"/>
    <n v="0"/>
    <x v="121"/>
    <x v="0"/>
    <x v="5"/>
    <x v="468"/>
    <d v="2012-07-11T03:51:05"/>
  </r>
  <r>
    <x v="469"/>
    <x v="469"/>
    <s v="Create a personalised animation film using your child's name and photo."/>
    <n v="6000"/>
    <n v="0"/>
    <x v="2"/>
    <x v="1"/>
    <s v="GBP"/>
    <n v="1409960724"/>
    <n v="1404776724"/>
    <x v="0"/>
    <x v="78"/>
    <x v="1"/>
    <s v="film &amp; video/animation"/>
    <n v="0"/>
    <x v="121"/>
    <x v="0"/>
    <x v="5"/>
    <x v="469"/>
    <d v="2014-09-05T23:45:24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x v="84"/>
    <x v="1"/>
    <s v="film &amp; video/animation"/>
    <n v="1.0200000000000001E-2"/>
    <x v="157"/>
    <x v="0"/>
    <x v="5"/>
    <x v="470"/>
    <d v="2014-01-16T04:00:00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x v="203"/>
    <x v="1"/>
    <s v="film &amp; video/animation"/>
    <n v="0.11892727272727273"/>
    <x v="390"/>
    <x v="0"/>
    <x v="5"/>
    <x v="471"/>
    <d v="2014-04-19T16:19:39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x v="81"/>
    <x v="1"/>
    <s v="film &amp; video/animation"/>
    <n v="0.17624999999999999"/>
    <x v="391"/>
    <x v="0"/>
    <x v="5"/>
    <x v="472"/>
    <d v="2014-08-23T22:08:38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x v="25"/>
    <x v="1"/>
    <s v="film &amp; video/animation"/>
    <n v="2.87E-2"/>
    <x v="392"/>
    <x v="0"/>
    <x v="5"/>
    <x v="473"/>
    <d v="2014-09-17T16:45:19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x v="29"/>
    <x v="1"/>
    <s v="film &amp; video/animation"/>
    <n v="3.0303030303030303E-4"/>
    <x v="120"/>
    <x v="0"/>
    <x v="5"/>
    <x v="474"/>
    <d v="2017-02-17T07:53:49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x v="78"/>
    <x v="1"/>
    <s v="film &amp; video/animation"/>
    <n v="0"/>
    <x v="121"/>
    <x v="0"/>
    <x v="5"/>
    <x v="475"/>
    <d v="2015-05-06T02:04:03"/>
  </r>
  <r>
    <x v="476"/>
    <x v="476"/>
    <s v="Animated Music Videos that teach kids how to read."/>
    <n v="220000"/>
    <n v="4906.59"/>
    <x v="2"/>
    <x v="0"/>
    <s v="USD"/>
    <n v="1401767940"/>
    <n v="1398727441"/>
    <x v="0"/>
    <x v="204"/>
    <x v="1"/>
    <s v="film &amp; video/animation"/>
    <n v="2.2302681818181819E-2"/>
    <x v="393"/>
    <x v="0"/>
    <x v="5"/>
    <x v="476"/>
    <d v="2014-06-03T03:59:00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x v="78"/>
    <x v="1"/>
    <s v="film &amp; video/animation"/>
    <n v="0"/>
    <x v="121"/>
    <x v="0"/>
    <x v="5"/>
    <x v="477"/>
    <d v="2012-05-18T20:02:14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x v="78"/>
    <x v="1"/>
    <s v="film &amp; video/animation"/>
    <n v="0"/>
    <x v="121"/>
    <x v="0"/>
    <x v="5"/>
    <x v="478"/>
    <d v="2015-04-01T20:51:49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0"/>
    <x v="165"/>
    <x v="1"/>
    <s v="film &amp; video/animation"/>
    <n v="0.3256"/>
    <x v="394"/>
    <x v="0"/>
    <x v="5"/>
    <x v="479"/>
    <d v="2014-11-21T10:47:1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x v="205"/>
    <x v="1"/>
    <s v="film &amp; video/animation"/>
    <n v="0.19409999999999999"/>
    <x v="395"/>
    <x v="0"/>
    <x v="5"/>
    <x v="480"/>
    <d v="2013-08-09T12:00:1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x v="64"/>
    <x v="1"/>
    <s v="film &amp; video/animation"/>
    <n v="6.0999999999999999E-2"/>
    <x v="396"/>
    <x v="0"/>
    <x v="5"/>
    <x v="481"/>
    <d v="2012-10-10T16:08:09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0"/>
    <x v="29"/>
    <x v="1"/>
    <s v="film &amp; video/animation"/>
    <n v="1E-3"/>
    <x v="119"/>
    <x v="0"/>
    <x v="5"/>
    <x v="482"/>
    <d v="2016-04-14T14:34:00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x v="206"/>
    <x v="1"/>
    <s v="film &amp; video/animation"/>
    <n v="0.502"/>
    <x v="397"/>
    <x v="0"/>
    <x v="5"/>
    <x v="483"/>
    <d v="2013-01-29T04:44:32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x v="202"/>
    <x v="1"/>
    <s v="film &amp; video/animation"/>
    <n v="1.8625E-3"/>
    <x v="398"/>
    <x v="0"/>
    <x v="5"/>
    <x v="484"/>
    <d v="2015-11-05T23:32:52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0"/>
    <x v="207"/>
    <x v="1"/>
    <s v="film &amp; video/animation"/>
    <n v="0.21906971229845085"/>
    <x v="399"/>
    <x v="0"/>
    <x v="5"/>
    <x v="485"/>
    <d v="2013-05-17T12:08:19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x v="29"/>
    <x v="1"/>
    <s v="film &amp; video/animation"/>
    <n v="9.0909090909090904E-5"/>
    <x v="73"/>
    <x v="0"/>
    <x v="5"/>
    <x v="486"/>
    <d v="2014-06-01T22:37:19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x v="78"/>
    <x v="1"/>
    <s v="film &amp; video/animation"/>
    <n v="0"/>
    <x v="121"/>
    <x v="0"/>
    <x v="5"/>
    <x v="487"/>
    <d v="2016-12-25T15:16:34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0"/>
    <x v="78"/>
    <x v="1"/>
    <s v="film &amp; video/animation"/>
    <n v="0"/>
    <x v="121"/>
    <x v="0"/>
    <x v="5"/>
    <x v="488"/>
    <d v="2017-01-09T01:18:20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x v="83"/>
    <x v="1"/>
    <s v="film &amp; video/animation"/>
    <n v="2.8667813379201833E-3"/>
    <x v="400"/>
    <x v="0"/>
    <x v="5"/>
    <x v="489"/>
    <d v="2012-01-05T11:33:00"/>
  </r>
  <r>
    <x v="490"/>
    <x v="490"/>
    <s v="Cancelled"/>
    <n v="1000"/>
    <n v="0"/>
    <x v="2"/>
    <x v="0"/>
    <s v="USD"/>
    <n v="1345677285"/>
    <n v="1343085285"/>
    <x v="0"/>
    <x v="78"/>
    <x v="1"/>
    <s v="film &amp; video/animation"/>
    <n v="0"/>
    <x v="121"/>
    <x v="0"/>
    <x v="5"/>
    <x v="490"/>
    <d v="2012-08-22T23:14:4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x v="78"/>
    <x v="1"/>
    <s v="film &amp; video/animation"/>
    <n v="0"/>
    <x v="121"/>
    <x v="0"/>
    <x v="5"/>
    <x v="491"/>
    <d v="2016-01-27T23:34:59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x v="78"/>
    <x v="1"/>
    <s v="film &amp; video/animation"/>
    <n v="0"/>
    <x v="121"/>
    <x v="0"/>
    <x v="5"/>
    <x v="492"/>
    <d v="2016-10-13T00:50:30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x v="78"/>
    <x v="1"/>
    <s v="film &amp; video/animation"/>
    <n v="0"/>
    <x v="121"/>
    <x v="0"/>
    <x v="5"/>
    <x v="493"/>
    <d v="2015-05-20T17:25:38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x v="83"/>
    <x v="1"/>
    <s v="film &amp; video/animation"/>
    <n v="1.5499999999999999E-3"/>
    <x v="401"/>
    <x v="0"/>
    <x v="5"/>
    <x v="494"/>
    <d v="2014-07-03T03:00:00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x v="78"/>
    <x v="1"/>
    <s v="film &amp; video/animation"/>
    <n v="0"/>
    <x v="121"/>
    <x v="0"/>
    <x v="5"/>
    <x v="495"/>
    <d v="2015-07-16T19:51:4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x v="0"/>
    <x v="29"/>
    <x v="1"/>
    <s v="film &amp; video/animation"/>
    <n v="1.6666666666666667E-5"/>
    <x v="120"/>
    <x v="0"/>
    <x v="5"/>
    <x v="496"/>
    <d v="2014-02-10T22:21:14"/>
  </r>
  <r>
    <x v="497"/>
    <x v="497"/>
    <s v="live-action/animated series pilot."/>
    <n v="4480"/>
    <n v="30"/>
    <x v="2"/>
    <x v="0"/>
    <s v="USD"/>
    <n v="1419483600"/>
    <n v="1414889665"/>
    <x v="0"/>
    <x v="83"/>
    <x v="1"/>
    <s v="film &amp; video/animation"/>
    <n v="6.6964285714285711E-3"/>
    <x v="119"/>
    <x v="0"/>
    <x v="5"/>
    <x v="497"/>
    <d v="2014-12-25T05:00:00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x v="19"/>
    <x v="1"/>
    <s v="film &amp; video/animation"/>
    <n v="4.5985132395404561E-2"/>
    <x v="402"/>
    <x v="0"/>
    <x v="5"/>
    <x v="498"/>
    <d v="2011-12-23T18:17:29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x v="55"/>
    <x v="1"/>
    <s v="film &amp; video/animation"/>
    <n v="9.5500000000000002E-2"/>
    <x v="403"/>
    <x v="0"/>
    <x v="5"/>
    <x v="499"/>
    <d v="2009-10-12T20:59:00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x v="80"/>
    <x v="1"/>
    <s v="film &amp; video/animation"/>
    <n v="3.307692307692308E-2"/>
    <x v="404"/>
    <x v="0"/>
    <x v="5"/>
    <x v="500"/>
    <d v="2010-05-08T22:16:00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x v="78"/>
    <x v="1"/>
    <s v="film &amp; video/animation"/>
    <n v="0"/>
    <x v="121"/>
    <x v="0"/>
    <x v="5"/>
    <x v="501"/>
    <d v="2011-07-09T05:37:31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x v="80"/>
    <x v="1"/>
    <s v="film &amp; video/animation"/>
    <n v="1.15E-2"/>
    <x v="405"/>
    <x v="0"/>
    <x v="5"/>
    <x v="502"/>
    <d v="2012-03-18T12:17:0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x v="82"/>
    <x v="1"/>
    <s v="film &amp; video/animation"/>
    <n v="1.7538461538461537E-2"/>
    <x v="406"/>
    <x v="0"/>
    <x v="5"/>
    <x v="503"/>
    <d v="2015-01-17T12:38:23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x v="81"/>
    <x v="1"/>
    <s v="film &amp; video/animation"/>
    <n v="1.3673469387755101E-2"/>
    <x v="407"/>
    <x v="0"/>
    <x v="5"/>
    <x v="504"/>
    <d v="2012-04-10T22:36:27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x v="25"/>
    <x v="1"/>
    <s v="film &amp; video/animation"/>
    <n v="4.3333333333333331E-3"/>
    <x v="408"/>
    <x v="0"/>
    <x v="5"/>
    <x v="505"/>
    <d v="2015-12-25T02:21:26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0"/>
    <x v="29"/>
    <x v="1"/>
    <s v="film &amp; video/animation"/>
    <n v="1.25E-3"/>
    <x v="409"/>
    <x v="0"/>
    <x v="5"/>
    <x v="506"/>
    <d v="2013-08-10T13:15:20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x v="73"/>
    <x v="1"/>
    <s v="film &amp; video/animation"/>
    <n v="3.2000000000000001E-2"/>
    <x v="410"/>
    <x v="0"/>
    <x v="5"/>
    <x v="507"/>
    <d v="2012-10-19T23:00:57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x v="83"/>
    <x v="1"/>
    <s v="film &amp; video/animation"/>
    <n v="8.0000000000000002E-3"/>
    <x v="44"/>
    <x v="0"/>
    <x v="5"/>
    <x v="508"/>
    <d v="2012-05-25T14:14:00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0"/>
    <x v="29"/>
    <x v="1"/>
    <s v="film &amp; video/animation"/>
    <n v="2E-3"/>
    <x v="119"/>
    <x v="0"/>
    <x v="5"/>
    <x v="509"/>
    <d v="2015-06-28T15:09:30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x v="78"/>
    <x v="1"/>
    <s v="film &amp; video/animation"/>
    <n v="0"/>
    <x v="121"/>
    <x v="0"/>
    <x v="5"/>
    <x v="510"/>
    <d v="2016-03-01T04:13:59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x v="81"/>
    <x v="1"/>
    <s v="film &amp; video/animation"/>
    <n v="0.03"/>
    <x v="180"/>
    <x v="0"/>
    <x v="5"/>
    <x v="511"/>
    <d v="2013-04-06T06:16:22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x v="84"/>
    <x v="1"/>
    <s v="film &amp; video/animation"/>
    <n v="1.3749999999999999E-3"/>
    <x v="148"/>
    <x v="0"/>
    <x v="5"/>
    <x v="512"/>
    <d v="2016-11-20T18:48:47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x v="0"/>
    <x v="32"/>
    <x v="1"/>
    <s v="film &amp; video/animation"/>
    <n v="0.13924"/>
    <x v="411"/>
    <x v="0"/>
    <x v="5"/>
    <x v="513"/>
    <d v="2016-08-15T07:00:00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x v="83"/>
    <x v="1"/>
    <s v="film &amp; video/animation"/>
    <n v="3.3333333333333333E-2"/>
    <x v="412"/>
    <x v="0"/>
    <x v="5"/>
    <x v="514"/>
    <d v="2014-08-09T14:44:07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0"/>
    <x v="69"/>
    <x v="1"/>
    <s v="film &amp; video/animation"/>
    <n v="0.25413402061855672"/>
    <x v="413"/>
    <x v="0"/>
    <x v="5"/>
    <x v="515"/>
    <d v="2015-12-29T11:46:41"/>
  </r>
  <r>
    <x v="516"/>
    <x v="516"/>
    <s v="A big brother style comedy animation series starring famous seafarers"/>
    <n v="5000"/>
    <n v="0"/>
    <x v="2"/>
    <x v="1"/>
    <s v="GBP"/>
    <n v="1432752080"/>
    <n v="1427568080"/>
    <x v="0"/>
    <x v="78"/>
    <x v="1"/>
    <s v="film &amp; video/animation"/>
    <n v="0"/>
    <x v="121"/>
    <x v="0"/>
    <x v="5"/>
    <x v="516"/>
    <d v="2015-05-27T18:41:20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x v="83"/>
    <x v="1"/>
    <s v="film &amp; video/animation"/>
    <n v="1.3666666666666667E-2"/>
    <x v="414"/>
    <x v="0"/>
    <x v="5"/>
    <x v="517"/>
    <d v="2017-02-02T14:46:01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x v="78"/>
    <x v="1"/>
    <s v="film &amp; video/animation"/>
    <n v="0"/>
    <x v="121"/>
    <x v="0"/>
    <x v="5"/>
    <x v="518"/>
    <d v="2015-09-06T14:46:00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x v="16"/>
    <x v="1"/>
    <s v="film &amp; video/animation"/>
    <n v="0.22881426547787684"/>
    <x v="415"/>
    <x v="0"/>
    <x v="5"/>
    <x v="519"/>
    <d v="2012-12-05T09:23:41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x v="69"/>
    <x v="0"/>
    <s v="theater/plays"/>
    <n v="1.0209999999999999"/>
    <x v="416"/>
    <x v="1"/>
    <x v="6"/>
    <x v="520"/>
    <d v="2015-12-10T16:51:01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x v="66"/>
    <x v="0"/>
    <s v="theater/plays"/>
    <n v="1.0464"/>
    <x v="417"/>
    <x v="1"/>
    <x v="6"/>
    <x v="521"/>
    <d v="2016-11-01T04:59:00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x v="162"/>
    <x v="0"/>
    <s v="theater/plays"/>
    <n v="1.1466666666666667"/>
    <x v="418"/>
    <x v="1"/>
    <x v="6"/>
    <x v="522"/>
    <d v="2016-03-20T23:58:45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x v="87"/>
    <x v="0"/>
    <s v="theater/plays"/>
    <n v="1.206"/>
    <x v="419"/>
    <x v="1"/>
    <x v="6"/>
    <x v="523"/>
    <d v="2015-09-21T03:11:1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x v="208"/>
    <x v="0"/>
    <s v="theater/plays"/>
    <n v="1.0867285714285715"/>
    <x v="420"/>
    <x v="1"/>
    <x v="6"/>
    <x v="524"/>
    <d v="2016-06-01T17:12:49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x v="8"/>
    <x v="0"/>
    <s v="theater/plays"/>
    <n v="1"/>
    <x v="421"/>
    <x v="1"/>
    <x v="6"/>
    <x v="525"/>
    <d v="2014-09-13T09:37:21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x v="23"/>
    <x v="0"/>
    <s v="theater/plays"/>
    <n v="1.1399999999999999"/>
    <x v="422"/>
    <x v="1"/>
    <x v="6"/>
    <x v="526"/>
    <d v="2015-08-07T17:00:00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x v="150"/>
    <x v="0"/>
    <s v="theater/plays"/>
    <n v="1.0085"/>
    <x v="423"/>
    <x v="1"/>
    <x v="6"/>
    <x v="527"/>
    <d v="2017-02-17T16:05:00"/>
  </r>
  <r>
    <x v="528"/>
    <x v="528"/>
    <s v="A Festival Backed Production of a Full-Length Play."/>
    <n v="1150"/>
    <n v="1330"/>
    <x v="0"/>
    <x v="0"/>
    <s v="USD"/>
    <n v="1434921600"/>
    <n v="1433109907"/>
    <x v="0"/>
    <x v="209"/>
    <x v="0"/>
    <s v="theater/plays"/>
    <n v="1.1565217391304348"/>
    <x v="424"/>
    <x v="1"/>
    <x v="6"/>
    <x v="528"/>
    <d v="2015-06-21T21:20:00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x v="59"/>
    <x v="0"/>
    <s v="theater/plays"/>
    <n v="1.3041666666666667"/>
    <x v="425"/>
    <x v="1"/>
    <x v="6"/>
    <x v="529"/>
    <d v="2017-01-11T05:00:00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x v="60"/>
    <x v="0"/>
    <s v="theater/plays"/>
    <n v="1.0778267254038179"/>
    <x v="426"/>
    <x v="1"/>
    <x v="6"/>
    <x v="530"/>
    <d v="2015-06-24T02:00:00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x v="162"/>
    <x v="0"/>
    <s v="theater/plays"/>
    <n v="1"/>
    <x v="427"/>
    <x v="1"/>
    <x v="6"/>
    <x v="531"/>
    <d v="2016-12-17T06:59:00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x v="210"/>
    <x v="0"/>
    <s v="theater/plays"/>
    <n v="1.2324999999999999"/>
    <x v="428"/>
    <x v="1"/>
    <x v="6"/>
    <x v="532"/>
    <d v="2016-05-13T00:10:08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x v="57"/>
    <x v="0"/>
    <s v="theater/plays"/>
    <n v="1.002"/>
    <x v="429"/>
    <x v="1"/>
    <x v="6"/>
    <x v="533"/>
    <d v="2016-05-16T10:26:05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x v="53"/>
    <x v="0"/>
    <s v="theater/plays"/>
    <n v="1.0466666666666666"/>
    <x v="430"/>
    <x v="1"/>
    <x v="6"/>
    <x v="534"/>
    <d v="2015-11-01T23:00:00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0"/>
    <x v="211"/>
    <x v="0"/>
    <s v="theater/plays"/>
    <n v="1.0249999999999999"/>
    <x v="431"/>
    <x v="1"/>
    <x v="6"/>
    <x v="535"/>
    <d v="2017-01-06T13:05:05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x v="70"/>
    <x v="0"/>
    <s v="theater/plays"/>
    <n v="1.1825757575757576"/>
    <x v="432"/>
    <x v="1"/>
    <x v="6"/>
    <x v="536"/>
    <d v="2015-08-03T18:00:00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x v="211"/>
    <x v="0"/>
    <s v="theater/plays"/>
    <n v="1.2050000000000001"/>
    <x v="433"/>
    <x v="1"/>
    <x v="6"/>
    <x v="537"/>
    <d v="2015-11-04T19:26:31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x v="65"/>
    <x v="0"/>
    <s v="theater/plays"/>
    <n v="3.0242"/>
    <x v="434"/>
    <x v="1"/>
    <x v="6"/>
    <x v="538"/>
    <d v="2016-05-13T19:04:23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x v="9"/>
    <x v="0"/>
    <s v="theater/plays"/>
    <n v="1.00644"/>
    <x v="435"/>
    <x v="1"/>
    <x v="6"/>
    <x v="539"/>
    <d v="2016-07-05T01:11:47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x v="29"/>
    <x v="1"/>
    <s v="technology/web"/>
    <n v="6.666666666666667E-5"/>
    <x v="120"/>
    <x v="2"/>
    <x v="7"/>
    <x v="540"/>
    <d v="2015-02-04T19:36:46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0"/>
    <x v="29"/>
    <x v="1"/>
    <s v="technology/web"/>
    <n v="5.5555555555555558E-3"/>
    <x v="384"/>
    <x v="2"/>
    <x v="7"/>
    <x v="541"/>
    <d v="2015-10-29T01:07:14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x v="29"/>
    <x v="1"/>
    <s v="technology/web"/>
    <n v="3.9999999999999998E-6"/>
    <x v="120"/>
    <x v="2"/>
    <x v="7"/>
    <x v="542"/>
    <d v="2016-05-03T16:41:56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x v="84"/>
    <x v="1"/>
    <s v="technology/web"/>
    <n v="3.1818181818181819E-3"/>
    <x v="436"/>
    <x v="2"/>
    <x v="7"/>
    <x v="543"/>
    <d v="2014-11-01T02:12:42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x v="84"/>
    <x v="1"/>
    <s v="technology/web"/>
    <n v="1.2E-2"/>
    <x v="366"/>
    <x v="2"/>
    <x v="7"/>
    <x v="544"/>
    <d v="2016-07-04T15:46:00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x v="69"/>
    <x v="1"/>
    <s v="technology/web"/>
    <n v="0.27383999999999997"/>
    <x v="437"/>
    <x v="2"/>
    <x v="7"/>
    <x v="545"/>
    <d v="2015-11-15T15:13:09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x v="84"/>
    <x v="1"/>
    <s v="technology/web"/>
    <n v="8.6666666666666663E-4"/>
    <x v="438"/>
    <x v="2"/>
    <x v="7"/>
    <x v="546"/>
    <d v="2015-10-17T16:01:55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x v="78"/>
    <x v="1"/>
    <s v="technology/web"/>
    <n v="0"/>
    <x v="121"/>
    <x v="2"/>
    <x v="7"/>
    <x v="547"/>
    <d v="2016-02-10T16:42:44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x v="29"/>
    <x v="1"/>
    <s v="technology/web"/>
    <n v="8.9999999999999998E-4"/>
    <x v="377"/>
    <x v="2"/>
    <x v="7"/>
    <x v="548"/>
    <d v="2015-10-29T21:40:48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x v="22"/>
    <x v="1"/>
    <s v="technology/web"/>
    <n v="2.7199999999999998E-2"/>
    <x v="439"/>
    <x v="2"/>
    <x v="7"/>
    <x v="549"/>
    <d v="2015-07-08T15:17:02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x v="80"/>
    <x v="1"/>
    <s v="technology/web"/>
    <n v="7.0000000000000001E-3"/>
    <x v="440"/>
    <x v="2"/>
    <x v="7"/>
    <x v="550"/>
    <d v="2017-01-31T05:00:00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x v="33"/>
    <x v="1"/>
    <s v="technology/web"/>
    <n v="5.0413333333333331E-2"/>
    <x v="441"/>
    <x v="2"/>
    <x v="7"/>
    <x v="551"/>
    <d v="2015-08-01T17:53:00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0"/>
    <x v="78"/>
    <x v="1"/>
    <s v="technology/web"/>
    <n v="0"/>
    <x v="121"/>
    <x v="2"/>
    <x v="7"/>
    <x v="552"/>
    <d v="2016-01-09T14:48:16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x v="79"/>
    <x v="1"/>
    <s v="technology/web"/>
    <n v="4.9199999999999999E-3"/>
    <x v="442"/>
    <x v="2"/>
    <x v="7"/>
    <x v="553"/>
    <d v="2014-11-14T18:16:31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x v="19"/>
    <x v="1"/>
    <s v="technology/web"/>
    <n v="0.36589147286821705"/>
    <x v="443"/>
    <x v="2"/>
    <x v="7"/>
    <x v="554"/>
    <d v="2014-10-19T16:26:12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x v="78"/>
    <x v="1"/>
    <s v="technology/web"/>
    <n v="0"/>
    <x v="121"/>
    <x v="2"/>
    <x v="7"/>
    <x v="555"/>
    <d v="2016-06-12T08:29:03"/>
  </r>
  <r>
    <x v="556"/>
    <x v="556"/>
    <s v="An educational platform for learning Unified English Braille Code"/>
    <n v="8000"/>
    <n v="200"/>
    <x v="2"/>
    <x v="0"/>
    <s v="USD"/>
    <n v="1452112717"/>
    <n v="1449520717"/>
    <x v="0"/>
    <x v="29"/>
    <x v="1"/>
    <s v="technology/web"/>
    <n v="2.5000000000000001E-2"/>
    <x v="444"/>
    <x v="2"/>
    <x v="7"/>
    <x v="556"/>
    <d v="2016-01-06T20:38:3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x v="9"/>
    <x v="1"/>
    <s v="technology/web"/>
    <n v="9.1066666666666674E-3"/>
    <x v="445"/>
    <x v="2"/>
    <x v="7"/>
    <x v="557"/>
    <d v="2016-12-02T23:36:43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x v="78"/>
    <x v="1"/>
    <s v="technology/web"/>
    <n v="0"/>
    <x v="121"/>
    <x v="2"/>
    <x v="7"/>
    <x v="558"/>
    <d v="2015-03-24T20:11:45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x v="29"/>
    <x v="1"/>
    <s v="technology/web"/>
    <n v="2.0833333333333335E-4"/>
    <x v="73"/>
    <x v="2"/>
    <x v="7"/>
    <x v="559"/>
    <d v="2015-12-13T06:47:40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x v="83"/>
    <x v="1"/>
    <s v="technology/web"/>
    <n v="1.2E-4"/>
    <x v="143"/>
    <x v="2"/>
    <x v="7"/>
    <x v="560"/>
    <d v="2014-12-17T18:30:45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x v="84"/>
    <x v="1"/>
    <s v="technology/web"/>
    <n v="3.6666666666666666E-3"/>
    <x v="446"/>
    <x v="2"/>
    <x v="7"/>
    <x v="561"/>
    <d v="2015-10-26T15:48:33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x v="78"/>
    <x v="1"/>
    <s v="technology/web"/>
    <n v="0"/>
    <x v="121"/>
    <x v="2"/>
    <x v="7"/>
    <x v="562"/>
    <d v="2016-12-18T09:20:15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x v="84"/>
    <x v="1"/>
    <s v="technology/web"/>
    <n v="9.0666666666666662E-4"/>
    <x v="447"/>
    <x v="2"/>
    <x v="7"/>
    <x v="563"/>
    <d v="2015-02-17T01:40:4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x v="29"/>
    <x v="1"/>
    <s v="technology/web"/>
    <n v="5.5555555555555558E-5"/>
    <x v="120"/>
    <x v="2"/>
    <x v="7"/>
    <x v="564"/>
    <d v="2016-03-12T22:37:55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x v="78"/>
    <x v="1"/>
    <s v="technology/web"/>
    <n v="0"/>
    <x v="121"/>
    <x v="2"/>
    <x v="7"/>
    <x v="565"/>
    <d v="2015-07-10T18:50:49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x v="29"/>
    <x v="1"/>
    <s v="technology/web"/>
    <n v="2.0000000000000001E-4"/>
    <x v="120"/>
    <x v="2"/>
    <x v="7"/>
    <x v="566"/>
    <d v="2016-07-14T16:25:33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x v="78"/>
    <x v="1"/>
    <s v="technology/web"/>
    <n v="0"/>
    <x v="121"/>
    <x v="2"/>
    <x v="7"/>
    <x v="567"/>
    <d v="2015-01-01T20:13:14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x v="81"/>
    <x v="1"/>
    <s v="technology/web"/>
    <n v="0.01"/>
    <x v="448"/>
    <x v="2"/>
    <x v="7"/>
    <x v="568"/>
    <d v="2016-01-16T11:00:00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x v="29"/>
    <x v="1"/>
    <s v="technology/web"/>
    <n v="8.0000000000000002E-3"/>
    <x v="135"/>
    <x v="2"/>
    <x v="7"/>
    <x v="569"/>
    <d v="2016-01-01T20:20:12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x v="0"/>
    <x v="29"/>
    <x v="1"/>
    <s v="technology/web"/>
    <n v="1.6705882352941177E-3"/>
    <x v="449"/>
    <x v="2"/>
    <x v="7"/>
    <x v="570"/>
    <d v="2016-02-18T19:09:29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x v="84"/>
    <x v="1"/>
    <s v="technology/web"/>
    <n v="4.2399999999999998E-3"/>
    <x v="450"/>
    <x v="2"/>
    <x v="7"/>
    <x v="571"/>
    <d v="2015-07-27T03:59:00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x v="78"/>
    <x v="1"/>
    <s v="technology/web"/>
    <n v="0"/>
    <x v="121"/>
    <x v="2"/>
    <x v="7"/>
    <x v="572"/>
    <d v="2015-11-04T18:11:28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x v="82"/>
    <x v="1"/>
    <s v="technology/web"/>
    <n v="3.892538925389254E-3"/>
    <x v="451"/>
    <x v="2"/>
    <x v="7"/>
    <x v="573"/>
    <d v="2015-01-18T01:12:00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x v="80"/>
    <x v="1"/>
    <s v="technology/web"/>
    <n v="7.1556350626118068E-3"/>
    <x v="135"/>
    <x v="2"/>
    <x v="7"/>
    <x v="574"/>
    <d v="2016-10-19T10:38:2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x v="80"/>
    <x v="1"/>
    <s v="technology/web"/>
    <n v="4.3166666666666666E-3"/>
    <x v="452"/>
    <x v="2"/>
    <x v="7"/>
    <x v="575"/>
    <d v="2015-06-13T16:37:23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x v="29"/>
    <x v="1"/>
    <s v="technology/web"/>
    <n v="1.2500000000000001E-5"/>
    <x v="120"/>
    <x v="2"/>
    <x v="7"/>
    <x v="576"/>
    <d v="2015-03-28T10:19:12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x v="29"/>
    <x v="1"/>
    <s v="technology/web"/>
    <n v="2E-3"/>
    <x v="119"/>
    <x v="2"/>
    <x v="7"/>
    <x v="577"/>
    <d v="2016-05-20T14:08:22"/>
  </r>
  <r>
    <x v="578"/>
    <x v="578"/>
    <s v="weBuy trade built on technology and Crowd Sourced Power"/>
    <n v="125000"/>
    <n v="14"/>
    <x v="2"/>
    <x v="1"/>
    <s v="GBP"/>
    <n v="1441633993"/>
    <n v="1439560393"/>
    <x v="0"/>
    <x v="63"/>
    <x v="1"/>
    <s v="technology/web"/>
    <n v="1.12E-4"/>
    <x v="453"/>
    <x v="2"/>
    <x v="7"/>
    <x v="578"/>
    <d v="2015-09-07T13:53:13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x v="0"/>
    <x v="81"/>
    <x v="1"/>
    <s v="technology/web"/>
    <n v="1.4583333333333334E-2"/>
    <x v="436"/>
    <x v="2"/>
    <x v="7"/>
    <x v="579"/>
    <d v="2014-12-25T20:27:03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x v="29"/>
    <x v="1"/>
    <s v="technology/web"/>
    <n v="3.3333333333333332E-4"/>
    <x v="120"/>
    <x v="2"/>
    <x v="7"/>
    <x v="580"/>
    <d v="2016-09-22T21:47:4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x v="78"/>
    <x v="1"/>
    <s v="technology/web"/>
    <n v="0"/>
    <x v="121"/>
    <x v="2"/>
    <x v="7"/>
    <x v="581"/>
    <d v="2015-08-02T00:18:24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x v="78"/>
    <x v="1"/>
    <s v="technology/web"/>
    <n v="0"/>
    <x v="121"/>
    <x v="2"/>
    <x v="7"/>
    <x v="582"/>
    <d v="2015-03-15T18:00:00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x v="0"/>
    <x v="29"/>
    <x v="1"/>
    <s v="technology/web"/>
    <n v="1.1111111111111112E-4"/>
    <x v="120"/>
    <x v="2"/>
    <x v="7"/>
    <x v="583"/>
    <d v="2015-03-19T21:31:2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x v="0"/>
    <x v="84"/>
    <x v="1"/>
    <s v="technology/web"/>
    <n v="0.01"/>
    <x v="144"/>
    <x v="2"/>
    <x v="7"/>
    <x v="584"/>
    <d v="2015-03-16T16:11:56"/>
  </r>
  <r>
    <x v="585"/>
    <x v="585"/>
    <s v="SAVE UP TO 40% WHEN YOU SPEND!_x000a__x000a_PRE-ORDER YOUR LINK CARD TODAY"/>
    <n v="9000"/>
    <n v="0"/>
    <x v="2"/>
    <x v="1"/>
    <s v="GBP"/>
    <n v="1448928000"/>
    <n v="1444123377"/>
    <x v="0"/>
    <x v="78"/>
    <x v="1"/>
    <s v="technology/web"/>
    <n v="0"/>
    <x v="121"/>
    <x v="2"/>
    <x v="7"/>
    <x v="585"/>
    <d v="2015-12-01T00:00:00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0"/>
    <x v="80"/>
    <x v="1"/>
    <s v="technology/web"/>
    <n v="5.5999999999999999E-3"/>
    <x v="454"/>
    <x v="2"/>
    <x v="7"/>
    <x v="586"/>
    <d v="2015-02-15T20:30:0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x v="63"/>
    <x v="1"/>
    <s v="technology/web"/>
    <n v="9.0833333333333335E-2"/>
    <x v="455"/>
    <x v="2"/>
    <x v="7"/>
    <x v="587"/>
    <d v="2015-04-16T18:10:33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x v="84"/>
    <x v="1"/>
    <s v="technology/web"/>
    <n v="3.3444444444444443E-2"/>
    <x v="456"/>
    <x v="2"/>
    <x v="7"/>
    <x v="588"/>
    <d v="2016-11-17T19:28:06"/>
  </r>
  <r>
    <x v="589"/>
    <x v="589"/>
    <s v="Services closer than you think..."/>
    <n v="7500"/>
    <n v="1"/>
    <x v="2"/>
    <x v="0"/>
    <s v="USD"/>
    <n v="1436366699"/>
    <n v="1435070699"/>
    <x v="0"/>
    <x v="29"/>
    <x v="1"/>
    <s v="technology/web"/>
    <n v="1.3333333333333334E-4"/>
    <x v="120"/>
    <x v="2"/>
    <x v="7"/>
    <x v="589"/>
    <d v="2015-07-08T14:44:59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x v="82"/>
    <x v="1"/>
    <s v="technology/web"/>
    <n v="4.4600000000000001E-2"/>
    <x v="457"/>
    <x v="2"/>
    <x v="7"/>
    <x v="590"/>
    <d v="2016-02-08T13:01:00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x v="84"/>
    <x v="1"/>
    <s v="technology/web"/>
    <n v="6.0999999999999997E-4"/>
    <x v="458"/>
    <x v="2"/>
    <x v="7"/>
    <x v="591"/>
    <d v="2015-07-22T13:02:10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x v="29"/>
    <x v="1"/>
    <s v="technology/web"/>
    <n v="3.3333333333333333E-2"/>
    <x v="409"/>
    <x v="2"/>
    <x v="7"/>
    <x v="592"/>
    <d v="2014-12-03T05:34:20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x v="63"/>
    <x v="1"/>
    <s v="technology/web"/>
    <n v="0.23"/>
    <x v="459"/>
    <x v="2"/>
    <x v="7"/>
    <x v="593"/>
    <d v="2015-04-06T15:15:45"/>
  </r>
  <r>
    <x v="594"/>
    <x v="594"/>
    <s v="Creating a fitness site that will change the fitness game forever!"/>
    <n v="25000"/>
    <n v="26"/>
    <x v="2"/>
    <x v="0"/>
    <s v="USD"/>
    <n v="1460832206"/>
    <n v="1458240206"/>
    <x v="0"/>
    <x v="84"/>
    <x v="1"/>
    <s v="technology/web"/>
    <n v="1.0399999999999999E-3"/>
    <x v="31"/>
    <x v="2"/>
    <x v="7"/>
    <x v="594"/>
    <d v="2016-04-16T18:43:26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x v="22"/>
    <x v="1"/>
    <s v="technology/web"/>
    <n v="4.2599999999999999E-3"/>
    <x v="460"/>
    <x v="2"/>
    <x v="7"/>
    <x v="595"/>
    <d v="2015-05-04T01:40:38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x v="0"/>
    <x v="84"/>
    <x v="1"/>
    <s v="technology/web"/>
    <n v="2.9999999999999997E-4"/>
    <x v="366"/>
    <x v="2"/>
    <x v="7"/>
    <x v="596"/>
    <d v="2016-11-02T21:31:32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x v="84"/>
    <x v="1"/>
    <s v="technology/web"/>
    <n v="2.6666666666666666E-3"/>
    <x v="119"/>
    <x v="2"/>
    <x v="7"/>
    <x v="597"/>
    <d v="2016-07-31T16:00:00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x v="0"/>
    <x v="63"/>
    <x v="1"/>
    <s v="technology/web"/>
    <n v="0.34"/>
    <x v="461"/>
    <x v="2"/>
    <x v="7"/>
    <x v="598"/>
    <d v="2014-12-05T00:03:01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x v="84"/>
    <x v="1"/>
    <s v="technology/web"/>
    <n v="6.2E-4"/>
    <x v="462"/>
    <x v="2"/>
    <x v="7"/>
    <x v="599"/>
    <d v="2015-03-08T15:16:00"/>
  </r>
  <r>
    <x v="600"/>
    <x v="600"/>
    <s v="Science Technology Engineering and Math + youth = a brighter tomorrow."/>
    <n v="5000"/>
    <n v="100"/>
    <x v="1"/>
    <x v="0"/>
    <s v="USD"/>
    <n v="1431198562"/>
    <n v="1426014562"/>
    <x v="0"/>
    <x v="29"/>
    <x v="1"/>
    <s v="technology/web"/>
    <n v="0.02"/>
    <x v="101"/>
    <x v="2"/>
    <x v="7"/>
    <x v="600"/>
    <d v="2015-05-09T19:09:22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x v="79"/>
    <x v="1"/>
    <s v="technology/web"/>
    <n v="1.4E-2"/>
    <x v="463"/>
    <x v="2"/>
    <x v="7"/>
    <x v="601"/>
    <d v="2014-12-26T20:35:39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x v="78"/>
    <x v="1"/>
    <s v="technology/web"/>
    <n v="0"/>
    <x v="121"/>
    <x v="2"/>
    <x v="7"/>
    <x v="602"/>
    <d v="2015-06-18T19:03:35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x v="62"/>
    <x v="1"/>
    <s v="technology/web"/>
    <n v="3.9334666666666664E-2"/>
    <x v="464"/>
    <x v="2"/>
    <x v="7"/>
    <x v="603"/>
    <d v="2014-08-14T15:20:23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x v="78"/>
    <x v="1"/>
    <s v="technology/web"/>
    <n v="0"/>
    <x v="121"/>
    <x v="2"/>
    <x v="7"/>
    <x v="604"/>
    <d v="2014-08-28T00:50:56"/>
  </r>
  <r>
    <x v="605"/>
    <x v="605"/>
    <s v="An iPad support care package for your parents / seniors."/>
    <n v="5000"/>
    <n v="131"/>
    <x v="1"/>
    <x v="0"/>
    <s v="USD"/>
    <n v="1440318908"/>
    <n v="1436430908"/>
    <x v="0"/>
    <x v="22"/>
    <x v="1"/>
    <s v="technology/web"/>
    <n v="2.6200000000000001E-2"/>
    <x v="465"/>
    <x v="2"/>
    <x v="7"/>
    <x v="605"/>
    <d v="2015-08-23T08:35:08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x v="29"/>
    <x v="1"/>
    <s v="technology/web"/>
    <n v="2E-3"/>
    <x v="119"/>
    <x v="2"/>
    <x v="7"/>
    <x v="606"/>
    <d v="2015-05-24T15:00:00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x v="78"/>
    <x v="1"/>
    <s v="technology/web"/>
    <n v="0"/>
    <x v="121"/>
    <x v="2"/>
    <x v="7"/>
    <x v="607"/>
    <d v="2015-11-22T20:48:56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x v="81"/>
    <x v="1"/>
    <s v="technology/web"/>
    <n v="9.7400000000000004E-3"/>
    <x v="466"/>
    <x v="2"/>
    <x v="7"/>
    <x v="608"/>
    <d v="2015-06-15T22:06:20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x v="29"/>
    <x v="1"/>
    <s v="technology/web"/>
    <n v="6.41025641025641E-3"/>
    <x v="144"/>
    <x v="2"/>
    <x v="7"/>
    <x v="609"/>
    <d v="2015-11-29T01:49:04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0"/>
    <x v="78"/>
    <x v="1"/>
    <s v="technology/web"/>
    <n v="0"/>
    <x v="121"/>
    <x v="2"/>
    <x v="7"/>
    <x v="610"/>
    <d v="2015-04-22T19:56:26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x v="78"/>
    <x v="1"/>
    <s v="technology/web"/>
    <n v="0"/>
    <x v="121"/>
    <x v="2"/>
    <x v="7"/>
    <x v="611"/>
    <d v="2016-01-19T13:27:17"/>
  </r>
  <r>
    <x v="612"/>
    <x v="612"/>
    <s v="A Fast and Reliable new Web platform to stream videos from Internet"/>
    <n v="10000"/>
    <n v="0"/>
    <x v="1"/>
    <x v="13"/>
    <s v="EUR"/>
    <n v="1472777146"/>
    <n v="1470185146"/>
    <x v="0"/>
    <x v="78"/>
    <x v="1"/>
    <s v="technology/web"/>
    <n v="0"/>
    <x v="121"/>
    <x v="2"/>
    <x v="7"/>
    <x v="612"/>
    <d v="2016-09-02T00:45:46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x v="212"/>
    <x v="1"/>
    <s v="technology/web"/>
    <n v="0.21363333333333334"/>
    <x v="467"/>
    <x v="2"/>
    <x v="7"/>
    <x v="613"/>
    <d v="2015-10-01T04:59:00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x v="78"/>
    <x v="1"/>
    <s v="technology/web"/>
    <n v="0"/>
    <x v="121"/>
    <x v="2"/>
    <x v="7"/>
    <x v="614"/>
    <d v="2016-06-24T01:29:00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x v="78"/>
    <x v="1"/>
    <s v="technology/web"/>
    <n v="0"/>
    <x v="121"/>
    <x v="2"/>
    <x v="7"/>
    <x v="615"/>
    <d v="2015-09-25T02:55:59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x v="78"/>
    <x v="1"/>
    <s v="technology/web"/>
    <n v="0"/>
    <x v="121"/>
    <x v="2"/>
    <x v="7"/>
    <x v="616"/>
    <d v="2017-02-25T09:01:4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x v="83"/>
    <x v="1"/>
    <s v="technology/web"/>
    <n v="0.03"/>
    <x v="135"/>
    <x v="2"/>
    <x v="7"/>
    <x v="617"/>
    <d v="2015-05-08T08:14:03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x v="78"/>
    <x v="1"/>
    <s v="technology/web"/>
    <n v="0"/>
    <x v="121"/>
    <x v="2"/>
    <x v="7"/>
    <x v="618"/>
    <d v="2015-12-09T19:26:43"/>
  </r>
  <r>
    <x v="619"/>
    <x v="619"/>
    <s v="Big Data Sets for researchers interested in improving the quality of life."/>
    <n v="2500000"/>
    <n v="1"/>
    <x v="1"/>
    <x v="0"/>
    <s v="USD"/>
    <n v="1416933390"/>
    <n v="1411745790"/>
    <x v="0"/>
    <x v="29"/>
    <x v="1"/>
    <s v="technology/web"/>
    <n v="3.9999999999999998E-7"/>
    <x v="120"/>
    <x v="2"/>
    <x v="7"/>
    <x v="619"/>
    <d v="2014-11-25T16:36:30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x v="29"/>
    <x v="1"/>
    <s v="technology/web"/>
    <n v="0.01"/>
    <x v="468"/>
    <x v="2"/>
    <x v="7"/>
    <x v="620"/>
    <d v="2014-08-25T17:12:18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x v="83"/>
    <x v="1"/>
    <s v="technology/web"/>
    <n v="1.044E-2"/>
    <x v="469"/>
    <x v="2"/>
    <x v="7"/>
    <x v="621"/>
    <d v="2016-07-07T23:42:1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x v="82"/>
    <x v="1"/>
    <s v="technology/web"/>
    <n v="5.6833333333333333E-2"/>
    <x v="470"/>
    <x v="2"/>
    <x v="7"/>
    <x v="622"/>
    <d v="2016-07-01T18:35:38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x v="78"/>
    <x v="1"/>
    <s v="technology/web"/>
    <n v="0"/>
    <x v="121"/>
    <x v="2"/>
    <x v="7"/>
    <x v="623"/>
    <d v="2015-05-28T00:13:1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x v="78"/>
    <x v="1"/>
    <s v="technology/web"/>
    <n v="0"/>
    <x v="121"/>
    <x v="2"/>
    <x v="7"/>
    <x v="624"/>
    <d v="2015-05-14T23:44:01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x v="78"/>
    <x v="1"/>
    <s v="technology/web"/>
    <n v="0"/>
    <x v="121"/>
    <x v="2"/>
    <x v="7"/>
    <x v="625"/>
    <d v="2017-03-26T20:29:3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x v="70"/>
    <x v="1"/>
    <s v="technology/web"/>
    <n v="0.17380000000000001"/>
    <x v="471"/>
    <x v="2"/>
    <x v="7"/>
    <x v="626"/>
    <d v="2015-08-15T13:22:00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x v="29"/>
    <x v="1"/>
    <s v="technology/web"/>
    <n v="2.0000000000000001E-4"/>
    <x v="472"/>
    <x v="2"/>
    <x v="7"/>
    <x v="627"/>
    <d v="2016-03-14T23:00:00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x v="78"/>
    <x v="1"/>
    <s v="technology/web"/>
    <n v="0"/>
    <x v="121"/>
    <x v="2"/>
    <x v="7"/>
    <x v="628"/>
    <d v="2014-07-13T16:37:3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x v="83"/>
    <x v="1"/>
    <s v="technology/web"/>
    <n v="1.75E-3"/>
    <x v="473"/>
    <x v="2"/>
    <x v="7"/>
    <x v="629"/>
    <d v="2016-05-14T15:18:28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x v="29"/>
    <x v="1"/>
    <s v="technology/web"/>
    <n v="8.3340278356529708E-4"/>
    <x v="119"/>
    <x v="2"/>
    <x v="7"/>
    <x v="630"/>
    <d v="2015-09-06T05:10:00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x v="0"/>
    <x v="82"/>
    <x v="1"/>
    <s v="technology/web"/>
    <n v="1.38E-2"/>
    <x v="474"/>
    <x v="2"/>
    <x v="7"/>
    <x v="631"/>
    <d v="2016-05-28T18:32:09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x v="0"/>
    <x v="78"/>
    <x v="1"/>
    <s v="technology/web"/>
    <n v="0"/>
    <x v="121"/>
    <x v="2"/>
    <x v="7"/>
    <x v="632"/>
    <d v="2015-11-25T16:49:25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x v="20"/>
    <x v="1"/>
    <s v="technology/web"/>
    <n v="0.1245"/>
    <x v="475"/>
    <x v="2"/>
    <x v="7"/>
    <x v="633"/>
    <d v="2016-06-17T23:00:00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x v="0"/>
    <x v="29"/>
    <x v="1"/>
    <s v="technology/web"/>
    <n v="2.0000000000000001E-4"/>
    <x v="120"/>
    <x v="2"/>
    <x v="7"/>
    <x v="634"/>
    <d v="2015-02-26T22:17:09"/>
  </r>
  <r>
    <x v="635"/>
    <x v="635"/>
    <s v="Network used for building technology development teams."/>
    <n v="25000"/>
    <n v="2"/>
    <x v="1"/>
    <x v="0"/>
    <s v="USD"/>
    <n v="1428804762"/>
    <n v="1426212762"/>
    <x v="0"/>
    <x v="29"/>
    <x v="1"/>
    <s v="technology/web"/>
    <n v="8.0000000000000007E-5"/>
    <x v="453"/>
    <x v="2"/>
    <x v="7"/>
    <x v="635"/>
    <d v="2015-04-12T02:12:42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x v="0"/>
    <x v="29"/>
    <x v="1"/>
    <s v="technology/web"/>
    <n v="2E-3"/>
    <x v="143"/>
    <x v="2"/>
    <x v="7"/>
    <x v="636"/>
    <d v="2015-06-06T10:47:00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x v="78"/>
    <x v="1"/>
    <s v="technology/web"/>
    <n v="0"/>
    <x v="121"/>
    <x v="2"/>
    <x v="7"/>
    <x v="637"/>
    <d v="2017-02-25T23:04:00"/>
  </r>
  <r>
    <x v="638"/>
    <x v="638"/>
    <s v="O0"/>
    <n v="200000"/>
    <n v="18"/>
    <x v="1"/>
    <x v="12"/>
    <s v="EUR"/>
    <n v="1490447662"/>
    <n v="1485267262"/>
    <x v="0"/>
    <x v="79"/>
    <x v="1"/>
    <s v="technology/web"/>
    <n v="9.0000000000000006E-5"/>
    <x v="366"/>
    <x v="2"/>
    <x v="7"/>
    <x v="638"/>
    <d v="2017-03-25T13:14:22"/>
  </r>
  <r>
    <x v="639"/>
    <x v="639"/>
    <s v="Development of a Safe and Educational Social Media site for kids."/>
    <n v="1000000"/>
    <n v="1"/>
    <x v="1"/>
    <x v="0"/>
    <s v="USD"/>
    <n v="1413208795"/>
    <n v="1408024795"/>
    <x v="0"/>
    <x v="29"/>
    <x v="1"/>
    <s v="technology/web"/>
    <n v="9.9999999999999995E-7"/>
    <x v="120"/>
    <x v="2"/>
    <x v="7"/>
    <x v="639"/>
    <d v="2014-10-13T13:59:55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x v="84"/>
    <x v="0"/>
    <s v="technology/wearables"/>
    <n v="1.4428571428571428"/>
    <x v="476"/>
    <x v="2"/>
    <x v="8"/>
    <x v="640"/>
    <d v="2016-11-24T23:00:00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x v="213"/>
    <x v="0"/>
    <s v="technology/wearables"/>
    <n v="1.1916249999999999"/>
    <x v="477"/>
    <x v="2"/>
    <x v="8"/>
    <x v="641"/>
    <d v="2015-08-13T13:40:4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x v="214"/>
    <x v="0"/>
    <s v="technology/wearables"/>
    <n v="14.604850000000001"/>
    <x v="478"/>
    <x v="2"/>
    <x v="8"/>
    <x v="642"/>
    <d v="2015-08-19T15:37:54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0"/>
    <x v="215"/>
    <x v="0"/>
    <s v="technology/wearables"/>
    <n v="1.0580799999999999"/>
    <x v="479"/>
    <x v="2"/>
    <x v="8"/>
    <x v="643"/>
    <d v="2015-05-31T15:24:35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x v="216"/>
    <x v="0"/>
    <s v="technology/wearables"/>
    <n v="3.0011791999999997"/>
    <x v="480"/>
    <x v="2"/>
    <x v="8"/>
    <x v="644"/>
    <d v="2014-10-29T01:00:00"/>
  </r>
  <r>
    <x v="645"/>
    <x v="645"/>
    <s v="Ever wanted to own something made out of carbon fiber? Now you can!"/>
    <n v="2000"/>
    <n v="5574"/>
    <x v="0"/>
    <x v="0"/>
    <s v="USD"/>
    <n v="1470962274"/>
    <n v="1468370274"/>
    <x v="0"/>
    <x v="186"/>
    <x v="0"/>
    <s v="technology/wearables"/>
    <n v="2.7869999999999999"/>
    <x v="481"/>
    <x v="2"/>
    <x v="8"/>
    <x v="645"/>
    <d v="2016-08-12T00:37:54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x v="74"/>
    <x v="0"/>
    <s v="technology/wearables"/>
    <n v="1.3187625000000001"/>
    <x v="482"/>
    <x v="2"/>
    <x v="8"/>
    <x v="646"/>
    <d v="2014-08-11T20:27:47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x v="57"/>
    <x v="0"/>
    <s v="technology/wearables"/>
    <n v="1.0705"/>
    <x v="483"/>
    <x v="2"/>
    <x v="8"/>
    <x v="647"/>
    <d v="2016-03-17T17:25:49"/>
  </r>
  <r>
    <x v="648"/>
    <x v="648"/>
    <s v="Get ready for the next product that you canâ€™t live without"/>
    <n v="35000"/>
    <n v="44388"/>
    <x v="0"/>
    <x v="0"/>
    <s v="USD"/>
    <n v="1413304708"/>
    <n v="1410280708"/>
    <x v="0"/>
    <x v="74"/>
    <x v="0"/>
    <s v="technology/wearables"/>
    <n v="1.2682285714285715"/>
    <x v="484"/>
    <x v="2"/>
    <x v="8"/>
    <x v="648"/>
    <d v="2014-10-14T16:38:2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x v="141"/>
    <x v="0"/>
    <s v="technology/wearables"/>
    <n v="1.3996"/>
    <x v="485"/>
    <x v="2"/>
    <x v="8"/>
    <x v="649"/>
    <d v="2014-09-16T21:53:33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x v="53"/>
    <x v="0"/>
    <s v="technology/wearables"/>
    <n v="1.1240000000000001"/>
    <x v="486"/>
    <x v="2"/>
    <x v="8"/>
    <x v="650"/>
    <d v="2014-12-19T01:53:04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x v="217"/>
    <x v="0"/>
    <s v="technology/wearables"/>
    <n v="1.00528"/>
    <x v="487"/>
    <x v="2"/>
    <x v="8"/>
    <x v="651"/>
    <d v="2014-12-13T00:25:11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x v="33"/>
    <x v="0"/>
    <s v="technology/wearables"/>
    <n v="1.0046666666666666"/>
    <x v="488"/>
    <x v="2"/>
    <x v="8"/>
    <x v="652"/>
    <d v="2016-12-01T17:34:10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x v="218"/>
    <x v="0"/>
    <s v="technology/wearables"/>
    <n v="1.4144600000000001"/>
    <x v="489"/>
    <x v="2"/>
    <x v="8"/>
    <x v="653"/>
    <d v="2015-08-20T14:50:40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x v="219"/>
    <x v="0"/>
    <s v="technology/wearables"/>
    <n v="2.6729166666666666"/>
    <x v="490"/>
    <x v="2"/>
    <x v="8"/>
    <x v="654"/>
    <d v="2015-07-08T22:58:33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0"/>
    <x v="220"/>
    <x v="0"/>
    <s v="technology/wearables"/>
    <n v="1.4688749999999999"/>
    <x v="491"/>
    <x v="2"/>
    <x v="8"/>
    <x v="655"/>
    <d v="2015-03-12T21:58:32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x v="45"/>
    <x v="0"/>
    <s v="technology/wearables"/>
    <n v="2.1356000000000002"/>
    <x v="492"/>
    <x v="2"/>
    <x v="8"/>
    <x v="656"/>
    <d v="2016-04-17T18:18:39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x v="221"/>
    <x v="0"/>
    <s v="technology/wearables"/>
    <n v="1.2569999999999999"/>
    <x v="493"/>
    <x v="2"/>
    <x v="8"/>
    <x v="657"/>
    <d v="2015-12-23T20:17:52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x v="222"/>
    <x v="0"/>
    <s v="technology/wearables"/>
    <n v="1.0446206037108834"/>
    <x v="494"/>
    <x v="2"/>
    <x v="8"/>
    <x v="658"/>
    <d v="2015-07-26T18:00:00"/>
  </r>
  <r>
    <x v="659"/>
    <x v="659"/>
    <s v="Sync up your lifestyle"/>
    <n v="3000"/>
    <n v="3017"/>
    <x v="0"/>
    <x v="0"/>
    <s v="USD"/>
    <n v="1440339295"/>
    <n v="1437747295"/>
    <x v="0"/>
    <x v="64"/>
    <x v="0"/>
    <s v="technology/wearables"/>
    <n v="1.0056666666666667"/>
    <x v="495"/>
    <x v="2"/>
    <x v="8"/>
    <x v="659"/>
    <d v="2015-08-23T14:14:55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x v="59"/>
    <x v="1"/>
    <s v="technology/wearables"/>
    <n v="3.058E-2"/>
    <x v="496"/>
    <x v="2"/>
    <x v="8"/>
    <x v="660"/>
    <d v="2014-11-09T18:47:59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x v="82"/>
    <x v="1"/>
    <s v="technology/wearables"/>
    <n v="9.4999999999999998E-3"/>
    <x v="497"/>
    <x v="2"/>
    <x v="8"/>
    <x v="661"/>
    <d v="2016-10-23T15:29:19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0"/>
    <x v="80"/>
    <x v="1"/>
    <s v="technology/wearables"/>
    <n v="4.0000000000000001E-3"/>
    <x v="498"/>
    <x v="2"/>
    <x v="8"/>
    <x v="662"/>
    <d v="2015-01-16T10:30:47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x v="63"/>
    <x v="1"/>
    <s v="technology/wearables"/>
    <n v="3.5000000000000001E-3"/>
    <x v="101"/>
    <x v="2"/>
    <x v="8"/>
    <x v="663"/>
    <d v="2015-07-18T20:14:16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x v="60"/>
    <x v="1"/>
    <s v="technology/wearables"/>
    <n v="7.5333333333333335E-2"/>
    <x v="499"/>
    <x v="2"/>
    <x v="8"/>
    <x v="664"/>
    <d v="2015-04-13T15:59:35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x v="8"/>
    <x v="1"/>
    <s v="technology/wearables"/>
    <n v="0.18640000000000001"/>
    <x v="500"/>
    <x v="2"/>
    <x v="8"/>
    <x v="665"/>
    <d v="2017-01-13T17:04:21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x v="80"/>
    <x v="1"/>
    <s v="technology/wearables"/>
    <n v="4.0000000000000003E-5"/>
    <x v="453"/>
    <x v="2"/>
    <x v="8"/>
    <x v="666"/>
    <d v="2014-08-17T19:58:1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x v="33"/>
    <x v="1"/>
    <s v="technology/wearables"/>
    <n v="0.1002"/>
    <x v="501"/>
    <x v="2"/>
    <x v="8"/>
    <x v="667"/>
    <d v="2016-10-29T08:57:43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x v="20"/>
    <x v="1"/>
    <s v="technology/wearables"/>
    <n v="4.5600000000000002E-2"/>
    <x v="502"/>
    <x v="2"/>
    <x v="8"/>
    <x v="668"/>
    <d v="2015-05-11T19:57:02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x v="33"/>
    <x v="1"/>
    <s v="technology/wearables"/>
    <n v="0.21507499999999999"/>
    <x v="503"/>
    <x v="2"/>
    <x v="8"/>
    <x v="669"/>
    <d v="2016-07-06T15:00:5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x v="223"/>
    <x v="1"/>
    <s v="technology/wearables"/>
    <n v="0.29276666666666668"/>
    <x v="504"/>
    <x v="2"/>
    <x v="8"/>
    <x v="670"/>
    <d v="2016-06-19T08:10:00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x v="41"/>
    <x v="1"/>
    <s v="technology/wearables"/>
    <n v="0.39426666666666665"/>
    <x v="505"/>
    <x v="2"/>
    <x v="8"/>
    <x v="671"/>
    <d v="2015-01-14T04:00:00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x v="224"/>
    <x v="1"/>
    <s v="technology/wearables"/>
    <n v="0.21628"/>
    <x v="506"/>
    <x v="2"/>
    <x v="8"/>
    <x v="672"/>
    <d v="2015-01-01T04:59:00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x v="83"/>
    <x v="1"/>
    <s v="technology/wearables"/>
    <n v="2.0500000000000002E-3"/>
    <x v="414"/>
    <x v="2"/>
    <x v="8"/>
    <x v="673"/>
    <d v="2014-09-01T20:10:17"/>
  </r>
  <r>
    <x v="674"/>
    <x v="674"/>
    <s v="Listen to sounds by feeling an array of vibrational patterns against your body."/>
    <n v="50000"/>
    <n v="15"/>
    <x v="2"/>
    <x v="0"/>
    <s v="USD"/>
    <n v="1407811627"/>
    <n v="1402627627"/>
    <x v="0"/>
    <x v="84"/>
    <x v="1"/>
    <s v="technology/wearables"/>
    <n v="2.9999999999999997E-4"/>
    <x v="507"/>
    <x v="2"/>
    <x v="8"/>
    <x v="674"/>
    <d v="2014-08-12T02:47:07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x v="55"/>
    <x v="1"/>
    <s v="technology/wearables"/>
    <n v="0.14849999999999999"/>
    <x v="508"/>
    <x v="2"/>
    <x v="8"/>
    <x v="675"/>
    <d v="2015-01-01T06:59:00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x v="54"/>
    <x v="1"/>
    <s v="technology/wearables"/>
    <n v="1.4710000000000001E-2"/>
    <x v="509"/>
    <x v="2"/>
    <x v="8"/>
    <x v="676"/>
    <d v="2015-02-07T18:26:21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x v="93"/>
    <x v="1"/>
    <s v="technology/wearables"/>
    <n v="0.25584000000000001"/>
    <x v="510"/>
    <x v="2"/>
    <x v="8"/>
    <x v="677"/>
    <d v="2016-06-28T09:41:35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x v="57"/>
    <x v="1"/>
    <s v="technology/wearables"/>
    <n v="3.8206896551724136E-2"/>
    <x v="511"/>
    <x v="2"/>
    <x v="8"/>
    <x v="678"/>
    <d v="2016-05-21T09:02:1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x v="225"/>
    <x v="1"/>
    <s v="technology/wearables"/>
    <n v="0.15485964912280703"/>
    <x v="512"/>
    <x v="2"/>
    <x v="8"/>
    <x v="679"/>
    <d v="2016-09-03T16:41:49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x v="135"/>
    <x v="1"/>
    <s v="technology/wearables"/>
    <n v="0.25912000000000002"/>
    <x v="513"/>
    <x v="2"/>
    <x v="8"/>
    <x v="680"/>
    <d v="2014-09-17T12:02:11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x v="29"/>
    <x v="1"/>
    <s v="technology/wearables"/>
    <n v="4.0000000000000002E-4"/>
    <x v="120"/>
    <x v="2"/>
    <x v="8"/>
    <x v="681"/>
    <d v="2016-10-26T19:20:04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x v="80"/>
    <x v="1"/>
    <s v="technology/wearables"/>
    <n v="1.06E-3"/>
    <x v="514"/>
    <x v="2"/>
    <x v="8"/>
    <x v="682"/>
    <d v="2017-03-14T17:22:02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x v="83"/>
    <x v="1"/>
    <s v="technology/wearables"/>
    <n v="8.5142857142857138E-3"/>
    <x v="515"/>
    <x v="2"/>
    <x v="8"/>
    <x v="683"/>
    <d v="2016-10-31T21:36:04"/>
  </r>
  <r>
    <x v="684"/>
    <x v="684"/>
    <s v="Arcus gives your fingers super powers."/>
    <n v="320000"/>
    <n v="23948"/>
    <x v="2"/>
    <x v="0"/>
    <s v="USD"/>
    <n v="1406257200"/>
    <n v="1403176891"/>
    <x v="0"/>
    <x v="125"/>
    <x v="1"/>
    <s v="technology/wearables"/>
    <n v="7.4837500000000001E-2"/>
    <x v="516"/>
    <x v="2"/>
    <x v="8"/>
    <x v="684"/>
    <d v="2014-07-25T03:00:00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x v="73"/>
    <x v="1"/>
    <s v="technology/wearables"/>
    <n v="0.27650000000000002"/>
    <x v="517"/>
    <x v="2"/>
    <x v="8"/>
    <x v="685"/>
    <d v="2015-01-12T20:47:52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x v="78"/>
    <x v="1"/>
    <s v="technology/wearables"/>
    <n v="0"/>
    <x v="121"/>
    <x v="2"/>
    <x v="8"/>
    <x v="686"/>
    <d v="2015-08-03T16:09:30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x v="79"/>
    <x v="1"/>
    <s v="technology/wearables"/>
    <n v="3.5499999999999997E-2"/>
    <x v="518"/>
    <x v="2"/>
    <x v="8"/>
    <x v="687"/>
    <d v="2017-02-05T18:00:53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x v="17"/>
    <x v="1"/>
    <s v="technology/wearables"/>
    <n v="0.72989999999999999"/>
    <x v="519"/>
    <x v="2"/>
    <x v="8"/>
    <x v="688"/>
    <d v="2015-10-15T02:30:53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x v="226"/>
    <x v="1"/>
    <s v="technology/wearables"/>
    <n v="0.57648750000000004"/>
    <x v="520"/>
    <x v="2"/>
    <x v="8"/>
    <x v="689"/>
    <d v="2016-12-08T04:59:00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x v="0"/>
    <x v="69"/>
    <x v="1"/>
    <s v="technology/wearables"/>
    <n v="0.1234"/>
    <x v="521"/>
    <x v="2"/>
    <x v="8"/>
    <x v="690"/>
    <d v="2016-09-09T06:00:00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x v="73"/>
    <x v="1"/>
    <s v="technology/wearables"/>
    <n v="5.1999999999999998E-3"/>
    <x v="438"/>
    <x v="2"/>
    <x v="8"/>
    <x v="691"/>
    <d v="2015-07-01T00:40:46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x v="227"/>
    <x v="1"/>
    <s v="technology/wearables"/>
    <n v="6.5299999999999997E-2"/>
    <x v="522"/>
    <x v="2"/>
    <x v="8"/>
    <x v="692"/>
    <d v="2016-12-22T09:01:03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0"/>
    <x v="228"/>
    <x v="1"/>
    <s v="technology/wearables"/>
    <n v="0.35338000000000003"/>
    <x v="523"/>
    <x v="2"/>
    <x v="8"/>
    <x v="693"/>
    <d v="2015-04-30T19:23:47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x v="63"/>
    <x v="1"/>
    <s v="technology/wearables"/>
    <n v="3.933333333333333E-3"/>
    <x v="524"/>
    <x v="2"/>
    <x v="8"/>
    <x v="694"/>
    <d v="2017-02-01T15:55:59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x v="63"/>
    <x v="1"/>
    <s v="technology/wearables"/>
    <n v="1.06E-2"/>
    <x v="525"/>
    <x v="2"/>
    <x v="8"/>
    <x v="695"/>
    <d v="2014-10-31T12:30:20"/>
  </r>
  <r>
    <x v="696"/>
    <x v="696"/>
    <s v="Show your fidelity by wearing the Trustee rings! Show where you are (at)!"/>
    <n v="175000"/>
    <n v="1"/>
    <x v="2"/>
    <x v="9"/>
    <s v="EUR"/>
    <n v="1406326502"/>
    <n v="1403734502"/>
    <x v="0"/>
    <x v="29"/>
    <x v="1"/>
    <s v="technology/wearables"/>
    <n v="5.7142857142857145E-6"/>
    <x v="120"/>
    <x v="2"/>
    <x v="8"/>
    <x v="696"/>
    <d v="2014-07-25T22:15:02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x v="229"/>
    <x v="1"/>
    <s v="technology/wearables"/>
    <n v="0.46379999999999999"/>
    <x v="526"/>
    <x v="2"/>
    <x v="8"/>
    <x v="697"/>
    <d v="2016-02-03T12:33:09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x v="60"/>
    <x v="1"/>
    <s v="technology/wearables"/>
    <n v="0.15390000000000001"/>
    <x v="527"/>
    <x v="2"/>
    <x v="8"/>
    <x v="698"/>
    <d v="2014-09-18T02:00:00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x v="230"/>
    <x v="1"/>
    <s v="technology/wearables"/>
    <n v="0.824221076923077"/>
    <x v="528"/>
    <x v="2"/>
    <x v="8"/>
    <x v="699"/>
    <d v="2013-11-22T16:00:00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x v="162"/>
    <x v="1"/>
    <s v="technology/wearables"/>
    <n v="2.6866666666666667E-2"/>
    <x v="31"/>
    <x v="2"/>
    <x v="8"/>
    <x v="700"/>
    <d v="2017-01-10T16:31:21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x v="64"/>
    <x v="1"/>
    <s v="technology/wearables"/>
    <n v="0.26600000000000001"/>
    <x v="529"/>
    <x v="2"/>
    <x v="8"/>
    <x v="701"/>
    <d v="2014-07-23T15:54:40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x v="77"/>
    <x v="1"/>
    <s v="technology/wearables"/>
    <n v="0.30813400000000002"/>
    <x v="530"/>
    <x v="2"/>
    <x v="8"/>
    <x v="702"/>
    <d v="2016-11-24T18:26:27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x v="63"/>
    <x v="1"/>
    <s v="technology/wearables"/>
    <n v="5.5800000000000002E-2"/>
    <x v="531"/>
    <x v="2"/>
    <x v="8"/>
    <x v="703"/>
    <d v="2017-01-31T23:32:00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0"/>
    <x v="80"/>
    <x v="1"/>
    <s v="technology/wearables"/>
    <n v="8.7454545454545458E-3"/>
    <x v="532"/>
    <x v="2"/>
    <x v="8"/>
    <x v="704"/>
    <d v="2017-02-20T04:37:48"/>
  </r>
  <r>
    <x v="705"/>
    <x v="705"/>
    <s v="The closest thing ever to the Holy Grail of wearables technology"/>
    <n v="100000"/>
    <n v="977"/>
    <x v="2"/>
    <x v="9"/>
    <s v="EUR"/>
    <n v="1484999278"/>
    <n v="1482407278"/>
    <x v="0"/>
    <x v="81"/>
    <x v="1"/>
    <s v="technology/wearables"/>
    <n v="9.7699999999999992E-3"/>
    <x v="533"/>
    <x v="2"/>
    <x v="8"/>
    <x v="705"/>
    <d v="2017-01-21T11:47:5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x v="78"/>
    <x v="1"/>
    <s v="technology/wearables"/>
    <n v="0"/>
    <x v="121"/>
    <x v="2"/>
    <x v="8"/>
    <x v="706"/>
    <d v="2016-12-14T18:39:00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x v="231"/>
    <x v="1"/>
    <s v="technology/wearables"/>
    <n v="0.78927352941176465"/>
    <x v="534"/>
    <x v="2"/>
    <x v="8"/>
    <x v="707"/>
    <d v="2017-01-01T15:55:27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x v="232"/>
    <x v="1"/>
    <s v="technology/wearables"/>
    <n v="0.22092500000000001"/>
    <x v="535"/>
    <x v="2"/>
    <x v="8"/>
    <x v="708"/>
    <d v="2014-09-13T13:56:40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x v="0"/>
    <x v="84"/>
    <x v="1"/>
    <s v="technology/wearables"/>
    <n v="4.0666666666666663E-3"/>
    <x v="458"/>
    <x v="2"/>
    <x v="8"/>
    <x v="709"/>
    <d v="2014-12-05T00:59:19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x v="0"/>
    <x v="78"/>
    <x v="1"/>
    <s v="technology/wearables"/>
    <n v="0"/>
    <x v="121"/>
    <x v="2"/>
    <x v="8"/>
    <x v="710"/>
    <d v="2014-08-20T00:44:00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x v="233"/>
    <x v="1"/>
    <s v="technology/wearables"/>
    <n v="0.33790999999999999"/>
    <x v="536"/>
    <x v="2"/>
    <x v="8"/>
    <x v="711"/>
    <d v="2016-12-14T12:01:0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x v="80"/>
    <x v="1"/>
    <s v="technology/wearables"/>
    <n v="2.1649484536082476E-3"/>
    <x v="537"/>
    <x v="2"/>
    <x v="8"/>
    <x v="712"/>
    <d v="2016-02-14T16:20:32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x v="29"/>
    <x v="1"/>
    <s v="technology/wearables"/>
    <n v="7.9600000000000001E-3"/>
    <x v="538"/>
    <x v="2"/>
    <x v="8"/>
    <x v="713"/>
    <d v="2016-06-05T12:42:12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x v="33"/>
    <x v="1"/>
    <s v="technology/wearables"/>
    <n v="0.14993333333333334"/>
    <x v="539"/>
    <x v="2"/>
    <x v="8"/>
    <x v="714"/>
    <d v="2017-02-28T18:54:42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x v="8"/>
    <x v="1"/>
    <s v="technology/wearables"/>
    <n v="5.0509090909090906E-2"/>
    <x v="540"/>
    <x v="2"/>
    <x v="8"/>
    <x v="715"/>
    <d v="2015-11-05T03:10:40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0"/>
    <x v="38"/>
    <x v="1"/>
    <s v="technology/wearables"/>
    <n v="0.10214285714285715"/>
    <x v="541"/>
    <x v="2"/>
    <x v="8"/>
    <x v="716"/>
    <d v="2014-12-01T00:00:00"/>
  </r>
  <r>
    <x v="717"/>
    <x v="717"/>
    <s v="Cool air flowing under clothing keeps you cool."/>
    <n v="100000"/>
    <n v="305"/>
    <x v="2"/>
    <x v="0"/>
    <s v="USD"/>
    <n v="1409949002"/>
    <n v="1407357002"/>
    <x v="0"/>
    <x v="80"/>
    <x v="1"/>
    <s v="technology/wearables"/>
    <n v="3.0500000000000002E-3"/>
    <x v="542"/>
    <x v="2"/>
    <x v="8"/>
    <x v="717"/>
    <d v="2014-09-05T20:30:02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x v="80"/>
    <x v="1"/>
    <s v="technology/wearables"/>
    <n v="7.4999999999999997E-3"/>
    <x v="381"/>
    <x v="2"/>
    <x v="8"/>
    <x v="718"/>
    <d v="2017-02-18T05:59:00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x v="73"/>
    <x v="1"/>
    <s v="technology/wearables"/>
    <n v="1.2933333333333333E-2"/>
    <x v="543"/>
    <x v="2"/>
    <x v="8"/>
    <x v="719"/>
    <d v="2016-02-23T00:57:56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x v="14"/>
    <x v="0"/>
    <s v="publishing/nonfiction"/>
    <n v="1.4394736842105262"/>
    <x v="544"/>
    <x v="3"/>
    <x v="9"/>
    <x v="720"/>
    <d v="2012-01-29T15:34:51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x v="46"/>
    <x v="0"/>
    <s v="publishing/nonfiction"/>
    <n v="1.2210975609756098"/>
    <x v="545"/>
    <x v="3"/>
    <x v="9"/>
    <x v="721"/>
    <d v="2014-08-01T13:43:27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x v="234"/>
    <x v="0"/>
    <s v="publishing/nonfiction"/>
    <n v="1.3202400000000001"/>
    <x v="546"/>
    <x v="3"/>
    <x v="9"/>
    <x v="722"/>
    <d v="2012-04-08T18:19:38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x v="0"/>
    <x v="61"/>
    <x v="0"/>
    <s v="publishing/nonfiction"/>
    <n v="1.0938000000000001"/>
    <x v="547"/>
    <x v="3"/>
    <x v="9"/>
    <x v="723"/>
    <d v="2015-07-30T03:59:00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x v="235"/>
    <x v="0"/>
    <s v="publishing/nonfiction"/>
    <n v="1.0547157142857144"/>
    <x v="548"/>
    <x v="3"/>
    <x v="9"/>
    <x v="724"/>
    <d v="2011-06-30T15:19:23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x v="205"/>
    <x v="0"/>
    <s v="publishing/nonfiction"/>
    <n v="1.0035000000000001"/>
    <x v="549"/>
    <x v="3"/>
    <x v="9"/>
    <x v="725"/>
    <d v="2015-12-13T15:01:52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x v="2"/>
    <x v="0"/>
    <s v="publishing/nonfiction"/>
    <n v="1.014"/>
    <x v="550"/>
    <x v="3"/>
    <x v="9"/>
    <x v="726"/>
    <d v="2013-04-12T01:01:27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x v="184"/>
    <x v="0"/>
    <s v="publishing/nonfiction"/>
    <n v="1.5551428571428572"/>
    <x v="551"/>
    <x v="3"/>
    <x v="9"/>
    <x v="727"/>
    <d v="2013-01-14T21:20:00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0"/>
    <x v="208"/>
    <x v="0"/>
    <s v="publishing/nonfiction"/>
    <n v="1.05566"/>
    <x v="552"/>
    <x v="3"/>
    <x v="9"/>
    <x v="728"/>
    <d v="2011-08-21T20:05:57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x v="148"/>
    <x v="0"/>
    <s v="publishing/nonfiction"/>
    <n v="1.3065"/>
    <x v="553"/>
    <x v="3"/>
    <x v="9"/>
    <x v="729"/>
    <d v="2012-09-19T04:27:41"/>
  </r>
  <r>
    <x v="730"/>
    <x v="730"/>
    <s v="A Massive but Cheerful Online Digital Archive of Surfing"/>
    <n v="20000"/>
    <n v="26438"/>
    <x v="0"/>
    <x v="0"/>
    <s v="USD"/>
    <n v="1323280391"/>
    <n v="1320688391"/>
    <x v="0"/>
    <x v="236"/>
    <x v="0"/>
    <s v="publishing/nonfiction"/>
    <n v="1.3219000000000001"/>
    <x v="554"/>
    <x v="3"/>
    <x v="9"/>
    <x v="730"/>
    <d v="2011-12-07T17:53:11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x v="26"/>
    <x v="0"/>
    <s v="publishing/nonfiction"/>
    <n v="1.26"/>
    <x v="555"/>
    <x v="3"/>
    <x v="9"/>
    <x v="731"/>
    <d v="2012-01-22T06:00:00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x v="62"/>
    <x v="0"/>
    <s v="publishing/nonfiction"/>
    <n v="1.6"/>
    <x v="556"/>
    <x v="3"/>
    <x v="9"/>
    <x v="732"/>
    <d v="2013-09-29T10:11:01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x v="39"/>
    <x v="0"/>
    <s v="publishing/nonfiction"/>
    <n v="1.2048000000000001"/>
    <x v="557"/>
    <x v="3"/>
    <x v="9"/>
    <x v="733"/>
    <d v="2013-12-20T10:04:52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x v="0"/>
    <x v="7"/>
    <x v="0"/>
    <s v="publishing/nonfiction"/>
    <n v="1.2552941176470589"/>
    <x v="558"/>
    <x v="3"/>
    <x v="9"/>
    <x v="734"/>
    <d v="2015-05-09T05:00:00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x v="194"/>
    <x v="0"/>
    <s v="publishing/nonfiction"/>
    <n v="1.1440638297872341"/>
    <x v="559"/>
    <x v="3"/>
    <x v="9"/>
    <x v="735"/>
    <d v="2014-12-04T00:39:00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x v="52"/>
    <x v="0"/>
    <s v="publishing/nonfiction"/>
    <n v="3.151388888888889"/>
    <x v="560"/>
    <x v="3"/>
    <x v="9"/>
    <x v="736"/>
    <d v="2013-11-21T04:59:00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x v="52"/>
    <x v="0"/>
    <s v="publishing/nonfiction"/>
    <n v="1.224"/>
    <x v="98"/>
    <x v="3"/>
    <x v="9"/>
    <x v="737"/>
    <d v="2014-02-14T20:00:00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x v="0"/>
    <x v="14"/>
    <x v="0"/>
    <s v="publishing/nonfiction"/>
    <n v="1.0673333333333332"/>
    <x v="561"/>
    <x v="3"/>
    <x v="9"/>
    <x v="738"/>
    <d v="2014-12-01T04:59:00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x v="237"/>
    <x v="0"/>
    <s v="publishing/nonfiction"/>
    <n v="1.5833333333333333"/>
    <x v="562"/>
    <x v="3"/>
    <x v="9"/>
    <x v="739"/>
    <d v="2014-08-11T12:03:4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x v="10"/>
    <x v="0"/>
    <s v="publishing/nonfiction"/>
    <n v="1.0740000000000001"/>
    <x v="563"/>
    <x v="3"/>
    <x v="9"/>
    <x v="740"/>
    <d v="2015-06-21T03:31:22"/>
  </r>
  <r>
    <x v="741"/>
    <x v="741"/>
    <s v="A revolutionary digital mapping project of the Vilna Ghetto"/>
    <n v="13000"/>
    <n v="13293.8"/>
    <x v="0"/>
    <x v="0"/>
    <s v="USD"/>
    <n v="1370964806"/>
    <n v="1367940806"/>
    <x v="0"/>
    <x v="225"/>
    <x v="0"/>
    <s v="publishing/nonfiction"/>
    <n v="1.0226"/>
    <x v="564"/>
    <x v="3"/>
    <x v="9"/>
    <x v="741"/>
    <d v="2013-06-11T15:33:26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x v="23"/>
    <x v="0"/>
    <s v="publishing/nonfiction"/>
    <n v="1.1071428571428572"/>
    <x v="565"/>
    <x v="3"/>
    <x v="9"/>
    <x v="742"/>
    <d v="2014-03-21T21:01:52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x v="41"/>
    <x v="0"/>
    <s v="publishing/nonfiction"/>
    <n v="1.48"/>
    <x v="566"/>
    <x v="3"/>
    <x v="9"/>
    <x v="743"/>
    <d v="2012-04-16T21:00:00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x v="0"/>
    <x v="95"/>
    <x v="0"/>
    <s v="publishing/nonfiction"/>
    <n v="1.0232000000000001"/>
    <x v="567"/>
    <x v="3"/>
    <x v="9"/>
    <x v="744"/>
    <d v="2012-12-13T22:58:23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x v="142"/>
    <x v="0"/>
    <s v="publishing/nonfiction"/>
    <n v="1.7909909909909909"/>
    <x v="568"/>
    <x v="3"/>
    <x v="9"/>
    <x v="745"/>
    <d v="2013-05-03T13:44:05"/>
  </r>
  <r>
    <x v="746"/>
    <x v="746"/>
    <s v="This is a book of letters. Letters to our body parts."/>
    <n v="2987"/>
    <n v="3318"/>
    <x v="0"/>
    <x v="0"/>
    <s v="USD"/>
    <n v="1348372740"/>
    <n v="1346806909"/>
    <x v="0"/>
    <x v="174"/>
    <x v="0"/>
    <s v="publishing/nonfiction"/>
    <n v="1.1108135252761968"/>
    <x v="569"/>
    <x v="3"/>
    <x v="9"/>
    <x v="746"/>
    <d v="2012-09-23T03:59:00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x v="165"/>
    <x v="0"/>
    <s v="publishing/nonfiction"/>
    <n v="1.0004285714285714"/>
    <x v="570"/>
    <x v="3"/>
    <x v="9"/>
    <x v="747"/>
    <d v="2015-01-15T10:54:00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x v="34"/>
    <x v="0"/>
    <s v="publishing/nonfiction"/>
    <n v="1.0024999999999999"/>
    <x v="571"/>
    <x v="3"/>
    <x v="9"/>
    <x v="748"/>
    <d v="2014-08-10T20:19:26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x v="238"/>
    <x v="0"/>
    <s v="publishing/nonfiction"/>
    <n v="1.0556000000000001"/>
    <x v="572"/>
    <x v="3"/>
    <x v="9"/>
    <x v="749"/>
    <d v="2017-01-28T22:35:30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x v="211"/>
    <x v="0"/>
    <s v="publishing/nonfiction"/>
    <n v="1.0258775877587758"/>
    <x v="573"/>
    <x v="3"/>
    <x v="9"/>
    <x v="750"/>
    <d v="2013-02-24T21:04:32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x v="95"/>
    <x v="0"/>
    <s v="publishing/nonfiction"/>
    <n v="1.1850000000000001"/>
    <x v="574"/>
    <x v="3"/>
    <x v="9"/>
    <x v="751"/>
    <d v="2011-08-04T15:07:55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x v="217"/>
    <x v="0"/>
    <s v="publishing/nonfiction"/>
    <n v="1.117"/>
    <x v="575"/>
    <x v="3"/>
    <x v="9"/>
    <x v="752"/>
    <d v="2016-10-16T11:00:00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x v="55"/>
    <x v="0"/>
    <s v="publishing/nonfiction"/>
    <n v="1.28"/>
    <x v="576"/>
    <x v="3"/>
    <x v="9"/>
    <x v="753"/>
    <d v="2015-02-14T14:09:51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x v="72"/>
    <x v="0"/>
    <s v="publishing/nonfiction"/>
    <n v="1.0375000000000001"/>
    <x v="577"/>
    <x v="3"/>
    <x v="9"/>
    <x v="754"/>
    <d v="2013-01-05T17:58:41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x v="32"/>
    <x v="0"/>
    <s v="publishing/nonfiction"/>
    <n v="1.0190760000000001"/>
    <x v="578"/>
    <x v="3"/>
    <x v="9"/>
    <x v="755"/>
    <d v="2013-05-20T00:41:00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x v="19"/>
    <x v="0"/>
    <s v="publishing/nonfiction"/>
    <n v="1.177142857142857"/>
    <x v="579"/>
    <x v="3"/>
    <x v="9"/>
    <x v="756"/>
    <d v="2011-04-18T17:24:1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x v="59"/>
    <x v="0"/>
    <s v="publishing/nonfiction"/>
    <n v="2.38"/>
    <x v="580"/>
    <x v="3"/>
    <x v="9"/>
    <x v="757"/>
    <d v="2012-12-06T01:18:34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x v="0"/>
    <x v="10"/>
    <x v="0"/>
    <s v="publishing/nonfiction"/>
    <n v="1.02"/>
    <x v="581"/>
    <x v="3"/>
    <x v="9"/>
    <x v="758"/>
    <d v="2010-10-08T20:04:28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x v="221"/>
    <x v="0"/>
    <s v="publishing/nonfiction"/>
    <n v="1.0192000000000001"/>
    <x v="582"/>
    <x v="3"/>
    <x v="9"/>
    <x v="759"/>
    <d v="2014-07-09T07:55:3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x v="78"/>
    <x v="1"/>
    <s v="publishing/fiction"/>
    <n v="0"/>
    <x v="121"/>
    <x v="3"/>
    <x v="10"/>
    <x v="760"/>
    <d v="2016-11-26T19:20:13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x v="79"/>
    <x v="1"/>
    <s v="publishing/fiction"/>
    <n v="4.7E-2"/>
    <x v="583"/>
    <x v="3"/>
    <x v="10"/>
    <x v="761"/>
    <d v="2014-02-02T18:02:06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x v="78"/>
    <x v="1"/>
    <s v="publishing/fiction"/>
    <n v="0"/>
    <x v="121"/>
    <x v="3"/>
    <x v="10"/>
    <x v="762"/>
    <d v="2016-12-04T06:00:0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x v="29"/>
    <x v="1"/>
    <s v="publishing/fiction"/>
    <n v="1.1655011655011655E-3"/>
    <x v="144"/>
    <x v="3"/>
    <x v="10"/>
    <x v="763"/>
    <d v="2013-08-15T10:43:28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x v="78"/>
    <x v="1"/>
    <s v="publishing/fiction"/>
    <n v="0"/>
    <x v="121"/>
    <x v="3"/>
    <x v="10"/>
    <x v="764"/>
    <d v="2015-09-10T04:09:21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x v="34"/>
    <x v="1"/>
    <s v="publishing/fiction"/>
    <n v="0.36014285714285715"/>
    <x v="584"/>
    <x v="3"/>
    <x v="10"/>
    <x v="765"/>
    <d v="2014-10-19T13:01:24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x v="78"/>
    <x v="1"/>
    <s v="publishing/fiction"/>
    <n v="0"/>
    <x v="121"/>
    <x v="3"/>
    <x v="10"/>
    <x v="766"/>
    <d v="2015-02-16T18:48:03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x v="83"/>
    <x v="1"/>
    <s v="publishing/fiction"/>
    <n v="3.5400000000000001E-2"/>
    <x v="585"/>
    <x v="3"/>
    <x v="10"/>
    <x v="767"/>
    <d v="2015-05-21T03:26:5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x v="78"/>
    <x v="1"/>
    <s v="publishing/fiction"/>
    <n v="0"/>
    <x v="121"/>
    <x v="3"/>
    <x v="10"/>
    <x v="768"/>
    <d v="2013-12-16T04:58: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x v="47"/>
    <x v="1"/>
    <s v="publishing/fiction"/>
    <n v="0.41399999999999998"/>
    <x v="586"/>
    <x v="3"/>
    <x v="10"/>
    <x v="769"/>
    <d v="2013-12-26T23:54:54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x v="78"/>
    <x v="1"/>
    <s v="publishing/fiction"/>
    <n v="0"/>
    <x v="121"/>
    <x v="3"/>
    <x v="10"/>
    <x v="770"/>
    <d v="2013-02-24T23:59:29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x v="29"/>
    <x v="1"/>
    <s v="publishing/fiction"/>
    <n v="2.631578947368421E-4"/>
    <x v="119"/>
    <x v="3"/>
    <x v="10"/>
    <x v="771"/>
    <d v="2016-01-30T19:46:42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x v="29"/>
    <x v="1"/>
    <s v="publishing/fiction"/>
    <n v="3.3333333333333333E-2"/>
    <x v="73"/>
    <x v="3"/>
    <x v="10"/>
    <x v="772"/>
    <d v="2009-11-01T03:59:0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x v="84"/>
    <x v="1"/>
    <s v="publishing/fiction"/>
    <n v="8.5129023676509714E-3"/>
    <x v="587"/>
    <x v="3"/>
    <x v="10"/>
    <x v="773"/>
    <d v="2015-05-10T23:01:0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x v="82"/>
    <x v="1"/>
    <s v="publishing/fiction"/>
    <n v="0.70199999999999996"/>
    <x v="498"/>
    <x v="3"/>
    <x v="10"/>
    <x v="774"/>
    <d v="2014-02-23T18:43:38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0"/>
    <x v="81"/>
    <x v="1"/>
    <s v="publishing/fiction"/>
    <n v="1.7000000000000001E-2"/>
    <x v="447"/>
    <x v="3"/>
    <x v="10"/>
    <x v="775"/>
    <d v="2011-12-16T01:26:35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x v="7"/>
    <x v="1"/>
    <s v="publishing/fiction"/>
    <n v="0.51400000000000001"/>
    <x v="588"/>
    <x v="3"/>
    <x v="10"/>
    <x v="776"/>
    <d v="2015-10-11T05:00:0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x v="83"/>
    <x v="1"/>
    <s v="publishing/fiction"/>
    <n v="7.0000000000000001E-3"/>
    <x v="589"/>
    <x v="3"/>
    <x v="10"/>
    <x v="777"/>
    <d v="2013-07-31T23:32:57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0"/>
    <x v="29"/>
    <x v="1"/>
    <s v="publishing/fiction"/>
    <n v="4.0000000000000001E-3"/>
    <x v="453"/>
    <x v="3"/>
    <x v="10"/>
    <x v="778"/>
    <d v="2014-04-30T16:51:2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x v="79"/>
    <x v="1"/>
    <s v="publishing/fiction"/>
    <n v="2.6666666666666668E-2"/>
    <x v="590"/>
    <x v="3"/>
    <x v="10"/>
    <x v="779"/>
    <d v="2010-10-15T04:00:0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0"/>
    <x v="74"/>
    <x v="0"/>
    <s v="music/rock"/>
    <n v="1.04"/>
    <x v="591"/>
    <x v="4"/>
    <x v="11"/>
    <x v="780"/>
    <d v="2011-05-03T16:10:25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0"/>
    <x v="20"/>
    <x v="0"/>
    <s v="music/rock"/>
    <n v="1.3315375"/>
    <x v="592"/>
    <x v="4"/>
    <x v="11"/>
    <x v="781"/>
    <d v="2013-06-08T00:01:14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x v="25"/>
    <x v="0"/>
    <s v="music/rock"/>
    <n v="1"/>
    <x v="73"/>
    <x v="4"/>
    <x v="11"/>
    <x v="782"/>
    <d v="2012-08-25T18:11:42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x v="2"/>
    <x v="0"/>
    <s v="music/rock"/>
    <n v="1.4813333333333334"/>
    <x v="593"/>
    <x v="4"/>
    <x v="11"/>
    <x v="783"/>
    <d v="2012-04-27T22:00:00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x v="73"/>
    <x v="0"/>
    <s v="music/rock"/>
    <n v="1.0249999999999999"/>
    <x v="594"/>
    <x v="4"/>
    <x v="11"/>
    <x v="784"/>
    <d v="2014-03-17T02:35:19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x v="60"/>
    <x v="0"/>
    <s v="music/rock"/>
    <n v="1.8062799999999999"/>
    <x v="595"/>
    <x v="4"/>
    <x v="11"/>
    <x v="785"/>
    <d v="2013-02-28T14:15:15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0"/>
    <x v="34"/>
    <x v="0"/>
    <s v="music/rock"/>
    <n v="1.4279999999999999"/>
    <x v="596"/>
    <x v="4"/>
    <x v="11"/>
    <x v="786"/>
    <d v="2012-05-11T15:47:00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x v="57"/>
    <x v="0"/>
    <s v="music/rock"/>
    <n v="1.1416666666666666"/>
    <x v="597"/>
    <x v="4"/>
    <x v="11"/>
    <x v="787"/>
    <d v="2013-11-01T15:03:46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x v="69"/>
    <x v="0"/>
    <s v="music/rock"/>
    <n v="2.03505"/>
    <x v="598"/>
    <x v="4"/>
    <x v="11"/>
    <x v="788"/>
    <d v="2012-07-07T03:59:00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x v="25"/>
    <x v="0"/>
    <s v="music/rock"/>
    <n v="1.0941176470588236"/>
    <x v="599"/>
    <x v="4"/>
    <x v="11"/>
    <x v="789"/>
    <d v="2013-01-21T07:59:00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x v="239"/>
    <x v="0"/>
    <s v="music/rock"/>
    <n v="1.443746"/>
    <x v="600"/>
    <x v="4"/>
    <x v="11"/>
    <x v="790"/>
    <d v="2013-02-01T01:08:59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x v="130"/>
    <x v="0"/>
    <s v="music/rock"/>
    <n v="1.0386666666666666"/>
    <x v="601"/>
    <x v="4"/>
    <x v="11"/>
    <x v="791"/>
    <d v="2013-11-13T05:59:00"/>
  </r>
  <r>
    <x v="792"/>
    <x v="792"/>
    <s v="Rock n' Roll about the intersection of lies and belief: the Believable Lie."/>
    <n v="2500"/>
    <n v="2511.11"/>
    <x v="0"/>
    <x v="0"/>
    <s v="USD"/>
    <n v="1383861483"/>
    <n v="1381265883"/>
    <x v="0"/>
    <x v="65"/>
    <x v="0"/>
    <s v="music/rock"/>
    <n v="1.0044440000000001"/>
    <x v="602"/>
    <x v="4"/>
    <x v="11"/>
    <x v="792"/>
    <d v="2013-11-07T21:58:03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x v="58"/>
    <x v="0"/>
    <s v="music/rock"/>
    <n v="1.0277927272727272"/>
    <x v="603"/>
    <x v="4"/>
    <x v="11"/>
    <x v="793"/>
    <d v="2013-07-03T04:59:00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x v="28"/>
    <x v="0"/>
    <s v="music/rock"/>
    <n v="1.0531250000000001"/>
    <x v="604"/>
    <x v="4"/>
    <x v="11"/>
    <x v="794"/>
    <d v="2011-09-05T17:06:00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x v="192"/>
    <x v="0"/>
    <s v="music/rock"/>
    <n v="1.1178571428571429"/>
    <x v="605"/>
    <x v="4"/>
    <x v="11"/>
    <x v="795"/>
    <d v="2012-04-07T04:59:00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x v="240"/>
    <x v="0"/>
    <s v="music/rock"/>
    <n v="1.0135000000000001"/>
    <x v="606"/>
    <x v="4"/>
    <x v="11"/>
    <x v="796"/>
    <d v="2013-09-15T21:10:00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x v="26"/>
    <x v="0"/>
    <s v="music/rock"/>
    <n v="1.0753333333333333"/>
    <x v="607"/>
    <x v="4"/>
    <x v="11"/>
    <x v="797"/>
    <d v="2012-04-29T04:00:00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x v="45"/>
    <x v="0"/>
    <s v="music/rock"/>
    <n v="1.1488571428571428"/>
    <x v="608"/>
    <x v="4"/>
    <x v="11"/>
    <x v="798"/>
    <d v="2014-09-30T14:09:47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x v="33"/>
    <x v="0"/>
    <s v="music/rock"/>
    <n v="1.0002"/>
    <x v="609"/>
    <x v="4"/>
    <x v="11"/>
    <x v="799"/>
    <d v="2012-04-27T16:00:46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x v="66"/>
    <x v="0"/>
    <s v="music/rock"/>
    <n v="1.5213333333333334"/>
    <x v="610"/>
    <x v="4"/>
    <x v="11"/>
    <x v="800"/>
    <d v="2014-09-11T10:24:14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x v="13"/>
    <x v="0"/>
    <s v="music/rock"/>
    <n v="1.1152149999999998"/>
    <x v="611"/>
    <x v="4"/>
    <x v="11"/>
    <x v="801"/>
    <d v="2011-07-01T19:05:20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x v="11"/>
    <x v="0"/>
    <s v="music/rock"/>
    <n v="1.0133333333333334"/>
    <x v="612"/>
    <x v="4"/>
    <x v="11"/>
    <x v="802"/>
    <d v="2012-09-17T04:05:00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x v="44"/>
    <x v="0"/>
    <s v="music/rock"/>
    <n v="1.232608695652174"/>
    <x v="613"/>
    <x v="4"/>
    <x v="11"/>
    <x v="803"/>
    <d v="2011-05-29T01:00:00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x v="59"/>
    <x v="0"/>
    <s v="music/rock"/>
    <n v="1"/>
    <x v="614"/>
    <x v="4"/>
    <x v="11"/>
    <x v="804"/>
    <d v="2011-07-23T03:59:00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x v="241"/>
    <x v="0"/>
    <s v="music/rock"/>
    <n v="1.05"/>
    <x v="615"/>
    <x v="4"/>
    <x v="11"/>
    <x v="805"/>
    <d v="2011-07-16T23:00:00"/>
  </r>
  <r>
    <x v="806"/>
    <x v="806"/>
    <s v="Help Golden Animals finish their NEW Album!"/>
    <n v="8000"/>
    <n v="8355"/>
    <x v="0"/>
    <x v="0"/>
    <s v="USD"/>
    <n v="1315413339"/>
    <n v="1312821339"/>
    <x v="0"/>
    <x v="26"/>
    <x v="0"/>
    <s v="music/rock"/>
    <n v="1.0443750000000001"/>
    <x v="616"/>
    <x v="4"/>
    <x v="11"/>
    <x v="806"/>
    <d v="2011-09-07T16:35:39"/>
  </r>
  <r>
    <x v="807"/>
    <x v="807"/>
    <s v="Join the Sic Vita family and lend a hand as we create a new album!"/>
    <n v="4000"/>
    <n v="4205"/>
    <x v="0"/>
    <x v="0"/>
    <s v="USD"/>
    <n v="1488333600"/>
    <n v="1485270311"/>
    <x v="0"/>
    <x v="7"/>
    <x v="0"/>
    <s v="music/rock"/>
    <n v="1.05125"/>
    <x v="617"/>
    <x v="4"/>
    <x v="11"/>
    <x v="807"/>
    <d v="2017-03-01T02:00:00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x v="68"/>
    <x v="0"/>
    <s v="music/rock"/>
    <n v="1"/>
    <x v="618"/>
    <x v="4"/>
    <x v="11"/>
    <x v="808"/>
    <d v="2014-12-22T04:59:00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x v="0"/>
    <x v="47"/>
    <x v="0"/>
    <s v="music/rock"/>
    <n v="1.03775"/>
    <x v="619"/>
    <x v="4"/>
    <x v="11"/>
    <x v="809"/>
    <d v="2014-01-19T20:00:30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x v="74"/>
    <x v="0"/>
    <s v="music/rock"/>
    <n v="1.05"/>
    <x v="615"/>
    <x v="4"/>
    <x v="11"/>
    <x v="810"/>
    <d v="2012-09-01T01:21:02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x v="0"/>
    <x v="8"/>
    <x v="0"/>
    <s v="music/rock"/>
    <n v="1.04"/>
    <x v="64"/>
    <x v="4"/>
    <x v="11"/>
    <x v="811"/>
    <d v="2013-07-10T16:52:00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x v="51"/>
    <x v="0"/>
    <s v="music/rock"/>
    <n v="1.5183333333333333"/>
    <x v="620"/>
    <x v="4"/>
    <x v="11"/>
    <x v="812"/>
    <d v="2013-03-01T13:58:00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x v="0"/>
    <x v="93"/>
    <x v="0"/>
    <s v="music/rock"/>
    <n v="1.59996"/>
    <x v="621"/>
    <x v="4"/>
    <x v="11"/>
    <x v="813"/>
    <d v="2012-07-20T23:02:45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x v="33"/>
    <x v="0"/>
    <s v="music/rock"/>
    <n v="1.2729999999999999"/>
    <x v="622"/>
    <x v="4"/>
    <x v="11"/>
    <x v="814"/>
    <d v="2011-05-31T18:04:00"/>
  </r>
  <r>
    <x v="815"/>
    <x v="815"/>
    <s v="Be a part of helping The Early Reset finish their new 7 song EP."/>
    <n v="4000"/>
    <n v="4280"/>
    <x v="0"/>
    <x v="0"/>
    <s v="USD"/>
    <n v="1414879303"/>
    <n v="1412287303"/>
    <x v="0"/>
    <x v="68"/>
    <x v="0"/>
    <s v="music/rock"/>
    <n v="1.07"/>
    <x v="623"/>
    <x v="4"/>
    <x v="11"/>
    <x v="815"/>
    <d v="2014-11-01T22:01:43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x v="0"/>
    <x v="242"/>
    <x v="0"/>
    <s v="music/rock"/>
    <n v="1.1512214285714286"/>
    <x v="624"/>
    <x v="4"/>
    <x v="11"/>
    <x v="816"/>
    <d v="2013-04-09T06:30:00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x v="23"/>
    <x v="0"/>
    <s v="music/rock"/>
    <n v="1.3711066666666665"/>
    <x v="625"/>
    <x v="4"/>
    <x v="11"/>
    <x v="817"/>
    <d v="2012-03-11T04:59:00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x v="10"/>
    <x v="0"/>
    <s v="music/rock"/>
    <n v="1.5571428571428572"/>
    <x v="626"/>
    <x v="4"/>
    <x v="11"/>
    <x v="818"/>
    <d v="2012-08-07T17:01:00"/>
  </r>
  <r>
    <x v="819"/>
    <x v="819"/>
    <s v="We are touring the Southeast in support of our new EP"/>
    <n v="400"/>
    <n v="435"/>
    <x v="0"/>
    <x v="0"/>
    <s v="USD"/>
    <n v="1387601040"/>
    <n v="1386806254"/>
    <x v="0"/>
    <x v="25"/>
    <x v="0"/>
    <s v="music/rock"/>
    <n v="1.0874999999999999"/>
    <x v="627"/>
    <x v="4"/>
    <x v="11"/>
    <x v="819"/>
    <d v="2013-12-21T04:44:00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0"/>
    <x v="44"/>
    <x v="0"/>
    <s v="music/rock"/>
    <n v="1.3405"/>
    <x v="628"/>
    <x v="4"/>
    <x v="11"/>
    <x v="820"/>
    <d v="2014-06-09T05:00:00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x v="76"/>
    <x v="0"/>
    <s v="music/rock"/>
    <n v="1"/>
    <x v="629"/>
    <x v="4"/>
    <x v="11"/>
    <x v="821"/>
    <d v="2015-05-04T04:01:00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0"/>
    <x v="50"/>
    <x v="0"/>
    <s v="music/rock"/>
    <n v="1.1916666666666667"/>
    <x v="630"/>
    <x v="4"/>
    <x v="11"/>
    <x v="822"/>
    <d v="2012-10-05T22:44:10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x v="51"/>
    <x v="0"/>
    <s v="music/rock"/>
    <n v="1.7949999999999999"/>
    <x v="631"/>
    <x v="4"/>
    <x v="11"/>
    <x v="823"/>
    <d v="2015-03-22T22:20:52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x v="241"/>
    <x v="0"/>
    <s v="music/rock"/>
    <n v="1.3438124999999999"/>
    <x v="632"/>
    <x v="4"/>
    <x v="11"/>
    <x v="824"/>
    <d v="2010-04-18T06:59:00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x v="0"/>
    <x v="221"/>
    <x v="0"/>
    <s v="music/rock"/>
    <n v="1.0043200000000001"/>
    <x v="633"/>
    <x v="4"/>
    <x v="11"/>
    <x v="825"/>
    <d v="2012-10-29T07:21:24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x v="72"/>
    <x v="0"/>
    <s v="music/rock"/>
    <n v="1.0145454545454546"/>
    <x v="634"/>
    <x v="4"/>
    <x v="11"/>
    <x v="826"/>
    <d v="2012-03-25T23:55:30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x v="202"/>
    <x v="0"/>
    <s v="music/rock"/>
    <n v="1.0333333333333334"/>
    <x v="635"/>
    <x v="4"/>
    <x v="11"/>
    <x v="827"/>
    <d v="2012-02-14T19:49:00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x v="44"/>
    <x v="0"/>
    <s v="music/rock"/>
    <n v="1.07"/>
    <x v="636"/>
    <x v="4"/>
    <x v="11"/>
    <x v="828"/>
    <d v="2012-06-25T16:24:00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x v="38"/>
    <x v="0"/>
    <s v="music/rock"/>
    <n v="1.04"/>
    <x v="151"/>
    <x v="4"/>
    <x v="11"/>
    <x v="829"/>
    <d v="2016-07-13T19:14:00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x v="58"/>
    <x v="0"/>
    <s v="music/rock"/>
    <n v="1.0783333333333334"/>
    <x v="637"/>
    <x v="4"/>
    <x v="11"/>
    <x v="830"/>
    <d v="2013-03-22T11:37:05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x v="0"/>
    <x v="9"/>
    <x v="0"/>
    <s v="music/rock"/>
    <n v="2.3333333333333335"/>
    <x v="638"/>
    <x v="4"/>
    <x v="11"/>
    <x v="831"/>
    <d v="2012-04-27T15:31:34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x v="243"/>
    <x v="0"/>
    <s v="music/rock"/>
    <n v="1.0060706666666666"/>
    <x v="639"/>
    <x v="4"/>
    <x v="11"/>
    <x v="832"/>
    <d v="2012-01-21T08:13:00"/>
  </r>
  <r>
    <x v="833"/>
    <x v="833"/>
    <s v="This is an American rock album."/>
    <n v="6000"/>
    <n v="6100"/>
    <x v="0"/>
    <x v="0"/>
    <s v="USD"/>
    <n v="1397941475"/>
    <n v="1395349475"/>
    <x v="0"/>
    <x v="14"/>
    <x v="0"/>
    <s v="music/rock"/>
    <n v="1.0166666666666666"/>
    <x v="640"/>
    <x v="4"/>
    <x v="11"/>
    <x v="833"/>
    <d v="2014-04-19T21:04:35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x v="11"/>
    <x v="0"/>
    <s v="music/rock"/>
    <n v="1.3101818181818181"/>
    <x v="641"/>
    <x v="4"/>
    <x v="11"/>
    <x v="834"/>
    <d v="2013-07-01T03:59:00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x v="244"/>
    <x v="0"/>
    <s v="music/rock"/>
    <n v="1.1725000000000001"/>
    <x v="642"/>
    <x v="4"/>
    <x v="11"/>
    <x v="835"/>
    <d v="2012-05-19T03:00:00"/>
  </r>
  <r>
    <x v="836"/>
    <x v="836"/>
    <s v="An album you can bring home to mom."/>
    <n v="5000"/>
    <n v="5046.5200000000004"/>
    <x v="0"/>
    <x v="0"/>
    <s v="USD"/>
    <n v="1381108918"/>
    <n v="1378516918"/>
    <x v="0"/>
    <x v="67"/>
    <x v="0"/>
    <s v="music/rock"/>
    <n v="1.009304"/>
    <x v="643"/>
    <x v="4"/>
    <x v="11"/>
    <x v="836"/>
    <d v="2013-10-07T01:21:58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0"/>
    <x v="95"/>
    <x v="0"/>
    <s v="music/rock"/>
    <n v="1.218"/>
    <x v="644"/>
    <x v="4"/>
    <x v="11"/>
    <x v="837"/>
    <d v="2014-05-01T23:57:42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x v="42"/>
    <x v="0"/>
    <s v="music/rock"/>
    <n v="1.454"/>
    <x v="645"/>
    <x v="4"/>
    <x v="11"/>
    <x v="838"/>
    <d v="2012-01-17T21:33:05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0"/>
    <x v="93"/>
    <x v="0"/>
    <s v="music/rock"/>
    <n v="1.166166"/>
    <x v="646"/>
    <x v="4"/>
    <x v="11"/>
    <x v="839"/>
    <d v="2012-09-22T18:19:16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x v="245"/>
    <x v="0"/>
    <s v="music/metal"/>
    <n v="1.2041660000000001"/>
    <x v="647"/>
    <x v="4"/>
    <x v="12"/>
    <x v="840"/>
    <d v="2016-09-24T05:26:27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x v="225"/>
    <x v="0"/>
    <s v="music/metal"/>
    <n v="1.0132000000000001"/>
    <x v="648"/>
    <x v="4"/>
    <x v="12"/>
    <x v="841"/>
    <d v="2014-11-10T21:07:43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x v="70"/>
    <x v="0"/>
    <s v="music/metal"/>
    <n v="1.0431999999999999"/>
    <x v="649"/>
    <x v="4"/>
    <x v="12"/>
    <x v="842"/>
    <d v="2013-10-14T03:59:00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x v="246"/>
    <x v="0"/>
    <s v="music/metal"/>
    <n v="2.6713333333333331"/>
    <x v="650"/>
    <x v="4"/>
    <x v="12"/>
    <x v="843"/>
    <d v="2016-12-08T08:00:00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x v="180"/>
    <x v="0"/>
    <s v="music/metal"/>
    <n v="1.9413333333333334"/>
    <x v="651"/>
    <x v="4"/>
    <x v="12"/>
    <x v="844"/>
    <d v="2014-11-01T04:59:00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0"/>
    <x v="247"/>
    <x v="0"/>
    <s v="music/metal"/>
    <n v="1.203802"/>
    <x v="652"/>
    <x v="4"/>
    <x v="12"/>
    <x v="845"/>
    <d v="2016-09-05T03:59:00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0"/>
    <x v="5"/>
    <x v="0"/>
    <s v="music/metal"/>
    <n v="1.2200090909090908"/>
    <x v="653"/>
    <x v="4"/>
    <x v="12"/>
    <x v="846"/>
    <d v="2014-03-10T14:00:00"/>
  </r>
  <r>
    <x v="847"/>
    <x v="847"/>
    <s v="MUSIC WITH MEANING!  MUSIC THAT MATTERS!!!"/>
    <n v="10"/>
    <n v="10"/>
    <x v="0"/>
    <x v="0"/>
    <s v="USD"/>
    <n v="1436555376"/>
    <n v="1433963376"/>
    <x v="0"/>
    <x v="29"/>
    <x v="0"/>
    <s v="music/metal"/>
    <n v="1"/>
    <x v="119"/>
    <x v="4"/>
    <x v="12"/>
    <x v="847"/>
    <d v="2015-07-10T19:09:36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x v="38"/>
    <x v="0"/>
    <s v="music/metal"/>
    <n v="1"/>
    <x v="654"/>
    <x v="4"/>
    <x v="12"/>
    <x v="848"/>
    <d v="2015-04-14T19:00:33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x v="248"/>
    <x v="0"/>
    <s v="music/metal"/>
    <n v="1.1990000000000001"/>
    <x v="655"/>
    <x v="4"/>
    <x v="12"/>
    <x v="849"/>
    <d v="2015-03-16T02:34:24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0"/>
    <x v="182"/>
    <x v="0"/>
    <s v="music/metal"/>
    <n v="1.55175"/>
    <x v="656"/>
    <x v="4"/>
    <x v="12"/>
    <x v="850"/>
    <d v="2016-04-25T04:59:00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0"/>
    <x v="16"/>
    <x v="0"/>
    <s v="music/metal"/>
    <n v="1.3045"/>
    <x v="657"/>
    <x v="4"/>
    <x v="12"/>
    <x v="851"/>
    <d v="2016-07-31T19:45:00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0"/>
    <x v="95"/>
    <x v="0"/>
    <s v="music/metal"/>
    <n v="1.0497142857142858"/>
    <x v="658"/>
    <x v="4"/>
    <x v="12"/>
    <x v="852"/>
    <d v="2016-10-24T21:00:00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x v="73"/>
    <x v="0"/>
    <s v="music/metal"/>
    <n v="1"/>
    <x v="180"/>
    <x v="4"/>
    <x v="12"/>
    <x v="853"/>
    <d v="2015-02-16T19:58:29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0"/>
    <x v="249"/>
    <x v="0"/>
    <s v="music/metal"/>
    <n v="1.1822050359712231"/>
    <x v="659"/>
    <x v="4"/>
    <x v="12"/>
    <x v="854"/>
    <d v="2016-12-28T05:05:46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0"/>
    <x v="5"/>
    <x v="0"/>
    <s v="music/metal"/>
    <n v="1.0344827586206897"/>
    <x v="660"/>
    <x v="4"/>
    <x v="12"/>
    <x v="855"/>
    <d v="2016-07-24T03:00:17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x v="33"/>
    <x v="0"/>
    <s v="music/metal"/>
    <n v="2.1800000000000002"/>
    <x v="661"/>
    <x v="4"/>
    <x v="12"/>
    <x v="856"/>
    <d v="2016-10-25T19:00:00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x v="0"/>
    <x v="54"/>
    <x v="0"/>
    <s v="music/metal"/>
    <n v="1"/>
    <x v="73"/>
    <x v="4"/>
    <x v="12"/>
    <x v="857"/>
    <d v="2015-11-25T14:57:11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x v="88"/>
    <x v="0"/>
    <s v="music/metal"/>
    <n v="1.4400583333333332"/>
    <x v="662"/>
    <x v="4"/>
    <x v="12"/>
    <x v="858"/>
    <d v="2015-04-15T22:59:00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0"/>
    <x v="15"/>
    <x v="0"/>
    <s v="music/metal"/>
    <n v="1.0467500000000001"/>
    <x v="663"/>
    <x v="4"/>
    <x v="12"/>
    <x v="859"/>
    <d v="2015-06-04T00:00:00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x v="53"/>
    <x v="1"/>
    <s v="music/jazz"/>
    <n v="0.18142857142857144"/>
    <x v="664"/>
    <x v="4"/>
    <x v="13"/>
    <x v="860"/>
    <d v="2013-11-22T12:35: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x v="84"/>
    <x v="1"/>
    <s v="music/jazz"/>
    <n v="2.2444444444444444E-2"/>
    <x v="476"/>
    <x v="4"/>
    <x v="13"/>
    <x v="861"/>
    <d v="2016-09-16T23:10:04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x v="80"/>
    <x v="1"/>
    <s v="music/jazz"/>
    <n v="3.3999999999999998E-3"/>
    <x v="665"/>
    <x v="4"/>
    <x v="13"/>
    <x v="862"/>
    <d v="2013-11-11T14:19:08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x v="0"/>
    <x v="81"/>
    <x v="1"/>
    <s v="music/jazz"/>
    <n v="4.4999999999999998E-2"/>
    <x v="666"/>
    <x v="4"/>
    <x v="13"/>
    <x v="863"/>
    <d v="2012-02-12T02:49:26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x v="1"/>
    <x v="1"/>
    <s v="music/jazz"/>
    <n v="0.41538461538461541"/>
    <x v="667"/>
    <x v="4"/>
    <x v="13"/>
    <x v="864"/>
    <d v="2013-10-16T09:59:00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x v="84"/>
    <x v="1"/>
    <s v="music/jazz"/>
    <n v="2.0454545454545454E-2"/>
    <x v="381"/>
    <x v="4"/>
    <x v="13"/>
    <x v="865"/>
    <d v="2013-01-16T18:33:17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0"/>
    <x v="202"/>
    <x v="1"/>
    <s v="music/jazz"/>
    <n v="0.18285714285714286"/>
    <x v="668"/>
    <x v="4"/>
    <x v="13"/>
    <x v="866"/>
    <d v="2015-02-28T15:10:00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x v="202"/>
    <x v="1"/>
    <s v="music/jazz"/>
    <n v="0.2402"/>
    <x v="669"/>
    <x v="4"/>
    <x v="13"/>
    <x v="867"/>
    <d v="2009-12-01T04:59:00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x v="29"/>
    <x v="1"/>
    <s v="music/jazz"/>
    <n v="1.1111111111111111E-3"/>
    <x v="73"/>
    <x v="4"/>
    <x v="13"/>
    <x v="868"/>
    <d v="2014-01-07T00:39:58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x v="83"/>
    <x v="1"/>
    <s v="music/jazz"/>
    <n v="0.11818181818181818"/>
    <x v="670"/>
    <x v="4"/>
    <x v="13"/>
    <x v="869"/>
    <d v="2013-04-08T19:17:37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x v="81"/>
    <x v="1"/>
    <s v="music/jazz"/>
    <n v="3.0999999999999999E-3"/>
    <x v="671"/>
    <x v="4"/>
    <x v="13"/>
    <x v="870"/>
    <d v="2013-09-01T00:32:0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x v="8"/>
    <x v="1"/>
    <s v="music/jazz"/>
    <n v="5.4166666666666669E-2"/>
    <x v="672"/>
    <x v="4"/>
    <x v="13"/>
    <x v="871"/>
    <d v="2013-11-29T14:28:15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x v="84"/>
    <x v="1"/>
    <s v="music/jazz"/>
    <n v="8.1250000000000003E-3"/>
    <x v="151"/>
    <x v="4"/>
    <x v="13"/>
    <x v="872"/>
    <d v="2011-03-10T19:48:47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x v="0"/>
    <x v="81"/>
    <x v="1"/>
    <s v="music/jazz"/>
    <n v="1.2857142857142857E-2"/>
    <x v="377"/>
    <x v="4"/>
    <x v="13"/>
    <x v="873"/>
    <d v="2012-11-11T05:00:40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x v="64"/>
    <x v="1"/>
    <s v="music/jazz"/>
    <n v="0.24333333333333335"/>
    <x v="673"/>
    <x v="4"/>
    <x v="13"/>
    <x v="874"/>
    <d v="2013-05-04T14:00:34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x v="78"/>
    <x v="1"/>
    <s v="music/jazz"/>
    <n v="0"/>
    <x v="121"/>
    <x v="4"/>
    <x v="13"/>
    <x v="875"/>
    <d v="2015-09-21T17:22:11"/>
  </r>
  <r>
    <x v="876"/>
    <x v="876"/>
    <s v="What was the greatest record shop ever?  DOBELLS!"/>
    <n v="3152"/>
    <n v="1286"/>
    <x v="2"/>
    <x v="1"/>
    <s v="GBP"/>
    <n v="1359978927"/>
    <n v="1357127727"/>
    <x v="0"/>
    <x v="43"/>
    <x v="1"/>
    <s v="music/jazz"/>
    <n v="0.40799492385786801"/>
    <x v="674"/>
    <x v="4"/>
    <x v="13"/>
    <x v="876"/>
    <d v="2013-02-04T11:55:27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x v="60"/>
    <x v="1"/>
    <s v="music/jazz"/>
    <n v="0.67549999999999999"/>
    <x v="675"/>
    <x v="4"/>
    <x v="13"/>
    <x v="877"/>
    <d v="2013-12-19T18:56:00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x v="84"/>
    <x v="1"/>
    <s v="music/jazz"/>
    <n v="1.2999999999999999E-2"/>
    <x v="151"/>
    <x v="4"/>
    <x v="13"/>
    <x v="878"/>
    <d v="2010-12-23T05:35:24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x v="209"/>
    <x v="1"/>
    <s v="music/jazz"/>
    <n v="0.30666666666666664"/>
    <x v="676"/>
    <x v="4"/>
    <x v="13"/>
    <x v="879"/>
    <d v="2012-05-29T19:55:05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x v="22"/>
    <x v="1"/>
    <s v="music/indie rock"/>
    <n v="2.9894179894179893E-2"/>
    <x v="677"/>
    <x v="4"/>
    <x v="14"/>
    <x v="880"/>
    <d v="2012-10-30T07:42:18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x v="29"/>
    <x v="1"/>
    <s v="music/indie rock"/>
    <n v="8.0000000000000002E-3"/>
    <x v="180"/>
    <x v="4"/>
    <x v="14"/>
    <x v="881"/>
    <d v="2012-01-14T06:01:26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x v="25"/>
    <x v="1"/>
    <s v="music/indie rock"/>
    <n v="0.20133333333333334"/>
    <x v="678"/>
    <x v="4"/>
    <x v="14"/>
    <x v="882"/>
    <d v="2011-09-06T20:39:10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x v="54"/>
    <x v="1"/>
    <s v="music/indie rock"/>
    <n v="0.4002"/>
    <x v="679"/>
    <x v="4"/>
    <x v="14"/>
    <x v="883"/>
    <d v="2016-03-02T22:27:15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x v="0"/>
    <x v="84"/>
    <x v="1"/>
    <s v="music/indie rock"/>
    <n v="0.01"/>
    <x v="119"/>
    <x v="4"/>
    <x v="14"/>
    <x v="884"/>
    <d v="2012-05-12T02:31:00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x v="64"/>
    <x v="1"/>
    <s v="music/indie rock"/>
    <n v="0.75"/>
    <x v="680"/>
    <x v="4"/>
    <x v="14"/>
    <x v="885"/>
    <d v="2016-12-30T22:35:11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x v="63"/>
    <x v="1"/>
    <s v="music/indie rock"/>
    <n v="0.41"/>
    <x v="681"/>
    <x v="4"/>
    <x v="14"/>
    <x v="886"/>
    <d v="2016-09-15T20:53:33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x v="78"/>
    <x v="1"/>
    <s v="music/indie rock"/>
    <n v="0"/>
    <x v="121"/>
    <x v="4"/>
    <x v="14"/>
    <x v="887"/>
    <d v="2012-05-27T23:00:55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x v="80"/>
    <x v="1"/>
    <s v="music/indie rock"/>
    <n v="7.1999999999999995E-2"/>
    <x v="666"/>
    <x v="4"/>
    <x v="14"/>
    <x v="888"/>
    <d v="2011-09-01T06:00:00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x v="58"/>
    <x v="1"/>
    <s v="music/indie rock"/>
    <n v="9.4412800000000005E-2"/>
    <x v="682"/>
    <x v="4"/>
    <x v="14"/>
    <x v="889"/>
    <d v="2014-10-05T18:49:03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x v="80"/>
    <x v="1"/>
    <s v="music/indie rock"/>
    <n v="4.1666666666666664E-2"/>
    <x v="683"/>
    <x v="4"/>
    <x v="14"/>
    <x v="890"/>
    <d v="2013-11-21T17:46:19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x v="82"/>
    <x v="1"/>
    <s v="music/indie rock"/>
    <n v="3.2500000000000001E-2"/>
    <x v="684"/>
    <x v="4"/>
    <x v="14"/>
    <x v="891"/>
    <d v="2014-08-21T00:45:30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x v="57"/>
    <x v="1"/>
    <s v="music/indie rock"/>
    <n v="0.40749999999999997"/>
    <x v="685"/>
    <x v="4"/>
    <x v="14"/>
    <x v="892"/>
    <d v="2010-08-01T04:00:00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x v="81"/>
    <x v="1"/>
    <s v="music/indie rock"/>
    <n v="0.1"/>
    <x v="379"/>
    <x v="4"/>
    <x v="14"/>
    <x v="893"/>
    <d v="2015-04-01T20:32:43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x v="28"/>
    <x v="1"/>
    <s v="music/indie rock"/>
    <n v="0.39169999999999999"/>
    <x v="686"/>
    <x v="4"/>
    <x v="14"/>
    <x v="894"/>
    <d v="2016-06-05T23:33:30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x v="63"/>
    <x v="1"/>
    <s v="music/indie rock"/>
    <n v="2.4375000000000001E-2"/>
    <x v="687"/>
    <x v="4"/>
    <x v="14"/>
    <x v="895"/>
    <d v="2010-10-25T03:03:49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x v="250"/>
    <x v="1"/>
    <s v="music/indie rock"/>
    <n v="0.4"/>
    <x v="688"/>
    <x v="4"/>
    <x v="14"/>
    <x v="896"/>
    <d v="2015-08-28T04:00:00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x v="78"/>
    <x v="1"/>
    <s v="music/indie rock"/>
    <n v="0"/>
    <x v="121"/>
    <x v="4"/>
    <x v="14"/>
    <x v="897"/>
    <d v="2012-11-28T17:31:48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x v="84"/>
    <x v="1"/>
    <s v="music/indie rock"/>
    <n v="2.8000000000000001E-2"/>
    <x v="436"/>
    <x v="4"/>
    <x v="14"/>
    <x v="898"/>
    <d v="2012-01-15T18:11:50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0"/>
    <x v="22"/>
    <x v="1"/>
    <s v="music/indie rock"/>
    <n v="0.37333333333333335"/>
    <x v="436"/>
    <x v="4"/>
    <x v="14"/>
    <x v="899"/>
    <d v="2011-05-28T02:22:42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x v="0"/>
    <x v="84"/>
    <x v="1"/>
    <s v="music/jazz"/>
    <n v="4.1999999999999997E-3"/>
    <x v="689"/>
    <x v="4"/>
    <x v="13"/>
    <x v="900"/>
    <d v="2016-03-30T19:23:22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x v="78"/>
    <x v="1"/>
    <s v="music/jazz"/>
    <n v="0"/>
    <x v="121"/>
    <x v="4"/>
    <x v="13"/>
    <x v="901"/>
    <d v="2010-06-08T19:11:00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x v="83"/>
    <x v="1"/>
    <s v="music/jazz"/>
    <n v="3.0000000000000001E-3"/>
    <x v="180"/>
    <x v="4"/>
    <x v="13"/>
    <x v="902"/>
    <d v="2014-08-30T15:30:00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x v="80"/>
    <x v="1"/>
    <s v="music/jazz"/>
    <n v="3.2000000000000001E-2"/>
    <x v="379"/>
    <x v="4"/>
    <x v="13"/>
    <x v="903"/>
    <d v="2012-09-23T02:25:00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x v="83"/>
    <x v="1"/>
    <s v="music/jazz"/>
    <n v="3.0200000000000001E-3"/>
    <x v="690"/>
    <x v="4"/>
    <x v="13"/>
    <x v="904"/>
    <d v="2016-01-03T01:55:37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0"/>
    <x v="79"/>
    <x v="1"/>
    <s v="music/jazz"/>
    <n v="3.0153846153846153E-2"/>
    <x v="691"/>
    <x v="4"/>
    <x v="13"/>
    <x v="905"/>
    <d v="2011-01-24T05:45:26"/>
  </r>
  <r>
    <x v="906"/>
    <x v="906"/>
    <s v="The DMV's most respected saxophonist pay tribute to Motown."/>
    <n v="15000"/>
    <n v="0"/>
    <x v="2"/>
    <x v="0"/>
    <s v="USD"/>
    <n v="1394681590"/>
    <n v="1392093190"/>
    <x v="0"/>
    <x v="78"/>
    <x v="1"/>
    <s v="music/jazz"/>
    <n v="0"/>
    <x v="121"/>
    <x v="4"/>
    <x v="13"/>
    <x v="906"/>
    <d v="2014-03-13T03:33:10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x v="0"/>
    <x v="78"/>
    <x v="1"/>
    <s v="music/jazz"/>
    <n v="0"/>
    <x v="121"/>
    <x v="4"/>
    <x v="13"/>
    <x v="907"/>
    <d v="2011-09-11T04:37:0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x v="0"/>
    <x v="78"/>
    <x v="1"/>
    <s v="music/jazz"/>
    <n v="0"/>
    <x v="121"/>
    <x v="4"/>
    <x v="13"/>
    <x v="908"/>
    <d v="2010-07-27T04:59:00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x v="22"/>
    <x v="1"/>
    <s v="music/jazz"/>
    <n v="3.2500000000000001E-2"/>
    <x v="178"/>
    <x v="4"/>
    <x v="13"/>
    <x v="909"/>
    <d v="2012-07-23T04:00:00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x v="81"/>
    <x v="1"/>
    <s v="music/jazz"/>
    <n v="0.22363636363636363"/>
    <x v="692"/>
    <x v="4"/>
    <x v="13"/>
    <x v="910"/>
    <d v="2017-03-03T13:05:19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x v="78"/>
    <x v="1"/>
    <s v="music/jazz"/>
    <n v="0"/>
    <x v="121"/>
    <x v="4"/>
    <x v="13"/>
    <x v="911"/>
    <d v="2014-01-24T00:07:25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0"/>
    <x v="84"/>
    <x v="1"/>
    <s v="music/jazz"/>
    <n v="8.5714285714285719E-3"/>
    <x v="2"/>
    <x v="4"/>
    <x v="13"/>
    <x v="912"/>
    <d v="2012-12-11T03:37:27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x v="54"/>
    <x v="1"/>
    <s v="music/jazz"/>
    <n v="6.6066666666666662E-2"/>
    <x v="693"/>
    <x v="4"/>
    <x v="13"/>
    <x v="913"/>
    <d v="2012-05-05T03:20:19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0"/>
    <x v="78"/>
    <x v="1"/>
    <s v="music/jazz"/>
    <n v="0"/>
    <x v="121"/>
    <x v="4"/>
    <x v="13"/>
    <x v="914"/>
    <d v="2012-08-25T18:19:07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x v="82"/>
    <x v="1"/>
    <s v="music/jazz"/>
    <n v="5.7692307692307696E-2"/>
    <x v="694"/>
    <x v="4"/>
    <x v="13"/>
    <x v="915"/>
    <d v="2012-03-01T04:59:00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0"/>
    <x v="78"/>
    <x v="1"/>
    <s v="music/jazz"/>
    <n v="0"/>
    <x v="121"/>
    <x v="4"/>
    <x v="13"/>
    <x v="916"/>
    <d v="2010-10-22T05:00:00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x v="29"/>
    <x v="1"/>
    <s v="music/jazz"/>
    <n v="6.0000000000000001E-3"/>
    <x v="180"/>
    <x v="4"/>
    <x v="13"/>
    <x v="917"/>
    <d v="2014-07-14T02:30:00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x v="73"/>
    <x v="1"/>
    <s v="music/jazz"/>
    <n v="5.0256410256410255E-2"/>
    <x v="695"/>
    <x v="4"/>
    <x v="13"/>
    <x v="918"/>
    <d v="2014-12-01T22:59:21"/>
  </r>
  <r>
    <x v="919"/>
    <x v="919"/>
    <s v="Cool jazz with a New Orleans flavor."/>
    <n v="20000"/>
    <n v="100"/>
    <x v="2"/>
    <x v="0"/>
    <s v="USD"/>
    <n v="1355930645"/>
    <n v="1352906645"/>
    <x v="0"/>
    <x v="29"/>
    <x v="1"/>
    <s v="music/jazz"/>
    <n v="5.0000000000000001E-3"/>
    <x v="101"/>
    <x v="4"/>
    <x v="13"/>
    <x v="919"/>
    <d v="2012-12-19T15:24:05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0"/>
    <x v="78"/>
    <x v="1"/>
    <s v="music/jazz"/>
    <n v="0"/>
    <x v="121"/>
    <x v="4"/>
    <x v="13"/>
    <x v="920"/>
    <d v="2013-11-14T17:07:02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x v="9"/>
    <x v="1"/>
    <s v="music/jazz"/>
    <n v="0.309"/>
    <x v="696"/>
    <x v="4"/>
    <x v="13"/>
    <x v="921"/>
    <d v="2011-12-12T05:06:16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x v="209"/>
    <x v="1"/>
    <s v="music/jazz"/>
    <n v="0.21037037037037037"/>
    <x v="697"/>
    <x v="4"/>
    <x v="13"/>
    <x v="922"/>
    <d v="2014-10-01T12:43: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x v="79"/>
    <x v="1"/>
    <s v="music/jazz"/>
    <n v="2.1999999999999999E-2"/>
    <x v="698"/>
    <x v="4"/>
    <x v="13"/>
    <x v="923"/>
    <d v="2014-11-22T00:02:0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x v="41"/>
    <x v="1"/>
    <s v="music/jazz"/>
    <n v="0.109"/>
    <x v="699"/>
    <x v="4"/>
    <x v="13"/>
    <x v="924"/>
    <d v="2013-02-13T22:37:49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x v="81"/>
    <x v="1"/>
    <s v="music/jazz"/>
    <n v="2.6666666666666668E-2"/>
    <x v="700"/>
    <x v="4"/>
    <x v="13"/>
    <x v="925"/>
    <d v="2013-11-27T22:08:31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x v="78"/>
    <x v="1"/>
    <s v="music/jazz"/>
    <n v="0"/>
    <x v="121"/>
    <x v="4"/>
    <x v="13"/>
    <x v="926"/>
    <d v="2010-07-08T22:40:00"/>
  </r>
  <r>
    <x v="927"/>
    <x v="927"/>
    <s v="Studio CD/DVD Solo project of Pianist &amp; Keyboardist Jetro da Silva"/>
    <n v="20000"/>
    <n v="0"/>
    <x v="2"/>
    <x v="0"/>
    <s v="USD"/>
    <n v="1337024695"/>
    <n v="1334432695"/>
    <x v="0"/>
    <x v="78"/>
    <x v="1"/>
    <s v="music/jazz"/>
    <n v="0"/>
    <x v="121"/>
    <x v="4"/>
    <x v="13"/>
    <x v="927"/>
    <d v="2012-05-14T19:44:55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0"/>
    <x v="33"/>
    <x v="1"/>
    <s v="music/jazz"/>
    <n v="0.10862068965517241"/>
    <x v="701"/>
    <x v="4"/>
    <x v="13"/>
    <x v="928"/>
    <d v="2012-11-18T00:00:00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x v="78"/>
    <x v="1"/>
    <s v="music/jazz"/>
    <n v="0"/>
    <x v="121"/>
    <x v="4"/>
    <x v="13"/>
    <x v="929"/>
    <d v="2012-04-09T04:42:49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x v="81"/>
    <x v="1"/>
    <s v="music/jazz"/>
    <n v="0.38333333333333336"/>
    <x v="160"/>
    <x v="4"/>
    <x v="13"/>
    <x v="930"/>
    <d v="2010-06-25T21:32:00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x v="63"/>
    <x v="1"/>
    <s v="music/jazz"/>
    <n v="6.5500000000000003E-2"/>
    <x v="702"/>
    <x v="4"/>
    <x v="13"/>
    <x v="931"/>
    <d v="2014-03-16T22:00:00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x v="0"/>
    <x v="209"/>
    <x v="1"/>
    <s v="music/jazz"/>
    <n v="0.14536842105263159"/>
    <x v="703"/>
    <x v="4"/>
    <x v="13"/>
    <x v="932"/>
    <d v="2013-03-22T22:15:45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x v="84"/>
    <x v="1"/>
    <s v="music/jazz"/>
    <n v="0.06"/>
    <x v="88"/>
    <x v="4"/>
    <x v="13"/>
    <x v="933"/>
    <d v="2014-05-12T04:03:29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x v="209"/>
    <x v="1"/>
    <s v="music/jazz"/>
    <n v="0.30399999999999999"/>
    <x v="704"/>
    <x v="4"/>
    <x v="13"/>
    <x v="934"/>
    <d v="2014-05-04T06:00:00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x v="84"/>
    <x v="1"/>
    <s v="music/jazz"/>
    <n v="1.4285714285714285E-2"/>
    <x v="384"/>
    <x v="4"/>
    <x v="13"/>
    <x v="935"/>
    <d v="2016-01-29T08:00:29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0"/>
    <x v="78"/>
    <x v="1"/>
    <s v="music/jazz"/>
    <n v="0"/>
    <x v="121"/>
    <x v="4"/>
    <x v="13"/>
    <x v="936"/>
    <d v="2012-01-18T20:00:00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x v="84"/>
    <x v="1"/>
    <s v="music/jazz"/>
    <n v="1.1428571428571429E-2"/>
    <x v="135"/>
    <x v="4"/>
    <x v="13"/>
    <x v="937"/>
    <d v="2013-11-03T20:09:17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0"/>
    <x v="29"/>
    <x v="1"/>
    <s v="music/jazz"/>
    <n v="3.5714285714285713E-3"/>
    <x v="384"/>
    <x v="4"/>
    <x v="13"/>
    <x v="938"/>
    <d v="2012-09-02T11:30:48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x v="84"/>
    <x v="1"/>
    <s v="music/jazz"/>
    <n v="1.4545454545454545E-2"/>
    <x v="135"/>
    <x v="4"/>
    <x v="13"/>
    <x v="939"/>
    <d v="2013-06-30T19:58:00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x v="25"/>
    <x v="1"/>
    <s v="technology/wearables"/>
    <n v="0.17155555555555554"/>
    <x v="705"/>
    <x v="2"/>
    <x v="8"/>
    <x v="940"/>
    <d v="2015-08-11T00:12:06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x v="162"/>
    <x v="1"/>
    <s v="technology/wearables"/>
    <n v="2.3220000000000001E-2"/>
    <x v="706"/>
    <x v="2"/>
    <x v="8"/>
    <x v="941"/>
    <d v="2017-02-10T02:19:05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x v="38"/>
    <x v="1"/>
    <s v="technology/wearables"/>
    <n v="8.9066666666666669E-2"/>
    <x v="707"/>
    <x v="2"/>
    <x v="8"/>
    <x v="942"/>
    <d v="2016-02-18T20:14:20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x v="0"/>
    <x v="8"/>
    <x v="1"/>
    <s v="technology/wearables"/>
    <n v="9.633333333333334E-2"/>
    <x v="708"/>
    <x v="2"/>
    <x v="8"/>
    <x v="943"/>
    <d v="2016-11-29T17:01:45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x v="93"/>
    <x v="1"/>
    <s v="technology/wearables"/>
    <n v="0.13325999999999999"/>
    <x v="709"/>
    <x v="2"/>
    <x v="8"/>
    <x v="944"/>
    <d v="2016-04-18T14:00:00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x v="38"/>
    <x v="1"/>
    <s v="technology/wearables"/>
    <n v="2.4840000000000001E-2"/>
    <x v="710"/>
    <x v="2"/>
    <x v="8"/>
    <x v="945"/>
    <d v="2017-02-18T23:59:00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x v="0"/>
    <x v="81"/>
    <x v="1"/>
    <s v="technology/wearables"/>
    <n v="1.9066666666666666E-2"/>
    <x v="711"/>
    <x v="2"/>
    <x v="8"/>
    <x v="946"/>
    <d v="2016-09-09T18:00:4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x v="78"/>
    <x v="1"/>
    <s v="technology/wearables"/>
    <n v="0"/>
    <x v="121"/>
    <x v="2"/>
    <x v="8"/>
    <x v="947"/>
    <d v="2016-06-30T18:45:06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x v="22"/>
    <x v="1"/>
    <s v="technology/wearables"/>
    <n v="0.12"/>
    <x v="88"/>
    <x v="2"/>
    <x v="8"/>
    <x v="948"/>
    <d v="2016-03-12T19:52:44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x v="63"/>
    <x v="1"/>
    <s v="technology/wearables"/>
    <n v="1.3650000000000001E-2"/>
    <x v="498"/>
    <x v="2"/>
    <x v="8"/>
    <x v="949"/>
    <d v="2016-02-21T01:02:56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x v="54"/>
    <x v="1"/>
    <s v="technology/wearables"/>
    <n v="0.28039999999999998"/>
    <x v="712"/>
    <x v="2"/>
    <x v="8"/>
    <x v="950"/>
    <d v="2016-01-17T18:01:01"/>
  </r>
  <r>
    <x v="951"/>
    <x v="951"/>
    <s v="Revolutionizing the way we walk our dogs!"/>
    <n v="50000"/>
    <n v="19195"/>
    <x v="2"/>
    <x v="0"/>
    <s v="USD"/>
    <n v="1465054872"/>
    <n v="1461166872"/>
    <x v="0"/>
    <x v="212"/>
    <x v="1"/>
    <s v="technology/wearables"/>
    <n v="0.38390000000000002"/>
    <x v="713"/>
    <x v="2"/>
    <x v="8"/>
    <x v="951"/>
    <d v="2016-06-04T15:41:12"/>
  </r>
  <r>
    <x v="952"/>
    <x v="952"/>
    <s v="Audionoggin: Wireless personal surround sound for the athlete in everyone."/>
    <n v="49000"/>
    <n v="19572"/>
    <x v="2"/>
    <x v="0"/>
    <s v="USD"/>
    <n v="1479483812"/>
    <n v="1476888212"/>
    <x v="0"/>
    <x v="193"/>
    <x v="1"/>
    <s v="technology/wearables"/>
    <n v="0.39942857142857141"/>
    <x v="714"/>
    <x v="2"/>
    <x v="8"/>
    <x v="952"/>
    <d v="2016-11-18T15:43:32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x v="81"/>
    <x v="1"/>
    <s v="technology/wearables"/>
    <n v="8.3999999999999995E-3"/>
    <x v="715"/>
    <x v="2"/>
    <x v="8"/>
    <x v="953"/>
    <d v="2015-01-25T03:56:39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x v="196"/>
    <x v="1"/>
    <s v="technology/wearables"/>
    <n v="0.43406666666666666"/>
    <x v="716"/>
    <x v="2"/>
    <x v="8"/>
    <x v="954"/>
    <d v="2015-08-20T20:00:39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x v="251"/>
    <x v="1"/>
    <s v="technology/wearables"/>
    <n v="5.6613333333333335E-2"/>
    <x v="717"/>
    <x v="2"/>
    <x v="8"/>
    <x v="955"/>
    <d v="2016-09-13T07:05:00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x v="57"/>
    <x v="1"/>
    <s v="technology/wearables"/>
    <n v="1.7219999999999999E-2"/>
    <x v="718"/>
    <x v="2"/>
    <x v="8"/>
    <x v="956"/>
    <d v="2015-04-26T20:55:59"/>
  </r>
  <r>
    <x v="957"/>
    <x v="957"/>
    <s v="A Leather Smart watch Band, that NEVER needs to be charged for only $37!"/>
    <n v="12000"/>
    <n v="233"/>
    <x v="2"/>
    <x v="0"/>
    <s v="USD"/>
    <n v="1479392133"/>
    <n v="1476710133"/>
    <x v="0"/>
    <x v="63"/>
    <x v="1"/>
    <s v="technology/wearables"/>
    <n v="1.9416666666666665E-2"/>
    <x v="719"/>
    <x v="2"/>
    <x v="8"/>
    <x v="957"/>
    <d v="2016-11-17T14:15:33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x v="57"/>
    <x v="1"/>
    <s v="technology/wearables"/>
    <n v="0.11328275684711328"/>
    <x v="720"/>
    <x v="2"/>
    <x v="8"/>
    <x v="958"/>
    <d v="2015-04-10T04:59:00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x v="199"/>
    <x v="1"/>
    <s v="technology/wearables"/>
    <n v="0.3886"/>
    <x v="721"/>
    <x v="2"/>
    <x v="8"/>
    <x v="959"/>
    <d v="2015-01-19T04:11:05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x v="101"/>
    <x v="1"/>
    <s v="technology/wearables"/>
    <n v="0.46100628930817611"/>
    <x v="722"/>
    <x v="2"/>
    <x v="8"/>
    <x v="960"/>
    <d v="2017-03-14T14:02:35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0"/>
    <x v="238"/>
    <x v="1"/>
    <s v="technology/wearables"/>
    <n v="0.42188421052631581"/>
    <x v="723"/>
    <x v="2"/>
    <x v="8"/>
    <x v="961"/>
    <d v="2017-02-20T19:00:00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x v="77"/>
    <x v="1"/>
    <s v="technology/wearables"/>
    <n v="0.2848"/>
    <x v="724"/>
    <x v="2"/>
    <x v="8"/>
    <x v="962"/>
    <d v="2016-02-11T17:05:53"/>
  </r>
  <r>
    <x v="963"/>
    <x v="963"/>
    <s v="WE are molding an educated, motivated, non violent GENERATION!"/>
    <n v="35000"/>
    <n v="377"/>
    <x v="2"/>
    <x v="0"/>
    <s v="USD"/>
    <n v="1476717319"/>
    <n v="1473693319"/>
    <x v="0"/>
    <x v="82"/>
    <x v="1"/>
    <s v="technology/wearables"/>
    <n v="1.0771428571428571E-2"/>
    <x v="725"/>
    <x v="2"/>
    <x v="8"/>
    <x v="963"/>
    <d v="2016-10-17T15:15:19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x v="60"/>
    <x v="1"/>
    <s v="technology/wearables"/>
    <n v="7.9909090909090902E-3"/>
    <x v="726"/>
    <x v="2"/>
    <x v="8"/>
    <x v="964"/>
    <d v="2015-09-01T15:05:19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x v="79"/>
    <x v="1"/>
    <s v="technology/wearables"/>
    <n v="1.192E-2"/>
    <x v="727"/>
    <x v="2"/>
    <x v="8"/>
    <x v="965"/>
    <d v="2016-10-26T03:59:00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x v="209"/>
    <x v="1"/>
    <s v="technology/wearables"/>
    <n v="0.14799999999999999"/>
    <x v="728"/>
    <x v="2"/>
    <x v="8"/>
    <x v="966"/>
    <d v="2016-10-06T15:15:32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0"/>
    <x v="75"/>
    <x v="1"/>
    <s v="technology/wearables"/>
    <n v="0.17810000000000001"/>
    <x v="729"/>
    <x v="2"/>
    <x v="8"/>
    <x v="967"/>
    <d v="2016-04-22T05:06:14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x v="80"/>
    <x v="1"/>
    <s v="technology/wearables"/>
    <n v="1.325E-2"/>
    <x v="730"/>
    <x v="2"/>
    <x v="8"/>
    <x v="968"/>
    <d v="2014-08-15T20:20:34"/>
  </r>
  <r>
    <x v="969"/>
    <x v="969"/>
    <s v="Geek &amp; Chic Smart Jewelry Collection, Wearables Meet Style!"/>
    <n v="30000"/>
    <n v="14000"/>
    <x v="2"/>
    <x v="14"/>
    <s v="MXN"/>
    <n v="1486624607"/>
    <n v="1483773407"/>
    <x v="0"/>
    <x v="202"/>
    <x v="1"/>
    <s v="technology/wearables"/>
    <n v="0.46666666666666667"/>
    <x v="731"/>
    <x v="2"/>
    <x v="8"/>
    <x v="969"/>
    <d v="2017-02-09T07:16:47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x v="25"/>
    <x v="1"/>
    <s v="technology/wearables"/>
    <n v="0.4592"/>
    <x v="732"/>
    <x v="2"/>
    <x v="8"/>
    <x v="970"/>
    <d v="2017-01-23T04:59:00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x v="81"/>
    <x v="1"/>
    <s v="technology/wearables"/>
    <n v="2.2599999999999999E-3"/>
    <x v="733"/>
    <x v="2"/>
    <x v="8"/>
    <x v="971"/>
    <d v="2015-06-01T17:01:00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x v="43"/>
    <x v="1"/>
    <s v="technology/wearables"/>
    <n v="0.34625"/>
    <x v="734"/>
    <x v="2"/>
    <x v="8"/>
    <x v="972"/>
    <d v="2014-09-04T06:59:00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x v="22"/>
    <x v="1"/>
    <s v="technology/wearables"/>
    <n v="2.0549999999999999E-2"/>
    <x v="735"/>
    <x v="2"/>
    <x v="8"/>
    <x v="973"/>
    <d v="2015-11-09T01:21:33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x v="83"/>
    <x v="1"/>
    <s v="technology/wearables"/>
    <n v="5.5999999999999999E-3"/>
    <x v="736"/>
    <x v="2"/>
    <x v="8"/>
    <x v="974"/>
    <d v="2016-03-25T16:59:16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x v="54"/>
    <x v="1"/>
    <s v="technology/wearables"/>
    <n v="2.6069999999999999E-2"/>
    <x v="737"/>
    <x v="2"/>
    <x v="8"/>
    <x v="975"/>
    <d v="2016-06-28T16:43:05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x v="59"/>
    <x v="1"/>
    <s v="technology/wearables"/>
    <n v="1.9259999999999999E-2"/>
    <x v="738"/>
    <x v="2"/>
    <x v="8"/>
    <x v="976"/>
    <d v="2015-08-14T01:24:57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x v="8"/>
    <x v="1"/>
    <s v="technology/wearables"/>
    <n v="0.33666666666666667"/>
    <x v="739"/>
    <x v="2"/>
    <x v="8"/>
    <x v="977"/>
    <d v="2016-02-21T22:36:37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x v="252"/>
    <x v="1"/>
    <s v="technology/wearables"/>
    <n v="0.5626326718299024"/>
    <x v="740"/>
    <x v="2"/>
    <x v="8"/>
    <x v="978"/>
    <d v="2016-02-25T07:25:01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x v="93"/>
    <x v="1"/>
    <s v="technology/wearables"/>
    <n v="0.82817600000000002"/>
    <x v="741"/>
    <x v="2"/>
    <x v="8"/>
    <x v="979"/>
    <d v="2016-06-20T18:59:00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x v="162"/>
    <x v="1"/>
    <s v="technology/wearables"/>
    <n v="0.14860000000000001"/>
    <x v="742"/>
    <x v="2"/>
    <x v="8"/>
    <x v="980"/>
    <d v="2014-11-30T22:42:02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x v="80"/>
    <x v="1"/>
    <s v="technology/wearables"/>
    <n v="1.2375123751237513E-4"/>
    <x v="743"/>
    <x v="2"/>
    <x v="8"/>
    <x v="981"/>
    <d v="2014-08-09T22:43:42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x v="0"/>
    <x v="83"/>
    <x v="1"/>
    <s v="technology/wearables"/>
    <n v="1.7142857142857143E-4"/>
    <x v="120"/>
    <x v="2"/>
    <x v="8"/>
    <x v="982"/>
    <d v="2016-10-02T18:04:46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x v="122"/>
    <x v="1"/>
    <s v="technology/wearables"/>
    <n v="0.2950613611721471"/>
    <x v="744"/>
    <x v="2"/>
    <x v="8"/>
    <x v="983"/>
    <d v="2016-08-23T20:54:00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x v="83"/>
    <x v="1"/>
    <s v="technology/wearables"/>
    <n v="1.06E-2"/>
    <x v="745"/>
    <x v="2"/>
    <x v="8"/>
    <x v="984"/>
    <d v="2015-03-28T01:46:4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x v="23"/>
    <x v="1"/>
    <s v="technology/wearables"/>
    <n v="6.2933333333333327E-2"/>
    <x v="746"/>
    <x v="2"/>
    <x v="8"/>
    <x v="985"/>
    <d v="2015-12-31T23:00:00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x v="23"/>
    <x v="1"/>
    <s v="technology/wearables"/>
    <n v="0.1275"/>
    <x v="747"/>
    <x v="2"/>
    <x v="8"/>
    <x v="986"/>
    <d v="2016-01-10T00:00:00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x v="14"/>
    <x v="1"/>
    <s v="technology/wearables"/>
    <n v="0.13220000000000001"/>
    <x v="748"/>
    <x v="2"/>
    <x v="8"/>
    <x v="987"/>
    <d v="2014-06-23T07:04:10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x v="78"/>
    <x v="1"/>
    <s v="technology/wearables"/>
    <n v="0"/>
    <x v="121"/>
    <x v="2"/>
    <x v="8"/>
    <x v="988"/>
    <d v="2016-10-01T08:33:45"/>
  </r>
  <r>
    <x v="989"/>
    <x v="989"/>
    <s v="The most useful phone charger you will ever buy"/>
    <n v="10000"/>
    <n v="1677"/>
    <x v="2"/>
    <x v="0"/>
    <s v="USD"/>
    <n v="1475101495"/>
    <n v="1472509495"/>
    <x v="0"/>
    <x v="58"/>
    <x v="1"/>
    <s v="technology/wearables"/>
    <n v="0.16769999999999999"/>
    <x v="749"/>
    <x v="2"/>
    <x v="8"/>
    <x v="989"/>
    <d v="2016-09-28T22:24:55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x v="84"/>
    <x v="1"/>
    <s v="technology/wearables"/>
    <n v="1.0399999999999999E-3"/>
    <x v="31"/>
    <x v="2"/>
    <x v="8"/>
    <x v="990"/>
    <d v="2014-09-03T18:49:24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x v="63"/>
    <x v="1"/>
    <s v="technology/wearables"/>
    <n v="4.24E-2"/>
    <x v="750"/>
    <x v="2"/>
    <x v="8"/>
    <x v="991"/>
    <d v="2016-07-12T18:51:00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x v="0"/>
    <x v="80"/>
    <x v="1"/>
    <s v="technology/wearables"/>
    <n v="4.6699999999999997E-3"/>
    <x v="751"/>
    <x v="2"/>
    <x v="8"/>
    <x v="992"/>
    <d v="2016-05-07T21:11:59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x v="193"/>
    <x v="1"/>
    <s v="technology/wearables"/>
    <n v="0.25087142857142858"/>
    <x v="752"/>
    <x v="2"/>
    <x v="8"/>
    <x v="993"/>
    <d v="2016-11-12T05:00:00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x v="202"/>
    <x v="1"/>
    <s v="technology/wearables"/>
    <n v="2.3345000000000001E-2"/>
    <x v="753"/>
    <x v="2"/>
    <x v="8"/>
    <x v="994"/>
    <d v="2014-11-30T22:59:00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x v="82"/>
    <x v="1"/>
    <s v="technology/wearables"/>
    <n v="7.2599999999999998E-2"/>
    <x v="754"/>
    <x v="2"/>
    <x v="8"/>
    <x v="995"/>
    <d v="2014-11-29T16:00:00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x v="0"/>
    <x v="81"/>
    <x v="1"/>
    <s v="technology/wearables"/>
    <n v="1.6250000000000001E-2"/>
    <x v="31"/>
    <x v="2"/>
    <x v="8"/>
    <x v="996"/>
    <d v="2014-07-27T15:27:00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x v="0"/>
    <x v="22"/>
    <x v="1"/>
    <s v="technology/wearables"/>
    <n v="1.2999999999999999E-2"/>
    <x v="755"/>
    <x v="2"/>
    <x v="8"/>
    <x v="997"/>
    <d v="2014-11-28T03:28:17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0"/>
    <x v="194"/>
    <x v="1"/>
    <s v="technology/wearables"/>
    <n v="0.58558333333333334"/>
    <x v="756"/>
    <x v="2"/>
    <x v="8"/>
    <x v="998"/>
    <d v="2015-11-19T05:03:21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0"/>
    <x v="244"/>
    <x v="1"/>
    <s v="technology/wearables"/>
    <n v="7.7886666666666673E-2"/>
    <x v="757"/>
    <x v="2"/>
    <x v="8"/>
    <x v="999"/>
    <d v="2014-11-13T08:02:00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x v="79"/>
    <x v="1"/>
    <s v="technology/wearables"/>
    <n v="2.2157147647256063E-2"/>
    <x v="758"/>
    <x v="2"/>
    <x v="8"/>
    <x v="1000"/>
    <d v="2017-03-15T00:26:00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x v="80"/>
    <x v="1"/>
    <s v="technology/wearables"/>
    <n v="1.04"/>
    <x v="759"/>
    <x v="2"/>
    <x v="8"/>
    <x v="1001"/>
    <d v="2017-01-30T17:16:53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x v="19"/>
    <x v="1"/>
    <s v="technology/wearables"/>
    <n v="0.29602960296029601"/>
    <x v="760"/>
    <x v="2"/>
    <x v="8"/>
    <x v="1002"/>
    <d v="2015-12-17T05:59:00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0"/>
    <x v="41"/>
    <x v="1"/>
    <s v="technology/wearables"/>
    <n v="0.16055"/>
    <x v="761"/>
    <x v="2"/>
    <x v="8"/>
    <x v="1003"/>
    <d v="2017-03-16T16:01:01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x v="0"/>
    <x v="195"/>
    <x v="1"/>
    <s v="technology/wearables"/>
    <n v="0.82208000000000003"/>
    <x v="762"/>
    <x v="2"/>
    <x v="8"/>
    <x v="1004"/>
    <d v="2016-02-18T17:00:27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0"/>
    <x v="253"/>
    <x v="1"/>
    <s v="technology/wearables"/>
    <n v="0.75051000000000001"/>
    <x v="763"/>
    <x v="2"/>
    <x v="8"/>
    <x v="1005"/>
    <d v="2015-10-30T14:59:43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x v="22"/>
    <x v="1"/>
    <s v="technology/wearables"/>
    <n v="5.8500000000000003E-2"/>
    <x v="764"/>
    <x v="2"/>
    <x v="8"/>
    <x v="1006"/>
    <d v="2014-12-12T07:11:00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x v="88"/>
    <x v="1"/>
    <s v="technology/wearables"/>
    <n v="0.44319999999999998"/>
    <x v="765"/>
    <x v="2"/>
    <x v="8"/>
    <x v="1007"/>
    <d v="2016-12-14T15:00:23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x v="29"/>
    <x v="1"/>
    <s v="technology/wearables"/>
    <n v="2.6737967914438501E-3"/>
    <x v="409"/>
    <x v="2"/>
    <x v="8"/>
    <x v="1008"/>
    <d v="2016-12-28T19:25:15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x v="21"/>
    <x v="1"/>
    <s v="technology/wearables"/>
    <n v="0.1313"/>
    <x v="178"/>
    <x v="2"/>
    <x v="8"/>
    <x v="1009"/>
    <d v="2016-06-19T14:30:46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x v="80"/>
    <x v="1"/>
    <s v="technology/wearables"/>
    <n v="1.9088937093275488E-3"/>
    <x v="698"/>
    <x v="2"/>
    <x v="8"/>
    <x v="1010"/>
    <d v="2016-09-05T02:59:00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x v="29"/>
    <x v="1"/>
    <s v="technology/wearables"/>
    <n v="3.7499999999999999E-3"/>
    <x v="766"/>
    <x v="2"/>
    <x v="8"/>
    <x v="1011"/>
    <d v="2014-12-18T21:33:15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x v="254"/>
    <x v="1"/>
    <s v="technology/wearables"/>
    <n v="215.35021"/>
    <x v="767"/>
    <x v="2"/>
    <x v="8"/>
    <x v="1012"/>
    <d v="2017-01-24T10:34:12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x v="240"/>
    <x v="1"/>
    <s v="technology/wearables"/>
    <n v="0.34527999999999998"/>
    <x v="768"/>
    <x v="2"/>
    <x v="8"/>
    <x v="1013"/>
    <d v="2015-12-29T20:00:00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x v="0"/>
    <x v="38"/>
    <x v="1"/>
    <s v="technology/wearables"/>
    <n v="0.30599999999999999"/>
    <x v="769"/>
    <x v="2"/>
    <x v="8"/>
    <x v="1014"/>
    <d v="2015-01-01T00:03:35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x v="0"/>
    <x v="79"/>
    <x v="1"/>
    <s v="technology/wearables"/>
    <n v="2.6666666666666668E-2"/>
    <x v="379"/>
    <x v="2"/>
    <x v="8"/>
    <x v="1015"/>
    <d v="2015-11-25T22:04:55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x v="44"/>
    <x v="1"/>
    <s v="technology/wearables"/>
    <n v="2.8420000000000001E-2"/>
    <x v="770"/>
    <x v="2"/>
    <x v="8"/>
    <x v="1016"/>
    <d v="2016-04-07T01:34:16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x v="255"/>
    <x v="1"/>
    <s v="technology/wearables"/>
    <n v="0.22878799999999999"/>
    <x v="771"/>
    <x v="2"/>
    <x v="8"/>
    <x v="1017"/>
    <d v="2015-11-21T17:12:15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0"/>
    <x v="63"/>
    <x v="1"/>
    <s v="technology/wearables"/>
    <n v="3.1050000000000001E-2"/>
    <x v="772"/>
    <x v="2"/>
    <x v="8"/>
    <x v="1018"/>
    <d v="2016-07-14T11:48:53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x v="0"/>
    <x v="256"/>
    <x v="1"/>
    <s v="technology/wearables"/>
    <n v="0.47333333333333333"/>
    <x v="460"/>
    <x v="2"/>
    <x v="8"/>
    <x v="1019"/>
    <d v="2015-02-04T23:22:29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x v="209"/>
    <x v="0"/>
    <s v="music/electronic music"/>
    <n v="2.0554838709677421"/>
    <x v="773"/>
    <x v="4"/>
    <x v="15"/>
    <x v="1020"/>
    <d v="2015-06-02T00:47:00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"/>
    <x v="257"/>
    <x v="0"/>
    <s v="music/electronic music"/>
    <n v="3.5180366666666667"/>
    <x v="774"/>
    <x v="4"/>
    <x v="15"/>
    <x v="1021"/>
    <d v="2015-10-17T04:00:00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x v="1"/>
    <x v="142"/>
    <x v="0"/>
    <s v="music/electronic music"/>
    <n v="1.149"/>
    <x v="775"/>
    <x v="4"/>
    <x v="15"/>
    <x v="1022"/>
    <d v="2015-05-17T15:31:17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0"/>
    <x v="132"/>
    <x v="0"/>
    <s v="music/electronic music"/>
    <n v="2.3715000000000002"/>
    <x v="776"/>
    <x v="4"/>
    <x v="15"/>
    <x v="1023"/>
    <d v="2015-06-20T22:04:21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x v="42"/>
    <x v="0"/>
    <s v="music/electronic music"/>
    <n v="1.1863774999999999"/>
    <x v="777"/>
    <x v="4"/>
    <x v="15"/>
    <x v="1024"/>
    <d v="2016-01-31T13:56:03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"/>
    <x v="258"/>
    <x v="0"/>
    <s v="music/electronic music"/>
    <n v="1.099283142857143"/>
    <x v="778"/>
    <x v="4"/>
    <x v="15"/>
    <x v="1025"/>
    <d v="2015-03-16T19:00:37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x v="259"/>
    <x v="0"/>
    <s v="music/electronic music"/>
    <n v="1.0000828571428571"/>
    <x v="779"/>
    <x v="4"/>
    <x v="15"/>
    <x v="1026"/>
    <d v="2016-03-31T08:46:56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x v="112"/>
    <x v="0"/>
    <s v="music/electronic music"/>
    <n v="1.0309292094387414"/>
    <x v="780"/>
    <x v="4"/>
    <x v="15"/>
    <x v="1027"/>
    <d v="2014-10-23T00:49:07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x v="260"/>
    <x v="0"/>
    <s v="music/electronic music"/>
    <n v="1.1727000000000001"/>
    <x v="781"/>
    <x v="4"/>
    <x v="15"/>
    <x v="1028"/>
    <d v="2017-03-06T20:00:00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x v="0"/>
    <x v="261"/>
    <x v="0"/>
    <s v="music/electronic music"/>
    <n v="1.1175999999999999"/>
    <x v="782"/>
    <x v="4"/>
    <x v="15"/>
    <x v="1029"/>
    <d v="2015-04-04T21:59:00"/>
  </r>
  <r>
    <x v="1030"/>
    <x v="1030"/>
    <s v="Help fund the latest Gothsicles mega-album, I FEEL SICLE!"/>
    <n v="2000"/>
    <n v="6842"/>
    <x v="0"/>
    <x v="0"/>
    <s v="USD"/>
    <n v="1473680149"/>
    <n v="1472470549"/>
    <x v="0"/>
    <x v="180"/>
    <x v="0"/>
    <s v="music/electronic music"/>
    <n v="3.4209999999999998"/>
    <x v="783"/>
    <x v="4"/>
    <x v="15"/>
    <x v="1030"/>
    <d v="2016-09-12T11:35:49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x v="221"/>
    <x v="0"/>
    <s v="music/electronic music"/>
    <n v="1.0740000000000001"/>
    <x v="784"/>
    <x v="4"/>
    <x v="15"/>
    <x v="1031"/>
    <d v="2015-12-16T18:20:10"/>
  </r>
  <r>
    <x v="1032"/>
    <x v="1032"/>
    <s v="Ideal for living rooms and open spaces."/>
    <n v="5400"/>
    <n v="5858.84"/>
    <x v="0"/>
    <x v="0"/>
    <s v="USD"/>
    <n v="1466697625"/>
    <n v="1464105625"/>
    <x v="0"/>
    <x v="93"/>
    <x v="0"/>
    <s v="music/electronic music"/>
    <n v="1.0849703703703704"/>
    <x v="785"/>
    <x v="4"/>
    <x v="15"/>
    <x v="1032"/>
    <d v="2016-06-23T16:00:2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x v="74"/>
    <x v="0"/>
    <s v="music/electronic music"/>
    <n v="1.0286144578313252"/>
    <x v="786"/>
    <x v="4"/>
    <x v="15"/>
    <x v="1033"/>
    <d v="2016-12-12T17:34:40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x v="262"/>
    <x v="0"/>
    <s v="music/electronic music"/>
    <n v="1.3000180000000001"/>
    <x v="787"/>
    <x v="4"/>
    <x v="15"/>
    <x v="1034"/>
    <d v="2016-08-05T03:59:00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x v="88"/>
    <x v="0"/>
    <s v="music/electronic music"/>
    <n v="1.0765217391304347"/>
    <x v="788"/>
    <x v="4"/>
    <x v="15"/>
    <x v="1035"/>
    <d v="2015-02-11T15:23:40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0"/>
    <x v="263"/>
    <x v="0"/>
    <s v="music/electronic music"/>
    <n v="1.1236044444444444"/>
    <x v="789"/>
    <x v="4"/>
    <x v="15"/>
    <x v="1036"/>
    <d v="2013-01-07T08:00:00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x v="64"/>
    <x v="0"/>
    <s v="music/electronic music"/>
    <n v="1.0209999999999999"/>
    <x v="790"/>
    <x v="4"/>
    <x v="15"/>
    <x v="1037"/>
    <d v="2015-05-18T05:00:00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x v="42"/>
    <x v="0"/>
    <s v="music/electronic music"/>
    <n v="1.4533333333333334"/>
    <x v="791"/>
    <x v="4"/>
    <x v="15"/>
    <x v="1038"/>
    <d v="2016-03-19T04:33:43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x v="209"/>
    <x v="0"/>
    <s v="music/electronic music"/>
    <n v="1.282"/>
    <x v="792"/>
    <x v="4"/>
    <x v="15"/>
    <x v="1039"/>
    <d v="2016-12-13T07:59:00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x v="29"/>
    <x v="1"/>
    <s v="journalism/audio"/>
    <n v="2.9411764705882353E-3"/>
    <x v="409"/>
    <x v="5"/>
    <x v="16"/>
    <x v="1040"/>
    <d v="2016-08-27T17:00:09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0"/>
    <x v="78"/>
    <x v="1"/>
    <s v="journalism/audio"/>
    <n v="0"/>
    <x v="121"/>
    <x v="5"/>
    <x v="16"/>
    <x v="1041"/>
    <d v="2014-07-31T01:26:32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x v="29"/>
    <x v="1"/>
    <s v="journalism/audio"/>
    <n v="1.5384615384615385E-2"/>
    <x v="119"/>
    <x v="5"/>
    <x v="16"/>
    <x v="1042"/>
    <d v="2014-09-12T10:00:00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0"/>
    <x v="264"/>
    <x v="1"/>
    <s v="journalism/audio"/>
    <n v="8.5370000000000001E-2"/>
    <x v="793"/>
    <x v="5"/>
    <x v="16"/>
    <x v="1043"/>
    <d v="2015-05-20T06:04:15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x v="84"/>
    <x v="1"/>
    <s v="journalism/audio"/>
    <n v="8.571428571428571E-4"/>
    <x v="366"/>
    <x v="5"/>
    <x v="16"/>
    <x v="1044"/>
    <d v="2015-03-05T20:27:00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0"/>
    <x v="22"/>
    <x v="1"/>
    <s v="journalism/audio"/>
    <n v="2.6599999999999999E-2"/>
    <x v="794"/>
    <x v="5"/>
    <x v="16"/>
    <x v="1045"/>
    <d v="2014-08-23T20:59:10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x v="78"/>
    <x v="1"/>
    <s v="journalism/audio"/>
    <n v="0"/>
    <x v="121"/>
    <x v="5"/>
    <x v="16"/>
    <x v="1046"/>
    <d v="2015-12-26T20:26:00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x v="29"/>
    <x v="1"/>
    <s v="journalism/audio"/>
    <n v="5.0000000000000001E-4"/>
    <x v="120"/>
    <x v="5"/>
    <x v="16"/>
    <x v="1047"/>
    <d v="2014-11-05T20:38:35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x v="80"/>
    <x v="1"/>
    <s v="journalism/audio"/>
    <n v="1.4133333333333333E-2"/>
    <x v="450"/>
    <x v="5"/>
    <x v="16"/>
    <x v="1048"/>
    <d v="2016-09-25T01:16:29"/>
  </r>
  <r>
    <x v="1049"/>
    <x v="1049"/>
    <s v="------"/>
    <n v="12000"/>
    <n v="0"/>
    <x v="1"/>
    <x v="0"/>
    <s v="USD"/>
    <n v="1455272445"/>
    <n v="1452680445"/>
    <x v="0"/>
    <x v="78"/>
    <x v="1"/>
    <s v="journalism/audio"/>
    <n v="0"/>
    <x v="121"/>
    <x v="5"/>
    <x v="16"/>
    <x v="1049"/>
    <d v="2016-02-12T10:20:45"/>
  </r>
  <r>
    <x v="1050"/>
    <x v="1050"/>
    <s v="Secularism is on the rise and I hear you.Talk to me."/>
    <n v="2500"/>
    <n v="0"/>
    <x v="1"/>
    <x v="0"/>
    <s v="USD"/>
    <n v="1442257677"/>
    <n v="1439665677"/>
    <x v="0"/>
    <x v="78"/>
    <x v="1"/>
    <s v="journalism/audio"/>
    <n v="0"/>
    <x v="121"/>
    <x v="5"/>
    <x v="16"/>
    <x v="1050"/>
    <d v="2015-09-14T19:07:57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x v="78"/>
    <x v="1"/>
    <s v="journalism/audio"/>
    <n v="0"/>
    <x v="121"/>
    <x v="5"/>
    <x v="16"/>
    <x v="1051"/>
    <d v="2014-08-27T00:20:25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x v="78"/>
    <x v="1"/>
    <s v="journalism/audio"/>
    <n v="0"/>
    <x v="121"/>
    <x v="5"/>
    <x v="16"/>
    <x v="1052"/>
    <d v="2016-06-06T20:09:00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x v="29"/>
    <x v="1"/>
    <s v="journalism/audio"/>
    <n v="0.01"/>
    <x v="2"/>
    <x v="5"/>
    <x v="16"/>
    <x v="1053"/>
    <d v="2017-03-06T04:08:52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x v="78"/>
    <x v="1"/>
    <s v="journalism/audio"/>
    <n v="0"/>
    <x v="121"/>
    <x v="5"/>
    <x v="16"/>
    <x v="1054"/>
    <d v="2014-08-10T22:00:00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x v="78"/>
    <x v="1"/>
    <s v="journalism/audio"/>
    <n v="0"/>
    <x v="121"/>
    <x v="5"/>
    <x v="16"/>
    <x v="1055"/>
    <d v="2016-03-07T23:49:05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x v="78"/>
    <x v="1"/>
    <s v="journalism/audio"/>
    <n v="0"/>
    <x v="121"/>
    <x v="5"/>
    <x v="16"/>
    <x v="1056"/>
    <d v="2015-04-24T16:16:17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0"/>
    <x v="78"/>
    <x v="1"/>
    <s v="journalism/audio"/>
    <n v="0"/>
    <x v="121"/>
    <x v="5"/>
    <x v="16"/>
    <x v="1057"/>
    <d v="2016-12-04T21:54:43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x v="78"/>
    <x v="1"/>
    <s v="journalism/audio"/>
    <n v="0"/>
    <x v="121"/>
    <x v="5"/>
    <x v="16"/>
    <x v="1058"/>
    <d v="2015-03-26T00:00:00"/>
  </r>
  <r>
    <x v="1059"/>
    <x v="1059"/>
    <s v="Turning myself into a vocal artist."/>
    <n v="1100"/>
    <n v="0"/>
    <x v="1"/>
    <x v="0"/>
    <s v="USD"/>
    <n v="1426269456"/>
    <n v="1423681056"/>
    <x v="0"/>
    <x v="78"/>
    <x v="1"/>
    <s v="journalism/audio"/>
    <n v="0"/>
    <x v="121"/>
    <x v="5"/>
    <x v="16"/>
    <x v="1059"/>
    <d v="2015-03-13T17:57:3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x v="29"/>
    <x v="1"/>
    <s v="journalism/audio"/>
    <n v="0.01"/>
    <x v="73"/>
    <x v="5"/>
    <x v="16"/>
    <x v="1060"/>
    <d v="2015-04-15T21:54:53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x v="0"/>
    <x v="78"/>
    <x v="1"/>
    <s v="journalism/audio"/>
    <n v="0"/>
    <x v="121"/>
    <x v="5"/>
    <x v="16"/>
    <x v="1061"/>
    <d v="2016-05-02T01:00:00"/>
  </r>
  <r>
    <x v="1062"/>
    <x v="1062"/>
    <s v="SEE US ON PATREON www.badgirlartwork.com"/>
    <n v="199"/>
    <n v="190"/>
    <x v="1"/>
    <x v="0"/>
    <s v="USD"/>
    <n v="1468351341"/>
    <n v="1467746541"/>
    <x v="0"/>
    <x v="80"/>
    <x v="1"/>
    <s v="journalism/audio"/>
    <n v="0.95477386934673369"/>
    <x v="125"/>
    <x v="5"/>
    <x v="16"/>
    <x v="1062"/>
    <d v="2016-07-12T19:22:21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x v="78"/>
    <x v="1"/>
    <s v="journalism/audio"/>
    <n v="0"/>
    <x v="121"/>
    <x v="5"/>
    <x v="16"/>
    <x v="1063"/>
    <d v="2016-08-31T00:44:22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x v="252"/>
    <x v="1"/>
    <s v="games/video games"/>
    <n v="8.9744444444444446E-2"/>
    <x v="795"/>
    <x v="6"/>
    <x v="17"/>
    <x v="1064"/>
    <d v="2013-07-07T05:28:23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x v="81"/>
    <x v="1"/>
    <s v="games/video games"/>
    <n v="2.7E-2"/>
    <x v="796"/>
    <x v="6"/>
    <x v="17"/>
    <x v="1065"/>
    <d v="2014-02-19T09:08:42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x v="265"/>
    <x v="1"/>
    <s v="games/video games"/>
    <n v="3.3673333333333333E-2"/>
    <x v="797"/>
    <x v="6"/>
    <x v="17"/>
    <x v="1066"/>
    <d v="2013-08-04T23:06:22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x v="73"/>
    <x v="1"/>
    <s v="games/video games"/>
    <n v="0.26"/>
    <x v="31"/>
    <x v="6"/>
    <x v="17"/>
    <x v="1067"/>
    <d v="2013-12-21T20:32:11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x v="80"/>
    <x v="1"/>
    <s v="games/video games"/>
    <n v="1.5E-3"/>
    <x v="798"/>
    <x v="6"/>
    <x v="17"/>
    <x v="1068"/>
    <d v="2016-04-10T07:54:24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0"/>
    <x v="64"/>
    <x v="1"/>
    <s v="games/video games"/>
    <n v="0.38636363636363635"/>
    <x v="799"/>
    <x v="6"/>
    <x v="17"/>
    <x v="1069"/>
    <d v="2013-11-26T06:30:59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x v="84"/>
    <x v="1"/>
    <s v="games/video games"/>
    <n v="7.0000000000000001E-3"/>
    <x v="436"/>
    <x v="6"/>
    <x v="17"/>
    <x v="1070"/>
    <d v="2012-10-01T00:17:02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x v="78"/>
    <x v="1"/>
    <s v="games/video games"/>
    <n v="0"/>
    <x v="121"/>
    <x v="6"/>
    <x v="17"/>
    <x v="1071"/>
    <d v="2015-11-17T19:04:53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x v="80"/>
    <x v="1"/>
    <s v="games/video games"/>
    <n v="6.8000000000000005E-4"/>
    <x v="800"/>
    <x v="6"/>
    <x v="17"/>
    <x v="1072"/>
    <d v="2014-02-05T19:58: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x v="0"/>
    <x v="29"/>
    <x v="1"/>
    <s v="games/video games"/>
    <n v="1.3333333333333334E-2"/>
    <x v="119"/>
    <x v="6"/>
    <x v="17"/>
    <x v="1073"/>
    <d v="2011-10-16T23:09:01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x v="209"/>
    <x v="1"/>
    <s v="games/video games"/>
    <n v="6.3092592592592589E-2"/>
    <x v="801"/>
    <x v="6"/>
    <x v="17"/>
    <x v="1074"/>
    <d v="2014-01-04T04:09:05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x v="0"/>
    <x v="83"/>
    <x v="1"/>
    <s v="games/video games"/>
    <n v="4.4999999999999998E-2"/>
    <x v="2"/>
    <x v="6"/>
    <x v="17"/>
    <x v="1075"/>
    <d v="2012-05-06T21:41:56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x v="266"/>
    <x v="1"/>
    <s v="games/video games"/>
    <n v="0.62765333333333329"/>
    <x v="802"/>
    <x v="6"/>
    <x v="17"/>
    <x v="1076"/>
    <d v="2014-09-11T09:04:10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x v="157"/>
    <x v="1"/>
    <s v="games/video games"/>
    <n v="0.29376000000000002"/>
    <x v="803"/>
    <x v="6"/>
    <x v="17"/>
    <x v="1077"/>
    <d v="2016-01-14T04:00:11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x v="81"/>
    <x v="1"/>
    <s v="games/video games"/>
    <n v="7.4999999999999997E-2"/>
    <x v="377"/>
    <x v="6"/>
    <x v="17"/>
    <x v="1078"/>
    <d v="2011-07-22T04:42:01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x v="59"/>
    <x v="1"/>
    <s v="games/video games"/>
    <n v="2.6076923076923077E-2"/>
    <x v="804"/>
    <x v="6"/>
    <x v="17"/>
    <x v="1079"/>
    <d v="2016-05-14T13:35:36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0"/>
    <x v="15"/>
    <x v="1"/>
    <s v="games/video games"/>
    <n v="9.1050000000000006E-2"/>
    <x v="805"/>
    <x v="6"/>
    <x v="17"/>
    <x v="1080"/>
    <d v="2014-05-11T03:18:53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0"/>
    <x v="80"/>
    <x v="1"/>
    <s v="games/video games"/>
    <n v="1.7647058823529413E-4"/>
    <x v="366"/>
    <x v="6"/>
    <x v="17"/>
    <x v="1081"/>
    <d v="2015-01-28T22:14:52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0"/>
    <x v="83"/>
    <x v="1"/>
    <s v="games/video games"/>
    <n v="5.5999999999999999E-3"/>
    <x v="806"/>
    <x v="6"/>
    <x v="17"/>
    <x v="1082"/>
    <d v="2012-08-10T21:44:48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x v="29"/>
    <x v="1"/>
    <s v="games/video games"/>
    <n v="8.2000000000000007E-3"/>
    <x v="807"/>
    <x v="6"/>
    <x v="17"/>
    <x v="1083"/>
    <d v="2014-08-02T15:49:43"/>
  </r>
  <r>
    <x v="1084"/>
    <x v="1084"/>
    <s v="I want to start my own channel for gaming"/>
    <n v="550"/>
    <n v="0"/>
    <x v="2"/>
    <x v="0"/>
    <s v="USD"/>
    <n v="1407534804"/>
    <n v="1404942804"/>
    <x v="0"/>
    <x v="78"/>
    <x v="1"/>
    <s v="games/video games"/>
    <n v="0"/>
    <x v="121"/>
    <x v="6"/>
    <x v="17"/>
    <x v="1084"/>
    <d v="2014-08-08T21:53:24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0"/>
    <x v="82"/>
    <x v="1"/>
    <s v="games/video games"/>
    <n v="3.4200000000000001E-2"/>
    <x v="808"/>
    <x v="6"/>
    <x v="17"/>
    <x v="1085"/>
    <d v="2016-03-14T15:06:15"/>
  </r>
  <r>
    <x v="1086"/>
    <x v="1086"/>
    <s v="Humanity's future in the Galaxy"/>
    <n v="18000"/>
    <n v="15"/>
    <x v="2"/>
    <x v="0"/>
    <s v="USD"/>
    <n v="1408913291"/>
    <n v="1406321291"/>
    <x v="0"/>
    <x v="84"/>
    <x v="1"/>
    <s v="games/video games"/>
    <n v="8.3333333333333339E-4"/>
    <x v="507"/>
    <x v="6"/>
    <x v="17"/>
    <x v="1086"/>
    <d v="2014-08-24T20:48:11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x v="78"/>
    <x v="1"/>
    <s v="games/video games"/>
    <n v="0"/>
    <x v="121"/>
    <x v="6"/>
    <x v="17"/>
    <x v="1087"/>
    <d v="2014-06-15T17:08:0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0"/>
    <x v="206"/>
    <x v="1"/>
    <s v="games/video games"/>
    <n v="0.14182977777777778"/>
    <x v="809"/>
    <x v="6"/>
    <x v="17"/>
    <x v="1088"/>
    <d v="2014-04-24T19:11:0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x v="0"/>
    <x v="72"/>
    <x v="1"/>
    <s v="games/video games"/>
    <n v="7.8266666666666665E-2"/>
    <x v="810"/>
    <x v="6"/>
    <x v="17"/>
    <x v="1089"/>
    <d v="2015-06-26T04:32:55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x v="29"/>
    <x v="1"/>
    <s v="games/video games"/>
    <n v="3.8464497269020693E-4"/>
    <x v="144"/>
    <x v="6"/>
    <x v="17"/>
    <x v="1090"/>
    <d v="2015-05-29T04:27:33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x v="84"/>
    <x v="1"/>
    <s v="games/video games"/>
    <n v="0.125"/>
    <x v="385"/>
    <x v="6"/>
    <x v="17"/>
    <x v="1091"/>
    <d v="2016-04-10T18:41:12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x v="63"/>
    <x v="1"/>
    <s v="games/video games"/>
    <n v="1.0500000000000001E-2"/>
    <x v="366"/>
    <x v="6"/>
    <x v="17"/>
    <x v="1092"/>
    <d v="2013-01-06T00:37:18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x v="80"/>
    <x v="1"/>
    <s v="games/video games"/>
    <n v="0.14083333333333334"/>
    <x v="811"/>
    <x v="6"/>
    <x v="17"/>
    <x v="1093"/>
    <d v="2016-02-11T23:22: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x v="74"/>
    <x v="1"/>
    <s v="games/video games"/>
    <n v="0.18300055555555556"/>
    <x v="812"/>
    <x v="6"/>
    <x v="17"/>
    <x v="1094"/>
    <d v="2011-10-09T17:07:13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x v="225"/>
    <x v="1"/>
    <s v="games/video games"/>
    <n v="5.0347999999999997E-2"/>
    <x v="813"/>
    <x v="6"/>
    <x v="17"/>
    <x v="1095"/>
    <d v="2013-08-30T12:53:40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x v="60"/>
    <x v="1"/>
    <s v="games/video games"/>
    <n v="0.17933333333333334"/>
    <x v="814"/>
    <x v="6"/>
    <x v="17"/>
    <x v="1096"/>
    <d v="2014-10-04T03:30:00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x v="63"/>
    <x v="1"/>
    <s v="games/video games"/>
    <n v="4.6999999999999999E-4"/>
    <x v="815"/>
    <x v="6"/>
    <x v="17"/>
    <x v="1097"/>
    <d v="2014-03-02T19:01: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x v="0"/>
    <x v="19"/>
    <x v="1"/>
    <s v="games/video games"/>
    <n v="7.2120000000000004E-2"/>
    <x v="816"/>
    <x v="6"/>
    <x v="17"/>
    <x v="1098"/>
    <d v="2014-04-13T18:18:15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x v="29"/>
    <x v="1"/>
    <s v="games/video games"/>
    <n v="5.0000000000000001E-3"/>
    <x v="384"/>
    <x v="6"/>
    <x v="17"/>
    <x v="1099"/>
    <d v="2015-05-13T20:04:28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x v="73"/>
    <x v="1"/>
    <s v="games/video games"/>
    <n v="2.5000000000000001E-2"/>
    <x v="119"/>
    <x v="6"/>
    <x v="17"/>
    <x v="1100"/>
    <d v="2016-02-14T02:39:31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x v="0"/>
    <x v="79"/>
    <x v="1"/>
    <s v="games/video games"/>
    <n v="4.0999999999999999E-4"/>
    <x v="817"/>
    <x v="6"/>
    <x v="17"/>
    <x v="1101"/>
    <d v="2016-07-14T18:12:00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x v="54"/>
    <x v="1"/>
    <s v="games/video games"/>
    <n v="5.3124999999999999E-2"/>
    <x v="818"/>
    <x v="6"/>
    <x v="17"/>
    <x v="1102"/>
    <d v="2013-12-09T05:59:00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x v="41"/>
    <x v="1"/>
    <s v="games/video games"/>
    <n v="1.6199999999999999E-2"/>
    <x v="796"/>
    <x v="6"/>
    <x v="17"/>
    <x v="1103"/>
    <d v="2016-06-18T05:19:50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x v="77"/>
    <x v="1"/>
    <s v="games/video games"/>
    <n v="4.9516666666666667E-2"/>
    <x v="819"/>
    <x v="6"/>
    <x v="17"/>
    <x v="1104"/>
    <d v="2014-06-11T09:50:21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x v="9"/>
    <x v="1"/>
    <s v="games/video games"/>
    <n v="1.5900000000000001E-3"/>
    <x v="820"/>
    <x v="6"/>
    <x v="17"/>
    <x v="1105"/>
    <d v="2014-03-24T02:15:2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x v="63"/>
    <x v="1"/>
    <s v="games/video games"/>
    <n v="0.41249999999999998"/>
    <x v="821"/>
    <x v="6"/>
    <x v="17"/>
    <x v="1106"/>
    <d v="2012-04-04T16:46:15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x v="78"/>
    <x v="1"/>
    <s v="games/video games"/>
    <n v="0"/>
    <x v="121"/>
    <x v="6"/>
    <x v="17"/>
    <x v="1107"/>
    <d v="2014-07-23T20:40:24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x v="64"/>
    <x v="1"/>
    <s v="games/video games"/>
    <n v="2.93E-2"/>
    <x v="822"/>
    <x v="6"/>
    <x v="17"/>
    <x v="1108"/>
    <d v="2012-04-13T14:17:15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x v="83"/>
    <x v="1"/>
    <s v="games/video games"/>
    <n v="4.4999999999999997E-3"/>
    <x v="2"/>
    <x v="6"/>
    <x v="17"/>
    <x v="1109"/>
    <d v="2016-11-18T19:03:10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x v="202"/>
    <x v="1"/>
    <s v="games/video games"/>
    <n v="5.1000000000000004E-3"/>
    <x v="823"/>
    <x v="6"/>
    <x v="17"/>
    <x v="1110"/>
    <d v="2012-12-07T22:23:42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x v="29"/>
    <x v="1"/>
    <s v="games/video games"/>
    <n v="4.0000000000000002E-4"/>
    <x v="120"/>
    <x v="6"/>
    <x v="17"/>
    <x v="1111"/>
    <d v="2016-01-08T04:53:10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x v="267"/>
    <x v="1"/>
    <s v="games/video games"/>
    <n v="0.35537409090909089"/>
    <x v="824"/>
    <x v="6"/>
    <x v="17"/>
    <x v="1112"/>
    <d v="2015-01-19T08:30:00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x v="29"/>
    <x v="1"/>
    <s v="games/video games"/>
    <n v="5.0000000000000001E-3"/>
    <x v="144"/>
    <x v="6"/>
    <x v="17"/>
    <x v="1113"/>
    <d v="2014-08-14T23:27:00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x v="83"/>
    <x v="1"/>
    <s v="games/video games"/>
    <n v="1.6666666666666668E-3"/>
    <x v="825"/>
    <x v="6"/>
    <x v="17"/>
    <x v="1114"/>
    <d v="2013-10-09T08:18:0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x v="80"/>
    <x v="1"/>
    <s v="games/video games"/>
    <n v="1.325E-3"/>
    <x v="514"/>
    <x v="6"/>
    <x v="17"/>
    <x v="1115"/>
    <d v="2016-03-30T15:41:35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0"/>
    <x v="73"/>
    <x v="1"/>
    <s v="games/video games"/>
    <n v="3.5704000000000004E-4"/>
    <x v="826"/>
    <x v="6"/>
    <x v="17"/>
    <x v="1116"/>
    <d v="2012-06-09T20:20:08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0"/>
    <x v="22"/>
    <x v="1"/>
    <s v="games/video games"/>
    <n v="8.3000000000000004E-2"/>
    <x v="827"/>
    <x v="6"/>
    <x v="17"/>
    <x v="1117"/>
    <d v="2015-12-25T14:21:53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x v="83"/>
    <x v="1"/>
    <s v="games/video games"/>
    <n v="2.4222222222222221E-2"/>
    <x v="828"/>
    <x v="6"/>
    <x v="17"/>
    <x v="1118"/>
    <d v="2014-04-05T02:59:39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x v="29"/>
    <x v="1"/>
    <s v="games/video games"/>
    <n v="2.3809523809523812E-3"/>
    <x v="144"/>
    <x v="6"/>
    <x v="17"/>
    <x v="1119"/>
    <d v="2014-04-06T19:01:04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0"/>
    <x v="78"/>
    <x v="1"/>
    <s v="games/video games"/>
    <n v="0"/>
    <x v="121"/>
    <x v="6"/>
    <x v="17"/>
    <x v="1120"/>
    <d v="2011-10-28T20:56:40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0"/>
    <x v="81"/>
    <x v="1"/>
    <s v="games/video games"/>
    <n v="1.16E-4"/>
    <x v="829"/>
    <x v="6"/>
    <x v="17"/>
    <x v="1121"/>
    <d v="2016-03-13T21:25:16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x v="78"/>
    <x v="1"/>
    <s v="games/video games"/>
    <n v="0"/>
    <x v="121"/>
    <x v="6"/>
    <x v="17"/>
    <x v="1122"/>
    <d v="2013-05-30T16:53:45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x v="83"/>
    <x v="1"/>
    <s v="games/video games"/>
    <n v="2.2000000000000001E-3"/>
    <x v="830"/>
    <x v="6"/>
    <x v="17"/>
    <x v="1123"/>
    <d v="2014-04-19T12:34:08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x v="63"/>
    <x v="1"/>
    <s v="games/mobile games"/>
    <n v="4.7222222222222223E-3"/>
    <x v="831"/>
    <x v="6"/>
    <x v="18"/>
    <x v="1124"/>
    <d v="2015-04-30T16:00:51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x v="78"/>
    <x v="1"/>
    <s v="games/mobile games"/>
    <n v="0"/>
    <x v="121"/>
    <x v="6"/>
    <x v="18"/>
    <x v="1125"/>
    <d v="2015-09-25T14:58:50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0"/>
    <x v="84"/>
    <x v="1"/>
    <s v="games/mobile games"/>
    <n v="5.0000000000000001E-3"/>
    <x v="144"/>
    <x v="6"/>
    <x v="18"/>
    <x v="1126"/>
    <d v="2016-07-14T07:51:34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x v="23"/>
    <x v="1"/>
    <s v="games/mobile games"/>
    <n v="1.6714285714285713E-2"/>
    <x v="832"/>
    <x v="6"/>
    <x v="18"/>
    <x v="1127"/>
    <d v="2014-11-14T21:30:00"/>
  </r>
  <r>
    <x v="1128"/>
    <x v="1128"/>
    <s v="#havingfunFTW"/>
    <n v="1000"/>
    <n v="1"/>
    <x v="2"/>
    <x v="1"/>
    <s v="GBP"/>
    <n v="1407425717"/>
    <n v="1404833717"/>
    <x v="0"/>
    <x v="29"/>
    <x v="1"/>
    <s v="games/mobile games"/>
    <n v="1E-3"/>
    <x v="120"/>
    <x v="6"/>
    <x v="18"/>
    <x v="1128"/>
    <d v="2014-08-07T15:35:17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x v="84"/>
    <x v="1"/>
    <s v="games/mobile games"/>
    <n v="1.0499999999999999E-3"/>
    <x v="689"/>
    <x v="6"/>
    <x v="18"/>
    <x v="1129"/>
    <d v="2016-06-05T06:21:33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x v="83"/>
    <x v="1"/>
    <s v="games/mobile games"/>
    <n v="2.2000000000000001E-3"/>
    <x v="830"/>
    <x v="6"/>
    <x v="18"/>
    <x v="1130"/>
    <d v="2014-11-26T00:55:00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x v="78"/>
    <x v="1"/>
    <s v="games/mobile games"/>
    <n v="0"/>
    <x v="121"/>
    <x v="6"/>
    <x v="18"/>
    <x v="1131"/>
    <d v="2015-12-24T21:47:4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x v="62"/>
    <x v="1"/>
    <s v="games/mobile games"/>
    <n v="0.14380000000000001"/>
    <x v="833"/>
    <x v="6"/>
    <x v="18"/>
    <x v="1132"/>
    <d v="2017-01-01T02:46:11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x v="29"/>
    <x v="1"/>
    <s v="games/mobile games"/>
    <n v="6.6666666666666671E-3"/>
    <x v="135"/>
    <x v="6"/>
    <x v="18"/>
    <x v="1133"/>
    <d v="2014-07-31T09:46:21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0"/>
    <x v="29"/>
    <x v="1"/>
    <s v="games/mobile games"/>
    <n v="4.0000000000000003E-5"/>
    <x v="120"/>
    <x v="6"/>
    <x v="18"/>
    <x v="1134"/>
    <d v="2014-11-29T04:33:00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x v="29"/>
    <x v="1"/>
    <s v="games/mobile games"/>
    <n v="0.05"/>
    <x v="73"/>
    <x v="6"/>
    <x v="18"/>
    <x v="1135"/>
    <d v="2016-08-06T23:44:54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x v="79"/>
    <x v="1"/>
    <s v="games/mobile games"/>
    <n v="6.4439140811455853E-2"/>
    <x v="834"/>
    <x v="6"/>
    <x v="18"/>
    <x v="1136"/>
    <d v="2015-12-19T16:07:09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x v="70"/>
    <x v="1"/>
    <s v="games/mobile games"/>
    <n v="0.39500000000000002"/>
    <x v="835"/>
    <x v="6"/>
    <x v="18"/>
    <x v="1137"/>
    <d v="2016-04-23T19:40:21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x v="80"/>
    <x v="1"/>
    <s v="games/mobile games"/>
    <n v="3.5714285714285713E-3"/>
    <x v="683"/>
    <x v="6"/>
    <x v="18"/>
    <x v="1138"/>
    <d v="2017-01-21T21:45:31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x v="29"/>
    <x v="1"/>
    <s v="games/mobile games"/>
    <n v="6.2500000000000001E-4"/>
    <x v="144"/>
    <x v="6"/>
    <x v="18"/>
    <x v="1139"/>
    <d v="2015-01-01T08:20:26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x v="78"/>
    <x v="1"/>
    <s v="games/mobile games"/>
    <n v="0"/>
    <x v="121"/>
    <x v="6"/>
    <x v="18"/>
    <x v="1140"/>
    <d v="2015-08-06T11:05:21"/>
  </r>
  <r>
    <x v="1141"/>
    <x v="1141"/>
    <s v="I think this will be a great game!"/>
    <n v="500"/>
    <n v="0"/>
    <x v="2"/>
    <x v="12"/>
    <s v="EUR"/>
    <n v="1436460450"/>
    <n v="1433868450"/>
    <x v="0"/>
    <x v="78"/>
    <x v="1"/>
    <s v="games/mobile games"/>
    <n v="0"/>
    <x v="121"/>
    <x v="6"/>
    <x v="18"/>
    <x v="1141"/>
    <d v="2015-07-09T16:47:30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x v="78"/>
    <x v="1"/>
    <s v="games/mobile games"/>
    <n v="0"/>
    <x v="121"/>
    <x v="6"/>
    <x v="18"/>
    <x v="1142"/>
    <d v="2015-02-17T00:08:47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x v="22"/>
    <x v="1"/>
    <s v="games/mobile games"/>
    <n v="4.1333333333333335E-3"/>
    <x v="836"/>
    <x v="6"/>
    <x v="18"/>
    <x v="1143"/>
    <d v="2015-12-17T04:38:46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0"/>
    <x v="78"/>
    <x v="1"/>
    <s v="food/food trucks"/>
    <n v="0"/>
    <x v="121"/>
    <x v="7"/>
    <x v="19"/>
    <x v="1144"/>
    <d v="2015-04-29T04:22:00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0"/>
    <x v="29"/>
    <x v="1"/>
    <s v="food/food trucks"/>
    <n v="1.25E-3"/>
    <x v="101"/>
    <x v="7"/>
    <x v="19"/>
    <x v="1145"/>
    <d v="2014-10-02T17:56:32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0"/>
    <x v="8"/>
    <x v="1"/>
    <s v="food/food trucks"/>
    <n v="8.8333333333333333E-2"/>
    <x v="837"/>
    <x v="7"/>
    <x v="19"/>
    <x v="1146"/>
    <d v="2014-05-02T22:52:53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x v="78"/>
    <x v="1"/>
    <s v="food/food trucks"/>
    <n v="0"/>
    <x v="121"/>
    <x v="7"/>
    <x v="19"/>
    <x v="1147"/>
    <d v="2014-10-19T23:19:43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x v="0"/>
    <x v="83"/>
    <x v="1"/>
    <s v="food/food trucks"/>
    <n v="4.8666666666666667E-3"/>
    <x v="838"/>
    <x v="7"/>
    <x v="19"/>
    <x v="1148"/>
    <d v="2016-12-01T05:06:21"/>
  </r>
  <r>
    <x v="1149"/>
    <x v="1149"/>
    <s v="Bringing culturally diverse Floridian cuisine to the people!"/>
    <n v="50000"/>
    <n v="75"/>
    <x v="2"/>
    <x v="0"/>
    <s v="USD"/>
    <n v="1466096566"/>
    <n v="1463504566"/>
    <x v="0"/>
    <x v="84"/>
    <x v="1"/>
    <s v="food/food trucks"/>
    <n v="1.5E-3"/>
    <x v="839"/>
    <x v="7"/>
    <x v="19"/>
    <x v="1149"/>
    <d v="2016-06-16T17:02:46"/>
  </r>
  <r>
    <x v="1150"/>
    <x v="1150"/>
    <s v="Bringing delicious authentic and fusion Taiwanese Food to the West Coast."/>
    <n v="2500"/>
    <n v="252"/>
    <x v="2"/>
    <x v="0"/>
    <s v="USD"/>
    <n v="1452293675"/>
    <n v="1447109675"/>
    <x v="0"/>
    <x v="79"/>
    <x v="1"/>
    <s v="food/food trucks"/>
    <n v="0.1008"/>
    <x v="840"/>
    <x v="7"/>
    <x v="19"/>
    <x v="1150"/>
    <d v="2016-01-08T22:54:35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x v="78"/>
    <x v="1"/>
    <s v="food/food trucks"/>
    <n v="0"/>
    <x v="121"/>
    <x v="7"/>
    <x v="19"/>
    <x v="1151"/>
    <d v="2015-09-07T02:27:43"/>
  </r>
  <r>
    <x v="1152"/>
    <x v="1152"/>
    <s v="Peruvian food truck with an LA twist."/>
    <n v="16000"/>
    <n v="911"/>
    <x v="2"/>
    <x v="0"/>
    <s v="USD"/>
    <n v="1431709312"/>
    <n v="1429117312"/>
    <x v="0"/>
    <x v="41"/>
    <x v="1"/>
    <s v="food/food trucks"/>
    <n v="5.6937500000000002E-2"/>
    <x v="841"/>
    <x v="7"/>
    <x v="19"/>
    <x v="1152"/>
    <d v="2015-05-15T17:01:52"/>
  </r>
  <r>
    <x v="1153"/>
    <x v="1153"/>
    <s v="A mobile concession trailer for snow cones, ice cream, smoothies and more"/>
    <n v="8000"/>
    <n v="50"/>
    <x v="2"/>
    <x v="0"/>
    <s v="USD"/>
    <n v="1434647305"/>
    <n v="1432055305"/>
    <x v="0"/>
    <x v="29"/>
    <x v="1"/>
    <s v="food/food trucks"/>
    <n v="6.2500000000000003E-3"/>
    <x v="73"/>
    <x v="7"/>
    <x v="19"/>
    <x v="1153"/>
    <d v="2015-06-18T17:08:25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x v="83"/>
    <x v="1"/>
    <s v="food/food trucks"/>
    <n v="6.5000000000000002E-2"/>
    <x v="149"/>
    <x v="7"/>
    <x v="19"/>
    <x v="1154"/>
    <d v="2015-09-06T02:36:46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x v="22"/>
    <x v="1"/>
    <s v="food/food trucks"/>
    <n v="7.5199999999999998E-3"/>
    <x v="842"/>
    <x v="7"/>
    <x v="19"/>
    <x v="1155"/>
    <d v="2014-08-14T18:20:08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x v="78"/>
    <x v="1"/>
    <s v="food/food trucks"/>
    <n v="0"/>
    <x v="121"/>
    <x v="7"/>
    <x v="19"/>
    <x v="1156"/>
    <d v="2015-02-24T01:42:42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x v="83"/>
    <x v="1"/>
    <s v="food/food trucks"/>
    <n v="1.5100000000000001E-2"/>
    <x v="690"/>
    <x v="7"/>
    <x v="19"/>
    <x v="1157"/>
    <d v="2014-12-05T16:04:40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x v="83"/>
    <x v="1"/>
    <s v="food/food trucks"/>
    <n v="4.6666666666666671E-3"/>
    <x v="123"/>
    <x v="7"/>
    <x v="19"/>
    <x v="1158"/>
    <d v="2014-12-09T02:12:08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x v="78"/>
    <x v="1"/>
    <s v="food/food trucks"/>
    <n v="0"/>
    <x v="121"/>
    <x v="7"/>
    <x v="19"/>
    <x v="1159"/>
    <d v="2015-06-30T15:45:00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x v="10"/>
    <x v="1"/>
    <s v="food/food trucks"/>
    <n v="3.85E-2"/>
    <x v="843"/>
    <x v="7"/>
    <x v="19"/>
    <x v="1160"/>
    <d v="2015-03-28T02:43:06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x v="78"/>
    <x v="1"/>
    <s v="food/food trucks"/>
    <n v="0"/>
    <x v="121"/>
    <x v="7"/>
    <x v="19"/>
    <x v="1161"/>
    <d v="2015-05-19T15:06:2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x v="84"/>
    <x v="1"/>
    <s v="food/food trucks"/>
    <n v="5.8333333333333338E-4"/>
    <x v="844"/>
    <x v="7"/>
    <x v="19"/>
    <x v="1162"/>
    <d v="2014-09-25T16:24:24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x v="78"/>
    <x v="1"/>
    <s v="food/food trucks"/>
    <n v="0"/>
    <x v="121"/>
    <x v="7"/>
    <x v="19"/>
    <x v="1163"/>
    <d v="2014-08-09T17:22:00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x v="78"/>
    <x v="1"/>
    <s v="food/food trucks"/>
    <n v="0"/>
    <x v="121"/>
    <x v="7"/>
    <x v="19"/>
    <x v="1164"/>
    <d v="2016-06-18T17:23:02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x v="20"/>
    <x v="1"/>
    <s v="food/food trucks"/>
    <n v="0.20705000000000001"/>
    <x v="845"/>
    <x v="7"/>
    <x v="19"/>
    <x v="1165"/>
    <d v="2014-07-06T05:08:50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x v="22"/>
    <x v="1"/>
    <s v="food/food trucks"/>
    <n v="0.19139999999999999"/>
    <x v="846"/>
    <x v="7"/>
    <x v="19"/>
    <x v="1166"/>
    <d v="2015-06-26T04:00:00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0"/>
    <x v="38"/>
    <x v="1"/>
    <s v="food/food trucks"/>
    <n v="1.6316666666666667E-2"/>
    <x v="847"/>
    <x v="7"/>
    <x v="19"/>
    <x v="1167"/>
    <d v="2014-09-12T17:38:15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x v="83"/>
    <x v="1"/>
    <s v="food/food trucks"/>
    <n v="5.6666666666666664E-2"/>
    <x v="848"/>
    <x v="7"/>
    <x v="19"/>
    <x v="1168"/>
    <d v="2016-09-22T01:17:45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x v="83"/>
    <x v="1"/>
    <s v="food/food trucks"/>
    <n v="1.6999999999999999E-3"/>
    <x v="162"/>
    <x v="7"/>
    <x v="19"/>
    <x v="1169"/>
    <d v="2015-02-22T08:29:23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x v="84"/>
    <x v="1"/>
    <s v="food/food trucks"/>
    <n v="4.0000000000000001E-3"/>
    <x v="73"/>
    <x v="7"/>
    <x v="19"/>
    <x v="1170"/>
    <d v="2015-05-30T21:26:11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0"/>
    <x v="29"/>
    <x v="1"/>
    <s v="food/food trucks"/>
    <n v="1E-3"/>
    <x v="384"/>
    <x v="7"/>
    <x v="19"/>
    <x v="1171"/>
    <d v="2014-11-13T20:18:47"/>
  </r>
  <r>
    <x v="1172"/>
    <x v="1172"/>
    <s v="Bringing YOUR favorite dog recipes to the streets."/>
    <n v="9000"/>
    <n v="0"/>
    <x v="2"/>
    <x v="0"/>
    <s v="USD"/>
    <n v="1408551752"/>
    <n v="1405959752"/>
    <x v="0"/>
    <x v="78"/>
    <x v="1"/>
    <s v="food/food trucks"/>
    <n v="0"/>
    <x v="121"/>
    <x v="7"/>
    <x v="19"/>
    <x v="1172"/>
    <d v="2014-08-20T16:22:32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x v="29"/>
    <x v="1"/>
    <s v="food/food trucks"/>
    <n v="2.4000000000000001E-4"/>
    <x v="180"/>
    <x v="7"/>
    <x v="19"/>
    <x v="1173"/>
    <d v="2015-08-03T04:27:37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0"/>
    <x v="10"/>
    <x v="1"/>
    <s v="food/food trucks"/>
    <n v="5.906666666666667E-2"/>
    <x v="849"/>
    <x v="7"/>
    <x v="19"/>
    <x v="1174"/>
    <d v="2016-05-08T20:12:07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x v="82"/>
    <x v="1"/>
    <s v="food/food trucks"/>
    <n v="2.9250000000000002E-2"/>
    <x v="178"/>
    <x v="7"/>
    <x v="19"/>
    <x v="1175"/>
    <d v="2015-07-15T17:28:5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x v="29"/>
    <x v="1"/>
    <s v="food/food trucks"/>
    <n v="5.7142857142857142E-5"/>
    <x v="119"/>
    <x v="7"/>
    <x v="19"/>
    <x v="1176"/>
    <d v="2017-03-06T13:00:00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x v="78"/>
    <x v="1"/>
    <s v="food/food trucks"/>
    <n v="0"/>
    <x v="121"/>
    <x v="7"/>
    <x v="19"/>
    <x v="1177"/>
    <d v="2014-10-15T15:51:36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x v="29"/>
    <x v="1"/>
    <s v="food/food trucks"/>
    <n v="6.666666666666667E-5"/>
    <x v="144"/>
    <x v="7"/>
    <x v="19"/>
    <x v="1178"/>
    <d v="2014-08-16T21:44:12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x v="81"/>
    <x v="1"/>
    <s v="food/food trucks"/>
    <n v="5.3333333333333337E-2"/>
    <x v="850"/>
    <x v="7"/>
    <x v="19"/>
    <x v="1179"/>
    <d v="2015-10-28T17:17:07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x v="0"/>
    <x v="268"/>
    <x v="1"/>
    <s v="food/food trucks"/>
    <n v="0.11749999999999999"/>
    <x v="851"/>
    <x v="7"/>
    <x v="19"/>
    <x v="1180"/>
    <d v="2014-06-28T19:21:54"/>
  </r>
  <r>
    <x v="1181"/>
    <x v="1181"/>
    <s v="Bringing the best tacos to the streets of Chicago!"/>
    <n v="50000"/>
    <n v="4"/>
    <x v="2"/>
    <x v="0"/>
    <s v="USD"/>
    <n v="1425197321"/>
    <n v="1422605321"/>
    <x v="0"/>
    <x v="83"/>
    <x v="1"/>
    <s v="food/food trucks"/>
    <n v="8.0000000000000007E-5"/>
    <x v="852"/>
    <x v="7"/>
    <x v="19"/>
    <x v="1181"/>
    <d v="2015-03-01T08:08:41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x v="80"/>
    <x v="1"/>
    <s v="food/food trucks"/>
    <n v="4.2000000000000003E-2"/>
    <x v="689"/>
    <x v="7"/>
    <x v="19"/>
    <x v="1182"/>
    <d v="2017-01-12T16:42:00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x v="83"/>
    <x v="1"/>
    <s v="food/food trucks"/>
    <n v="0.04"/>
    <x v="853"/>
    <x v="7"/>
    <x v="19"/>
    <x v="1183"/>
    <d v="2016-11-02T03:59:00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x v="269"/>
    <x v="0"/>
    <s v="photography/photobooks"/>
    <n v="1.0493636363636363"/>
    <x v="854"/>
    <x v="8"/>
    <x v="20"/>
    <x v="1184"/>
    <d v="2017-02-06T14:23:31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x v="112"/>
    <x v="0"/>
    <s v="photography/photobooks"/>
    <n v="1.0544"/>
    <x v="855"/>
    <x v="8"/>
    <x v="20"/>
    <x v="1185"/>
    <d v="2015-06-08T04:00:0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x v="252"/>
    <x v="0"/>
    <s v="photography/photobooks"/>
    <n v="1.0673333333333332"/>
    <x v="856"/>
    <x v="8"/>
    <x v="20"/>
    <x v="1186"/>
    <d v="2015-06-01T22:42:0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x v="16"/>
    <x v="0"/>
    <s v="photography/photobooks"/>
    <n v="1.0412571428571429"/>
    <x v="857"/>
    <x v="8"/>
    <x v="20"/>
    <x v="1187"/>
    <d v="2015-05-17T18:00:0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0"/>
    <x v="268"/>
    <x v="0"/>
    <s v="photography/photobooks"/>
    <n v="1.6054999999999999"/>
    <x v="858"/>
    <x v="8"/>
    <x v="20"/>
    <x v="1188"/>
    <d v="2016-12-28T16:49:0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x v="48"/>
    <x v="0"/>
    <s v="photography/photobooks"/>
    <n v="1.0777777777777777"/>
    <x v="859"/>
    <x v="8"/>
    <x v="20"/>
    <x v="1189"/>
    <d v="2016-06-29T23:29:55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0"/>
    <x v="62"/>
    <x v="0"/>
    <s v="photography/photobooks"/>
    <n v="1.35"/>
    <x v="860"/>
    <x v="8"/>
    <x v="20"/>
    <x v="1190"/>
    <d v="2014-08-31T15:58:45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x v="51"/>
    <x v="0"/>
    <s v="photography/photobooks"/>
    <n v="1.0907407407407408"/>
    <x v="861"/>
    <x v="8"/>
    <x v="20"/>
    <x v="1191"/>
    <d v="2016-03-20T13:29: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x v="0"/>
    <x v="41"/>
    <x v="0"/>
    <s v="photography/photobooks"/>
    <n v="2.9"/>
    <x v="862"/>
    <x v="8"/>
    <x v="20"/>
    <x v="1192"/>
    <d v="2017-02-11T12:09:38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x v="270"/>
    <x v="0"/>
    <s v="photography/photobooks"/>
    <n v="1.0395714285714286"/>
    <x v="863"/>
    <x v="8"/>
    <x v="20"/>
    <x v="1193"/>
    <d v="2016-04-09T17:37:33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x v="271"/>
    <x v="0"/>
    <s v="photography/photobooks"/>
    <n v="3.2223999999999999"/>
    <x v="864"/>
    <x v="8"/>
    <x v="20"/>
    <x v="1194"/>
    <d v="2015-04-08T11:42:59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x v="203"/>
    <x v="0"/>
    <s v="photography/photobooks"/>
    <n v="1.35"/>
    <x v="865"/>
    <x v="8"/>
    <x v="20"/>
    <x v="1195"/>
    <d v="2015-12-20T09:00:0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x v="0"/>
    <x v="272"/>
    <x v="0"/>
    <s v="photography/photobooks"/>
    <n v="2.6991034482758622"/>
    <x v="866"/>
    <x v="8"/>
    <x v="20"/>
    <x v="1196"/>
    <d v="2015-12-18T19:38:59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x v="100"/>
    <x v="0"/>
    <s v="photography/photobooks"/>
    <n v="2.5329333333333333"/>
    <x v="867"/>
    <x v="8"/>
    <x v="20"/>
    <x v="1197"/>
    <d v="2016-06-13T05:59:0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x v="157"/>
    <x v="0"/>
    <s v="photography/photobooks"/>
    <n v="2.6059999999999999"/>
    <x v="868"/>
    <x v="8"/>
    <x v="20"/>
    <x v="1198"/>
    <d v="2015-12-31T03:00:0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x v="82"/>
    <x v="0"/>
    <s v="photography/photobooks"/>
    <n v="1.0131677953348381"/>
    <x v="869"/>
    <x v="8"/>
    <x v="20"/>
    <x v="1199"/>
    <d v="2015-07-08T18:30:0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x v="273"/>
    <x v="0"/>
    <s v="photography/photobooks"/>
    <n v="1.2560416666666667"/>
    <x v="870"/>
    <x v="8"/>
    <x v="20"/>
    <x v="1200"/>
    <d v="2015-04-16T11:27:36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x v="112"/>
    <x v="0"/>
    <s v="photography/photobooks"/>
    <n v="1.0243783333333334"/>
    <x v="871"/>
    <x v="8"/>
    <x v="20"/>
    <x v="1201"/>
    <d v="2016-07-15T14:34:06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x v="197"/>
    <x v="0"/>
    <s v="photography/photobooks"/>
    <n v="1.99244"/>
    <x v="872"/>
    <x v="8"/>
    <x v="20"/>
    <x v="1202"/>
    <d v="2015-06-27T06:55:54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x v="21"/>
    <x v="0"/>
    <s v="photography/photobooks"/>
    <n v="1.0245398773006136"/>
    <x v="873"/>
    <x v="8"/>
    <x v="20"/>
    <x v="1203"/>
    <d v="2015-05-31T14:45:27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x v="7"/>
    <x v="0"/>
    <s v="photography/photobooks"/>
    <n v="1.0294615384615384"/>
    <x v="874"/>
    <x v="8"/>
    <x v="20"/>
    <x v="1204"/>
    <d v="2015-12-04T05:00:0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x v="95"/>
    <x v="0"/>
    <s v="photography/photobooks"/>
    <n v="1.0086153846153847"/>
    <x v="875"/>
    <x v="8"/>
    <x v="20"/>
    <x v="1205"/>
    <d v="2015-06-13T12:09:11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x v="58"/>
    <x v="0"/>
    <s v="photography/photobooks"/>
    <n v="1.1499999999999999"/>
    <x v="876"/>
    <x v="8"/>
    <x v="20"/>
    <x v="1206"/>
    <d v="2017-03-11T13:29:00"/>
  </r>
  <r>
    <x v="1207"/>
    <x v="1207"/>
    <s v="A humanistic photo book about ancestral &amp; post-modern Italy."/>
    <n v="16700"/>
    <n v="17396"/>
    <x v="0"/>
    <x v="13"/>
    <s v="EUR"/>
    <n v="1459418400"/>
    <n v="1456827573"/>
    <x v="0"/>
    <x v="261"/>
    <x v="0"/>
    <s v="photography/photobooks"/>
    <n v="1.0416766467065868"/>
    <x v="877"/>
    <x v="8"/>
    <x v="20"/>
    <x v="1207"/>
    <d v="2016-03-31T10:00:0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x v="11"/>
    <x v="0"/>
    <s v="photography/photobooks"/>
    <n v="1.5529999999999999"/>
    <x v="878"/>
    <x v="8"/>
    <x v="20"/>
    <x v="1208"/>
    <d v="2016-03-24T16:01:04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x v="67"/>
    <x v="0"/>
    <s v="photography/photobooks"/>
    <n v="1.06"/>
    <x v="879"/>
    <x v="8"/>
    <x v="20"/>
    <x v="1209"/>
    <d v="2017-02-25T20:18:25"/>
  </r>
  <r>
    <x v="1210"/>
    <x v="1210"/>
    <s v="En fotobok om livet i det enda andra GÃ¶teborg i vÃ¤rlden"/>
    <n v="20000"/>
    <n v="50863"/>
    <x v="0"/>
    <x v="11"/>
    <s v="SEK"/>
    <n v="1433106000"/>
    <n v="1431124572"/>
    <x v="0"/>
    <x v="273"/>
    <x v="0"/>
    <s v="photography/photobooks"/>
    <n v="2.5431499999999998"/>
    <x v="880"/>
    <x v="8"/>
    <x v="20"/>
    <x v="1210"/>
    <d v="2015-05-31T21:00:0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x v="79"/>
    <x v="0"/>
    <s v="photography/photobooks"/>
    <n v="1.0109999999999999"/>
    <x v="881"/>
    <x v="8"/>
    <x v="20"/>
    <x v="1211"/>
    <d v="2016-06-09T20:47:41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x v="183"/>
    <x v="0"/>
    <s v="photography/photobooks"/>
    <n v="1.2904"/>
    <x v="882"/>
    <x v="8"/>
    <x v="20"/>
    <x v="1212"/>
    <d v="2015-11-27T01:00:0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x v="52"/>
    <x v="0"/>
    <s v="photography/photobooks"/>
    <n v="1.0223076923076924"/>
    <x v="883"/>
    <x v="8"/>
    <x v="20"/>
    <x v="1213"/>
    <d v="2017-01-31T18:08: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x v="20"/>
    <x v="0"/>
    <s v="photography/photobooks"/>
    <n v="1.3180000000000001"/>
    <x v="884"/>
    <x v="8"/>
    <x v="20"/>
    <x v="1214"/>
    <d v="2015-06-09T20:10:05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x v="274"/>
    <x v="0"/>
    <s v="photography/photobooks"/>
    <n v="7.8608020000000005"/>
    <x v="885"/>
    <x v="8"/>
    <x v="20"/>
    <x v="1215"/>
    <d v="2014-05-30T22:09:16"/>
  </r>
  <r>
    <x v="1216"/>
    <x v="1216"/>
    <s v="A fine art photography book taking a new look at the art of bonsai."/>
    <n v="14000"/>
    <n v="20398"/>
    <x v="0"/>
    <x v="0"/>
    <s v="USD"/>
    <n v="1443826980"/>
    <n v="1441032457"/>
    <x v="0"/>
    <x v="147"/>
    <x v="0"/>
    <s v="photography/photobooks"/>
    <n v="1.4570000000000001"/>
    <x v="886"/>
    <x v="8"/>
    <x v="20"/>
    <x v="1216"/>
    <d v="2015-10-02T23:03:0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x v="275"/>
    <x v="0"/>
    <s v="photography/photobooks"/>
    <n v="1.026"/>
    <x v="887"/>
    <x v="8"/>
    <x v="20"/>
    <x v="1217"/>
    <d v="2016-07-14T19:25:4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x v="30"/>
    <x v="0"/>
    <s v="photography/photobooks"/>
    <n v="1.7227777777777777"/>
    <x v="888"/>
    <x v="8"/>
    <x v="20"/>
    <x v="1218"/>
    <d v="2015-11-01T03:00:0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x v="0"/>
    <x v="35"/>
    <x v="0"/>
    <s v="photography/photobooks"/>
    <n v="1.5916819571865444"/>
    <x v="889"/>
    <x v="8"/>
    <x v="20"/>
    <x v="1219"/>
    <d v="2016-10-20T11:05:13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0"/>
    <x v="205"/>
    <x v="0"/>
    <s v="photography/photobooks"/>
    <n v="1.0376666666666667"/>
    <x v="890"/>
    <x v="8"/>
    <x v="20"/>
    <x v="1220"/>
    <d v="2015-08-25T15:05:12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x v="273"/>
    <x v="0"/>
    <s v="photography/photobooks"/>
    <n v="1.1140954545454547"/>
    <x v="891"/>
    <x v="8"/>
    <x v="20"/>
    <x v="1221"/>
    <d v="2016-12-04T00:00:00"/>
  </r>
  <r>
    <x v="1222"/>
    <x v="1222"/>
    <s v="Project Pilgrim is my effort to work towards normalizing mental health."/>
    <n v="4000"/>
    <n v="11215"/>
    <x v="0"/>
    <x v="5"/>
    <s v="CAD"/>
    <n v="1459483200"/>
    <n v="1456852647"/>
    <x v="0"/>
    <x v="276"/>
    <x v="0"/>
    <s v="photography/photobooks"/>
    <n v="2.80375"/>
    <x v="892"/>
    <x v="8"/>
    <x v="20"/>
    <x v="1222"/>
    <d v="2016-04-01T04:00:0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x v="0"/>
    <x v="277"/>
    <x v="0"/>
    <s v="photography/photobooks"/>
    <n v="1.1210606060606061"/>
    <x v="893"/>
    <x v="8"/>
    <x v="20"/>
    <x v="1223"/>
    <d v="2016-11-10T05:15:09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x v="0"/>
    <x v="59"/>
    <x v="1"/>
    <s v="music/world music"/>
    <n v="7.0666666666666669E-2"/>
    <x v="894"/>
    <x v="4"/>
    <x v="21"/>
    <x v="1224"/>
    <d v="2014-06-06T13:11:42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x v="83"/>
    <x v="1"/>
    <s v="music/world music"/>
    <n v="4.3999999999999997E-2"/>
    <x v="895"/>
    <x v="4"/>
    <x v="21"/>
    <x v="1225"/>
    <d v="2013-10-22T21:44:38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x v="244"/>
    <x v="1"/>
    <s v="music/world music"/>
    <n v="3.8739999999999997E-2"/>
    <x v="896"/>
    <x v="4"/>
    <x v="21"/>
    <x v="1226"/>
    <d v="2014-04-21T01:00:00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x v="78"/>
    <x v="1"/>
    <s v="music/world music"/>
    <n v="0"/>
    <x v="121"/>
    <x v="4"/>
    <x v="21"/>
    <x v="1227"/>
    <d v="2014-08-07T07:00:00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x v="54"/>
    <x v="1"/>
    <s v="music/world music"/>
    <n v="0.29299999999999998"/>
    <x v="897"/>
    <x v="4"/>
    <x v="21"/>
    <x v="1228"/>
    <d v="2011-09-28T17:30:08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x v="29"/>
    <x v="1"/>
    <s v="music/world music"/>
    <n v="9.0909090909090905E-3"/>
    <x v="384"/>
    <x v="4"/>
    <x v="21"/>
    <x v="1229"/>
    <d v="2012-04-16T16:00:00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x v="78"/>
    <x v="1"/>
    <s v="music/world music"/>
    <n v="0"/>
    <x v="121"/>
    <x v="4"/>
    <x v="21"/>
    <x v="1230"/>
    <d v="2011-02-24T23:20:30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x v="78"/>
    <x v="1"/>
    <s v="music/world music"/>
    <n v="0"/>
    <x v="121"/>
    <x v="4"/>
    <x v="21"/>
    <x v="1231"/>
    <d v="2015-08-28T01:00:00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x v="29"/>
    <x v="1"/>
    <s v="music/world music"/>
    <n v="8.0000000000000002E-3"/>
    <x v="379"/>
    <x v="4"/>
    <x v="21"/>
    <x v="1232"/>
    <d v="2013-10-06T20:21:10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x v="79"/>
    <x v="1"/>
    <s v="music/world music"/>
    <n v="0.11600000000000001"/>
    <x v="862"/>
    <x v="4"/>
    <x v="21"/>
    <x v="1233"/>
    <d v="2012-02-21T22:46:14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x v="78"/>
    <x v="1"/>
    <s v="music/world music"/>
    <n v="0"/>
    <x v="121"/>
    <x v="4"/>
    <x v="21"/>
    <x v="1234"/>
    <d v="2015-02-02T18:55:42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x v="79"/>
    <x v="1"/>
    <s v="music/world music"/>
    <n v="2.787363950092912E-2"/>
    <x v="436"/>
    <x v="4"/>
    <x v="21"/>
    <x v="1235"/>
    <d v="2013-12-15T03:14:59"/>
  </r>
  <r>
    <x v="1236"/>
    <x v="1236"/>
    <s v="Raising money to give the musicians their due."/>
    <n v="2500"/>
    <n v="0"/>
    <x v="1"/>
    <x v="0"/>
    <s v="USD"/>
    <n v="1343491200"/>
    <n v="1342801164"/>
    <x v="0"/>
    <x v="78"/>
    <x v="1"/>
    <s v="music/world music"/>
    <n v="0"/>
    <x v="121"/>
    <x v="4"/>
    <x v="21"/>
    <x v="1236"/>
    <d v="2012-07-28T16:00:00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x v="78"/>
    <x v="1"/>
    <s v="music/world music"/>
    <n v="0"/>
    <x v="121"/>
    <x v="4"/>
    <x v="21"/>
    <x v="1237"/>
    <d v="2012-08-24T06:47:45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x v="83"/>
    <x v="1"/>
    <s v="music/world music"/>
    <n v="0.17799999999999999"/>
    <x v="898"/>
    <x v="4"/>
    <x v="21"/>
    <x v="1238"/>
    <d v="2011-08-06T14:38:56"/>
  </r>
  <r>
    <x v="1239"/>
    <x v="1239"/>
    <s v="Please consider helping us with our new CD and Riverdance Tour"/>
    <n v="2500"/>
    <n v="0"/>
    <x v="1"/>
    <x v="0"/>
    <s v="USD"/>
    <n v="1325804767"/>
    <n v="1323212767"/>
    <x v="0"/>
    <x v="78"/>
    <x v="1"/>
    <s v="music/world music"/>
    <n v="0"/>
    <x v="121"/>
    <x v="4"/>
    <x v="21"/>
    <x v="1239"/>
    <d v="2012-01-05T23:06:07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0"/>
    <x v="22"/>
    <x v="1"/>
    <s v="music/world music"/>
    <n v="3.0124999999999999E-2"/>
    <x v="899"/>
    <x v="4"/>
    <x v="21"/>
    <x v="1240"/>
    <d v="2013-07-12T21:51:00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x v="69"/>
    <x v="1"/>
    <s v="music/world music"/>
    <n v="0.50739999999999996"/>
    <x v="900"/>
    <x v="4"/>
    <x v="21"/>
    <x v="1241"/>
    <d v="2014-11-03T05:59:00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x v="29"/>
    <x v="1"/>
    <s v="music/world music"/>
    <n v="5.4884742041712408E-3"/>
    <x v="144"/>
    <x v="4"/>
    <x v="21"/>
    <x v="1242"/>
    <d v="2011-09-11T13:18:00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x v="44"/>
    <x v="1"/>
    <s v="music/world music"/>
    <n v="0.14091666666666666"/>
    <x v="901"/>
    <x v="4"/>
    <x v="21"/>
    <x v="1243"/>
    <d v="2011-07-08T21:00:00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"/>
    <x v="43"/>
    <x v="0"/>
    <s v="music/rock"/>
    <n v="1.038"/>
    <x v="902"/>
    <x v="4"/>
    <x v="11"/>
    <x v="1244"/>
    <d v="2013-04-22T21:00:00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x v="57"/>
    <x v="0"/>
    <s v="music/rock"/>
    <n v="1.2024999999999999"/>
    <x v="903"/>
    <x v="4"/>
    <x v="11"/>
    <x v="1245"/>
    <d v="2014-06-14T14:23:54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x v="162"/>
    <x v="0"/>
    <s v="music/rock"/>
    <n v="1.17"/>
    <x v="904"/>
    <x v="4"/>
    <x v="11"/>
    <x v="1246"/>
    <d v="2011-12-06T02:02:29"/>
  </r>
  <r>
    <x v="1247"/>
    <x v="1247"/>
    <s v="BRAIN DEAD is going to record their debut EP and they need your help, Bozos!"/>
    <n v="3500"/>
    <n v="4275"/>
    <x v="0"/>
    <x v="0"/>
    <s v="USD"/>
    <n v="1367823655"/>
    <n v="1365231655"/>
    <x v="1"/>
    <x v="133"/>
    <x v="0"/>
    <s v="music/rock"/>
    <n v="1.2214285714285715"/>
    <x v="905"/>
    <x v="4"/>
    <x v="11"/>
    <x v="1247"/>
    <d v="2013-05-06T07:00:55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"/>
    <x v="211"/>
    <x v="0"/>
    <s v="music/rock"/>
    <n v="1.5164"/>
    <x v="906"/>
    <x v="4"/>
    <x v="11"/>
    <x v="1248"/>
    <d v="2014-06-13T06:59:00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x v="75"/>
    <x v="0"/>
    <s v="music/rock"/>
    <n v="1.0444"/>
    <x v="907"/>
    <x v="4"/>
    <x v="11"/>
    <x v="1249"/>
    <d v="2012-07-07T17:46:5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x v="278"/>
    <x v="0"/>
    <s v="music/rock"/>
    <n v="2.0015333333333332"/>
    <x v="908"/>
    <x v="4"/>
    <x v="11"/>
    <x v="1250"/>
    <d v="2014-09-06T15:25:3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x v="1"/>
    <x v="142"/>
    <x v="0"/>
    <s v="music/rock"/>
    <n v="1.018"/>
    <x v="909"/>
    <x v="4"/>
    <x v="11"/>
    <x v="1251"/>
    <d v="2011-09-25T19:32:47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x v="261"/>
    <x v="0"/>
    <s v="music/rock"/>
    <n v="1.3765714285714286"/>
    <x v="910"/>
    <x v="4"/>
    <x v="11"/>
    <x v="1252"/>
    <d v="2013-10-24T23:42:49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x v="279"/>
    <x v="0"/>
    <s v="music/rock"/>
    <n v="3038.3319999999999"/>
    <x v="911"/>
    <x v="4"/>
    <x v="11"/>
    <x v="1253"/>
    <d v="2014-09-03T18:48:27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x v="261"/>
    <x v="0"/>
    <s v="music/rock"/>
    <n v="1.9885074626865671"/>
    <x v="912"/>
    <x v="4"/>
    <x v="11"/>
    <x v="1254"/>
    <d v="2011-01-01T04:59:00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x v="280"/>
    <x v="0"/>
    <s v="music/rock"/>
    <n v="2.0236666666666667"/>
    <x v="913"/>
    <x v="4"/>
    <x v="11"/>
    <x v="1255"/>
    <d v="2013-12-01T21:17:32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x v="281"/>
    <x v="0"/>
    <s v="music/rock"/>
    <n v="1.1796376666666666"/>
    <x v="914"/>
    <x v="4"/>
    <x v="11"/>
    <x v="1256"/>
    <d v="2012-02-12T22:03:5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x v="282"/>
    <x v="0"/>
    <s v="music/rock"/>
    <n v="2.9472727272727273"/>
    <x v="915"/>
    <x v="4"/>
    <x v="11"/>
    <x v="1257"/>
    <d v="2011-04-03T01:03:10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x v="283"/>
    <x v="0"/>
    <s v="music/rock"/>
    <n v="2.1314633333333335"/>
    <x v="916"/>
    <x v="4"/>
    <x v="11"/>
    <x v="1258"/>
    <d v="2013-08-31T14:40:12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x v="1"/>
    <x v="93"/>
    <x v="0"/>
    <s v="music/rock"/>
    <n v="1.0424"/>
    <x v="917"/>
    <x v="4"/>
    <x v="11"/>
    <x v="1259"/>
    <d v="2014-06-09T03:59:00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x v="142"/>
    <x v="0"/>
    <s v="music/rock"/>
    <n v="1.1366666666666667"/>
    <x v="918"/>
    <x v="4"/>
    <x v="11"/>
    <x v="1260"/>
    <d v="2014-02-26T20:13:40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"/>
    <x v="47"/>
    <x v="0"/>
    <s v="music/rock"/>
    <n v="1.0125"/>
    <x v="919"/>
    <x v="4"/>
    <x v="11"/>
    <x v="1261"/>
    <d v="2014-01-29T08:13:47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x v="217"/>
    <x v="0"/>
    <s v="music/rock"/>
    <n v="1.2541538461538462"/>
    <x v="920"/>
    <x v="4"/>
    <x v="11"/>
    <x v="1262"/>
    <d v="2014-02-16T18:18:12"/>
  </r>
  <r>
    <x v="1263"/>
    <x v="1263"/>
    <s v="A fresh batch of chaos from Toledo, Ohio's reggae-rockers, Tropic Bombs!"/>
    <n v="1500"/>
    <n v="1785"/>
    <x v="0"/>
    <x v="0"/>
    <s v="USD"/>
    <n v="1396054800"/>
    <n v="1393034470"/>
    <x v="1"/>
    <x v="14"/>
    <x v="0"/>
    <s v="music/rock"/>
    <n v="1.19"/>
    <x v="921"/>
    <x v="4"/>
    <x v="11"/>
    <x v="1263"/>
    <d v="2014-03-29T01:00:00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x v="69"/>
    <x v="0"/>
    <s v="music/rock"/>
    <n v="1.6646153846153846"/>
    <x v="922"/>
    <x v="4"/>
    <x v="11"/>
    <x v="1264"/>
    <d v="2013-10-29T15:54:43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x v="36"/>
    <x v="0"/>
    <s v="music/rock"/>
    <n v="1.1914771428571429"/>
    <x v="923"/>
    <x v="4"/>
    <x v="11"/>
    <x v="1265"/>
    <d v="2010-11-30T15:43:35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x v="1"/>
    <x v="133"/>
    <x v="0"/>
    <s v="music/rock"/>
    <n v="1.0047368421052632"/>
    <x v="924"/>
    <x v="4"/>
    <x v="11"/>
    <x v="1266"/>
    <d v="2014-01-11T21:02:25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x v="180"/>
    <x v="0"/>
    <s v="music/rock"/>
    <n v="1.018"/>
    <x v="925"/>
    <x v="4"/>
    <x v="11"/>
    <x v="1267"/>
    <d v="2013-07-24T14:02:38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"/>
    <x v="0"/>
    <x v="0"/>
    <s v="music/rock"/>
    <n v="1.1666666666666667"/>
    <x v="926"/>
    <x v="4"/>
    <x v="11"/>
    <x v="1268"/>
    <d v="2013-09-20T20:17:27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x v="190"/>
    <x v="0"/>
    <s v="music/rock"/>
    <n v="1.0864893617021276"/>
    <x v="927"/>
    <x v="4"/>
    <x v="11"/>
    <x v="1269"/>
    <d v="2016-04-16T00:00:00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"/>
    <x v="39"/>
    <x v="0"/>
    <s v="music/rock"/>
    <n v="1.1472"/>
    <x v="928"/>
    <x v="4"/>
    <x v="11"/>
    <x v="1270"/>
    <d v="2012-03-25T19:34:02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x v="162"/>
    <x v="0"/>
    <s v="music/rock"/>
    <n v="1.018"/>
    <x v="929"/>
    <x v="4"/>
    <x v="11"/>
    <x v="1271"/>
    <d v="2013-11-13T17:24:19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x v="33"/>
    <x v="0"/>
    <s v="music/rock"/>
    <n v="1.06"/>
    <x v="930"/>
    <x v="4"/>
    <x v="11"/>
    <x v="1272"/>
    <d v="2010-06-15T04:00:00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"/>
    <x v="241"/>
    <x v="0"/>
    <s v="music/rock"/>
    <n v="1.0349999999999999"/>
    <x v="474"/>
    <x v="4"/>
    <x v="11"/>
    <x v="1273"/>
    <d v="2014-08-31T17:31:3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x v="284"/>
    <x v="0"/>
    <s v="music/rock"/>
    <n v="1.5497535999999998"/>
    <x v="931"/>
    <x v="4"/>
    <x v="11"/>
    <x v="1274"/>
    <d v="2012-08-30T16:33:45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x v="285"/>
    <x v="0"/>
    <s v="music/rock"/>
    <n v="1.6214066666666667"/>
    <x v="932"/>
    <x v="4"/>
    <x v="11"/>
    <x v="1275"/>
    <d v="2013-08-07T20:49:47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x v="1"/>
    <x v="32"/>
    <x v="0"/>
    <s v="music/rock"/>
    <n v="1.0442100000000001"/>
    <x v="933"/>
    <x v="4"/>
    <x v="11"/>
    <x v="1276"/>
    <d v="2009-09-01T04:00:00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x v="286"/>
    <x v="0"/>
    <s v="music/rock"/>
    <n v="1.0612433333333333"/>
    <x v="934"/>
    <x v="4"/>
    <x v="11"/>
    <x v="1277"/>
    <d v="2012-09-04T13:29:07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x v="245"/>
    <x v="0"/>
    <s v="music/rock"/>
    <n v="1.5493846153846154"/>
    <x v="935"/>
    <x v="4"/>
    <x v="11"/>
    <x v="1278"/>
    <d v="2014-06-25T02:00:00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x v="143"/>
    <x v="0"/>
    <s v="music/rock"/>
    <n v="1.1077157238734421"/>
    <x v="936"/>
    <x v="4"/>
    <x v="11"/>
    <x v="1279"/>
    <d v="2014-03-24T01:22:50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x v="208"/>
    <x v="0"/>
    <s v="music/rock"/>
    <n v="1.1091186666666666"/>
    <x v="937"/>
    <x v="4"/>
    <x v="11"/>
    <x v="1280"/>
    <d v="2011-03-01T18:10:54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x v="142"/>
    <x v="0"/>
    <s v="music/rock"/>
    <n v="1.1071428571428572"/>
    <x v="938"/>
    <x v="4"/>
    <x v="11"/>
    <x v="1281"/>
    <d v="2013-07-28T17:50:36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x v="220"/>
    <x v="0"/>
    <s v="music/rock"/>
    <n v="1.2361333333333333"/>
    <x v="939"/>
    <x v="4"/>
    <x v="11"/>
    <x v="1282"/>
    <d v="2013-12-09T04:59:00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"/>
    <x v="19"/>
    <x v="0"/>
    <s v="music/rock"/>
    <n v="2.1105"/>
    <x v="940"/>
    <x v="4"/>
    <x v="11"/>
    <x v="1283"/>
    <d v="2013-03-11T04:00:00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x v="162"/>
    <x v="0"/>
    <s v="theater/plays"/>
    <n v="1.01"/>
    <x v="941"/>
    <x v="1"/>
    <x v="6"/>
    <x v="1284"/>
    <d v="2016-12-31T16:59:00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x v="287"/>
    <x v="0"/>
    <s v="theater/plays"/>
    <n v="1.0165"/>
    <x v="942"/>
    <x v="1"/>
    <x v="6"/>
    <x v="1285"/>
    <d v="2015-06-20T13:59:35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x v="9"/>
    <x v="0"/>
    <s v="theater/plays"/>
    <n v="1.0833333333333333"/>
    <x v="943"/>
    <x v="1"/>
    <x v="6"/>
    <x v="1286"/>
    <d v="2015-02-17T14:00:00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x v="20"/>
    <x v="0"/>
    <s v="theater/plays"/>
    <n v="2.42"/>
    <x v="944"/>
    <x v="1"/>
    <x v="6"/>
    <x v="1287"/>
    <d v="2015-06-12T14:54:1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x v="42"/>
    <x v="0"/>
    <s v="theater/plays"/>
    <n v="1.0044999999999999"/>
    <x v="945"/>
    <x v="1"/>
    <x v="6"/>
    <x v="1288"/>
    <d v="2016-08-10T04:00:00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0"/>
    <x v="47"/>
    <x v="0"/>
    <s v="theater/plays"/>
    <n v="1.2506666666666666"/>
    <x v="946"/>
    <x v="1"/>
    <x v="6"/>
    <x v="1289"/>
    <d v="2017-01-04T03:14:05"/>
  </r>
  <r>
    <x v="1290"/>
    <x v="1290"/>
    <s v="Sometimes your Heart has to STOP for your Life to START."/>
    <n v="3500"/>
    <n v="3800"/>
    <x v="0"/>
    <x v="0"/>
    <s v="USD"/>
    <n v="1429772340"/>
    <n v="1427121931"/>
    <x v="0"/>
    <x v="48"/>
    <x v="0"/>
    <s v="theater/plays"/>
    <n v="1.0857142857142856"/>
    <x v="947"/>
    <x v="1"/>
    <x v="6"/>
    <x v="1290"/>
    <d v="2015-04-23T06:59:00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x v="288"/>
    <x v="0"/>
    <s v="theater/plays"/>
    <n v="1.4570000000000001"/>
    <x v="948"/>
    <x v="1"/>
    <x v="6"/>
    <x v="1291"/>
    <d v="2015-04-07T07:00:00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x v="47"/>
    <x v="0"/>
    <s v="theater/plays"/>
    <n v="1.1000000000000001"/>
    <x v="949"/>
    <x v="1"/>
    <x v="6"/>
    <x v="1292"/>
    <d v="2015-10-06T22:59:00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x v="148"/>
    <x v="0"/>
    <s v="theater/plays"/>
    <n v="1.0223333333333333"/>
    <x v="950"/>
    <x v="1"/>
    <x v="6"/>
    <x v="1293"/>
    <d v="2015-11-14T17:49:31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x v="19"/>
    <x v="0"/>
    <s v="theater/plays"/>
    <n v="1.22"/>
    <x v="951"/>
    <x v="1"/>
    <x v="6"/>
    <x v="1294"/>
    <d v="2015-10-19T11:00:00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x v="31"/>
    <x v="0"/>
    <s v="theater/plays"/>
    <n v="1.0196000000000001"/>
    <x v="952"/>
    <x v="1"/>
    <x v="6"/>
    <x v="1295"/>
    <d v="2015-07-29T17:00:00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x v="23"/>
    <x v="0"/>
    <s v="theater/plays"/>
    <n v="1.411764705882353"/>
    <x v="953"/>
    <x v="1"/>
    <x v="6"/>
    <x v="1296"/>
    <d v="2016-03-14T00:12:53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x v="146"/>
    <x v="0"/>
    <s v="theater/plays"/>
    <n v="1.0952500000000001"/>
    <x v="954"/>
    <x v="1"/>
    <x v="6"/>
    <x v="1297"/>
    <d v="2016-05-01T17:55:58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x v="51"/>
    <x v="0"/>
    <s v="theater/plays"/>
    <n v="1.0465"/>
    <x v="955"/>
    <x v="1"/>
    <x v="6"/>
    <x v="1298"/>
    <d v="2016-04-28T16:20:32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x v="58"/>
    <x v="0"/>
    <s v="theater/plays"/>
    <n v="1.24"/>
    <x v="956"/>
    <x v="1"/>
    <x v="6"/>
    <x v="1299"/>
    <d v="2015-07-14T19:32:39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x v="54"/>
    <x v="0"/>
    <s v="theater/plays"/>
    <n v="1.35"/>
    <x v="957"/>
    <x v="1"/>
    <x v="6"/>
    <x v="1300"/>
    <d v="2016-06-01T18:57:00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x v="60"/>
    <x v="0"/>
    <s v="theater/plays"/>
    <n v="1.0275000000000001"/>
    <x v="958"/>
    <x v="1"/>
    <x v="6"/>
    <x v="1301"/>
    <d v="2015-07-21T03:00:00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0"/>
    <x v="133"/>
    <x v="0"/>
    <s v="theater/plays"/>
    <n v="1"/>
    <x v="73"/>
    <x v="1"/>
    <x v="6"/>
    <x v="1302"/>
    <d v="2016-12-01T02:23:31"/>
  </r>
  <r>
    <x v="1303"/>
    <x v="1303"/>
    <s v="Groundbreaking queer theatre."/>
    <n v="3500"/>
    <n v="4559.13"/>
    <x v="0"/>
    <x v="1"/>
    <s v="GBP"/>
    <n v="1469962800"/>
    <n v="1468578920"/>
    <x v="0"/>
    <x v="52"/>
    <x v="0"/>
    <s v="theater/plays"/>
    <n v="1.3026085714285716"/>
    <x v="959"/>
    <x v="1"/>
    <x v="6"/>
    <x v="1303"/>
    <d v="2016-07-31T11:00:00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x v="201"/>
    <x v="1"/>
    <s v="technology/wearables"/>
    <n v="0.39627499999999999"/>
    <x v="960"/>
    <x v="2"/>
    <x v="8"/>
    <x v="1304"/>
    <d v="2017-03-13T03:40:05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x v="48"/>
    <x v="1"/>
    <s v="technology/wearables"/>
    <n v="0.25976666666666665"/>
    <x v="961"/>
    <x v="2"/>
    <x v="8"/>
    <x v="1305"/>
    <d v="2016-07-21T17:30:00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x v="289"/>
    <x v="1"/>
    <s v="technology/wearables"/>
    <n v="0.65246363636363636"/>
    <x v="962"/>
    <x v="2"/>
    <x v="8"/>
    <x v="1306"/>
    <d v="2014-12-04T10:58:54"/>
  </r>
  <r>
    <x v="1307"/>
    <x v="1307"/>
    <s v="Get VR to Everyone with Mailable, Ready to Use Viewers"/>
    <n v="50000"/>
    <n v="5757"/>
    <x v="1"/>
    <x v="0"/>
    <s v="USD"/>
    <n v="1455710679"/>
    <n v="1453118679"/>
    <x v="0"/>
    <x v="43"/>
    <x v="1"/>
    <s v="technology/wearables"/>
    <n v="0.11514000000000001"/>
    <x v="963"/>
    <x v="2"/>
    <x v="8"/>
    <x v="1307"/>
    <d v="2016-02-17T12:04:39"/>
  </r>
  <r>
    <x v="1308"/>
    <x v="1308"/>
    <s v="Boost Band, a wristband that charges any device"/>
    <n v="10000"/>
    <n v="1136"/>
    <x v="1"/>
    <x v="0"/>
    <s v="USD"/>
    <n v="1475937812"/>
    <n v="1472481812"/>
    <x v="0"/>
    <x v="44"/>
    <x v="1"/>
    <s v="technology/wearables"/>
    <n v="0.11360000000000001"/>
    <x v="964"/>
    <x v="2"/>
    <x v="8"/>
    <x v="1308"/>
    <d v="2016-10-08T14:43:32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0"/>
    <x v="2"/>
    <x v="1"/>
    <s v="technology/wearables"/>
    <n v="1.1199130434782609"/>
    <x v="965"/>
    <x v="2"/>
    <x v="8"/>
    <x v="1309"/>
    <d v="2015-10-15T21:11:0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0"/>
    <x v="54"/>
    <x v="1"/>
    <s v="technology/wearables"/>
    <n v="0.155"/>
    <x v="966"/>
    <x v="2"/>
    <x v="8"/>
    <x v="1310"/>
    <d v="2016-08-19T16:00:50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x v="61"/>
    <x v="1"/>
    <s v="technology/wearables"/>
    <n v="0.32028000000000001"/>
    <x v="967"/>
    <x v="2"/>
    <x v="8"/>
    <x v="1311"/>
    <d v="2016-11-30T20:15:19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x v="29"/>
    <x v="1"/>
    <s v="technology/wearables"/>
    <n v="6.0869565217391303E-3"/>
    <x v="138"/>
    <x v="2"/>
    <x v="8"/>
    <x v="1312"/>
    <d v="2015-04-18T16:52:02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x v="259"/>
    <x v="1"/>
    <s v="technology/wearables"/>
    <n v="0.31114999999999998"/>
    <x v="968"/>
    <x v="2"/>
    <x v="8"/>
    <x v="1313"/>
    <d v="2016-03-03T17:01:54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x v="202"/>
    <x v="1"/>
    <s v="technology/wearables"/>
    <n v="1.1266666666666666E-2"/>
    <x v="969"/>
    <x v="2"/>
    <x v="8"/>
    <x v="1314"/>
    <d v="2016-10-21T16:04:20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x v="0"/>
    <x v="290"/>
    <x v="1"/>
    <s v="technology/wearables"/>
    <n v="0.40404000000000001"/>
    <x v="970"/>
    <x v="2"/>
    <x v="8"/>
    <x v="1315"/>
    <d v="2015-11-06T01:00:00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x v="29"/>
    <x v="1"/>
    <s v="technology/wearables"/>
    <n v="1.3333333333333333E-5"/>
    <x v="120"/>
    <x v="2"/>
    <x v="8"/>
    <x v="1316"/>
    <d v="2016-02-28T23:05:09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x v="10"/>
    <x v="1"/>
    <s v="technology/wearables"/>
    <n v="5.7334999999999997E-2"/>
    <x v="971"/>
    <x v="2"/>
    <x v="8"/>
    <x v="1317"/>
    <d v="2016-07-21T14:00:00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0"/>
    <x v="125"/>
    <x v="1"/>
    <s v="technology/wearables"/>
    <n v="0.15325"/>
    <x v="972"/>
    <x v="2"/>
    <x v="8"/>
    <x v="1318"/>
    <d v="2015-01-11T01:02:52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x v="82"/>
    <x v="1"/>
    <s v="technology/wearables"/>
    <n v="0.15103448275862069"/>
    <x v="973"/>
    <x v="2"/>
    <x v="8"/>
    <x v="1319"/>
    <d v="2014-07-11T16:00:00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x v="83"/>
    <x v="1"/>
    <s v="technology/wearables"/>
    <n v="5.0299999999999997E-3"/>
    <x v="974"/>
    <x v="2"/>
    <x v="8"/>
    <x v="1320"/>
    <d v="2016-12-30T23:00:00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x v="63"/>
    <x v="1"/>
    <s v="technology/wearables"/>
    <n v="1.3028138528138528E-2"/>
    <x v="975"/>
    <x v="2"/>
    <x v="8"/>
    <x v="1321"/>
    <d v="2016-12-23T17:58:57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x v="80"/>
    <x v="1"/>
    <s v="technology/wearables"/>
    <n v="3.0285714285714286E-3"/>
    <x v="730"/>
    <x v="2"/>
    <x v="8"/>
    <x v="1322"/>
    <d v="2015-05-21T15:45:25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x v="34"/>
    <x v="1"/>
    <s v="technology/wearables"/>
    <n v="8.8800000000000004E-2"/>
    <x v="976"/>
    <x v="2"/>
    <x v="8"/>
    <x v="1323"/>
    <d v="2016-04-26T06:55:00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x v="240"/>
    <x v="1"/>
    <s v="technology/wearables"/>
    <n v="9.8400000000000001E-2"/>
    <x v="977"/>
    <x v="2"/>
    <x v="8"/>
    <x v="1324"/>
    <d v="2016-10-13T15:12:32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x v="22"/>
    <x v="1"/>
    <s v="technology/wearables"/>
    <n v="2.4299999999999999E-2"/>
    <x v="978"/>
    <x v="2"/>
    <x v="8"/>
    <x v="1325"/>
    <d v="2016-12-30T02:03:55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x v="202"/>
    <x v="1"/>
    <s v="technology/wearables"/>
    <n v="1.1299999999999999E-2"/>
    <x v="979"/>
    <x v="2"/>
    <x v="8"/>
    <x v="1326"/>
    <d v="2015-01-15T19:00:2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x v="14"/>
    <x v="1"/>
    <s v="technology/wearables"/>
    <n v="3.5520833333333335E-2"/>
    <x v="980"/>
    <x v="2"/>
    <x v="8"/>
    <x v="1327"/>
    <d v="2015-05-29T16:17:15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x v="41"/>
    <x v="1"/>
    <s v="technology/wearables"/>
    <n v="2.3306666666666667E-2"/>
    <x v="981"/>
    <x v="2"/>
    <x v="8"/>
    <x v="1328"/>
    <d v="2016-10-14T15:25:34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x v="82"/>
    <x v="1"/>
    <s v="technology/wearables"/>
    <n v="8.1600000000000006E-3"/>
    <x v="982"/>
    <x v="2"/>
    <x v="8"/>
    <x v="1329"/>
    <d v="2014-12-02T06:19:05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x v="133"/>
    <x v="1"/>
    <s v="technology/wearables"/>
    <n v="0.22494285714285714"/>
    <x v="983"/>
    <x v="2"/>
    <x v="8"/>
    <x v="1330"/>
    <d v="2016-07-02T04:00:00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x v="69"/>
    <x v="1"/>
    <s v="technology/wearables"/>
    <n v="1.3668E-2"/>
    <x v="984"/>
    <x v="2"/>
    <x v="8"/>
    <x v="1331"/>
    <d v="2016-08-17T12:05:54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x v="78"/>
    <x v="1"/>
    <s v="technology/wearables"/>
    <n v="0"/>
    <x v="121"/>
    <x v="2"/>
    <x v="8"/>
    <x v="1332"/>
    <d v="2017-01-27T01:26:4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x v="78"/>
    <x v="1"/>
    <s v="technology/wearables"/>
    <n v="0"/>
    <x v="121"/>
    <x v="2"/>
    <x v="8"/>
    <x v="1333"/>
    <d v="2014-07-16T02:33:45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0"/>
    <x v="222"/>
    <x v="1"/>
    <s v="technology/wearables"/>
    <n v="0.10754135338345865"/>
    <x v="985"/>
    <x v="2"/>
    <x v="8"/>
    <x v="1334"/>
    <d v="2016-03-11T18:34:47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x v="38"/>
    <x v="1"/>
    <s v="technology/wearables"/>
    <n v="0.1976"/>
    <x v="986"/>
    <x v="2"/>
    <x v="8"/>
    <x v="1335"/>
    <d v="2015-12-05T22:28:22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x v="291"/>
    <x v="1"/>
    <s v="technology/wearables"/>
    <n v="0.84946999999999995"/>
    <x v="987"/>
    <x v="2"/>
    <x v="8"/>
    <x v="1336"/>
    <d v="2014-12-17T20:43:4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x v="205"/>
    <x v="1"/>
    <s v="technology/wearables"/>
    <n v="0.49381999999999998"/>
    <x v="988"/>
    <x v="2"/>
    <x v="8"/>
    <x v="1337"/>
    <d v="2017-03-03T13:51:19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x v="41"/>
    <x v="1"/>
    <s v="technology/wearables"/>
    <n v="3.3033333333333331E-2"/>
    <x v="989"/>
    <x v="2"/>
    <x v="8"/>
    <x v="1338"/>
    <d v="2015-08-02T19:17:13"/>
  </r>
  <r>
    <x v="1339"/>
    <x v="1339"/>
    <s v="World's Smallest customizable Phone &amp; GPS Watch for kids !"/>
    <n v="50000"/>
    <n v="3317"/>
    <x v="1"/>
    <x v="0"/>
    <s v="USD"/>
    <n v="1418056315"/>
    <n v="1414164715"/>
    <x v="0"/>
    <x v="77"/>
    <x v="1"/>
    <s v="technology/wearables"/>
    <n v="6.6339999999999996E-2"/>
    <x v="990"/>
    <x v="2"/>
    <x v="8"/>
    <x v="1339"/>
    <d v="2014-12-08T16:31:55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0"/>
    <x v="78"/>
    <x v="1"/>
    <s v="technology/wearables"/>
    <n v="0"/>
    <x v="121"/>
    <x v="2"/>
    <x v="8"/>
    <x v="1340"/>
    <d v="2014-08-15T14:17:33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x v="67"/>
    <x v="1"/>
    <s v="technology/wearables"/>
    <n v="0.7036"/>
    <x v="991"/>
    <x v="2"/>
    <x v="8"/>
    <x v="1341"/>
    <d v="2016-10-01T14:58:37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x v="29"/>
    <x v="1"/>
    <s v="technology/wearables"/>
    <n v="2E-3"/>
    <x v="101"/>
    <x v="2"/>
    <x v="8"/>
    <x v="1342"/>
    <d v="2015-07-17T19:35:39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x v="292"/>
    <x v="1"/>
    <s v="technology/wearables"/>
    <n v="1.02298"/>
    <x v="992"/>
    <x v="2"/>
    <x v="8"/>
    <x v="1343"/>
    <d v="2016-08-19T03:59:00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x v="237"/>
    <x v="0"/>
    <s v="publishing/nonfiction"/>
    <n v="3.7773333333333334"/>
    <x v="993"/>
    <x v="3"/>
    <x v="9"/>
    <x v="1344"/>
    <d v="2016-06-30T18:57:1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x v="63"/>
    <x v="0"/>
    <s v="publishing/nonfiction"/>
    <n v="1.25"/>
    <x v="994"/>
    <x v="3"/>
    <x v="9"/>
    <x v="1345"/>
    <d v="2014-07-14T19:32:3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x v="184"/>
    <x v="0"/>
    <s v="publishing/nonfiction"/>
    <n v="1.473265306122449"/>
    <x v="995"/>
    <x v="3"/>
    <x v="9"/>
    <x v="1346"/>
    <d v="2013-06-27T01:49:11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x v="162"/>
    <x v="0"/>
    <s v="publishing/nonfiction"/>
    <n v="1.022"/>
    <x v="996"/>
    <x v="3"/>
    <x v="9"/>
    <x v="1347"/>
    <d v="2015-03-07T15:18:45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x v="55"/>
    <x v="0"/>
    <s v="publishing/nonfiction"/>
    <n v="1.018723404255319"/>
    <x v="997"/>
    <x v="3"/>
    <x v="9"/>
    <x v="1348"/>
    <d v="2014-12-18T12:08:53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x v="293"/>
    <x v="0"/>
    <s v="publishing/nonfiction"/>
    <n v="2.0419999999999998"/>
    <x v="998"/>
    <x v="3"/>
    <x v="9"/>
    <x v="1349"/>
    <d v="2015-12-16T06:59:00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x v="76"/>
    <x v="0"/>
    <s v="publishing/nonfiction"/>
    <n v="1.0405"/>
    <x v="999"/>
    <x v="3"/>
    <x v="9"/>
    <x v="1350"/>
    <d v="2015-12-26T00:18:54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x v="0"/>
    <x v="148"/>
    <x v="0"/>
    <s v="publishing/nonfiction"/>
    <n v="1.0126500000000001"/>
    <x v="1000"/>
    <x v="3"/>
    <x v="9"/>
    <x v="1351"/>
    <d v="2016-02-12T17:45:44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x v="294"/>
    <x v="0"/>
    <s v="publishing/nonfiction"/>
    <n v="1.3613999999999999"/>
    <x v="1001"/>
    <x v="3"/>
    <x v="9"/>
    <x v="1352"/>
    <d v="2015-09-05T03:59:00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0"/>
    <x v="288"/>
    <x v="0"/>
    <s v="publishing/nonfiction"/>
    <n v="1.3360000000000001"/>
    <x v="1002"/>
    <x v="3"/>
    <x v="9"/>
    <x v="1353"/>
    <d v="2013-03-11T00:00:00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x v="31"/>
    <x v="0"/>
    <s v="publishing/nonfiction"/>
    <n v="1.3025"/>
    <x v="1003"/>
    <x v="3"/>
    <x v="9"/>
    <x v="1354"/>
    <d v="2016-06-11T19:22:5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x v="212"/>
    <x v="0"/>
    <s v="publishing/nonfiction"/>
    <n v="1.2267999999999999"/>
    <x v="1004"/>
    <x v="3"/>
    <x v="9"/>
    <x v="1355"/>
    <d v="2012-11-30T10:00:00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x v="45"/>
    <x v="0"/>
    <s v="publishing/nonfiction"/>
    <n v="1.8281058823529412"/>
    <x v="1005"/>
    <x v="3"/>
    <x v="9"/>
    <x v="1356"/>
    <d v="2013-07-05T00:56:00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x v="71"/>
    <x v="0"/>
    <s v="publishing/nonfiction"/>
    <n v="1.2529999999999999"/>
    <x v="1006"/>
    <x v="3"/>
    <x v="9"/>
    <x v="1357"/>
    <d v="2013-03-01T05:59:00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0"/>
    <x v="72"/>
    <x v="0"/>
    <s v="publishing/nonfiction"/>
    <n v="1.1166666666666667"/>
    <x v="1007"/>
    <x v="3"/>
    <x v="9"/>
    <x v="1358"/>
    <d v="2011-06-25T13:42:03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x v="10"/>
    <x v="0"/>
    <s v="publishing/nonfiction"/>
    <n v="1.1575757575757575"/>
    <x v="1008"/>
    <x v="3"/>
    <x v="9"/>
    <x v="1359"/>
    <d v="2011-07-06T19:33:10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x v="0"/>
    <x v="75"/>
    <x v="0"/>
    <s v="publishing/nonfiction"/>
    <n v="1.732"/>
    <x v="1009"/>
    <x v="3"/>
    <x v="9"/>
    <x v="1360"/>
    <d v="2012-08-02T21:37:00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x v="295"/>
    <x v="0"/>
    <s v="publishing/nonfiction"/>
    <n v="1.2598333333333334"/>
    <x v="1010"/>
    <x v="3"/>
    <x v="9"/>
    <x v="1361"/>
    <d v="2014-06-21T17:12:52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0"/>
    <x v="20"/>
    <x v="0"/>
    <s v="publishing/nonfiction"/>
    <n v="1.091"/>
    <x v="1011"/>
    <x v="3"/>
    <x v="9"/>
    <x v="1362"/>
    <d v="2013-09-07T22:25:31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x v="81"/>
    <x v="0"/>
    <s v="publishing/nonfiction"/>
    <n v="1"/>
    <x v="379"/>
    <x v="3"/>
    <x v="9"/>
    <x v="1363"/>
    <d v="2016-02-15T07:59:00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x v="296"/>
    <x v="0"/>
    <s v="music/rock"/>
    <n v="1.1864285714285714"/>
    <x v="1012"/>
    <x v="4"/>
    <x v="11"/>
    <x v="1364"/>
    <d v="2015-01-07T16:41:46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x v="297"/>
    <x v="0"/>
    <s v="music/rock"/>
    <n v="1.0026666666666666"/>
    <x v="1013"/>
    <x v="4"/>
    <x v="11"/>
    <x v="1365"/>
    <d v="2015-03-16T16:35:52"/>
  </r>
  <r>
    <x v="1366"/>
    <x v="1366"/>
    <s v="A musical memorial for Alexi Petersen."/>
    <n v="7500"/>
    <n v="9486.69"/>
    <x v="0"/>
    <x v="0"/>
    <s v="USD"/>
    <n v="1417049663"/>
    <n v="1413158063"/>
    <x v="0"/>
    <x v="206"/>
    <x v="0"/>
    <s v="music/rock"/>
    <n v="1.2648920000000001"/>
    <x v="1014"/>
    <x v="4"/>
    <x v="11"/>
    <x v="1366"/>
    <d v="2014-11-27T00:54:23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0"/>
    <x v="240"/>
    <x v="0"/>
    <s v="music/rock"/>
    <n v="1.1426000000000001"/>
    <x v="1015"/>
    <x v="4"/>
    <x v="11"/>
    <x v="1367"/>
    <d v="2015-11-14T01:04:10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x v="45"/>
    <x v="0"/>
    <s v="music/rock"/>
    <n v="1.107"/>
    <x v="1016"/>
    <x v="4"/>
    <x v="11"/>
    <x v="1368"/>
    <d v="2015-06-15T04:34:54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x v="298"/>
    <x v="0"/>
    <s v="music/rock"/>
    <n v="1.0534805315203954"/>
    <x v="1017"/>
    <x v="4"/>
    <x v="11"/>
    <x v="1369"/>
    <d v="2014-04-11T14:15:46"/>
  </r>
  <r>
    <x v="1370"/>
    <x v="1370"/>
    <s v="Songs about the first year of parenthood, often inappropriate for children"/>
    <n v="1500"/>
    <n v="1555"/>
    <x v="0"/>
    <x v="0"/>
    <s v="USD"/>
    <n v="1381881890"/>
    <n v="1380585890"/>
    <x v="0"/>
    <x v="9"/>
    <x v="0"/>
    <s v="music/rock"/>
    <n v="1.0366666666666666"/>
    <x v="1018"/>
    <x v="4"/>
    <x v="11"/>
    <x v="1370"/>
    <d v="2013-10-16T00:04:50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x v="16"/>
    <x v="0"/>
    <s v="music/rock"/>
    <n v="1.0708672667523933"/>
    <x v="1019"/>
    <x v="4"/>
    <x v="11"/>
    <x v="1371"/>
    <d v="2015-05-07T18:12:22"/>
  </r>
  <r>
    <x v="1372"/>
    <x v="1372"/>
    <s v="Please help us raise funds to press our new CD!"/>
    <n v="500"/>
    <n v="620"/>
    <x v="0"/>
    <x v="0"/>
    <s v="USD"/>
    <n v="1342115132"/>
    <n v="1339523132"/>
    <x v="0"/>
    <x v="38"/>
    <x v="0"/>
    <s v="music/rock"/>
    <n v="1.24"/>
    <x v="1020"/>
    <x v="4"/>
    <x v="11"/>
    <x v="1372"/>
    <d v="2012-07-12T17:45:32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x v="0"/>
    <x v="47"/>
    <x v="0"/>
    <s v="music/rock"/>
    <n v="1.0501"/>
    <x v="1021"/>
    <x v="4"/>
    <x v="11"/>
    <x v="1373"/>
    <d v="2016-12-30T22:50:33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x v="36"/>
    <x v="0"/>
    <s v="music/rock"/>
    <n v="1.8946666666666667"/>
    <x v="1022"/>
    <x v="4"/>
    <x v="11"/>
    <x v="1374"/>
    <d v="2016-03-25T02:53:08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x v="280"/>
    <x v="0"/>
    <s v="music/rock"/>
    <n v="1.7132499999999999"/>
    <x v="1023"/>
    <x v="4"/>
    <x v="11"/>
    <x v="1375"/>
    <d v="2017-01-15T01:35:19"/>
  </r>
  <r>
    <x v="1376"/>
    <x v="1376"/>
    <s v="Dead Pirates are planning a second pressing of HIGHMARE LP, who wants one ?"/>
    <n v="3700"/>
    <n v="9342"/>
    <x v="0"/>
    <x v="1"/>
    <s v="GBP"/>
    <n v="1480784606"/>
    <n v="1478189006"/>
    <x v="0"/>
    <x v="129"/>
    <x v="0"/>
    <s v="music/rock"/>
    <n v="2.5248648648648651"/>
    <x v="1024"/>
    <x v="4"/>
    <x v="11"/>
    <x v="1376"/>
    <d v="2016-12-03T17:03:26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x v="162"/>
    <x v="0"/>
    <s v="music/rock"/>
    <n v="1.1615384615384616"/>
    <x v="1025"/>
    <x v="4"/>
    <x v="11"/>
    <x v="1377"/>
    <d v="2017-02-03T04:11:00"/>
  </r>
  <r>
    <x v="1378"/>
    <x v="1378"/>
    <s v="A psychedelic post rock masterpiece!"/>
    <n v="2000"/>
    <n v="4067"/>
    <x v="0"/>
    <x v="1"/>
    <s v="GBP"/>
    <n v="1470075210"/>
    <n v="1468779210"/>
    <x v="0"/>
    <x v="182"/>
    <x v="0"/>
    <s v="music/rock"/>
    <n v="2.0335000000000001"/>
    <x v="1026"/>
    <x v="4"/>
    <x v="11"/>
    <x v="1378"/>
    <d v="2016-08-01T18:13:30"/>
  </r>
  <r>
    <x v="1379"/>
    <x v="1379"/>
    <s v="---------The long-awaited debut full-length from Justin Ruddy--------"/>
    <n v="10000"/>
    <n v="11160"/>
    <x v="0"/>
    <x v="0"/>
    <s v="USD"/>
    <n v="1433504876"/>
    <n v="1430912876"/>
    <x v="0"/>
    <x v="299"/>
    <x v="0"/>
    <s v="music/rock"/>
    <n v="1.1160000000000001"/>
    <x v="1027"/>
    <x v="4"/>
    <x v="11"/>
    <x v="1379"/>
    <d v="2015-06-05T11:47:56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x v="0"/>
    <x v="81"/>
    <x v="0"/>
    <s v="music/rock"/>
    <n v="4.24"/>
    <x v="1028"/>
    <x v="4"/>
    <x v="11"/>
    <x v="1380"/>
    <d v="2015-06-09T02:00:0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x v="196"/>
    <x v="0"/>
    <s v="music/rock"/>
    <n v="1.071"/>
    <x v="1029"/>
    <x v="4"/>
    <x v="11"/>
    <x v="1381"/>
    <d v="2016-12-29T05:08:45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x v="265"/>
    <x v="0"/>
    <s v="music/rock"/>
    <n v="1.043625"/>
    <x v="1030"/>
    <x v="4"/>
    <x v="11"/>
    <x v="1382"/>
    <d v="2013-05-06T19:12:16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x v="251"/>
    <x v="0"/>
    <s v="music/rock"/>
    <n v="2.124090909090909"/>
    <x v="1031"/>
    <x v="4"/>
    <x v="11"/>
    <x v="1383"/>
    <d v="2016-12-23T01:47:58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x v="287"/>
    <x v="0"/>
    <s v="music/rock"/>
    <n v="1.2408571428571429"/>
    <x v="1032"/>
    <x v="4"/>
    <x v="11"/>
    <x v="1384"/>
    <d v="2015-07-05T17:38:42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x v="179"/>
    <x v="0"/>
    <s v="music/rock"/>
    <n v="1.10406125"/>
    <x v="1033"/>
    <x v="4"/>
    <x v="11"/>
    <x v="1385"/>
    <d v="2016-04-29T12:11:00"/>
  </r>
  <r>
    <x v="1386"/>
    <x v="1386"/>
    <s v="We are a classic hard rock/heavy metal band just trying to keep rock alive!"/>
    <n v="400"/>
    <n v="875"/>
    <x v="0"/>
    <x v="0"/>
    <s v="USD"/>
    <n v="1438183889"/>
    <n v="1435591889"/>
    <x v="0"/>
    <x v="25"/>
    <x v="0"/>
    <s v="music/rock"/>
    <n v="2.1875"/>
    <x v="372"/>
    <x v="4"/>
    <x v="11"/>
    <x v="1386"/>
    <d v="2015-07-29T15:31:29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x v="76"/>
    <x v="0"/>
    <s v="music/rock"/>
    <n v="1.36625"/>
    <x v="1034"/>
    <x v="4"/>
    <x v="11"/>
    <x v="1387"/>
    <d v="2015-06-03T04:30:00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x v="300"/>
    <x v="0"/>
    <s v="music/rock"/>
    <n v="1.348074"/>
    <x v="1035"/>
    <x v="4"/>
    <x v="11"/>
    <x v="1388"/>
    <d v="2016-10-17T16:14:00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x v="0"/>
    <x v="69"/>
    <x v="0"/>
    <s v="music/rock"/>
    <n v="1.454"/>
    <x v="1036"/>
    <x v="4"/>
    <x v="11"/>
    <x v="1389"/>
    <d v="2016-08-13T11:32:37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0"/>
    <x v="10"/>
    <x v="0"/>
    <s v="music/rock"/>
    <n v="1.0910714285714285"/>
    <x v="1037"/>
    <x v="4"/>
    <x v="11"/>
    <x v="1390"/>
    <d v="2015-04-27T17:12:00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0"/>
    <x v="62"/>
    <x v="0"/>
    <s v="music/rock"/>
    <n v="1.1020000000000001"/>
    <x v="1038"/>
    <x v="4"/>
    <x v="11"/>
    <x v="1391"/>
    <d v="2015-08-22T04:59:00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0"/>
    <x v="201"/>
    <x v="0"/>
    <s v="music/rock"/>
    <n v="1.1364000000000001"/>
    <x v="1039"/>
    <x v="4"/>
    <x v="11"/>
    <x v="1392"/>
    <d v="2016-03-03T03:43:06"/>
  </r>
  <r>
    <x v="1393"/>
    <x v="1393"/>
    <s v="Rock n' Roll tales of our times"/>
    <n v="10000"/>
    <n v="10235"/>
    <x v="0"/>
    <x v="0"/>
    <s v="USD"/>
    <n v="1470068523"/>
    <n v="1467476523"/>
    <x v="0"/>
    <x v="47"/>
    <x v="0"/>
    <s v="music/rock"/>
    <n v="1.0235000000000001"/>
    <x v="1040"/>
    <x v="4"/>
    <x v="11"/>
    <x v="1393"/>
    <d v="2016-08-01T16:22:03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x v="57"/>
    <x v="0"/>
    <s v="music/rock"/>
    <n v="1.2213333333333334"/>
    <x v="1041"/>
    <x v="4"/>
    <x v="11"/>
    <x v="1394"/>
    <d v="2017-03-01T03:00:00"/>
  </r>
  <r>
    <x v="1395"/>
    <x v="1395"/>
    <s v="Help Quiet Oaks record their debut album!!!"/>
    <n v="3500"/>
    <n v="3916"/>
    <x v="0"/>
    <x v="0"/>
    <s v="USD"/>
    <n v="1484430481"/>
    <n v="1481838481"/>
    <x v="0"/>
    <x v="141"/>
    <x v="0"/>
    <s v="music/rock"/>
    <n v="1.1188571428571428"/>
    <x v="1042"/>
    <x v="4"/>
    <x v="11"/>
    <x v="1395"/>
    <d v="2017-01-14T21:48:0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x v="196"/>
    <x v="0"/>
    <s v="music/rock"/>
    <n v="1.073"/>
    <x v="1043"/>
    <x v="4"/>
    <x v="11"/>
    <x v="1396"/>
    <d v="2015-02-13T23:58:02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x v="150"/>
    <x v="0"/>
    <s v="music/rock"/>
    <n v="1.1385000000000001"/>
    <x v="1044"/>
    <x v="4"/>
    <x v="11"/>
    <x v="1397"/>
    <d v="2016-10-27T21:19:00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x v="71"/>
    <x v="0"/>
    <s v="music/rock"/>
    <n v="1.0968181818181819"/>
    <x v="1045"/>
    <x v="4"/>
    <x v="11"/>
    <x v="1398"/>
    <d v="2016-07-05T20:58:54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x v="192"/>
    <x v="0"/>
    <s v="music/rock"/>
    <n v="1.2614444444444444"/>
    <x v="1046"/>
    <x v="4"/>
    <x v="11"/>
    <x v="1399"/>
    <d v="2014-10-07T00:06:13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x v="69"/>
    <x v="0"/>
    <s v="music/rock"/>
    <n v="1.6742857142857144"/>
    <x v="1047"/>
    <x v="4"/>
    <x v="11"/>
    <x v="1400"/>
    <d v="2016-06-12T05:30: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x v="301"/>
    <x v="0"/>
    <s v="music/rock"/>
    <n v="4.9652000000000003"/>
    <x v="1048"/>
    <x v="4"/>
    <x v="11"/>
    <x v="1401"/>
    <d v="2013-05-26T23:54:34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x v="116"/>
    <x v="0"/>
    <s v="music/rock"/>
    <n v="1.0915999999999999"/>
    <x v="1049"/>
    <x v="4"/>
    <x v="11"/>
    <x v="1402"/>
    <d v="2015-05-01T00:16:5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x v="36"/>
    <x v="0"/>
    <s v="music/rock"/>
    <n v="1.0257499999999999"/>
    <x v="1050"/>
    <x v="4"/>
    <x v="11"/>
    <x v="1403"/>
    <d v="2013-07-26T01:30:35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x v="81"/>
    <x v="1"/>
    <s v="publishing/translations"/>
    <n v="1.6620689655172414E-2"/>
    <x v="1051"/>
    <x v="3"/>
    <x v="22"/>
    <x v="1404"/>
    <d v="2015-02-22T12:14:45"/>
  </r>
  <r>
    <x v="1405"/>
    <x v="1405"/>
    <s v="Will more people read the Bible if it were translated into Emoticons?"/>
    <n v="25000"/>
    <n v="105"/>
    <x v="2"/>
    <x v="0"/>
    <s v="USD"/>
    <n v="1417195201"/>
    <n v="1414599601"/>
    <x v="1"/>
    <x v="57"/>
    <x v="1"/>
    <s v="publishing/translations"/>
    <n v="4.1999999999999997E-3"/>
    <x v="1052"/>
    <x v="3"/>
    <x v="22"/>
    <x v="1405"/>
    <d v="2014-11-28T17:20:01"/>
  </r>
  <r>
    <x v="1406"/>
    <x v="1406"/>
    <s v="The White coat and the battle dress uniform"/>
    <n v="12000"/>
    <n v="15"/>
    <x v="2"/>
    <x v="13"/>
    <s v="EUR"/>
    <n v="1449914400"/>
    <n v="1445336607"/>
    <x v="0"/>
    <x v="83"/>
    <x v="1"/>
    <s v="publishing/translations"/>
    <n v="1.25E-3"/>
    <x v="144"/>
    <x v="3"/>
    <x v="22"/>
    <x v="1406"/>
    <d v="2015-12-12T10:00:00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x v="84"/>
    <x v="1"/>
    <s v="publishing/translations"/>
    <n v="5.0000000000000001E-3"/>
    <x v="507"/>
    <x v="3"/>
    <x v="22"/>
    <x v="1407"/>
    <d v="2014-08-12T12:52:58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x v="79"/>
    <x v="1"/>
    <s v="publishing/translations"/>
    <n v="7.1999999999999995E-2"/>
    <x v="1053"/>
    <x v="3"/>
    <x v="22"/>
    <x v="1408"/>
    <d v="2015-11-13T21:55:56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x v="78"/>
    <x v="1"/>
    <s v="publishing/translations"/>
    <n v="0"/>
    <x v="121"/>
    <x v="3"/>
    <x v="22"/>
    <x v="1409"/>
    <d v="2015-01-01T04:12:15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x v="29"/>
    <x v="1"/>
    <s v="publishing/translations"/>
    <n v="1.6666666666666666E-4"/>
    <x v="120"/>
    <x v="3"/>
    <x v="22"/>
    <x v="1410"/>
    <d v="2016-06-03T07:38:40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x v="83"/>
    <x v="1"/>
    <s v="publishing/translations"/>
    <n v="2.3333333333333335E-3"/>
    <x v="1054"/>
    <x v="3"/>
    <x v="22"/>
    <x v="1411"/>
    <d v="2015-02-06T01:25:00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x v="0"/>
    <x v="62"/>
    <x v="1"/>
    <s v="publishing/translations"/>
    <n v="4.5714285714285714E-2"/>
    <x v="1055"/>
    <x v="3"/>
    <x v="22"/>
    <x v="1412"/>
    <d v="2014-12-04T01:31:39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x v="29"/>
    <x v="1"/>
    <s v="publishing/translations"/>
    <n v="0.05"/>
    <x v="101"/>
    <x v="3"/>
    <x v="22"/>
    <x v="1413"/>
    <d v="2016-02-20T10:29:30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x v="29"/>
    <x v="1"/>
    <s v="publishing/translations"/>
    <n v="2E-3"/>
    <x v="120"/>
    <x v="3"/>
    <x v="22"/>
    <x v="1414"/>
    <d v="2017-01-03T06:04:27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x v="82"/>
    <x v="1"/>
    <s v="publishing/translations"/>
    <n v="0.18181818181818182"/>
    <x v="1056"/>
    <x v="3"/>
    <x v="22"/>
    <x v="1415"/>
    <d v="2015-08-16T16:13:11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x v="78"/>
    <x v="1"/>
    <s v="publishing/translations"/>
    <n v="0"/>
    <x v="121"/>
    <x v="3"/>
    <x v="22"/>
    <x v="1416"/>
    <d v="2015-11-21T23:13:39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x v="84"/>
    <x v="1"/>
    <s v="publishing/translations"/>
    <n v="1.2222222222222223E-2"/>
    <x v="446"/>
    <x v="3"/>
    <x v="22"/>
    <x v="1417"/>
    <d v="2015-09-15T11:11:00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x v="29"/>
    <x v="1"/>
    <s v="publishing/translations"/>
    <n v="2E-3"/>
    <x v="1057"/>
    <x v="3"/>
    <x v="22"/>
    <x v="1418"/>
    <d v="2016-02-25T10:57:14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x v="73"/>
    <x v="1"/>
    <s v="publishing/translations"/>
    <n v="7.0634920634920634E-2"/>
    <x v="901"/>
    <x v="3"/>
    <x v="22"/>
    <x v="1419"/>
    <d v="2016-10-09T10:56:59"/>
  </r>
  <r>
    <x v="1420"/>
    <x v="1420"/>
    <s v="Help me butcher Shakespeare in a satirical fashion."/>
    <n v="110"/>
    <n v="3"/>
    <x v="2"/>
    <x v="0"/>
    <s v="USD"/>
    <n v="1467129686"/>
    <n v="1464969686"/>
    <x v="0"/>
    <x v="83"/>
    <x v="1"/>
    <s v="publishing/translations"/>
    <n v="2.7272727272727271E-2"/>
    <x v="120"/>
    <x v="3"/>
    <x v="22"/>
    <x v="1420"/>
    <d v="2016-06-28T16:01:26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x v="84"/>
    <x v="1"/>
    <s v="publishing/translations"/>
    <n v="1E-3"/>
    <x v="101"/>
    <x v="3"/>
    <x v="22"/>
    <x v="1421"/>
    <d v="2015-02-08T21:58:29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x v="84"/>
    <x v="1"/>
    <s v="publishing/translations"/>
    <n v="1.0399999999999999E-3"/>
    <x v="31"/>
    <x v="3"/>
    <x v="22"/>
    <x v="1422"/>
    <d v="2016-09-21T05:45:04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x v="29"/>
    <x v="1"/>
    <s v="publishing/translations"/>
    <n v="3.3333333333333335E-3"/>
    <x v="101"/>
    <x v="3"/>
    <x v="22"/>
    <x v="1423"/>
    <d v="2016-01-01T08:38:51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x v="25"/>
    <x v="1"/>
    <s v="publishing/translations"/>
    <n v="0.2036"/>
    <x v="1058"/>
    <x v="3"/>
    <x v="22"/>
    <x v="1424"/>
    <d v="2016-11-15T18:13: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x v="78"/>
    <x v="1"/>
    <s v="publishing/translations"/>
    <n v="0"/>
    <x v="121"/>
    <x v="3"/>
    <x v="22"/>
    <x v="1425"/>
    <d v="2015-04-29T03:09:19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x v="78"/>
    <x v="1"/>
    <s v="publishing/translations"/>
    <n v="0"/>
    <x v="121"/>
    <x v="3"/>
    <x v="22"/>
    <x v="1426"/>
    <d v="2015-08-24T09:22:00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x v="80"/>
    <x v="1"/>
    <s v="publishing/translations"/>
    <n v="8.3799999999999999E-2"/>
    <x v="1059"/>
    <x v="3"/>
    <x v="22"/>
    <x v="1427"/>
    <d v="2016-09-18T20:26:25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x v="83"/>
    <x v="1"/>
    <s v="publishing/translations"/>
    <n v="4.4999999999999998E-2"/>
    <x v="2"/>
    <x v="3"/>
    <x v="22"/>
    <x v="1428"/>
    <d v="2016-04-02T08:06:57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0"/>
    <x v="78"/>
    <x v="1"/>
    <s v="publishing/translations"/>
    <n v="0"/>
    <x v="121"/>
    <x v="3"/>
    <x v="22"/>
    <x v="1429"/>
    <d v="2015-04-10T01:27: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0"/>
    <x v="81"/>
    <x v="1"/>
    <s v="publishing/translations"/>
    <n v="8.0600000000000005E-2"/>
    <x v="128"/>
    <x v="3"/>
    <x v="22"/>
    <x v="1430"/>
    <d v="2014-12-19T19:31:28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x v="5"/>
    <x v="1"/>
    <s v="publishing/translations"/>
    <n v="0.31947058823529412"/>
    <x v="1060"/>
    <x v="3"/>
    <x v="22"/>
    <x v="1431"/>
    <d v="2015-11-26T06:03:36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x v="78"/>
    <x v="1"/>
    <s v="publishing/translations"/>
    <n v="0"/>
    <x v="121"/>
    <x v="3"/>
    <x v="22"/>
    <x v="1432"/>
    <d v="2015-07-20T18:43:48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x v="73"/>
    <x v="1"/>
    <s v="publishing/translations"/>
    <n v="6.7083333333333328E-2"/>
    <x v="1061"/>
    <x v="3"/>
    <x v="22"/>
    <x v="1433"/>
    <d v="2016-12-10T11:00:00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x v="202"/>
    <x v="1"/>
    <s v="publishing/translations"/>
    <n v="9.987804878048781E-2"/>
    <x v="1062"/>
    <x v="3"/>
    <x v="22"/>
    <x v="1434"/>
    <d v="2015-06-08T15:00:00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0"/>
    <x v="84"/>
    <x v="1"/>
    <s v="publishing/translations"/>
    <n v="1E-3"/>
    <x v="507"/>
    <x v="3"/>
    <x v="22"/>
    <x v="1435"/>
    <d v="2015-10-11T18:43:40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x v="84"/>
    <x v="1"/>
    <s v="publishing/translations"/>
    <n v="7.7000000000000002E-3"/>
    <x v="1063"/>
    <x v="3"/>
    <x v="22"/>
    <x v="1436"/>
    <d v="2016-02-21T08:24:17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x v="19"/>
    <x v="1"/>
    <s v="publishing/translations"/>
    <n v="0.26900000000000002"/>
    <x v="1064"/>
    <x v="3"/>
    <x v="22"/>
    <x v="1437"/>
    <d v="2014-07-13T04:59:00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x v="22"/>
    <x v="1"/>
    <s v="publishing/translations"/>
    <n v="0.03"/>
    <x v="766"/>
    <x v="3"/>
    <x v="22"/>
    <x v="1438"/>
    <d v="2016-04-27T13:55:00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x v="79"/>
    <x v="1"/>
    <s v="publishing/translations"/>
    <n v="6.6055045871559637E-2"/>
    <x v="180"/>
    <x v="3"/>
    <x v="22"/>
    <x v="1439"/>
    <d v="2015-03-07T19:55:01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x v="29"/>
    <x v="1"/>
    <s v="publishing/translations"/>
    <n v="7.6923076923076926E-5"/>
    <x v="120"/>
    <x v="3"/>
    <x v="22"/>
    <x v="1440"/>
    <d v="2016-05-26T17:57:43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x v="83"/>
    <x v="1"/>
    <s v="publishing/translations"/>
    <n v="1.1222222222222222E-2"/>
    <x v="1065"/>
    <x v="3"/>
    <x v="22"/>
    <x v="1441"/>
    <d v="2015-09-11T18:22:49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x v="78"/>
    <x v="1"/>
    <s v="publishing/translations"/>
    <n v="0"/>
    <x v="121"/>
    <x v="3"/>
    <x v="22"/>
    <x v="1442"/>
    <d v="2016-05-25T15:29:18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x v="78"/>
    <x v="1"/>
    <s v="publishing/translations"/>
    <n v="0"/>
    <x v="121"/>
    <x v="3"/>
    <x v="22"/>
    <x v="1443"/>
    <d v="2017-01-02T22:13:29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x v="0"/>
    <x v="78"/>
    <x v="1"/>
    <s v="publishing/translations"/>
    <n v="0"/>
    <x v="121"/>
    <x v="3"/>
    <x v="22"/>
    <x v="1444"/>
    <d v="2015-09-12T20:57:4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x v="78"/>
    <x v="1"/>
    <s v="publishing/translations"/>
    <n v="0"/>
    <x v="121"/>
    <x v="3"/>
    <x v="22"/>
    <x v="1445"/>
    <d v="2015-06-14T13:00:55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x v="78"/>
    <x v="1"/>
    <s v="publishing/translations"/>
    <n v="0"/>
    <x v="121"/>
    <x v="3"/>
    <x v="22"/>
    <x v="1446"/>
    <d v="2016-04-21T10:44:38"/>
  </r>
  <r>
    <x v="1447"/>
    <x v="1447"/>
    <s v="I'm creating a dictionary of multiple Indian languages."/>
    <n v="500000"/>
    <n v="75"/>
    <x v="2"/>
    <x v="0"/>
    <s v="USD"/>
    <n v="1467999134"/>
    <n v="1465407134"/>
    <x v="0"/>
    <x v="83"/>
    <x v="1"/>
    <s v="publishing/translations"/>
    <n v="1.4999999999999999E-4"/>
    <x v="384"/>
    <x v="3"/>
    <x v="22"/>
    <x v="1447"/>
    <d v="2016-07-08T17:32:14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x v="78"/>
    <x v="1"/>
    <s v="publishing/translations"/>
    <n v="0"/>
    <x v="121"/>
    <x v="3"/>
    <x v="22"/>
    <x v="1448"/>
    <d v="2015-05-22T05:25:00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x v="78"/>
    <x v="1"/>
    <s v="publishing/translations"/>
    <n v="0"/>
    <x v="121"/>
    <x v="3"/>
    <x v="22"/>
    <x v="1449"/>
    <d v="2015-05-10T19:28:25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x v="29"/>
    <x v="1"/>
    <s v="publishing/translations"/>
    <n v="1.0000000000000001E-5"/>
    <x v="120"/>
    <x v="3"/>
    <x v="22"/>
    <x v="1450"/>
    <d v="2016-02-20T04:06:37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0"/>
    <x v="84"/>
    <x v="1"/>
    <s v="publishing/translations"/>
    <n v="1.0554089709762533E-4"/>
    <x v="120"/>
    <x v="3"/>
    <x v="22"/>
    <x v="1451"/>
    <d v="2014-11-19T00:00:59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x v="0"/>
    <x v="78"/>
    <x v="1"/>
    <s v="publishing/translations"/>
    <n v="0"/>
    <x v="121"/>
    <x v="3"/>
    <x v="22"/>
    <x v="1452"/>
    <d v="2014-07-28T16:52:43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x v="78"/>
    <x v="1"/>
    <s v="publishing/translations"/>
    <n v="0"/>
    <x v="121"/>
    <x v="3"/>
    <x v="22"/>
    <x v="1453"/>
    <d v="2017-04-15T15:42:27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x v="29"/>
    <x v="1"/>
    <s v="publishing/translations"/>
    <n v="8.5714285714285719E-3"/>
    <x v="2"/>
    <x v="3"/>
    <x v="22"/>
    <x v="1454"/>
    <d v="2016-04-24T21:59:00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x v="63"/>
    <x v="1"/>
    <s v="publishing/translations"/>
    <n v="0.105"/>
    <x v="1066"/>
    <x v="3"/>
    <x v="22"/>
    <x v="1455"/>
    <d v="2014-09-05T13:39:00"/>
  </r>
  <r>
    <x v="1456"/>
    <x v="1456"/>
    <s v="English Version of my auto-published novel"/>
    <n v="5000"/>
    <n v="145"/>
    <x v="1"/>
    <x v="13"/>
    <s v="EUR"/>
    <n v="1483459365"/>
    <n v="1480867365"/>
    <x v="0"/>
    <x v="83"/>
    <x v="1"/>
    <s v="publishing/translations"/>
    <n v="2.9000000000000001E-2"/>
    <x v="1067"/>
    <x v="3"/>
    <x v="22"/>
    <x v="1456"/>
    <d v="2017-01-03T16:02:45"/>
  </r>
  <r>
    <x v="1457"/>
    <x v="1457"/>
    <s v="Age is more than just a number, I hope your younger than you feel."/>
    <n v="6000"/>
    <n v="0"/>
    <x v="1"/>
    <x v="0"/>
    <s v="USD"/>
    <n v="1447281044"/>
    <n v="1444685444"/>
    <x v="0"/>
    <x v="78"/>
    <x v="1"/>
    <s v="publishing/translations"/>
    <n v="0"/>
    <x v="121"/>
    <x v="3"/>
    <x v="22"/>
    <x v="1457"/>
    <d v="2015-11-11T22:30:44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x v="78"/>
    <x v="1"/>
    <s v="publishing/translations"/>
    <n v="0"/>
    <x v="121"/>
    <x v="3"/>
    <x v="22"/>
    <x v="1458"/>
    <d v="2014-08-11T04:00:00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x v="78"/>
    <x v="1"/>
    <s v="publishing/translations"/>
    <n v="0"/>
    <x v="121"/>
    <x v="3"/>
    <x v="22"/>
    <x v="1459"/>
    <d v="2015-12-02T17:25:00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0"/>
    <x v="78"/>
    <x v="1"/>
    <s v="publishing/translations"/>
    <n v="0"/>
    <x v="121"/>
    <x v="3"/>
    <x v="22"/>
    <x v="1460"/>
    <d v="2014-11-30T23:45:00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x v="1"/>
    <x v="158"/>
    <x v="0"/>
    <s v="publishing/radio &amp; podcasts"/>
    <n v="1.012446"/>
    <x v="1068"/>
    <x v="3"/>
    <x v="23"/>
    <x v="1461"/>
    <d v="2014-10-21T00:00:00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x v="1"/>
    <x v="3"/>
    <x v="0"/>
    <s v="publishing/radio &amp; podcasts"/>
    <n v="1.085175"/>
    <x v="1069"/>
    <x v="3"/>
    <x v="23"/>
    <x v="1462"/>
    <d v="2013-04-10T15:54:31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x v="20"/>
    <x v="0"/>
    <s v="publishing/radio &amp; podcasts"/>
    <n v="1.4766666666666666"/>
    <x v="1070"/>
    <x v="3"/>
    <x v="23"/>
    <x v="1463"/>
    <d v="2013-04-07T20:52:18"/>
  </r>
  <r>
    <x v="1464"/>
    <x v="1464"/>
    <s v="The Best Science Media on the Web"/>
    <n v="5000"/>
    <n v="8160"/>
    <x v="0"/>
    <x v="0"/>
    <s v="USD"/>
    <n v="1361029958"/>
    <n v="1358437958"/>
    <x v="1"/>
    <x v="302"/>
    <x v="0"/>
    <s v="publishing/radio &amp; podcasts"/>
    <n v="1.6319999999999999"/>
    <x v="1071"/>
    <x v="3"/>
    <x v="23"/>
    <x v="1464"/>
    <d v="2013-02-16T15:52:38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x v="303"/>
    <x v="0"/>
    <s v="publishing/radio &amp; podcasts"/>
    <n v="4.5641449999999999"/>
    <x v="1072"/>
    <x v="3"/>
    <x v="23"/>
    <x v="1465"/>
    <d v="2012-03-22T03:00:00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x v="290"/>
    <x v="0"/>
    <s v="publishing/radio &amp; podcasts"/>
    <n v="1.0787731249999999"/>
    <x v="1073"/>
    <x v="3"/>
    <x v="23"/>
    <x v="1466"/>
    <d v="2016-01-12T05:00:00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x v="1"/>
    <x v="304"/>
    <x v="0"/>
    <s v="publishing/radio &amp; podcasts"/>
    <n v="1.1508"/>
    <x v="1074"/>
    <x v="3"/>
    <x v="23"/>
    <x v="1467"/>
    <d v="2012-03-25T18:14:45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x v="305"/>
    <x v="0"/>
    <s v="publishing/radio &amp; podcasts"/>
    <n v="1.0236842105263158"/>
    <x v="1075"/>
    <x v="3"/>
    <x v="23"/>
    <x v="1468"/>
    <d v="2011-06-12T00:20:49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"/>
    <x v="306"/>
    <x v="0"/>
    <s v="publishing/radio &amp; podcasts"/>
    <n v="1.0842485875706214"/>
    <x v="1076"/>
    <x v="3"/>
    <x v="23"/>
    <x v="1469"/>
    <d v="2013-02-15T14:21:49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x v="75"/>
    <x v="0"/>
    <s v="publishing/radio &amp; podcasts"/>
    <n v="1.2513333333333334"/>
    <x v="1077"/>
    <x v="3"/>
    <x v="23"/>
    <x v="1470"/>
    <d v="2012-12-28T19:51:0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x v="307"/>
    <x v="0"/>
    <s v="publishing/radio &amp; podcasts"/>
    <n v="1.03840625"/>
    <x v="1078"/>
    <x v="3"/>
    <x v="23"/>
    <x v="1471"/>
    <d v="2015-04-09T22:58:54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x v="226"/>
    <x v="0"/>
    <s v="publishing/radio &amp; podcasts"/>
    <n v="1.3870400000000001"/>
    <x v="1079"/>
    <x v="3"/>
    <x v="23"/>
    <x v="1472"/>
    <d v="2013-10-16T13:01:43"/>
  </r>
  <r>
    <x v="1473"/>
    <x v="1473"/>
    <s v="Public Radio Project"/>
    <n v="1500"/>
    <n v="1807.74"/>
    <x v="0"/>
    <x v="0"/>
    <s v="USD"/>
    <n v="1330644639"/>
    <n v="1328052639"/>
    <x v="1"/>
    <x v="5"/>
    <x v="0"/>
    <s v="publishing/radio &amp; podcasts"/>
    <n v="1.20516"/>
    <x v="1080"/>
    <x v="3"/>
    <x v="23"/>
    <x v="1473"/>
    <d v="2012-03-01T23:30:39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x v="88"/>
    <x v="0"/>
    <s v="publishing/radio &amp; podcasts"/>
    <n v="1.1226666666666667"/>
    <x v="1081"/>
    <x v="3"/>
    <x v="23"/>
    <x v="1474"/>
    <d v="2013-09-13T17:28:12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x v="308"/>
    <x v="0"/>
    <s v="publishing/radio &amp; podcasts"/>
    <n v="1.8866966666666667"/>
    <x v="1082"/>
    <x v="3"/>
    <x v="23"/>
    <x v="1475"/>
    <d v="2014-12-20T04:59:00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"/>
    <x v="309"/>
    <x v="0"/>
    <s v="publishing/radio &amp; podcasts"/>
    <n v="6.6155466666666669"/>
    <x v="1083"/>
    <x v="3"/>
    <x v="23"/>
    <x v="1476"/>
    <d v="2011-09-10T01:00:22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x v="232"/>
    <x v="0"/>
    <s v="publishing/radio &amp; podcasts"/>
    <n v="1.1131"/>
    <x v="1084"/>
    <x v="3"/>
    <x v="23"/>
    <x v="1477"/>
    <d v="2011-12-23T03:00:00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x v="310"/>
    <x v="0"/>
    <s v="publishing/radio &amp; podcasts"/>
    <n v="11.8161422"/>
    <x v="1085"/>
    <x v="3"/>
    <x v="23"/>
    <x v="1478"/>
    <d v="2013-05-14T20:55:1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x v="26"/>
    <x v="0"/>
    <s v="publishing/radio &amp; podcasts"/>
    <n v="1.37375"/>
    <x v="1086"/>
    <x v="3"/>
    <x v="23"/>
    <x v="1479"/>
    <d v="2014-05-10T03:59:00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x v="311"/>
    <x v="0"/>
    <s v="publishing/radio &amp; podcasts"/>
    <n v="1.170404"/>
    <x v="1087"/>
    <x v="3"/>
    <x v="23"/>
    <x v="1480"/>
    <d v="2013-07-26T17:00:00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x v="79"/>
    <x v="1"/>
    <s v="publishing/fiction"/>
    <n v="2.1000000000000001E-2"/>
    <x v="844"/>
    <x v="3"/>
    <x v="10"/>
    <x v="1481"/>
    <d v="2013-11-02T22:09:05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x v="29"/>
    <x v="1"/>
    <s v="publishing/fiction"/>
    <n v="1E-3"/>
    <x v="144"/>
    <x v="3"/>
    <x v="10"/>
    <x v="1482"/>
    <d v="2012-09-07T07:51:0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x v="84"/>
    <x v="1"/>
    <s v="publishing/fiction"/>
    <n v="7.1428571428571426E-3"/>
    <x v="384"/>
    <x v="3"/>
    <x v="10"/>
    <x v="1483"/>
    <d v="2016-07-22T04:37:55"/>
  </r>
  <r>
    <x v="1484"/>
    <x v="1484"/>
    <s v="The mussings of an old wizard"/>
    <n v="2000"/>
    <n v="0"/>
    <x v="2"/>
    <x v="0"/>
    <s v="USD"/>
    <n v="1342882260"/>
    <n v="1337834963"/>
    <x v="0"/>
    <x v="78"/>
    <x v="1"/>
    <s v="publishing/fiction"/>
    <n v="0"/>
    <x v="121"/>
    <x v="3"/>
    <x v="10"/>
    <x v="1484"/>
    <d v="2012-07-21T14:51:0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x v="83"/>
    <x v="1"/>
    <s v="publishing/fiction"/>
    <n v="2.2388059701492536E-2"/>
    <x v="73"/>
    <x v="3"/>
    <x v="10"/>
    <x v="1485"/>
    <d v="2015-06-20T19:06:13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x v="83"/>
    <x v="1"/>
    <s v="publishing/fiction"/>
    <n v="2.3999999999999998E-3"/>
    <x v="587"/>
    <x v="3"/>
    <x v="10"/>
    <x v="1486"/>
    <d v="2015-02-27T04:02:41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x v="78"/>
    <x v="1"/>
    <s v="publishing/fiction"/>
    <n v="0"/>
    <x v="121"/>
    <x v="3"/>
    <x v="10"/>
    <x v="1487"/>
    <d v="2016-08-02T22:01:11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0"/>
    <x v="79"/>
    <x v="1"/>
    <s v="publishing/fiction"/>
    <n v="2.4E-2"/>
    <x v="88"/>
    <x v="3"/>
    <x v="10"/>
    <x v="1488"/>
    <d v="2014-01-05T13:31:0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x v="78"/>
    <x v="1"/>
    <s v="publishing/fiction"/>
    <n v="0"/>
    <x v="121"/>
    <x v="3"/>
    <x v="10"/>
    <x v="1489"/>
    <d v="2012-11-15T15:40:52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x v="10"/>
    <x v="1"/>
    <s v="publishing/fiction"/>
    <n v="0.30862068965517242"/>
    <x v="1088"/>
    <x v="3"/>
    <x v="10"/>
    <x v="1490"/>
    <d v="2013-10-02T13:27:54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0"/>
    <x v="29"/>
    <x v="1"/>
    <s v="publishing/fiction"/>
    <n v="8.3333333333333329E-2"/>
    <x v="101"/>
    <x v="3"/>
    <x v="10"/>
    <x v="1491"/>
    <d v="2015-02-15T15:38:0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x v="84"/>
    <x v="1"/>
    <s v="publishing/fiction"/>
    <n v="7.4999999999999997E-3"/>
    <x v="2"/>
    <x v="3"/>
    <x v="10"/>
    <x v="1492"/>
    <d v="2011-06-18T21:14:06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x v="0"/>
    <x v="78"/>
    <x v="1"/>
    <s v="publishing/fiction"/>
    <n v="0"/>
    <x v="121"/>
    <x v="3"/>
    <x v="10"/>
    <x v="1493"/>
    <d v="2013-06-16T20:47:55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x v="202"/>
    <x v="1"/>
    <s v="publishing/fiction"/>
    <n v="8.8999999999999996E-2"/>
    <x v="1089"/>
    <x v="3"/>
    <x v="10"/>
    <x v="1494"/>
    <d v="2015-04-03T15:38:00"/>
  </r>
  <r>
    <x v="1495"/>
    <x v="1495"/>
    <s v="The Adventures of Penelope Hawthorne. Part One: The Spellbook of Dracone."/>
    <n v="2000"/>
    <n v="0"/>
    <x v="2"/>
    <x v="0"/>
    <s v="USD"/>
    <n v="1314471431"/>
    <n v="1311879431"/>
    <x v="0"/>
    <x v="78"/>
    <x v="1"/>
    <s v="publishing/fiction"/>
    <n v="0"/>
    <x v="121"/>
    <x v="3"/>
    <x v="10"/>
    <x v="1495"/>
    <d v="2011-08-27T18:57:11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x v="78"/>
    <x v="1"/>
    <s v="publishing/fiction"/>
    <n v="0"/>
    <x v="121"/>
    <x v="3"/>
    <x v="10"/>
    <x v="1496"/>
    <d v="2014-09-16T11:24:19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x v="29"/>
    <x v="1"/>
    <s v="publishing/fiction"/>
    <n v="6.666666666666667E-5"/>
    <x v="120"/>
    <x v="3"/>
    <x v="10"/>
    <x v="1497"/>
    <d v="2013-07-31T19:43:0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x v="83"/>
    <x v="1"/>
    <s v="publishing/fiction"/>
    <n v="1.9E-2"/>
    <x v="1090"/>
    <x v="3"/>
    <x v="10"/>
    <x v="1498"/>
    <d v="2014-09-03T23:36:18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x v="29"/>
    <x v="1"/>
    <s v="publishing/fiction"/>
    <n v="2.5000000000000001E-3"/>
    <x v="144"/>
    <x v="3"/>
    <x v="10"/>
    <x v="1499"/>
    <d v="2016-08-05T00:10:33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x v="41"/>
    <x v="1"/>
    <s v="publishing/fiction"/>
    <n v="0.25035714285714283"/>
    <x v="1091"/>
    <x v="3"/>
    <x v="10"/>
    <x v="1500"/>
    <d v="2013-05-01T21:42:37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x v="1"/>
    <x v="312"/>
    <x v="0"/>
    <s v="photography/photobooks"/>
    <n v="1.6633076923076924"/>
    <x v="1092"/>
    <x v="8"/>
    <x v="20"/>
    <x v="1501"/>
    <d v="2015-07-08T14:00:23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x v="313"/>
    <x v="0"/>
    <s v="photography/photobooks"/>
    <n v="1.0144545454545455"/>
    <x v="1093"/>
    <x v="8"/>
    <x v="20"/>
    <x v="1502"/>
    <d v="2016-03-25T22:00:0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x v="26"/>
    <x v="0"/>
    <s v="photography/photobooks"/>
    <n v="1.0789146666666667"/>
    <x v="1094"/>
    <x v="8"/>
    <x v="20"/>
    <x v="1503"/>
    <d v="2016-10-23T08:20:01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"/>
    <x v="314"/>
    <x v="0"/>
    <s v="photography/photobooks"/>
    <n v="2.7793846153846156"/>
    <x v="1095"/>
    <x v="8"/>
    <x v="20"/>
    <x v="1504"/>
    <d v="2014-06-10T08:33:0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x v="315"/>
    <x v="0"/>
    <s v="photography/photobooks"/>
    <n v="1.0358125"/>
    <x v="1096"/>
    <x v="8"/>
    <x v="20"/>
    <x v="1505"/>
    <d v="2016-03-22T20:01:0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x v="68"/>
    <x v="0"/>
    <s v="photography/photobooks"/>
    <n v="1.1140000000000001"/>
    <x v="1097"/>
    <x v="8"/>
    <x v="20"/>
    <x v="1506"/>
    <d v="2014-07-24T18:51:44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x v="51"/>
    <x v="0"/>
    <s v="photography/photobooks"/>
    <n v="2.15"/>
    <x v="1098"/>
    <x v="8"/>
    <x v="20"/>
    <x v="1507"/>
    <d v="2010-05-15T08:10:0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x v="263"/>
    <x v="0"/>
    <s v="photography/photobooks"/>
    <n v="1.1076216216216217"/>
    <x v="1099"/>
    <x v="8"/>
    <x v="20"/>
    <x v="1508"/>
    <d v="2014-06-27T14:44:41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x v="193"/>
    <x v="0"/>
    <s v="photography/photobooks"/>
    <n v="1.2364125714285714"/>
    <x v="1100"/>
    <x v="8"/>
    <x v="20"/>
    <x v="1509"/>
    <d v="2017-02-14T22:59:0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x v="316"/>
    <x v="0"/>
    <s v="photography/photobooks"/>
    <n v="1.0103500000000001"/>
    <x v="1101"/>
    <x v="8"/>
    <x v="20"/>
    <x v="1510"/>
    <d v="2014-07-19T09:14:38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x v="190"/>
    <x v="0"/>
    <s v="photography/photobooks"/>
    <n v="1.1179285714285714"/>
    <x v="1102"/>
    <x v="8"/>
    <x v="20"/>
    <x v="1511"/>
    <d v="2015-11-18T15:00:04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x v="317"/>
    <x v="0"/>
    <s v="photography/photobooks"/>
    <n v="5.5877142857142861"/>
    <x v="1103"/>
    <x v="8"/>
    <x v="20"/>
    <x v="1512"/>
    <d v="2017-02-05T16:25:39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x v="224"/>
    <x v="0"/>
    <s v="photography/photobooks"/>
    <n v="1.5001875"/>
    <x v="1104"/>
    <x v="8"/>
    <x v="20"/>
    <x v="1513"/>
    <d v="2014-07-16T15:17:46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x v="282"/>
    <x v="0"/>
    <s v="photography/photobooks"/>
    <n v="1.0647599999999999"/>
    <x v="1105"/>
    <x v="8"/>
    <x v="20"/>
    <x v="1514"/>
    <d v="2015-09-27T14:20:4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x v="160"/>
    <x v="0"/>
    <s v="photography/photobooks"/>
    <n v="1.57189"/>
    <x v="1106"/>
    <x v="8"/>
    <x v="20"/>
    <x v="1515"/>
    <d v="2016-03-16T05:04:57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x v="318"/>
    <x v="0"/>
    <s v="photography/photobooks"/>
    <n v="1.0865882352941176"/>
    <x v="1107"/>
    <x v="8"/>
    <x v="20"/>
    <x v="1516"/>
    <d v="2016-10-06T14:00:0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x v="319"/>
    <x v="0"/>
    <s v="photography/photobooks"/>
    <n v="1.6197999999999999"/>
    <x v="1108"/>
    <x v="8"/>
    <x v="20"/>
    <x v="1517"/>
    <d v="2014-12-06T06:00:00"/>
  </r>
  <r>
    <x v="1518"/>
    <x v="1518"/>
    <s v="A photobook of Robin Schwartz's ongoing series with her daughter Amelia."/>
    <n v="15000"/>
    <n v="30805"/>
    <x v="0"/>
    <x v="0"/>
    <s v="USD"/>
    <n v="1401565252"/>
    <n v="1398973252"/>
    <x v="1"/>
    <x v="163"/>
    <x v="0"/>
    <s v="photography/photobooks"/>
    <n v="2.0536666666666665"/>
    <x v="1109"/>
    <x v="8"/>
    <x v="20"/>
    <x v="1518"/>
    <d v="2014-05-31T19:40:52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x v="108"/>
    <x v="0"/>
    <s v="photography/photobooks"/>
    <n v="1.033638888888889"/>
    <x v="1110"/>
    <x v="8"/>
    <x v="20"/>
    <x v="1519"/>
    <d v="2014-06-20T21:59:0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x v="1"/>
    <x v="157"/>
    <x v="0"/>
    <s v="photography/photobooks"/>
    <n v="1.0347222222222223"/>
    <x v="1111"/>
    <x v="8"/>
    <x v="20"/>
    <x v="1520"/>
    <d v="2014-12-19T04:00:0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x v="97"/>
    <x v="0"/>
    <s v="photography/photobooks"/>
    <n v="1.0681333333333334"/>
    <x v="1112"/>
    <x v="8"/>
    <x v="20"/>
    <x v="1521"/>
    <d v="2016-06-07T04:01:31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x v="320"/>
    <x v="0"/>
    <s v="photography/photobooks"/>
    <n v="1.3896574712643677"/>
    <x v="1113"/>
    <x v="8"/>
    <x v="20"/>
    <x v="1522"/>
    <d v="2014-10-17T19:55:39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x v="198"/>
    <x v="0"/>
    <s v="photography/photobooks"/>
    <n v="1.2484324324324325"/>
    <x v="1114"/>
    <x v="8"/>
    <x v="20"/>
    <x v="1523"/>
    <d v="2014-12-23T00:00:0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"/>
    <x v="33"/>
    <x v="0"/>
    <s v="photography/photobooks"/>
    <n v="2.0699999999999998"/>
    <x v="1115"/>
    <x v="8"/>
    <x v="20"/>
    <x v="1524"/>
    <d v="2017-02-20T12:01:3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x v="205"/>
    <x v="0"/>
    <s v="photography/photobooks"/>
    <n v="1.7400576923076922"/>
    <x v="1116"/>
    <x v="8"/>
    <x v="20"/>
    <x v="1525"/>
    <d v="2016-08-18T16:52:18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x v="321"/>
    <x v="0"/>
    <s v="photography/photobooks"/>
    <n v="1.2032608695652174"/>
    <x v="1117"/>
    <x v="8"/>
    <x v="20"/>
    <x v="1526"/>
    <d v="2016-01-19T06:37:27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"/>
    <x v="16"/>
    <x v="0"/>
    <s v="photography/photobooks"/>
    <n v="1.1044428571428573"/>
    <x v="1118"/>
    <x v="8"/>
    <x v="20"/>
    <x v="1527"/>
    <d v="2017-03-14T13:24:46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x v="1"/>
    <x v="322"/>
    <x v="0"/>
    <s v="photography/photobooks"/>
    <n v="2.8156666666666665"/>
    <x v="1119"/>
    <x v="8"/>
    <x v="20"/>
    <x v="1528"/>
    <d v="2017-02-01T00:00:0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x v="1"/>
    <x v="261"/>
    <x v="0"/>
    <s v="photography/photobooks"/>
    <n v="1.0067894736842105"/>
    <x v="1120"/>
    <x v="8"/>
    <x v="20"/>
    <x v="1529"/>
    <d v="2015-03-19T14:05: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x v="323"/>
    <x v="0"/>
    <s v="photography/photobooks"/>
    <n v="1.3482571428571428"/>
    <x v="1121"/>
    <x v="8"/>
    <x v="20"/>
    <x v="1530"/>
    <d v="2015-10-23T18:24:55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x v="196"/>
    <x v="0"/>
    <s v="photography/photobooks"/>
    <n v="1.7595744680851064"/>
    <x v="1122"/>
    <x v="8"/>
    <x v="20"/>
    <x v="1531"/>
    <d v="2014-12-01T03:00:0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x v="324"/>
    <x v="0"/>
    <s v="photography/photobooks"/>
    <n v="4.8402000000000003"/>
    <x v="1123"/>
    <x v="8"/>
    <x v="20"/>
    <x v="1532"/>
    <d v="2016-02-15T15:00:0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"/>
    <x v="325"/>
    <x v="0"/>
    <s v="photography/photobooks"/>
    <n v="1.4514"/>
    <x v="1124"/>
    <x v="8"/>
    <x v="20"/>
    <x v="1533"/>
    <d v="2016-05-02T03:59:0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x v="232"/>
    <x v="0"/>
    <s v="photography/photobooks"/>
    <n v="4.1773333333333333"/>
    <x v="1125"/>
    <x v="8"/>
    <x v="20"/>
    <x v="1534"/>
    <d v="2015-09-04T16:11:02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x v="238"/>
    <x v="0"/>
    <s v="photography/photobooks"/>
    <n v="1.3242499999999999"/>
    <x v="1126"/>
    <x v="8"/>
    <x v="20"/>
    <x v="1535"/>
    <d v="2016-05-23T22:00:0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x v="326"/>
    <x v="0"/>
    <s v="photography/photobooks"/>
    <n v="2.5030841666666666"/>
    <x v="1127"/>
    <x v="8"/>
    <x v="20"/>
    <x v="1536"/>
    <d v="2015-08-27T19:15:1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"/>
    <x v="291"/>
    <x v="0"/>
    <s v="photography/photobooks"/>
    <n v="1.7989999999999999"/>
    <x v="1128"/>
    <x v="8"/>
    <x v="20"/>
    <x v="1537"/>
    <d v="2016-08-06T18:00:0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x v="67"/>
    <x v="0"/>
    <s v="photography/photobooks"/>
    <n v="1.0262857142857142"/>
    <x v="1129"/>
    <x v="8"/>
    <x v="20"/>
    <x v="1538"/>
    <d v="2015-01-22T18:46:1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x v="4"/>
    <x v="0"/>
    <s v="photography/photobooks"/>
    <n v="1.359861"/>
    <x v="1130"/>
    <x v="8"/>
    <x v="20"/>
    <x v="1539"/>
    <d v="2017-01-03T22:03:39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x v="15"/>
    <x v="0"/>
    <s v="photography/photobooks"/>
    <n v="1.1786666666666668"/>
    <x v="1131"/>
    <x v="8"/>
    <x v="20"/>
    <x v="1540"/>
    <d v="2014-11-26T01:15:0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0"/>
    <x v="84"/>
    <x v="1"/>
    <s v="photography/nature"/>
    <n v="3.3333333333333332E-4"/>
    <x v="366"/>
    <x v="8"/>
    <x v="24"/>
    <x v="1541"/>
    <d v="2014-12-31T17:05:38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x v="29"/>
    <x v="1"/>
    <s v="photography/nature"/>
    <n v="0.04"/>
    <x v="135"/>
    <x v="8"/>
    <x v="24"/>
    <x v="1542"/>
    <d v="2015-06-30T23:55:00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x v="29"/>
    <x v="1"/>
    <s v="photography/nature"/>
    <n v="4.4444444444444444E-3"/>
    <x v="119"/>
    <x v="8"/>
    <x v="24"/>
    <x v="1543"/>
    <d v="2014-11-22T13:13:5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x v="78"/>
    <x v="1"/>
    <s v="photography/nature"/>
    <n v="0"/>
    <x v="121"/>
    <x v="8"/>
    <x v="24"/>
    <x v="1544"/>
    <d v="2015-04-01T00:18:00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0"/>
    <x v="29"/>
    <x v="1"/>
    <s v="photography/nature"/>
    <n v="3.3333333333333332E-4"/>
    <x v="120"/>
    <x v="8"/>
    <x v="24"/>
    <x v="1545"/>
    <d v="2015-03-02T21:16:00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x v="202"/>
    <x v="1"/>
    <s v="photography/nature"/>
    <n v="0.28899999999999998"/>
    <x v="1132"/>
    <x v="8"/>
    <x v="24"/>
    <x v="1546"/>
    <d v="2014-09-17T05:06:39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0"/>
    <x v="78"/>
    <x v="1"/>
    <s v="photography/nature"/>
    <n v="0"/>
    <x v="121"/>
    <x v="8"/>
    <x v="24"/>
    <x v="1547"/>
    <d v="2017-02-23T10:14:42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x v="0"/>
    <x v="29"/>
    <x v="1"/>
    <s v="photography/nature"/>
    <n v="8.5714285714285715E-2"/>
    <x v="88"/>
    <x v="8"/>
    <x v="24"/>
    <x v="1548"/>
    <d v="2015-11-08T22:10:20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0"/>
    <x v="79"/>
    <x v="1"/>
    <s v="photography/nature"/>
    <n v="0.34"/>
    <x v="1133"/>
    <x v="8"/>
    <x v="24"/>
    <x v="1549"/>
    <d v="2015-11-03T04:15:59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x v="63"/>
    <x v="1"/>
    <s v="photography/nature"/>
    <n v="0.13466666666666666"/>
    <x v="1134"/>
    <x v="8"/>
    <x v="24"/>
    <x v="1550"/>
    <d v="2016-05-12T10:47:1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x v="78"/>
    <x v="1"/>
    <s v="photography/nature"/>
    <n v="0"/>
    <x v="121"/>
    <x v="8"/>
    <x v="24"/>
    <x v="1551"/>
    <d v="2015-05-27T19:47:19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x v="38"/>
    <x v="1"/>
    <s v="photography/nature"/>
    <n v="0.49186046511627907"/>
    <x v="1135"/>
    <x v="8"/>
    <x v="24"/>
    <x v="1552"/>
    <d v="2014-10-01T03:59:00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x v="78"/>
    <x v="1"/>
    <s v="photography/nature"/>
    <n v="0"/>
    <x v="121"/>
    <x v="8"/>
    <x v="24"/>
    <x v="1553"/>
    <d v="2015-09-02T06:47:27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x v="78"/>
    <x v="1"/>
    <s v="photography/nature"/>
    <n v="0"/>
    <x v="121"/>
    <x v="8"/>
    <x v="24"/>
    <x v="1554"/>
    <d v="2015-08-02T06:03:10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0"/>
    <x v="78"/>
    <x v="1"/>
    <s v="photography/nature"/>
    <n v="0"/>
    <x v="121"/>
    <x v="8"/>
    <x v="24"/>
    <x v="1555"/>
    <d v="2015-09-17T17:00:00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0"/>
    <x v="8"/>
    <x v="1"/>
    <s v="photography/nature"/>
    <n v="0.45133333333333331"/>
    <x v="1136"/>
    <x v="8"/>
    <x v="24"/>
    <x v="1556"/>
    <d v="2016-07-04T03:40: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0"/>
    <x v="29"/>
    <x v="1"/>
    <s v="photography/nature"/>
    <n v="0.04"/>
    <x v="101"/>
    <x v="8"/>
    <x v="24"/>
    <x v="1557"/>
    <d v="2014-09-20T15:40:33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x v="0"/>
    <x v="83"/>
    <x v="1"/>
    <s v="photography/nature"/>
    <n v="4.6666666666666669E-2"/>
    <x v="123"/>
    <x v="8"/>
    <x v="24"/>
    <x v="1558"/>
    <d v="2015-08-28T12:12:00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x v="0"/>
    <x v="29"/>
    <x v="1"/>
    <s v="photography/nature"/>
    <n v="3.3333333333333335E-3"/>
    <x v="73"/>
    <x v="8"/>
    <x v="24"/>
    <x v="1559"/>
    <d v="2015-04-29T01:16:39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x v="80"/>
    <x v="1"/>
    <s v="photography/nature"/>
    <n v="3.7600000000000001E-2"/>
    <x v="842"/>
    <x v="8"/>
    <x v="24"/>
    <x v="1560"/>
    <d v="2014-11-13T01:29:53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x v="29"/>
    <x v="1"/>
    <s v="publishing/art books"/>
    <n v="6.7000000000000002E-3"/>
    <x v="407"/>
    <x v="3"/>
    <x v="25"/>
    <x v="1561"/>
    <d v="2013-11-07T02:00:03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x v="78"/>
    <x v="1"/>
    <s v="publishing/art books"/>
    <n v="0"/>
    <x v="121"/>
    <x v="3"/>
    <x v="25"/>
    <x v="1562"/>
    <d v="2009-12-02T00:50:00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x v="84"/>
    <x v="1"/>
    <s v="publishing/art books"/>
    <n v="1.4166666666666666E-2"/>
    <x v="665"/>
    <x v="3"/>
    <x v="25"/>
    <x v="1563"/>
    <d v="2014-03-14T16:49:11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x v="29"/>
    <x v="1"/>
    <s v="publishing/art books"/>
    <n v="1E-3"/>
    <x v="119"/>
    <x v="3"/>
    <x v="25"/>
    <x v="1564"/>
    <d v="2015-05-28T20:05:00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x v="29"/>
    <x v="1"/>
    <s v="publishing/art books"/>
    <n v="2.5000000000000001E-2"/>
    <x v="101"/>
    <x v="3"/>
    <x v="25"/>
    <x v="1565"/>
    <d v="2011-06-08T17:31:01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0"/>
    <x v="211"/>
    <x v="1"/>
    <s v="publishing/art books"/>
    <n v="0.21249999999999999"/>
    <x v="1137"/>
    <x v="3"/>
    <x v="25"/>
    <x v="1566"/>
    <d v="2016-07-27T22:00:00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x v="62"/>
    <x v="1"/>
    <s v="publishing/art books"/>
    <n v="4.1176470588235294E-2"/>
    <x v="1138"/>
    <x v="3"/>
    <x v="25"/>
    <x v="1567"/>
    <d v="2014-02-17T00:00:00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x v="19"/>
    <x v="1"/>
    <s v="publishing/art books"/>
    <n v="0.13639999999999999"/>
    <x v="1139"/>
    <x v="3"/>
    <x v="25"/>
    <x v="1568"/>
    <d v="2014-12-24T01:29:45"/>
  </r>
  <r>
    <x v="1569"/>
    <x v="1569"/>
    <s v="to be removed"/>
    <n v="30000"/>
    <n v="0"/>
    <x v="1"/>
    <x v="0"/>
    <s v="USD"/>
    <n v="1369498714"/>
    <n v="1366906714"/>
    <x v="0"/>
    <x v="78"/>
    <x v="1"/>
    <s v="publishing/art books"/>
    <n v="0"/>
    <x v="121"/>
    <x v="3"/>
    <x v="25"/>
    <x v="1569"/>
    <d v="2013-05-25T16:18:34"/>
  </r>
  <r>
    <x v="1570"/>
    <x v="1570"/>
    <s v="A Coloring Book of Breathtaking Beauties_x000a_To Calm the Heart and Soul"/>
    <n v="6000"/>
    <n v="2484"/>
    <x v="1"/>
    <x v="0"/>
    <s v="USD"/>
    <n v="1460140282"/>
    <n v="1457551882"/>
    <x v="0"/>
    <x v="47"/>
    <x v="1"/>
    <s v="publishing/art books"/>
    <n v="0.41399999999999998"/>
    <x v="1140"/>
    <x v="3"/>
    <x v="25"/>
    <x v="1570"/>
    <d v="2016-04-08T18:31:22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x v="80"/>
    <x v="1"/>
    <s v="publishing/art books"/>
    <n v="6.6115702479338841E-3"/>
    <x v="135"/>
    <x v="3"/>
    <x v="25"/>
    <x v="1571"/>
    <d v="2015-06-19T18:28:03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x v="83"/>
    <x v="1"/>
    <s v="publishing/art books"/>
    <n v="0.05"/>
    <x v="694"/>
    <x v="3"/>
    <x v="25"/>
    <x v="1572"/>
    <d v="2016-02-28T23:59:00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x v="83"/>
    <x v="1"/>
    <s v="publishing/art books"/>
    <n v="2.4777777777777777E-2"/>
    <x v="1141"/>
    <x v="3"/>
    <x v="25"/>
    <x v="1573"/>
    <d v="2017-04-01T03:59:00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x v="79"/>
    <x v="1"/>
    <s v="publishing/art books"/>
    <n v="5.0599999999999999E-2"/>
    <x v="1142"/>
    <x v="3"/>
    <x v="25"/>
    <x v="1574"/>
    <d v="2015-02-17T22:15:29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x v="2"/>
    <x v="1"/>
    <s v="publishing/art books"/>
    <n v="0.2291"/>
    <x v="1143"/>
    <x v="3"/>
    <x v="25"/>
    <x v="1575"/>
    <d v="2014-07-09T12:34:56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x v="0"/>
    <x v="73"/>
    <x v="1"/>
    <s v="publishing/art books"/>
    <n v="0.13"/>
    <x v="178"/>
    <x v="3"/>
    <x v="25"/>
    <x v="1576"/>
    <d v="2015-06-30T21:06:08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x v="84"/>
    <x v="1"/>
    <s v="publishing/art books"/>
    <n v="5.4999999999999997E-3"/>
    <x v="446"/>
    <x v="3"/>
    <x v="25"/>
    <x v="1577"/>
    <d v="2012-07-24T20:20:48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x v="80"/>
    <x v="1"/>
    <s v="publishing/art books"/>
    <n v="0.10806536636794939"/>
    <x v="22"/>
    <x v="3"/>
    <x v="25"/>
    <x v="1578"/>
    <d v="2010-09-02T02:00:00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x v="0"/>
    <x v="84"/>
    <x v="1"/>
    <s v="publishing/art books"/>
    <n v="8.4008400840084006E-3"/>
    <x v="454"/>
    <x v="3"/>
    <x v="25"/>
    <x v="1579"/>
    <d v="2013-08-28T23:54:51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x v="78"/>
    <x v="1"/>
    <s v="publishing/art books"/>
    <n v="0"/>
    <x v="121"/>
    <x v="3"/>
    <x v="25"/>
    <x v="1580"/>
    <d v="2012-05-21T01:12:06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x v="29"/>
    <x v="1"/>
    <s v="photography/places"/>
    <n v="5.0000000000000001E-3"/>
    <x v="144"/>
    <x v="8"/>
    <x v="26"/>
    <x v="1581"/>
    <d v="2015-12-19T10:46:30"/>
  </r>
  <r>
    <x v="1582"/>
    <x v="1582"/>
    <s v="I create canvas prints of images from in and around New Orleans"/>
    <n v="1000"/>
    <n v="93"/>
    <x v="2"/>
    <x v="0"/>
    <s v="USD"/>
    <n v="1445894400"/>
    <n v="1440961053"/>
    <x v="0"/>
    <x v="83"/>
    <x v="1"/>
    <s v="photography/places"/>
    <n v="9.2999999999999999E-2"/>
    <x v="1144"/>
    <x v="8"/>
    <x v="26"/>
    <x v="1582"/>
    <d v="2015-10-26T21:20:00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x v="29"/>
    <x v="1"/>
    <s v="photography/places"/>
    <n v="7.5000000000000002E-4"/>
    <x v="2"/>
    <x v="8"/>
    <x v="26"/>
    <x v="1583"/>
    <d v="2014-09-25T21:43:11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x v="78"/>
    <x v="1"/>
    <s v="photography/places"/>
    <n v="0"/>
    <x v="121"/>
    <x v="8"/>
    <x v="26"/>
    <x v="1584"/>
    <d v="2014-05-30T15:35:01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x v="8"/>
    <x v="1"/>
    <s v="photography/places"/>
    <n v="0.79"/>
    <x v="1145"/>
    <x v="8"/>
    <x v="26"/>
    <x v="1585"/>
    <d v="2016-12-25T11:00:00"/>
  </r>
  <r>
    <x v="1586"/>
    <x v="1586"/>
    <s v="Show the world the beauty that is in all of our back yards!"/>
    <n v="1500"/>
    <n v="0"/>
    <x v="2"/>
    <x v="0"/>
    <s v="USD"/>
    <n v="1428197422"/>
    <n v="1425609022"/>
    <x v="0"/>
    <x v="78"/>
    <x v="1"/>
    <s v="photography/places"/>
    <n v="0"/>
    <x v="121"/>
    <x v="8"/>
    <x v="26"/>
    <x v="1586"/>
    <d v="2015-04-05T01:30:22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x v="29"/>
    <x v="1"/>
    <s v="photography/places"/>
    <n v="1.3333333333333334E-4"/>
    <x v="120"/>
    <x v="8"/>
    <x v="26"/>
    <x v="1587"/>
    <d v="2014-12-13T22:49:25"/>
  </r>
  <r>
    <x v="1588"/>
    <x v="1588"/>
    <s v="Southeast Texas as seen through the lens of a cell phone camera"/>
    <n v="516"/>
    <n v="0"/>
    <x v="2"/>
    <x v="0"/>
    <s v="USD"/>
    <n v="1422735120"/>
    <n v="1420091999"/>
    <x v="0"/>
    <x v="78"/>
    <x v="1"/>
    <s v="photography/places"/>
    <n v="0"/>
    <x v="121"/>
    <x v="8"/>
    <x v="26"/>
    <x v="1588"/>
    <d v="2015-01-31T20:12:00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x v="0"/>
    <x v="78"/>
    <x v="1"/>
    <s v="photography/places"/>
    <n v="0"/>
    <x v="121"/>
    <x v="8"/>
    <x v="26"/>
    <x v="1589"/>
    <d v="2015-10-09T23:38:06"/>
  </r>
  <r>
    <x v="1590"/>
    <x v="1590"/>
    <s v="Discover Italy through photography."/>
    <n v="60000"/>
    <n v="1020"/>
    <x v="2"/>
    <x v="13"/>
    <s v="EUR"/>
    <n v="1443040464"/>
    <n v="1440448464"/>
    <x v="0"/>
    <x v="84"/>
    <x v="1"/>
    <s v="photography/places"/>
    <n v="1.7000000000000001E-2"/>
    <x v="1146"/>
    <x v="8"/>
    <x v="26"/>
    <x v="1590"/>
    <d v="2015-09-23T20:34:24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x v="297"/>
    <x v="1"/>
    <s v="photography/places"/>
    <n v="0.29228571428571426"/>
    <x v="1147"/>
    <x v="8"/>
    <x v="26"/>
    <x v="1591"/>
    <d v="2016-04-03T16:25:41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x v="0"/>
    <x v="78"/>
    <x v="1"/>
    <s v="photography/places"/>
    <n v="0"/>
    <x v="121"/>
    <x v="8"/>
    <x v="26"/>
    <x v="1592"/>
    <d v="2015-03-28T00:44:45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x v="0"/>
    <x v="83"/>
    <x v="1"/>
    <s v="photography/places"/>
    <n v="1.3636363636363637E-4"/>
    <x v="120"/>
    <x v="8"/>
    <x v="26"/>
    <x v="1593"/>
    <d v="2015-02-28T20:17:35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x v="0"/>
    <x v="73"/>
    <x v="1"/>
    <s v="photography/places"/>
    <n v="0.20499999999999999"/>
    <x v="442"/>
    <x v="8"/>
    <x v="26"/>
    <x v="1594"/>
    <d v="2016-05-15T16:21:00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x v="63"/>
    <x v="1"/>
    <s v="photography/places"/>
    <n v="2.8E-3"/>
    <x v="379"/>
    <x v="8"/>
    <x v="26"/>
    <x v="1595"/>
    <d v="2014-06-18T20:13:00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0"/>
    <x v="83"/>
    <x v="1"/>
    <s v="photography/places"/>
    <n v="2.3076923076923078E-2"/>
    <x v="384"/>
    <x v="8"/>
    <x v="26"/>
    <x v="1596"/>
    <d v="2014-12-13T11:19:29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x v="78"/>
    <x v="1"/>
    <s v="photography/places"/>
    <n v="0"/>
    <x v="121"/>
    <x v="8"/>
    <x v="26"/>
    <x v="1597"/>
    <d v="2016-09-20T08:29:57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x v="29"/>
    <x v="1"/>
    <s v="photography/places"/>
    <n v="1.25E-3"/>
    <x v="120"/>
    <x v="8"/>
    <x v="26"/>
    <x v="1598"/>
    <d v="2015-07-26T16:00:58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x v="0"/>
    <x v="78"/>
    <x v="1"/>
    <s v="photography/places"/>
    <n v="0"/>
    <x v="121"/>
    <x v="8"/>
    <x v="26"/>
    <x v="1599"/>
    <d v="2016-04-08T11:56:1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x v="82"/>
    <x v="1"/>
    <s v="photography/places"/>
    <n v="7.3400000000000007E-2"/>
    <x v="1148"/>
    <x v="8"/>
    <x v="26"/>
    <x v="1600"/>
    <d v="2014-07-15T05:11:00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x v="66"/>
    <x v="0"/>
    <s v="music/rock"/>
    <n v="1.082492"/>
    <x v="1149"/>
    <x v="4"/>
    <x v="11"/>
    <x v="1601"/>
    <d v="2011-05-05T02:13:53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0"/>
    <x v="58"/>
    <x v="0"/>
    <s v="music/rock"/>
    <n v="1.0016666666666667"/>
    <x v="1150"/>
    <x v="4"/>
    <x v="11"/>
    <x v="1602"/>
    <d v="2011-10-14T23:00:00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x v="0"/>
    <x v="209"/>
    <x v="0"/>
    <s v="music/rock"/>
    <n v="1.0003299999999999"/>
    <x v="1151"/>
    <x v="4"/>
    <x v="11"/>
    <x v="1603"/>
    <d v="2012-01-28T04:04:19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x v="16"/>
    <x v="0"/>
    <s v="music/rock"/>
    <n v="1.2210714285714286"/>
    <x v="1152"/>
    <x v="4"/>
    <x v="11"/>
    <x v="1604"/>
    <d v="2012-03-17T19:17:15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x v="34"/>
    <x v="0"/>
    <s v="music/rock"/>
    <n v="1.0069333333333335"/>
    <x v="1153"/>
    <x v="4"/>
    <x v="11"/>
    <x v="1605"/>
    <d v="2011-08-01T07:00:00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x v="297"/>
    <x v="0"/>
    <s v="music/rock"/>
    <n v="1.01004125"/>
    <x v="1154"/>
    <x v="4"/>
    <x v="11"/>
    <x v="1606"/>
    <d v="2011-03-24T01:40:38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x v="242"/>
    <x v="0"/>
    <s v="music/rock"/>
    <n v="1.4511000000000001"/>
    <x v="1155"/>
    <x v="4"/>
    <x v="11"/>
    <x v="1607"/>
    <d v="2012-06-14T19:24: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0"/>
    <x v="23"/>
    <x v="0"/>
    <s v="music/rock"/>
    <n v="1.0125"/>
    <x v="1156"/>
    <x v="4"/>
    <x v="11"/>
    <x v="1608"/>
    <d v="2014-01-01T05:26:00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x v="80"/>
    <x v="0"/>
    <s v="music/rock"/>
    <n v="1.1833333333333333"/>
    <x v="1157"/>
    <x v="4"/>
    <x v="11"/>
    <x v="1609"/>
    <d v="2011-11-02T08:00:00"/>
  </r>
  <r>
    <x v="1610"/>
    <x v="1610"/>
    <s v="So The Story Goes is the upcoming album from &quot;Just Joe&quot; Altier."/>
    <n v="2000"/>
    <n v="5437"/>
    <x v="0"/>
    <x v="0"/>
    <s v="USD"/>
    <n v="1355609510"/>
    <n v="1353017510"/>
    <x v="0"/>
    <x v="300"/>
    <x v="0"/>
    <s v="music/rock"/>
    <n v="2.7185000000000001"/>
    <x v="1158"/>
    <x v="4"/>
    <x v="11"/>
    <x v="1610"/>
    <d v="2012-12-15T22:11:50"/>
  </r>
  <r>
    <x v="1611"/>
    <x v="1611"/>
    <s v="Skelton-Luns CD/7&quot; No Big Deal."/>
    <n v="800"/>
    <n v="1001"/>
    <x v="0"/>
    <x v="0"/>
    <s v="USD"/>
    <n v="1370390432"/>
    <n v="1368576032"/>
    <x v="0"/>
    <x v="74"/>
    <x v="0"/>
    <s v="music/rock"/>
    <n v="1.25125"/>
    <x v="1159"/>
    <x v="4"/>
    <x v="11"/>
    <x v="1611"/>
    <d v="2013-06-05T00:00:32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x v="0"/>
    <x v="202"/>
    <x v="0"/>
    <s v="music/rock"/>
    <n v="1.1000000000000001"/>
    <x v="73"/>
    <x v="4"/>
    <x v="11"/>
    <x v="1612"/>
    <d v="2013-01-02T20:59:44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x v="55"/>
    <x v="0"/>
    <s v="music/rock"/>
    <n v="1.0149999999999999"/>
    <x v="1160"/>
    <x v="4"/>
    <x v="11"/>
    <x v="1613"/>
    <d v="2012-07-22T01:40:02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x v="99"/>
    <x v="0"/>
    <s v="music/rock"/>
    <n v="1.0269999999999999"/>
    <x v="1161"/>
    <x v="4"/>
    <x v="11"/>
    <x v="1614"/>
    <d v="2014-08-03T17:00:00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0"/>
    <x v="327"/>
    <x v="0"/>
    <s v="music/rock"/>
    <n v="1.1412500000000001"/>
    <x v="1162"/>
    <x v="4"/>
    <x v="11"/>
    <x v="1615"/>
    <d v="2011-12-13T02:13:16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0"/>
    <x v="328"/>
    <x v="0"/>
    <s v="music/rock"/>
    <n v="1.042"/>
    <x v="1163"/>
    <x v="4"/>
    <x v="11"/>
    <x v="1616"/>
    <d v="2012-11-22T22:00:00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x v="0"/>
    <x v="150"/>
    <x v="0"/>
    <s v="music/rock"/>
    <n v="1.4585714285714286"/>
    <x v="1164"/>
    <x v="4"/>
    <x v="11"/>
    <x v="1617"/>
    <d v="2013-11-01T19:00:00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x v="0"/>
    <x v="74"/>
    <x v="0"/>
    <s v="music/rock"/>
    <n v="1.0506666666666666"/>
    <x v="1165"/>
    <x v="4"/>
    <x v="11"/>
    <x v="1618"/>
    <d v="2013-03-08T15:42:15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x v="23"/>
    <x v="0"/>
    <s v="music/rock"/>
    <n v="1.3333333333333333"/>
    <x v="1166"/>
    <x v="4"/>
    <x v="11"/>
    <x v="1619"/>
    <d v="2014-09-15T04:28:06"/>
  </r>
  <r>
    <x v="1620"/>
    <x v="1620"/>
    <s v="Kickstarting my music career with 300 hard copy CDs of my first release."/>
    <n v="1000"/>
    <n v="1130"/>
    <x v="0"/>
    <x v="0"/>
    <s v="USD"/>
    <n v="1361606940"/>
    <n v="1361002140"/>
    <x v="0"/>
    <x v="57"/>
    <x v="0"/>
    <s v="music/rock"/>
    <n v="1.1299999999999999"/>
    <x v="1167"/>
    <x v="4"/>
    <x v="11"/>
    <x v="1620"/>
    <d v="2013-02-23T08:09:00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x v="77"/>
    <x v="0"/>
    <s v="music/rock"/>
    <n v="1.212"/>
    <x v="1168"/>
    <x v="4"/>
    <x v="11"/>
    <x v="1621"/>
    <d v="2012-05-28T03:59:00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x v="71"/>
    <x v="0"/>
    <s v="music/rock"/>
    <n v="1.0172463768115942"/>
    <x v="1169"/>
    <x v="4"/>
    <x v="11"/>
    <x v="1622"/>
    <d v="2014-12-17T07:59:00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x v="59"/>
    <x v="0"/>
    <s v="music/rock"/>
    <n v="1.0106666666666666"/>
    <x v="1170"/>
    <x v="4"/>
    <x v="11"/>
    <x v="1623"/>
    <d v="2013-08-27T16:31:29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0"/>
    <x v="20"/>
    <x v="0"/>
    <s v="music/rock"/>
    <n v="1.18"/>
    <x v="1171"/>
    <x v="4"/>
    <x v="11"/>
    <x v="1624"/>
    <d v="2013-01-09T08:48:55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x v="201"/>
    <x v="0"/>
    <s v="music/rock"/>
    <n v="1.5533333333333332"/>
    <x v="1172"/>
    <x v="4"/>
    <x v="11"/>
    <x v="1625"/>
    <d v="2012-09-11T16:47:33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x v="52"/>
    <x v="0"/>
    <s v="music/rock"/>
    <n v="1.0118750000000001"/>
    <x v="1173"/>
    <x v="4"/>
    <x v="11"/>
    <x v="1626"/>
    <d v="2013-12-01T21:21:07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x v="44"/>
    <x v="0"/>
    <s v="music/rock"/>
    <n v="1.17"/>
    <x v="1174"/>
    <x v="4"/>
    <x v="11"/>
    <x v="1627"/>
    <d v="2012-11-26T04:59:00"/>
  </r>
  <r>
    <x v="1628"/>
    <x v="1628"/>
    <s v="Original Jewish rock music on human relationships and identity"/>
    <n v="4000"/>
    <n v="4037"/>
    <x v="0"/>
    <x v="0"/>
    <s v="USD"/>
    <n v="1403026882"/>
    <n v="1400175682"/>
    <x v="0"/>
    <x v="106"/>
    <x v="0"/>
    <s v="music/rock"/>
    <n v="1.00925"/>
    <x v="1175"/>
    <x v="4"/>
    <x v="11"/>
    <x v="1628"/>
    <d v="2014-06-17T17:41:22"/>
  </r>
  <r>
    <x v="1629"/>
    <x v="1629"/>
    <s v="Help Off The Turnpike release new music, and set fire to everything!"/>
    <n v="6000"/>
    <n v="6220"/>
    <x v="0"/>
    <x v="0"/>
    <s v="USD"/>
    <n v="1392929333"/>
    <n v="1389041333"/>
    <x v="0"/>
    <x v="141"/>
    <x v="0"/>
    <s v="music/rock"/>
    <n v="1.0366666666666666"/>
    <x v="1176"/>
    <x v="4"/>
    <x v="11"/>
    <x v="1629"/>
    <d v="2014-02-20T20:48:53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x v="149"/>
    <x v="0"/>
    <s v="music/rock"/>
    <n v="2.6524999999999999"/>
    <x v="1177"/>
    <x v="4"/>
    <x v="11"/>
    <x v="1630"/>
    <d v="2012-03-02T06:59:00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x v="182"/>
    <x v="0"/>
    <s v="music/rock"/>
    <n v="1.5590999999999999"/>
    <x v="1178"/>
    <x v="4"/>
    <x v="11"/>
    <x v="1631"/>
    <d v="2012-10-12T20:37:4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x v="5"/>
    <x v="0"/>
    <s v="music/rock"/>
    <n v="1.0162500000000001"/>
    <x v="1179"/>
    <x v="4"/>
    <x v="11"/>
    <x v="1632"/>
    <d v="2011-09-24T08:10:54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x v="6"/>
    <x v="0"/>
    <s v="music/rock"/>
    <n v="1"/>
    <x v="1180"/>
    <x v="4"/>
    <x v="11"/>
    <x v="1633"/>
    <d v="2012-01-16T05:00:00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x v="0"/>
    <x v="58"/>
    <x v="0"/>
    <s v="music/rock"/>
    <n v="1.0049999999999999"/>
    <x v="1181"/>
    <x v="4"/>
    <x v="11"/>
    <x v="1634"/>
    <d v="2011-06-02T05:59:00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x v="77"/>
    <x v="0"/>
    <s v="music/rock"/>
    <n v="1.2529999999999999"/>
    <x v="1182"/>
    <x v="4"/>
    <x v="11"/>
    <x v="1635"/>
    <d v="2016-07-11T20:51:0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x v="45"/>
    <x v="0"/>
    <s v="music/rock"/>
    <n v="1.0355555555555556"/>
    <x v="1183"/>
    <x v="4"/>
    <x v="11"/>
    <x v="1636"/>
    <d v="2011-06-12T04:00:00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x v="41"/>
    <x v="0"/>
    <s v="music/rock"/>
    <n v="1.038"/>
    <x v="1184"/>
    <x v="4"/>
    <x v="11"/>
    <x v="1637"/>
    <d v="2009-12-31T23:39:00"/>
  </r>
  <r>
    <x v="1638"/>
    <x v="1638"/>
    <s v="Avenues will be going in to the studio to record a new EP with Matt Allison!"/>
    <n v="1000"/>
    <n v="1050"/>
    <x v="0"/>
    <x v="0"/>
    <s v="USD"/>
    <n v="1362086700"/>
    <n v="1358180968"/>
    <x v="0"/>
    <x v="74"/>
    <x v="0"/>
    <s v="music/rock"/>
    <n v="1.05"/>
    <x v="1185"/>
    <x v="4"/>
    <x v="11"/>
    <x v="1638"/>
    <d v="2013-02-28T21:25:00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x v="10"/>
    <x v="0"/>
    <s v="music/rock"/>
    <n v="1"/>
    <x v="1186"/>
    <x v="4"/>
    <x v="11"/>
    <x v="1639"/>
    <d v="2012-03-03T15:39:25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x v="57"/>
    <x v="0"/>
    <s v="music/rock"/>
    <n v="1.6986000000000001"/>
    <x v="1187"/>
    <x v="4"/>
    <x v="11"/>
    <x v="1640"/>
    <d v="2010-08-03T01:59:00"/>
  </r>
  <r>
    <x v="1641"/>
    <x v="1641"/>
    <s v="Music Video For Upbeat and Inspiring Song - Run For Your Life"/>
    <n v="2500"/>
    <n v="2535"/>
    <x v="0"/>
    <x v="0"/>
    <s v="USD"/>
    <n v="1418998744"/>
    <n v="1416406744"/>
    <x v="0"/>
    <x v="55"/>
    <x v="0"/>
    <s v="music/pop"/>
    <n v="1.014"/>
    <x v="1188"/>
    <x v="4"/>
    <x v="27"/>
    <x v="1641"/>
    <d v="2014-12-19T14:19:04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x v="33"/>
    <x v="0"/>
    <s v="music/pop"/>
    <n v="1"/>
    <x v="317"/>
    <x v="4"/>
    <x v="27"/>
    <x v="1642"/>
    <d v="2011-06-14T00:35: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x v="0"/>
    <x v="77"/>
    <x v="0"/>
    <s v="music/pop"/>
    <n v="1.2470000000000001"/>
    <x v="1189"/>
    <x v="4"/>
    <x v="27"/>
    <x v="1643"/>
    <d v="2012-09-24T19:46:52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x v="130"/>
    <x v="0"/>
    <s v="music/pop"/>
    <n v="1.095"/>
    <x v="1190"/>
    <x v="4"/>
    <x v="27"/>
    <x v="1644"/>
    <d v="2012-11-22T02:26:00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x v="73"/>
    <x v="0"/>
    <s v="music/pop"/>
    <n v="1.1080000000000001"/>
    <x v="1191"/>
    <x v="4"/>
    <x v="27"/>
    <x v="1645"/>
    <d v="2013-09-18T14:49:00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x v="183"/>
    <x v="0"/>
    <s v="music/pop"/>
    <n v="1.1020000000000001"/>
    <x v="1192"/>
    <x v="4"/>
    <x v="27"/>
    <x v="1646"/>
    <d v="2014-08-14T18:11:00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x v="67"/>
    <x v="0"/>
    <s v="music/pop"/>
    <n v="1.0471999999999999"/>
    <x v="1193"/>
    <x v="4"/>
    <x v="27"/>
    <x v="1647"/>
    <d v="2012-06-09T09:49:3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x v="240"/>
    <x v="0"/>
    <s v="music/pop"/>
    <n v="1.2526086956521738"/>
    <x v="1194"/>
    <x v="4"/>
    <x v="27"/>
    <x v="1648"/>
    <d v="2011-03-20T15:54:42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x v="75"/>
    <x v="0"/>
    <s v="music/pop"/>
    <n v="1.0058763157894737"/>
    <x v="1195"/>
    <x v="4"/>
    <x v="27"/>
    <x v="1649"/>
    <d v="2014-05-23T16:25:55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0"/>
    <x v="58"/>
    <x v="0"/>
    <s v="music/pop"/>
    <n v="1.4155"/>
    <x v="1196"/>
    <x v="4"/>
    <x v="27"/>
    <x v="1650"/>
    <d v="2013-10-09T10:27:1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x v="9"/>
    <x v="0"/>
    <s v="music/pop"/>
    <n v="1.0075000000000001"/>
    <x v="1197"/>
    <x v="4"/>
    <x v="27"/>
    <x v="1651"/>
    <d v="2011-04-26T06:59:00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x v="16"/>
    <x v="0"/>
    <s v="music/pop"/>
    <n v="1.0066666666666666"/>
    <x v="1198"/>
    <x v="4"/>
    <x v="27"/>
    <x v="1652"/>
    <d v="2013-11-24T12:49:53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x v="129"/>
    <x v="0"/>
    <s v="music/pop"/>
    <n v="1.7423040000000001"/>
    <x v="1199"/>
    <x v="4"/>
    <x v="27"/>
    <x v="1653"/>
    <d v="2011-04-24T20:01:36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x v="69"/>
    <x v="0"/>
    <s v="music/pop"/>
    <n v="1.199090909090909"/>
    <x v="1200"/>
    <x v="4"/>
    <x v="27"/>
    <x v="1654"/>
    <d v="2012-04-18T21:22:40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x v="0"/>
    <x v="53"/>
    <x v="0"/>
    <s v="music/pop"/>
    <n v="1.4286666666666668"/>
    <x v="1201"/>
    <x v="4"/>
    <x v="27"/>
    <x v="1655"/>
    <d v="2012-04-05T18:00:20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x v="53"/>
    <x v="0"/>
    <s v="music/pop"/>
    <n v="1.0033493333333334"/>
    <x v="1202"/>
    <x v="4"/>
    <x v="27"/>
    <x v="1656"/>
    <d v="2012-12-13T22:17:32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x v="170"/>
    <x v="0"/>
    <s v="music/pop"/>
    <n v="1.0493380000000001"/>
    <x v="1203"/>
    <x v="4"/>
    <x v="27"/>
    <x v="1657"/>
    <d v="2012-05-24T18:46:08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x v="329"/>
    <x v="0"/>
    <s v="music/pop"/>
    <n v="1.3223333333333334"/>
    <x v="1204"/>
    <x v="4"/>
    <x v="27"/>
    <x v="1658"/>
    <d v="2012-12-18T14:20:00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x v="43"/>
    <x v="0"/>
    <s v="music/pop"/>
    <n v="1.1279999999999999"/>
    <x v="1205"/>
    <x v="4"/>
    <x v="27"/>
    <x v="1659"/>
    <d v="2013-12-17T12:00:00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x v="17"/>
    <x v="0"/>
    <s v="music/pop"/>
    <n v="12.5375"/>
    <x v="1206"/>
    <x v="4"/>
    <x v="27"/>
    <x v="1660"/>
    <d v="2016-04-30T21:59:00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x v="21"/>
    <x v="0"/>
    <s v="music/pop"/>
    <n v="1.0250632911392406"/>
    <x v="1207"/>
    <x v="4"/>
    <x v="27"/>
    <x v="1661"/>
    <d v="2016-01-17T21:00:00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x v="95"/>
    <x v="0"/>
    <s v="music/pop"/>
    <n v="1.026375"/>
    <x v="1208"/>
    <x v="4"/>
    <x v="27"/>
    <x v="1662"/>
    <d v="2011-12-31T05:45:36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0"/>
    <x v="58"/>
    <x v="0"/>
    <s v="music/pop"/>
    <n v="1.08"/>
    <x v="1209"/>
    <x v="4"/>
    <x v="27"/>
    <x v="1663"/>
    <d v="2015-02-01T00:31:4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x v="30"/>
    <x v="0"/>
    <s v="music/pop"/>
    <n v="1.2240879999999998"/>
    <x v="1210"/>
    <x v="4"/>
    <x v="27"/>
    <x v="1664"/>
    <d v="2012-03-16T03:59:00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x v="251"/>
    <x v="0"/>
    <s v="music/pop"/>
    <n v="1.1945714285714286"/>
    <x v="1211"/>
    <x v="4"/>
    <x v="27"/>
    <x v="1665"/>
    <d v="2011-02-22T03:00:00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0"/>
    <x v="15"/>
    <x v="0"/>
    <s v="music/pop"/>
    <n v="1.6088"/>
    <x v="1212"/>
    <x v="4"/>
    <x v="27"/>
    <x v="1666"/>
    <d v="2013-03-28T05:04:33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x v="141"/>
    <x v="0"/>
    <s v="music/pop"/>
    <n v="1.2685294117647059"/>
    <x v="1213"/>
    <x v="4"/>
    <x v="27"/>
    <x v="1667"/>
    <d v="2014-03-11T06:59:00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x v="318"/>
    <x v="0"/>
    <s v="music/pop"/>
    <n v="1.026375"/>
    <x v="1214"/>
    <x v="4"/>
    <x v="27"/>
    <x v="1668"/>
    <d v="2011-11-28T04:35:39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x v="47"/>
    <x v="0"/>
    <s v="music/pop"/>
    <n v="1.3975"/>
    <x v="404"/>
    <x v="4"/>
    <x v="27"/>
    <x v="1669"/>
    <d v="2016-05-31T21:14:36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x v="23"/>
    <x v="0"/>
    <s v="music/pop"/>
    <n v="1.026"/>
    <x v="1215"/>
    <x v="4"/>
    <x v="27"/>
    <x v="1670"/>
    <d v="2010-07-05T04:00:00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x v="0"/>
    <x v="99"/>
    <x v="0"/>
    <s v="music/pop"/>
    <n v="1.0067349999999999"/>
    <x v="1216"/>
    <x v="4"/>
    <x v="27"/>
    <x v="1671"/>
    <d v="2016-08-01T13:03:34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x v="0"/>
    <x v="72"/>
    <x v="0"/>
    <s v="music/pop"/>
    <n v="1.1294117647058823"/>
    <x v="1217"/>
    <x v="4"/>
    <x v="27"/>
    <x v="1672"/>
    <d v="2012-06-04T15:45:30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x v="211"/>
    <x v="0"/>
    <s v="music/pop"/>
    <n v="1.2809523809523808"/>
    <x v="1218"/>
    <x v="4"/>
    <x v="27"/>
    <x v="1673"/>
    <d v="2015-03-06T21:04:52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x v="116"/>
    <x v="0"/>
    <s v="music/pop"/>
    <n v="2.0169999999999999"/>
    <x v="1219"/>
    <x v="4"/>
    <x v="27"/>
    <x v="1674"/>
    <d v="2016-08-18T06:59:00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x v="0"/>
    <x v="69"/>
    <x v="0"/>
    <s v="music/pop"/>
    <n v="1.37416"/>
    <x v="1220"/>
    <x v="4"/>
    <x v="27"/>
    <x v="1675"/>
    <d v="2011-10-16T22:03:00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x v="0"/>
    <x v="288"/>
    <x v="0"/>
    <s v="music/pop"/>
    <n v="1.1533333333333333"/>
    <x v="1221"/>
    <x v="4"/>
    <x v="27"/>
    <x v="1676"/>
    <d v="2012-04-21T03:59:00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x v="288"/>
    <x v="0"/>
    <s v="music/pop"/>
    <n v="1.1166666666666667"/>
    <x v="1222"/>
    <x v="4"/>
    <x v="27"/>
    <x v="1677"/>
    <d v="2016-04-16T05:59:00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0"/>
    <x v="72"/>
    <x v="0"/>
    <s v="music/pop"/>
    <n v="1.1839999999999999"/>
    <x v="1223"/>
    <x v="4"/>
    <x v="27"/>
    <x v="1678"/>
    <d v="2014-02-06T20:31:11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x v="66"/>
    <x v="0"/>
    <s v="music/pop"/>
    <n v="1.75"/>
    <x v="372"/>
    <x v="4"/>
    <x v="27"/>
    <x v="1679"/>
    <d v="2011-07-22T01:39:05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x v="0"/>
    <x v="20"/>
    <x v="0"/>
    <s v="music/pop"/>
    <n v="1.175"/>
    <x v="1224"/>
    <x v="4"/>
    <x v="27"/>
    <x v="1680"/>
    <d v="2014-07-12T18:11:0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x v="330"/>
    <x v="1"/>
    <s v="music/faith"/>
    <n v="1.0142212307692309"/>
    <x v="1225"/>
    <x v="4"/>
    <x v="28"/>
    <x v="1681"/>
    <d v="2017-03-29T02:00:00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x v="0"/>
    <x v="78"/>
    <x v="1"/>
    <s v="music/faith"/>
    <n v="0"/>
    <x v="121"/>
    <x v="4"/>
    <x v="28"/>
    <x v="1682"/>
    <d v="2017-04-14T04:07:40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0"/>
    <x v="73"/>
    <x v="1"/>
    <s v="music/faith"/>
    <n v="0.21714285714285714"/>
    <x v="1226"/>
    <x v="4"/>
    <x v="28"/>
    <x v="1683"/>
    <d v="2017-04-07T18:45:3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x v="0"/>
    <x v="21"/>
    <x v="1"/>
    <s v="music/faith"/>
    <n v="1.0912500000000001"/>
    <x v="1227"/>
    <x v="4"/>
    <x v="28"/>
    <x v="1684"/>
    <d v="2017-03-17T18:34:01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x v="41"/>
    <x v="1"/>
    <s v="music/faith"/>
    <n v="1.0285714285714285"/>
    <x v="1228"/>
    <x v="4"/>
    <x v="28"/>
    <x v="1685"/>
    <d v="2017-03-24T05:00:23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x v="29"/>
    <x v="1"/>
    <s v="music/faith"/>
    <n v="3.5999999999999999E-3"/>
    <x v="666"/>
    <x v="4"/>
    <x v="28"/>
    <x v="1686"/>
    <d v="2017-04-27T19:15:19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x v="70"/>
    <x v="1"/>
    <s v="music/faith"/>
    <n v="0.3125"/>
    <x v="1229"/>
    <x v="4"/>
    <x v="28"/>
    <x v="1687"/>
    <d v="2017-04-10T20:15:00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x v="63"/>
    <x v="1"/>
    <s v="music/faith"/>
    <n v="0.443"/>
    <x v="1230"/>
    <x v="4"/>
    <x v="28"/>
    <x v="1688"/>
    <d v="2017-04-09T11:49:54"/>
  </r>
  <r>
    <x v="1689"/>
    <x v="1689"/>
    <s v="Praising the Living God in the second half of life."/>
    <n v="2400"/>
    <n v="2400"/>
    <x v="3"/>
    <x v="0"/>
    <s v="USD"/>
    <n v="1489700230"/>
    <n v="1487111830"/>
    <x v="0"/>
    <x v="25"/>
    <x v="1"/>
    <s v="music/faith"/>
    <n v="1"/>
    <x v="1231"/>
    <x v="4"/>
    <x v="28"/>
    <x v="1689"/>
    <d v="2017-03-16T21:37:10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x v="202"/>
    <x v="1"/>
    <s v="music/faith"/>
    <n v="0.254"/>
    <x v="1232"/>
    <x v="4"/>
    <x v="28"/>
    <x v="1690"/>
    <d v="2017-04-06T09:20:42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x v="44"/>
    <x v="1"/>
    <s v="music/faith"/>
    <n v="0.33473333333333333"/>
    <x v="1233"/>
    <x v="4"/>
    <x v="28"/>
    <x v="1691"/>
    <d v="2017-04-03T01:00:00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x v="41"/>
    <x v="1"/>
    <s v="music/faith"/>
    <n v="0.47799999999999998"/>
    <x v="1234"/>
    <x v="4"/>
    <x v="28"/>
    <x v="1692"/>
    <d v="2017-03-26T23:59:00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x v="22"/>
    <x v="1"/>
    <s v="music/faith"/>
    <n v="9.3333333333333338E-2"/>
    <x v="436"/>
    <x v="4"/>
    <x v="28"/>
    <x v="1693"/>
    <d v="2017-04-09T20:00:00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x v="29"/>
    <x v="1"/>
    <s v="music/faith"/>
    <n v="5.0000000000000001E-4"/>
    <x v="144"/>
    <x v="4"/>
    <x v="28"/>
    <x v="1694"/>
    <d v="2017-03-27T04:36:00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x v="23"/>
    <x v="1"/>
    <s v="music/faith"/>
    <n v="0.11708333333333333"/>
    <x v="1235"/>
    <x v="4"/>
    <x v="28"/>
    <x v="1695"/>
    <d v="2017-04-10T01:00:00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x v="78"/>
    <x v="1"/>
    <s v="music/faith"/>
    <n v="0"/>
    <x v="121"/>
    <x v="4"/>
    <x v="28"/>
    <x v="1696"/>
    <d v="2017-04-01T00:40:11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x v="19"/>
    <x v="1"/>
    <s v="music/faith"/>
    <n v="0.20208000000000001"/>
    <x v="1236"/>
    <x v="4"/>
    <x v="28"/>
    <x v="1697"/>
    <d v="2017-04-09T23:47: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x v="78"/>
    <x v="1"/>
    <s v="music/faith"/>
    <n v="0"/>
    <x v="121"/>
    <x v="4"/>
    <x v="28"/>
    <x v="1698"/>
    <d v="2017-03-26T03:33:00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x v="80"/>
    <x v="1"/>
    <s v="music/faith"/>
    <n v="4.2311459353574929E-2"/>
    <x v="1237"/>
    <x v="4"/>
    <x v="28"/>
    <x v="1699"/>
    <d v="2017-04-11T20:44:05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x v="1"/>
    <x v="1"/>
    <s v="music/faith"/>
    <n v="0.2606"/>
    <x v="1238"/>
    <x v="4"/>
    <x v="28"/>
    <x v="1700"/>
    <d v="2017-04-01T04:00:00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x v="84"/>
    <x v="1"/>
    <s v="music/faith"/>
    <n v="1.9801980198019802E-3"/>
    <x v="144"/>
    <x v="4"/>
    <x v="28"/>
    <x v="1701"/>
    <d v="2015-01-15T15:56:45"/>
  </r>
  <r>
    <x v="1702"/>
    <x v="1702"/>
    <s v="I can do all things through christ jesus"/>
    <n v="16500"/>
    <n v="1"/>
    <x v="2"/>
    <x v="0"/>
    <s v="USD"/>
    <n v="1427745150"/>
    <n v="1425156750"/>
    <x v="0"/>
    <x v="29"/>
    <x v="1"/>
    <s v="music/faith"/>
    <n v="6.0606060606060605E-5"/>
    <x v="120"/>
    <x v="4"/>
    <x v="28"/>
    <x v="1702"/>
    <d v="2015-03-30T19:52:30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x v="84"/>
    <x v="1"/>
    <s v="music/faith"/>
    <n v="1.0200000000000001E-2"/>
    <x v="157"/>
    <x v="4"/>
    <x v="28"/>
    <x v="1703"/>
    <d v="2015-08-31T06:45:37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0"/>
    <x v="202"/>
    <x v="1"/>
    <s v="music/faith"/>
    <n v="0.65100000000000002"/>
    <x v="1239"/>
    <x v="4"/>
    <x v="28"/>
    <x v="1704"/>
    <d v="2015-02-16T03:21:13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0"/>
    <x v="78"/>
    <x v="1"/>
    <s v="music/faith"/>
    <n v="0"/>
    <x v="121"/>
    <x v="4"/>
    <x v="28"/>
    <x v="1705"/>
    <d v="2015-09-09T16:00:00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x v="78"/>
    <x v="1"/>
    <s v="music/faith"/>
    <n v="0"/>
    <x v="121"/>
    <x v="4"/>
    <x v="28"/>
    <x v="1706"/>
    <d v="2015-08-23T07:21:12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x v="82"/>
    <x v="1"/>
    <s v="music/faith"/>
    <n v="9.74E-2"/>
    <x v="1240"/>
    <x v="4"/>
    <x v="28"/>
    <x v="1707"/>
    <d v="2016-03-28T16:18:15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x v="78"/>
    <x v="1"/>
    <s v="music/faith"/>
    <n v="0"/>
    <x v="121"/>
    <x v="4"/>
    <x v="28"/>
    <x v="1708"/>
    <d v="2016-05-01T20:48:26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0"/>
    <x v="80"/>
    <x v="1"/>
    <s v="music/faith"/>
    <n v="4.8571428571428571E-2"/>
    <x v="1241"/>
    <x v="4"/>
    <x v="28"/>
    <x v="1709"/>
    <d v="2014-08-31T19:39:00"/>
  </r>
  <r>
    <x v="1710"/>
    <x v="1710"/>
    <s v="We want to create a gospel live album which has never been produced before."/>
    <n v="5000"/>
    <n v="34"/>
    <x v="2"/>
    <x v="12"/>
    <s v="EUR"/>
    <n v="1453122000"/>
    <n v="1449151888"/>
    <x v="0"/>
    <x v="29"/>
    <x v="1"/>
    <s v="music/faith"/>
    <n v="6.7999999999999996E-3"/>
    <x v="447"/>
    <x v="4"/>
    <x v="28"/>
    <x v="1710"/>
    <d v="2016-01-18T13:00:00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x v="84"/>
    <x v="1"/>
    <s v="music/faith"/>
    <n v="0.105"/>
    <x v="1242"/>
    <x v="4"/>
    <x v="28"/>
    <x v="1711"/>
    <d v="2014-09-01T15:30:34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x v="78"/>
    <x v="1"/>
    <s v="music/faith"/>
    <n v="0"/>
    <x v="121"/>
    <x v="4"/>
    <x v="28"/>
    <x v="1712"/>
    <d v="2015-06-30T21:55:53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x v="29"/>
    <x v="1"/>
    <s v="music/faith"/>
    <n v="1.6666666666666666E-2"/>
    <x v="73"/>
    <x v="4"/>
    <x v="28"/>
    <x v="1713"/>
    <d v="2014-10-05T19:13:32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x v="57"/>
    <x v="1"/>
    <s v="music/faith"/>
    <n v="7.868E-2"/>
    <x v="1243"/>
    <x v="4"/>
    <x v="28"/>
    <x v="1714"/>
    <d v="2015-05-01T22:02:41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x v="84"/>
    <x v="1"/>
    <s v="music/faith"/>
    <n v="2.2000000000000001E-3"/>
    <x v="148"/>
    <x v="4"/>
    <x v="28"/>
    <x v="1715"/>
    <d v="2015-03-31T03:22:00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x v="83"/>
    <x v="1"/>
    <s v="music/faith"/>
    <n v="7.4999999999999997E-2"/>
    <x v="73"/>
    <x v="4"/>
    <x v="28"/>
    <x v="1716"/>
    <d v="2016-12-09T14:51:39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0"/>
    <x v="14"/>
    <x v="1"/>
    <s v="music/faith"/>
    <n v="0.42725880551301687"/>
    <x v="1244"/>
    <x v="4"/>
    <x v="28"/>
    <x v="1717"/>
    <d v="2016-04-21T04:00:00"/>
  </r>
  <r>
    <x v="1718"/>
    <x v="1718"/>
    <s v="A melody for the galaxy."/>
    <n v="35000"/>
    <n v="75"/>
    <x v="2"/>
    <x v="0"/>
    <s v="USD"/>
    <n v="1463201940"/>
    <n v="1459435149"/>
    <x v="0"/>
    <x v="84"/>
    <x v="1"/>
    <s v="music/faith"/>
    <n v="2.142857142857143E-3"/>
    <x v="839"/>
    <x v="4"/>
    <x v="28"/>
    <x v="1718"/>
    <d v="2016-05-14T04:59:00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x v="83"/>
    <x v="1"/>
    <s v="music/faith"/>
    <n v="8.7500000000000008E-3"/>
    <x v="123"/>
    <x v="4"/>
    <x v="28"/>
    <x v="1719"/>
    <d v="2014-09-17T12:49:51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x v="22"/>
    <x v="1"/>
    <s v="music/faith"/>
    <n v="5.6250000000000001E-2"/>
    <x v="1245"/>
    <x v="4"/>
    <x v="28"/>
    <x v="1720"/>
    <d v="2014-11-09T19:47:51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x v="78"/>
    <x v="1"/>
    <s v="music/faith"/>
    <n v="0"/>
    <x v="121"/>
    <x v="4"/>
    <x v="28"/>
    <x v="1721"/>
    <d v="2015-12-11T11:04:23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x v="29"/>
    <x v="1"/>
    <s v="music/faith"/>
    <n v="3.4722222222222224E-4"/>
    <x v="120"/>
    <x v="4"/>
    <x v="28"/>
    <x v="1722"/>
    <d v="2016-04-03T00:10:00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x v="83"/>
    <x v="1"/>
    <s v="music/faith"/>
    <n v="6.5000000000000002E-2"/>
    <x v="1246"/>
    <x v="4"/>
    <x v="28"/>
    <x v="1723"/>
    <d v="2015-07-01T06:00:00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x v="80"/>
    <x v="1"/>
    <s v="music/faith"/>
    <n v="5.8333333333333336E-3"/>
    <x v="440"/>
    <x v="4"/>
    <x v="28"/>
    <x v="1724"/>
    <d v="2014-10-30T22:22:42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x v="82"/>
    <x v="1"/>
    <s v="music/faith"/>
    <n v="0.10181818181818182"/>
    <x v="1247"/>
    <x v="4"/>
    <x v="28"/>
    <x v="1725"/>
    <d v="2014-08-24T23:14:09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x v="0"/>
    <x v="38"/>
    <x v="1"/>
    <s v="music/faith"/>
    <n v="0.33784615384615385"/>
    <x v="1248"/>
    <x v="4"/>
    <x v="28"/>
    <x v="1726"/>
    <d v="2014-06-27T22:04:24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x v="29"/>
    <x v="1"/>
    <s v="music/faith"/>
    <n v="3.3333333333333332E-4"/>
    <x v="120"/>
    <x v="4"/>
    <x v="28"/>
    <x v="1727"/>
    <d v="2015-04-05T11:00:00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x v="63"/>
    <x v="1"/>
    <s v="music/faith"/>
    <n v="0.68400000000000005"/>
    <x v="1249"/>
    <x v="4"/>
    <x v="28"/>
    <x v="1728"/>
    <d v="2015-10-21T15:01:14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x v="78"/>
    <x v="1"/>
    <s v="music/faith"/>
    <n v="0"/>
    <x v="121"/>
    <x v="4"/>
    <x v="28"/>
    <x v="1729"/>
    <d v="2016-06-10T01:15:06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x v="78"/>
    <x v="1"/>
    <s v="music/faith"/>
    <n v="0"/>
    <x v="121"/>
    <x v="4"/>
    <x v="28"/>
    <x v="1730"/>
    <d v="2015-10-25T02:06:23"/>
  </r>
  <r>
    <x v="1731"/>
    <x v="1731"/>
    <s v="We are a Christin Worship band looking to midwest tour. God Bless!"/>
    <n v="1000"/>
    <n v="0"/>
    <x v="2"/>
    <x v="0"/>
    <s v="USD"/>
    <n v="1434034800"/>
    <n v="1432849552"/>
    <x v="0"/>
    <x v="78"/>
    <x v="1"/>
    <s v="music/faith"/>
    <n v="0"/>
    <x v="121"/>
    <x v="4"/>
    <x v="28"/>
    <x v="1731"/>
    <d v="2015-06-11T15:00:00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x v="78"/>
    <x v="1"/>
    <s v="music/faith"/>
    <n v="0"/>
    <x v="121"/>
    <x v="4"/>
    <x v="28"/>
    <x v="1732"/>
    <d v="2016-01-16T05:00:00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x v="78"/>
    <x v="1"/>
    <s v="music/faith"/>
    <n v="0"/>
    <x v="121"/>
    <x v="4"/>
    <x v="28"/>
    <x v="1733"/>
    <d v="2016-09-13T21:30:00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x v="29"/>
    <x v="1"/>
    <s v="music/faith"/>
    <n v="2.2222222222222223E-4"/>
    <x v="120"/>
    <x v="4"/>
    <x v="28"/>
    <x v="1734"/>
    <d v="2015-05-08T00:52:36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x v="84"/>
    <x v="1"/>
    <s v="music/faith"/>
    <n v="0.11"/>
    <x v="698"/>
    <x v="4"/>
    <x v="28"/>
    <x v="1735"/>
    <d v="2016-08-07T19:32:25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x v="0"/>
    <x v="29"/>
    <x v="1"/>
    <s v="music/faith"/>
    <n v="7.3333333333333332E-3"/>
    <x v="1250"/>
    <x v="4"/>
    <x v="28"/>
    <x v="1736"/>
    <d v="2015-11-08T21:40:33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x v="41"/>
    <x v="1"/>
    <s v="music/faith"/>
    <n v="0.21249999999999999"/>
    <x v="98"/>
    <x v="4"/>
    <x v="28"/>
    <x v="1737"/>
    <d v="2015-07-20T22:46:32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x v="0"/>
    <x v="29"/>
    <x v="1"/>
    <s v="music/faith"/>
    <n v="4.0000000000000001E-3"/>
    <x v="135"/>
    <x v="4"/>
    <x v="28"/>
    <x v="1738"/>
    <d v="2014-10-02T20:59:02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x v="29"/>
    <x v="1"/>
    <s v="music/faith"/>
    <n v="1E-3"/>
    <x v="120"/>
    <x v="4"/>
    <x v="28"/>
    <x v="1739"/>
    <d v="2016-05-04T19:58:52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x v="78"/>
    <x v="1"/>
    <s v="music/faith"/>
    <n v="0"/>
    <x v="121"/>
    <x v="4"/>
    <x v="28"/>
    <x v="1740"/>
    <d v="2015-07-16T19:37:02"/>
  </r>
  <r>
    <x v="1741"/>
    <x v="1741"/>
    <s v="A photo journal documenting my experiences and travels across New Zealand"/>
    <n v="1200"/>
    <n v="1330"/>
    <x v="0"/>
    <x v="1"/>
    <s v="GBP"/>
    <n v="1433948671"/>
    <n v="1430060671"/>
    <x v="0"/>
    <x v="47"/>
    <x v="0"/>
    <s v="photography/photobooks"/>
    <n v="1.1083333333333334"/>
    <x v="1251"/>
    <x v="8"/>
    <x v="20"/>
    <x v="1741"/>
    <d v="2015-06-10T15:04:31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x v="69"/>
    <x v="0"/>
    <s v="photography/photobooks"/>
    <n v="1.0874999999999999"/>
    <x v="1252"/>
    <x v="8"/>
    <x v="20"/>
    <x v="1742"/>
    <d v="2017-01-07T21:00:0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x v="85"/>
    <x v="0"/>
    <s v="photography/photobooks"/>
    <n v="1.0041666666666667"/>
    <x v="1253"/>
    <x v="8"/>
    <x v="20"/>
    <x v="1743"/>
    <d v="2016-08-27T03:59:0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x v="16"/>
    <x v="0"/>
    <s v="photography/photobooks"/>
    <n v="1.1845454545454546"/>
    <x v="1254"/>
    <x v="8"/>
    <x v="20"/>
    <x v="1744"/>
    <d v="2015-03-08T13:31:17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x v="30"/>
    <x v="0"/>
    <s v="photography/photobooks"/>
    <n v="1.1401428571428571"/>
    <x v="1255"/>
    <x v="8"/>
    <x v="20"/>
    <x v="1745"/>
    <d v="2016-12-22T02:00:0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x v="329"/>
    <x v="0"/>
    <s v="photography/photobooks"/>
    <n v="1.4810000000000001"/>
    <x v="1256"/>
    <x v="8"/>
    <x v="20"/>
    <x v="1746"/>
    <d v="2016-11-24T02:00:0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x v="180"/>
    <x v="0"/>
    <s v="photography/photobooks"/>
    <n v="1.0495555555555556"/>
    <x v="1257"/>
    <x v="8"/>
    <x v="20"/>
    <x v="1747"/>
    <d v="2015-11-13T15:00:0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x v="0"/>
    <x v="331"/>
    <x v="0"/>
    <s v="photography/photobooks"/>
    <n v="1.29948"/>
    <x v="1258"/>
    <x v="8"/>
    <x v="20"/>
    <x v="1748"/>
    <d v="2015-09-02T22:49:03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x v="0"/>
    <x v="132"/>
    <x v="0"/>
    <s v="photography/photobooks"/>
    <n v="1.2348756218905472"/>
    <x v="1259"/>
    <x v="8"/>
    <x v="20"/>
    <x v="1749"/>
    <d v="2017-03-01T19:00:0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x v="207"/>
    <x v="0"/>
    <s v="photography/photobooks"/>
    <n v="2.0162"/>
    <x v="1260"/>
    <x v="8"/>
    <x v="20"/>
    <x v="1750"/>
    <d v="2016-04-19T20:05:04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x v="0"/>
    <x v="42"/>
    <x v="0"/>
    <s v="photography/photobooks"/>
    <n v="1.0289999999999999"/>
    <x v="1261"/>
    <x v="8"/>
    <x v="20"/>
    <x v="1751"/>
    <d v="2015-03-19T17:45:23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x v="0"/>
    <x v="240"/>
    <x v="0"/>
    <s v="photography/photobooks"/>
    <n v="2.6016666666666666"/>
    <x v="1262"/>
    <x v="8"/>
    <x v="20"/>
    <x v="1752"/>
    <d v="2016-10-14T06:04:42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x v="2"/>
    <x v="0"/>
    <s v="photography/photobooks"/>
    <n v="1.08"/>
    <x v="1263"/>
    <x v="8"/>
    <x v="20"/>
    <x v="1753"/>
    <d v="2016-03-21T16:59:28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x v="240"/>
    <x v="0"/>
    <s v="photography/photobooks"/>
    <n v="1.1052941176470588"/>
    <x v="1264"/>
    <x v="8"/>
    <x v="20"/>
    <x v="1754"/>
    <d v="2015-04-03T20:02:33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x v="80"/>
    <x v="0"/>
    <s v="photography/photobooks"/>
    <n v="1.2"/>
    <x v="507"/>
    <x v="8"/>
    <x v="20"/>
    <x v="1755"/>
    <d v="2015-10-05T18:56:01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x v="148"/>
    <x v="0"/>
    <s v="photography/photobooks"/>
    <n v="1.0282909090909091"/>
    <x v="1265"/>
    <x v="8"/>
    <x v="20"/>
    <x v="1756"/>
    <d v="2016-08-29T04:01:09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x v="0"/>
    <x v="25"/>
    <x v="0"/>
    <s v="photography/photobooks"/>
    <n v="1.1599999999999999"/>
    <x v="1266"/>
    <x v="8"/>
    <x v="20"/>
    <x v="1757"/>
    <d v="2017-01-28T19:29:0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x v="74"/>
    <x v="0"/>
    <s v="photography/photobooks"/>
    <n v="1.147"/>
    <x v="1267"/>
    <x v="8"/>
    <x v="20"/>
    <x v="1758"/>
    <d v="2016-07-14T22:56:32"/>
  </r>
  <r>
    <x v="1759"/>
    <x v="1759"/>
    <s v="Death Valley will be the first photo book of Andi State"/>
    <n v="5000"/>
    <n v="5330"/>
    <x v="0"/>
    <x v="0"/>
    <s v="USD"/>
    <n v="1427309629"/>
    <n v="1425585229"/>
    <x v="0"/>
    <x v="72"/>
    <x v="0"/>
    <s v="photography/photobooks"/>
    <n v="1.0660000000000001"/>
    <x v="1268"/>
    <x v="8"/>
    <x v="20"/>
    <x v="1759"/>
    <d v="2015-03-25T18:53:49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x v="332"/>
    <x v="0"/>
    <s v="photography/photobooks"/>
    <n v="1.6544000000000001"/>
    <x v="1269"/>
    <x v="8"/>
    <x v="20"/>
    <x v="1760"/>
    <d v="2016-02-25T16:08:33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x v="0"/>
    <x v="83"/>
    <x v="0"/>
    <s v="photography/photobooks"/>
    <n v="1.55"/>
    <x v="1270"/>
    <x v="8"/>
    <x v="20"/>
    <x v="1761"/>
    <d v="2015-09-12T13:37:40"/>
  </r>
  <r>
    <x v="1762"/>
    <x v="1762"/>
    <s v="Project rewards $25 gets you 190+ digital images"/>
    <n v="100"/>
    <n v="885"/>
    <x v="0"/>
    <x v="0"/>
    <s v="USD"/>
    <n v="1457739245"/>
    <n v="1455147245"/>
    <x v="0"/>
    <x v="20"/>
    <x v="0"/>
    <s v="photography/photobooks"/>
    <n v="8.85"/>
    <x v="1271"/>
    <x v="8"/>
    <x v="20"/>
    <x v="1762"/>
    <d v="2016-03-11T23:34:05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x v="115"/>
    <x v="0"/>
    <s v="photography/photobooks"/>
    <n v="1.0190833333333333"/>
    <x v="1272"/>
    <x v="8"/>
    <x v="20"/>
    <x v="1763"/>
    <d v="2016-10-23T20:50:4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x v="70"/>
    <x v="1"/>
    <s v="photography/photobooks"/>
    <n v="0.19600000000000001"/>
    <x v="1273"/>
    <x v="8"/>
    <x v="20"/>
    <x v="1764"/>
    <d v="2014-08-03T11:39:39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x v="273"/>
    <x v="1"/>
    <s v="photography/photobooks"/>
    <n v="0.59467839999999994"/>
    <x v="1274"/>
    <x v="8"/>
    <x v="20"/>
    <x v="1765"/>
    <d v="2014-08-13T23:31:52"/>
  </r>
  <r>
    <x v="1766"/>
    <x v="1766"/>
    <s v="I want to create a beautiful book which documents the Melbourne music scene."/>
    <n v="1500"/>
    <n v="0"/>
    <x v="2"/>
    <x v="2"/>
    <s v="AUD"/>
    <n v="1408999088"/>
    <n v="1407184688"/>
    <x v="1"/>
    <x v="78"/>
    <x v="1"/>
    <s v="photography/photobooks"/>
    <n v="0"/>
    <x v="121"/>
    <x v="8"/>
    <x v="20"/>
    <x v="1766"/>
    <d v="2014-08-25T20:38:08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x v="1"/>
    <x v="70"/>
    <x v="1"/>
    <s v="photography/photobooks"/>
    <n v="0.4572"/>
    <x v="1275"/>
    <x v="8"/>
    <x v="20"/>
    <x v="1767"/>
    <d v="2014-08-03T15:48:04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x v="41"/>
    <x v="1"/>
    <s v="photography/photobooks"/>
    <n v="3.7400000000000003E-2"/>
    <x v="1276"/>
    <x v="8"/>
    <x v="20"/>
    <x v="1768"/>
    <d v="2014-09-27T13:27:24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x v="19"/>
    <x v="1"/>
    <s v="photography/photobooks"/>
    <n v="2.7025E-2"/>
    <x v="1277"/>
    <x v="8"/>
    <x v="20"/>
    <x v="1769"/>
    <d v="2015-01-13T19:39:19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x v="297"/>
    <x v="1"/>
    <s v="photography/photobooks"/>
    <n v="0.56514285714285717"/>
    <x v="456"/>
    <x v="8"/>
    <x v="20"/>
    <x v="1770"/>
    <d v="2014-10-14T18:43:14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x v="20"/>
    <x v="1"/>
    <s v="photography/photobooks"/>
    <n v="0.21309523809523809"/>
    <x v="1278"/>
    <x v="8"/>
    <x v="20"/>
    <x v="1771"/>
    <d v="2014-10-23T23:30:4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"/>
    <x v="10"/>
    <x v="1"/>
    <s v="photography/photobooks"/>
    <n v="0.156"/>
    <x v="1279"/>
    <x v="8"/>
    <x v="20"/>
    <x v="1772"/>
    <d v="2014-07-06T17:13:56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x v="10"/>
    <x v="1"/>
    <s v="photography/photobooks"/>
    <n v="6.2566666666666673E-2"/>
    <x v="1280"/>
    <x v="8"/>
    <x v="20"/>
    <x v="1773"/>
    <d v="2015-01-19T18:14:58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x v="62"/>
    <x v="1"/>
    <s v="photography/photobooks"/>
    <n v="0.4592"/>
    <x v="1281"/>
    <x v="8"/>
    <x v="20"/>
    <x v="1774"/>
    <d v="2014-11-29T14:59:0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x v="204"/>
    <x v="1"/>
    <s v="photography/photobooks"/>
    <n v="0.65101538461538466"/>
    <x v="1282"/>
    <x v="8"/>
    <x v="20"/>
    <x v="1775"/>
    <d v="2014-10-24T23:26:0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x v="80"/>
    <x v="1"/>
    <s v="photography/photobooks"/>
    <n v="6.7000000000000004E-2"/>
    <x v="33"/>
    <x v="8"/>
    <x v="20"/>
    <x v="1776"/>
    <d v="2014-10-29T22:57:51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x v="73"/>
    <x v="1"/>
    <s v="photography/photobooks"/>
    <n v="0.135625"/>
    <x v="1283"/>
    <x v="8"/>
    <x v="20"/>
    <x v="1777"/>
    <d v="2015-02-20T08:34:13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x v="41"/>
    <x v="1"/>
    <s v="photography/photobooks"/>
    <n v="1.9900000000000001E-2"/>
    <x v="1284"/>
    <x v="8"/>
    <x v="20"/>
    <x v="1778"/>
    <d v="2015-03-27T19:43:15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x v="44"/>
    <x v="1"/>
    <s v="photography/photobooks"/>
    <n v="0.36236363636363639"/>
    <x v="1285"/>
    <x v="8"/>
    <x v="20"/>
    <x v="1779"/>
    <d v="2016-09-02T16:36: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x v="215"/>
    <x v="1"/>
    <s v="photography/photobooks"/>
    <n v="0.39743333333333336"/>
    <x v="1286"/>
    <x v="8"/>
    <x v="20"/>
    <x v="1780"/>
    <d v="2016-07-02T14:25:1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x v="54"/>
    <x v="1"/>
    <s v="photography/photobooks"/>
    <n v="0.25763636363636366"/>
    <x v="1287"/>
    <x v="8"/>
    <x v="20"/>
    <x v="1781"/>
    <d v="2016-09-15T14:49:05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x v="88"/>
    <x v="1"/>
    <s v="photography/photobooks"/>
    <n v="0.15491428571428573"/>
    <x v="1288"/>
    <x v="8"/>
    <x v="20"/>
    <x v="1782"/>
    <d v="2016-02-21T13:48:09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x v="333"/>
    <x v="1"/>
    <s v="photography/photobooks"/>
    <n v="0.236925"/>
    <x v="1289"/>
    <x v="8"/>
    <x v="20"/>
    <x v="1783"/>
    <d v="2015-05-21T22:47:58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x v="51"/>
    <x v="1"/>
    <s v="photography/photobooks"/>
    <n v="0.39760000000000001"/>
    <x v="1290"/>
    <x v="8"/>
    <x v="20"/>
    <x v="1784"/>
    <d v="2015-01-31T03:25:0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x v="52"/>
    <x v="1"/>
    <s v="photography/photobooks"/>
    <n v="0.20220833333333332"/>
    <x v="1291"/>
    <x v="8"/>
    <x v="20"/>
    <x v="1785"/>
    <d v="2014-10-16T00:00:0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x v="60"/>
    <x v="1"/>
    <s v="photography/photobooks"/>
    <n v="0.47631578947368419"/>
    <x v="1292"/>
    <x v="8"/>
    <x v="20"/>
    <x v="1786"/>
    <d v="2014-12-15T13:12:57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"/>
    <x v="54"/>
    <x v="1"/>
    <s v="photography/photobooks"/>
    <n v="0.15329999999999999"/>
    <x v="1293"/>
    <x v="8"/>
    <x v="20"/>
    <x v="1787"/>
    <d v="2015-04-04T14:43:57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"/>
    <x v="80"/>
    <x v="1"/>
    <s v="photography/photobooks"/>
    <n v="1.3818181818181818E-2"/>
    <x v="1090"/>
    <x v="8"/>
    <x v="20"/>
    <x v="1788"/>
    <d v="2014-10-31T22:45:42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x v="80"/>
    <x v="1"/>
    <s v="photography/photobooks"/>
    <n v="5.0000000000000001E-3"/>
    <x v="119"/>
    <x v="8"/>
    <x v="20"/>
    <x v="1789"/>
    <d v="2015-01-12T06:00:03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"/>
    <x v="41"/>
    <x v="1"/>
    <s v="photography/photobooks"/>
    <n v="4.9575757575757579E-2"/>
    <x v="1294"/>
    <x v="8"/>
    <x v="20"/>
    <x v="1790"/>
    <d v="2015-02-05T16:11:18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x v="1"/>
    <x v="80"/>
    <x v="1"/>
    <s v="photography/photobooks"/>
    <n v="3.5666666666666666E-2"/>
    <x v="1295"/>
    <x v="8"/>
    <x v="20"/>
    <x v="1791"/>
    <d v="2015-01-29T17:46:05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"/>
    <x v="237"/>
    <x v="1"/>
    <s v="photography/photobooks"/>
    <n v="0.61124000000000001"/>
    <x v="1296"/>
    <x v="8"/>
    <x v="20"/>
    <x v="1792"/>
    <d v="2015-08-10T06:59:0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x v="84"/>
    <x v="1"/>
    <s v="photography/photobooks"/>
    <n v="1.3333333333333334E-2"/>
    <x v="135"/>
    <x v="8"/>
    <x v="20"/>
    <x v="1793"/>
    <d v="2014-11-27T22:24:0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x v="59"/>
    <x v="1"/>
    <s v="photography/photobooks"/>
    <n v="0.11077777777777778"/>
    <x v="1297"/>
    <x v="8"/>
    <x v="20"/>
    <x v="1794"/>
    <d v="2015-02-11T13:13:42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"/>
    <x v="75"/>
    <x v="1"/>
    <s v="photography/photobooks"/>
    <n v="0.38735714285714284"/>
    <x v="1298"/>
    <x v="8"/>
    <x v="20"/>
    <x v="1795"/>
    <d v="2016-10-14T16:00:0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x v="48"/>
    <x v="1"/>
    <s v="photography/photobooks"/>
    <n v="0.22052631578947368"/>
    <x v="1299"/>
    <x v="8"/>
    <x v="20"/>
    <x v="1796"/>
    <d v="2016-07-24T10:32:46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x v="205"/>
    <x v="1"/>
    <s v="photography/photobooks"/>
    <n v="0.67549999999999999"/>
    <x v="1300"/>
    <x v="8"/>
    <x v="20"/>
    <x v="1797"/>
    <d v="2016-12-15T13:39:49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x v="77"/>
    <x v="1"/>
    <s v="photography/photobooks"/>
    <n v="0.136375"/>
    <x v="1301"/>
    <x v="8"/>
    <x v="20"/>
    <x v="1798"/>
    <d v="2016-02-04T07:50:33"/>
  </r>
  <r>
    <x v="1799"/>
    <x v="1799"/>
    <s v="The UnDiscovered Image, a monthly publication dedicated to photographers."/>
    <n v="4000"/>
    <n v="69.83"/>
    <x v="2"/>
    <x v="1"/>
    <s v="GBP"/>
    <n v="1415740408"/>
    <n v="1414008808"/>
    <x v="1"/>
    <x v="79"/>
    <x v="1"/>
    <s v="photography/photobooks"/>
    <n v="1.7457500000000001E-2"/>
    <x v="1302"/>
    <x v="8"/>
    <x v="20"/>
    <x v="1799"/>
    <d v="2014-11-11T21:13:28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x v="116"/>
    <x v="1"/>
    <s v="photography/photobooks"/>
    <n v="0.20449632511889321"/>
    <x v="1303"/>
    <x v="8"/>
    <x v="20"/>
    <x v="1800"/>
    <d v="2016-10-10T14:32:5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x v="77"/>
    <x v="1"/>
    <s v="photography/photobooks"/>
    <n v="0.13852941176470587"/>
    <x v="1304"/>
    <x v="8"/>
    <x v="20"/>
    <x v="1801"/>
    <d v="2015-12-15T12:10:0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x v="1"/>
    <x v="59"/>
    <x v="1"/>
    <s v="photography/photobooks"/>
    <n v="0.48485714285714288"/>
    <x v="1305"/>
    <x v="8"/>
    <x v="20"/>
    <x v="1802"/>
    <d v="2015-06-27T21:59:0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x v="11"/>
    <x v="1"/>
    <s v="photography/photobooks"/>
    <n v="0.308"/>
    <x v="1306"/>
    <x v="8"/>
    <x v="20"/>
    <x v="1803"/>
    <d v="2015-02-14T01:43:02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x v="47"/>
    <x v="1"/>
    <s v="photography/photobooks"/>
    <n v="0.35174193548387095"/>
    <x v="1307"/>
    <x v="8"/>
    <x v="20"/>
    <x v="1804"/>
    <d v="2015-11-14T17:16:44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x v="259"/>
    <x v="1"/>
    <s v="photography/photobooks"/>
    <n v="0.36404444444444445"/>
    <x v="1308"/>
    <x v="8"/>
    <x v="20"/>
    <x v="1805"/>
    <d v="2015-10-02T18:00:0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x v="22"/>
    <x v="1"/>
    <s v="photography/photobooks"/>
    <n v="2.955E-2"/>
    <x v="1309"/>
    <x v="8"/>
    <x v="20"/>
    <x v="1806"/>
    <d v="2014-09-30T15:19:09"/>
  </r>
  <r>
    <x v="1807"/>
    <x v="1807"/>
    <s v="I want to explore alternative cultures and lifestyles in America."/>
    <n v="5000"/>
    <n v="553"/>
    <x v="2"/>
    <x v="0"/>
    <s v="USD"/>
    <n v="1411868313"/>
    <n v="1409276313"/>
    <x v="1"/>
    <x v="22"/>
    <x v="1"/>
    <s v="photography/photobooks"/>
    <n v="0.1106"/>
    <x v="1310"/>
    <x v="8"/>
    <x v="20"/>
    <x v="1807"/>
    <d v="2014-09-28T01:38:33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x v="93"/>
    <x v="1"/>
    <s v="photography/photobooks"/>
    <n v="0.41407142857142859"/>
    <x v="1311"/>
    <x v="8"/>
    <x v="20"/>
    <x v="1808"/>
    <d v="2017-02-11T16:20:3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x v="82"/>
    <x v="1"/>
    <s v="photography/photobooks"/>
    <n v="0.10857142857142857"/>
    <x v="1312"/>
    <x v="8"/>
    <x v="20"/>
    <x v="1809"/>
    <d v="2015-03-01T21:47:19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x v="0"/>
    <x v="84"/>
    <x v="1"/>
    <s v="photography/photobooks"/>
    <n v="3.3333333333333333E-2"/>
    <x v="507"/>
    <x v="8"/>
    <x v="20"/>
    <x v="1810"/>
    <d v="2014-08-21T21:50:26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0"/>
    <x v="55"/>
    <x v="1"/>
    <s v="photography/photobooks"/>
    <n v="7.407407407407407E-4"/>
    <x v="1313"/>
    <x v="8"/>
    <x v="20"/>
    <x v="1811"/>
    <d v="2014-10-24T04:00:0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x v="23"/>
    <x v="1"/>
    <s v="photography/photobooks"/>
    <n v="0.13307692307692306"/>
    <x v="1314"/>
    <x v="8"/>
    <x v="20"/>
    <x v="1812"/>
    <d v="2016-07-03T07:38:56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0"/>
    <x v="78"/>
    <x v="1"/>
    <s v="photography/photobooks"/>
    <n v="0"/>
    <x v="121"/>
    <x v="8"/>
    <x v="20"/>
    <x v="1813"/>
    <d v="2014-08-08T21:20:12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x v="205"/>
    <x v="1"/>
    <s v="photography/photobooks"/>
    <n v="0.49183333333333334"/>
    <x v="1315"/>
    <x v="8"/>
    <x v="20"/>
    <x v="1814"/>
    <d v="2015-02-28T07:32:16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x v="78"/>
    <x v="1"/>
    <s v="photography/photobooks"/>
    <n v="0"/>
    <x v="121"/>
    <x v="8"/>
    <x v="20"/>
    <x v="1815"/>
    <d v="2015-07-01T21:45:37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0"/>
    <x v="79"/>
    <x v="1"/>
    <s v="photography/photobooks"/>
    <n v="2.036E-2"/>
    <x v="1316"/>
    <x v="8"/>
    <x v="20"/>
    <x v="1816"/>
    <d v="2016-07-25T19:00:0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x v="0"/>
    <x v="61"/>
    <x v="1"/>
    <s v="photography/photobooks"/>
    <n v="0.52327777777777773"/>
    <x v="1317"/>
    <x v="8"/>
    <x v="20"/>
    <x v="1817"/>
    <d v="2017-01-30T06:59:0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x v="0"/>
    <x v="78"/>
    <x v="1"/>
    <s v="photography/photobooks"/>
    <n v="0"/>
    <x v="121"/>
    <x v="8"/>
    <x v="20"/>
    <x v="1818"/>
    <d v="2015-04-03T04:37:3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x v="80"/>
    <x v="1"/>
    <s v="photography/photobooks"/>
    <n v="2.0833333333333332E-2"/>
    <x v="1318"/>
    <x v="8"/>
    <x v="20"/>
    <x v="1819"/>
    <d v="2014-07-30T18:03:16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x v="22"/>
    <x v="1"/>
    <s v="photography/photobooks"/>
    <n v="6.565384615384616E-2"/>
    <x v="1319"/>
    <x v="8"/>
    <x v="20"/>
    <x v="1820"/>
    <d v="2015-04-01T01:01:3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x v="7"/>
    <x v="0"/>
    <s v="music/rock"/>
    <n v="1.3489"/>
    <x v="1320"/>
    <x v="4"/>
    <x v="11"/>
    <x v="1821"/>
    <d v="2012-03-03T07:39:27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x v="0"/>
    <x v="202"/>
    <x v="0"/>
    <s v="music/rock"/>
    <n v="1"/>
    <x v="50"/>
    <x v="4"/>
    <x v="11"/>
    <x v="1822"/>
    <d v="2014-01-31T19:01:00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x v="51"/>
    <x v="0"/>
    <s v="music/rock"/>
    <n v="1.1585714285714286"/>
    <x v="1321"/>
    <x v="4"/>
    <x v="11"/>
    <x v="1823"/>
    <d v="2012-10-24T16:26:16"/>
  </r>
  <r>
    <x v="1824"/>
    <x v="1824"/>
    <s v="cd fund raiser"/>
    <n v="3000"/>
    <n v="3002"/>
    <x v="0"/>
    <x v="0"/>
    <s v="USD"/>
    <n v="1389146880"/>
    <n v="1387403967"/>
    <x v="0"/>
    <x v="244"/>
    <x v="0"/>
    <s v="music/rock"/>
    <n v="1.0006666666666666"/>
    <x v="1322"/>
    <x v="4"/>
    <x v="11"/>
    <x v="1824"/>
    <d v="2014-01-08T02:08:00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x v="133"/>
    <x v="0"/>
    <s v="music/rock"/>
    <n v="1.0505"/>
    <x v="1323"/>
    <x v="4"/>
    <x v="11"/>
    <x v="1825"/>
    <d v="2013-07-11T20:01:43"/>
  </r>
  <r>
    <x v="1826"/>
    <x v="1826"/>
    <s v="Hear your favorite Bear Ghost in eargasmic quality!"/>
    <n v="2000"/>
    <n v="2020"/>
    <x v="0"/>
    <x v="0"/>
    <s v="USD"/>
    <n v="1392675017"/>
    <n v="1390083017"/>
    <x v="0"/>
    <x v="44"/>
    <x v="0"/>
    <s v="music/rock"/>
    <n v="1.01"/>
    <x v="1324"/>
    <x v="4"/>
    <x v="11"/>
    <x v="1826"/>
    <d v="2014-02-17T22:10:17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x v="93"/>
    <x v="0"/>
    <s v="music/rock"/>
    <n v="1.0066250000000001"/>
    <x v="1325"/>
    <x v="4"/>
    <x v="11"/>
    <x v="1827"/>
    <d v="2011-03-03T07:49:2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x v="53"/>
    <x v="0"/>
    <s v="music/rock"/>
    <n v="1.0016"/>
    <x v="1326"/>
    <x v="4"/>
    <x v="11"/>
    <x v="1828"/>
    <d v="2014-05-09T22:00:00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x v="51"/>
    <x v="0"/>
    <s v="music/rock"/>
    <n v="1.6668333333333334"/>
    <x v="1327"/>
    <x v="4"/>
    <x v="11"/>
    <x v="1829"/>
    <d v="2011-01-21T22:00:00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x v="334"/>
    <x v="0"/>
    <s v="music/rock"/>
    <n v="1.0153333333333334"/>
    <x v="1328"/>
    <x v="4"/>
    <x v="11"/>
    <x v="1830"/>
    <d v="2014-02-24T16:25:07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x v="25"/>
    <x v="0"/>
    <s v="music/rock"/>
    <n v="1.03"/>
    <x v="1329"/>
    <x v="4"/>
    <x v="11"/>
    <x v="1831"/>
    <d v="2012-05-12T23:54:23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x v="9"/>
    <x v="0"/>
    <s v="music/rock"/>
    <n v="1.4285714285714286"/>
    <x v="384"/>
    <x v="4"/>
    <x v="11"/>
    <x v="1832"/>
    <d v="2011-03-04T12:57:07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x v="20"/>
    <x v="0"/>
    <s v="music/rock"/>
    <n v="2.625"/>
    <x v="840"/>
    <x v="4"/>
    <x v="11"/>
    <x v="1833"/>
    <d v="2013-03-02T07:59:00"/>
  </r>
  <r>
    <x v="1834"/>
    <x v="1834"/>
    <s v="Help us fund our first tour and promote our new EP!"/>
    <n v="10000"/>
    <n v="11805"/>
    <x v="0"/>
    <x v="0"/>
    <s v="USD"/>
    <n v="1422140895"/>
    <n v="1418684895"/>
    <x v="0"/>
    <x v="240"/>
    <x v="0"/>
    <s v="music/rock"/>
    <n v="1.1805000000000001"/>
    <x v="1330"/>
    <x v="4"/>
    <x v="11"/>
    <x v="1834"/>
    <d v="2015-01-24T23:08:15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x v="202"/>
    <x v="0"/>
    <s v="music/rock"/>
    <n v="1.04"/>
    <x v="1331"/>
    <x v="4"/>
    <x v="11"/>
    <x v="1835"/>
    <d v="2016-03-31T15:51:11"/>
  </r>
  <r>
    <x v="1836"/>
    <x v="1836"/>
    <s v="Help fund our 2013 Sound &amp; Lighting Touring rig!"/>
    <n v="5000"/>
    <n v="10017"/>
    <x v="0"/>
    <x v="0"/>
    <s v="USD"/>
    <n v="1361129129"/>
    <n v="1359660329"/>
    <x v="0"/>
    <x v="165"/>
    <x v="0"/>
    <s v="music/rock"/>
    <n v="2.0034000000000001"/>
    <x v="1332"/>
    <x v="4"/>
    <x v="11"/>
    <x v="1836"/>
    <d v="2013-02-17T19:25:29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x v="209"/>
    <x v="0"/>
    <s v="music/rock"/>
    <n v="3.0683333333333334"/>
    <x v="1333"/>
    <x v="4"/>
    <x v="11"/>
    <x v="1837"/>
    <d v="2012-03-18T00:08:55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x v="33"/>
    <x v="0"/>
    <s v="music/rock"/>
    <n v="1.00149"/>
    <x v="1334"/>
    <x v="4"/>
    <x v="11"/>
    <x v="1838"/>
    <d v="2011-10-01T03:00:00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x v="43"/>
    <x v="0"/>
    <s v="music/rock"/>
    <n v="2.0529999999999999"/>
    <x v="1335"/>
    <x v="4"/>
    <x v="11"/>
    <x v="1839"/>
    <d v="2016-10-01T17:19:42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x v="62"/>
    <x v="0"/>
    <s v="music/rock"/>
    <n v="1.0888888888888888"/>
    <x v="1336"/>
    <x v="4"/>
    <x v="11"/>
    <x v="1840"/>
    <d v="2013-05-07T04:59:00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x v="0"/>
    <x v="244"/>
    <x v="0"/>
    <s v="music/rock"/>
    <n v="1.0175000000000001"/>
    <x v="1337"/>
    <x v="4"/>
    <x v="11"/>
    <x v="1841"/>
    <d v="2014-05-20T04:59:00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x v="64"/>
    <x v="0"/>
    <s v="music/rock"/>
    <n v="1.2524999999999999"/>
    <x v="1338"/>
    <x v="4"/>
    <x v="11"/>
    <x v="1842"/>
    <d v="2015-03-02T05:59:00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x v="179"/>
    <x v="0"/>
    <s v="music/rock"/>
    <n v="1.2400610000000001"/>
    <x v="1339"/>
    <x v="4"/>
    <x v="11"/>
    <x v="1843"/>
    <d v="2011-02-20T23:52:34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x v="9"/>
    <x v="0"/>
    <s v="music/rock"/>
    <n v="1.014"/>
    <x v="1340"/>
    <x v="4"/>
    <x v="11"/>
    <x v="1844"/>
    <d v="2011-06-11T03:00:00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x v="10"/>
    <x v="0"/>
    <s v="music/rock"/>
    <n v="1"/>
    <x v="1341"/>
    <x v="4"/>
    <x v="11"/>
    <x v="1845"/>
    <d v="2016-06-17T04:55:00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x v="335"/>
    <x v="0"/>
    <s v="music/rock"/>
    <n v="1.3792666666666666"/>
    <x v="1342"/>
    <x v="4"/>
    <x v="11"/>
    <x v="1846"/>
    <d v="2012-12-15T15:36:17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x v="44"/>
    <x v="0"/>
    <s v="music/rock"/>
    <n v="1.2088000000000001"/>
    <x v="1343"/>
    <x v="4"/>
    <x v="11"/>
    <x v="1847"/>
    <d v="2015-04-21T05:40:32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x v="54"/>
    <x v="0"/>
    <s v="music/rock"/>
    <n v="1.0736666666666668"/>
    <x v="1344"/>
    <x v="4"/>
    <x v="11"/>
    <x v="1848"/>
    <d v="2011-07-31T06:59:00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x v="0"/>
    <x v="22"/>
    <x v="0"/>
    <s v="music/rock"/>
    <n v="1.0033333333333334"/>
    <x v="1345"/>
    <x v="4"/>
    <x v="11"/>
    <x v="1849"/>
    <d v="2012-10-17T20:17:39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x v="122"/>
    <x v="0"/>
    <s v="music/rock"/>
    <n v="1.0152222222222222"/>
    <x v="1346"/>
    <x v="4"/>
    <x v="11"/>
    <x v="1850"/>
    <d v="2014-07-10T23:01:40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x v="55"/>
    <x v="0"/>
    <s v="music/rock"/>
    <n v="1.0007692307692309"/>
    <x v="1347"/>
    <x v="4"/>
    <x v="11"/>
    <x v="1851"/>
    <d v="2014-07-28T01:00:00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x v="132"/>
    <x v="0"/>
    <s v="music/rock"/>
    <n v="1.1696666666666666"/>
    <x v="1348"/>
    <x v="4"/>
    <x v="11"/>
    <x v="1852"/>
    <d v="2015-04-25T00:00:00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x v="25"/>
    <x v="0"/>
    <s v="music/rock"/>
    <n v="1.01875"/>
    <x v="1349"/>
    <x v="4"/>
    <x v="11"/>
    <x v="1853"/>
    <d v="2012-11-14T02:26:57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x v="49"/>
    <x v="0"/>
    <s v="music/rock"/>
    <n v="1.0212366666666666"/>
    <x v="1350"/>
    <x v="4"/>
    <x v="11"/>
    <x v="1854"/>
    <d v="2013-05-24T00:30:37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x v="277"/>
    <x v="0"/>
    <s v="music/rock"/>
    <n v="1.5405897142857143"/>
    <x v="1351"/>
    <x v="4"/>
    <x v="11"/>
    <x v="1855"/>
    <d v="2014-01-06T12:55:40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x v="44"/>
    <x v="0"/>
    <s v="music/rock"/>
    <n v="1.0125"/>
    <x v="1352"/>
    <x v="4"/>
    <x v="11"/>
    <x v="1856"/>
    <d v="2014-07-18T20:31:12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x v="19"/>
    <x v="0"/>
    <s v="music/rock"/>
    <n v="1"/>
    <x v="1353"/>
    <x v="4"/>
    <x v="11"/>
    <x v="1857"/>
    <d v="2014-09-12T18:26:53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x v="184"/>
    <x v="0"/>
    <s v="music/rock"/>
    <n v="1.0874800874800874"/>
    <x v="1354"/>
    <x v="4"/>
    <x v="11"/>
    <x v="1858"/>
    <d v="2011-12-16T05:48:41"/>
  </r>
  <r>
    <x v="1859"/>
    <x v="1859"/>
    <s v="Queen Kwong is going ON TOUR to London and Paris!"/>
    <n v="3000"/>
    <n v="3955"/>
    <x v="0"/>
    <x v="0"/>
    <s v="USD"/>
    <n v="1316716129"/>
    <n v="1314124129"/>
    <x v="0"/>
    <x v="66"/>
    <x v="0"/>
    <s v="music/rock"/>
    <n v="1.3183333333333334"/>
    <x v="1355"/>
    <x v="4"/>
    <x v="11"/>
    <x v="1859"/>
    <d v="2011-09-22T18:28:49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0"/>
    <x v="10"/>
    <x v="0"/>
    <s v="music/rock"/>
    <n v="1.3346666666666667"/>
    <x v="1356"/>
    <x v="4"/>
    <x v="11"/>
    <x v="1860"/>
    <d v="2014-02-06T17:01:24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x v="78"/>
    <x v="1"/>
    <s v="games/mobile games"/>
    <n v="0"/>
    <x v="121"/>
    <x v="6"/>
    <x v="18"/>
    <x v="1861"/>
    <d v="2015-01-26T07:12:21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x v="38"/>
    <x v="1"/>
    <s v="games/mobile games"/>
    <n v="8.0833333333333326E-2"/>
    <x v="1357"/>
    <x v="6"/>
    <x v="18"/>
    <x v="1862"/>
    <d v="2017-03-08T07:30:00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0"/>
    <x v="84"/>
    <x v="1"/>
    <s v="games/mobile games"/>
    <n v="4.0000000000000001E-3"/>
    <x v="144"/>
    <x v="6"/>
    <x v="18"/>
    <x v="1863"/>
    <d v="2014-06-12T19:08:05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x v="53"/>
    <x v="1"/>
    <s v="games/mobile games"/>
    <n v="0.42892307692307691"/>
    <x v="1358"/>
    <x v="6"/>
    <x v="18"/>
    <x v="1864"/>
    <d v="2014-05-04T17:11:40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x v="84"/>
    <x v="1"/>
    <s v="games/mobile games"/>
    <n v="3.6363636363636364E-5"/>
    <x v="453"/>
    <x v="6"/>
    <x v="18"/>
    <x v="1865"/>
    <d v="2016-11-06T09:49:07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x v="84"/>
    <x v="1"/>
    <s v="games/mobile games"/>
    <n v="5.0000000000000001E-3"/>
    <x v="372"/>
    <x v="6"/>
    <x v="18"/>
    <x v="1866"/>
    <d v="2017-03-01T04:00:00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x v="29"/>
    <x v="1"/>
    <s v="games/mobile games"/>
    <n v="5.0000000000000001E-4"/>
    <x v="119"/>
    <x v="6"/>
    <x v="18"/>
    <x v="1867"/>
    <d v="2016-11-05T22:11:52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x v="57"/>
    <x v="1"/>
    <s v="games/mobile games"/>
    <n v="4.8680000000000001E-2"/>
    <x v="1359"/>
    <x v="6"/>
    <x v="18"/>
    <x v="1868"/>
    <d v="2015-12-15T07:59:00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x v="78"/>
    <x v="1"/>
    <s v="games/mobile games"/>
    <n v="0"/>
    <x v="121"/>
    <x v="6"/>
    <x v="18"/>
    <x v="1869"/>
    <d v="2017-01-04T00:04:09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x v="202"/>
    <x v="1"/>
    <s v="games/mobile games"/>
    <n v="0.10314285714285715"/>
    <x v="1360"/>
    <x v="6"/>
    <x v="18"/>
    <x v="1870"/>
    <d v="2016-01-31T04:17:00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x v="195"/>
    <x v="1"/>
    <s v="games/mobile games"/>
    <n v="0.7178461538461538"/>
    <x v="1361"/>
    <x v="6"/>
    <x v="18"/>
    <x v="1871"/>
    <d v="2014-11-20T19:48:21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x v="62"/>
    <x v="1"/>
    <s v="games/mobile games"/>
    <n v="1.06E-2"/>
    <x v="1362"/>
    <x v="6"/>
    <x v="18"/>
    <x v="1872"/>
    <d v="2015-06-30T03:06:42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x v="84"/>
    <x v="1"/>
    <s v="games/mobile games"/>
    <n v="4.4999999999999997E-3"/>
    <x v="666"/>
    <x v="6"/>
    <x v="18"/>
    <x v="1873"/>
    <d v="2015-07-08T16:45:00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x v="84"/>
    <x v="1"/>
    <s v="games/mobile games"/>
    <n v="1.6249999999999999E-4"/>
    <x v="31"/>
    <x v="6"/>
    <x v="18"/>
    <x v="1874"/>
    <d v="2016-06-28T23:15:33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0"/>
    <x v="83"/>
    <x v="1"/>
    <s v="games/mobile games"/>
    <n v="5.1000000000000004E-3"/>
    <x v="1363"/>
    <x v="6"/>
    <x v="18"/>
    <x v="1875"/>
    <d v="2016-08-06T21:35:0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x v="78"/>
    <x v="1"/>
    <s v="games/mobile games"/>
    <n v="0"/>
    <x v="121"/>
    <x v="6"/>
    <x v="18"/>
    <x v="1876"/>
    <d v="2014-06-16T06:50:05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x v="0"/>
    <x v="78"/>
    <x v="1"/>
    <s v="games/mobile games"/>
    <n v="0"/>
    <x v="121"/>
    <x v="6"/>
    <x v="18"/>
    <x v="1877"/>
    <d v="2015-03-01T00:42:05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x v="78"/>
    <x v="1"/>
    <s v="games/mobile games"/>
    <n v="0"/>
    <x v="121"/>
    <x v="6"/>
    <x v="18"/>
    <x v="1878"/>
    <d v="2014-06-13T00:12:35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x v="84"/>
    <x v="1"/>
    <s v="games/mobile games"/>
    <n v="1.1999999999999999E-3"/>
    <x v="366"/>
    <x v="6"/>
    <x v="18"/>
    <x v="1879"/>
    <d v="2016-03-14T14:35:29"/>
  </r>
  <r>
    <x v="1880"/>
    <x v="1880"/>
    <s v="Sim Betting Football is the only football (soccer) betting simulation  game."/>
    <n v="5000"/>
    <n v="1004"/>
    <x v="2"/>
    <x v="1"/>
    <s v="GBP"/>
    <n v="1459341380"/>
    <n v="1456839380"/>
    <x v="0"/>
    <x v="54"/>
    <x v="1"/>
    <s v="games/mobile games"/>
    <n v="0.20080000000000001"/>
    <x v="1364"/>
    <x v="6"/>
    <x v="18"/>
    <x v="1880"/>
    <d v="2016-03-30T12:36:20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0"/>
    <x v="16"/>
    <x v="0"/>
    <s v="music/indie rock"/>
    <n v="1.726845"/>
    <x v="1365"/>
    <x v="4"/>
    <x v="14"/>
    <x v="1881"/>
    <d v="2015-03-10T02:39:49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x v="75"/>
    <x v="0"/>
    <s v="music/indie rock"/>
    <n v="1.008955223880597"/>
    <x v="1366"/>
    <x v="4"/>
    <x v="14"/>
    <x v="1882"/>
    <d v="2012-07-10T23:48:00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x v="58"/>
    <x v="0"/>
    <s v="music/indie rock"/>
    <n v="1.0480480480480481"/>
    <x v="1367"/>
    <x v="4"/>
    <x v="14"/>
    <x v="1883"/>
    <d v="2012-04-08T21:45:08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x v="55"/>
    <x v="0"/>
    <s v="music/indie rock"/>
    <n v="1.351"/>
    <x v="1368"/>
    <x v="4"/>
    <x v="14"/>
    <x v="1884"/>
    <d v="2012-11-27T12:00:00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x v="217"/>
    <x v="0"/>
    <s v="music/indie rock"/>
    <n v="1.1632786885245903"/>
    <x v="1369"/>
    <x v="4"/>
    <x v="14"/>
    <x v="1885"/>
    <d v="2012-08-10T22:00:00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x v="60"/>
    <x v="0"/>
    <s v="music/indie rock"/>
    <n v="1.0208333333333333"/>
    <x v="1370"/>
    <x v="4"/>
    <x v="14"/>
    <x v="1886"/>
    <d v="2014-11-12T22:45:38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x v="22"/>
    <x v="0"/>
    <s v="music/indie rock"/>
    <n v="1.1116666666666666"/>
    <x v="1371"/>
    <x v="4"/>
    <x v="14"/>
    <x v="1887"/>
    <d v="2015-12-03T21:30:00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x v="30"/>
    <x v="0"/>
    <s v="music/indie rock"/>
    <n v="1.6608000000000001"/>
    <x v="1372"/>
    <x v="4"/>
    <x v="14"/>
    <x v="1888"/>
    <d v="2010-06-01T04:59:00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x v="34"/>
    <x v="0"/>
    <s v="music/indie rock"/>
    <n v="1.0660000000000001"/>
    <x v="1373"/>
    <x v="4"/>
    <x v="14"/>
    <x v="1889"/>
    <d v="2013-03-11T18:02:26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x v="336"/>
    <x v="0"/>
    <s v="music/indie rock"/>
    <n v="1.4458441666666668"/>
    <x v="1374"/>
    <x v="4"/>
    <x v="14"/>
    <x v="1890"/>
    <d v="2012-12-15T18:52:08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x v="148"/>
    <x v="0"/>
    <s v="music/indie rock"/>
    <n v="1.0555000000000001"/>
    <x v="1375"/>
    <x v="4"/>
    <x v="14"/>
    <x v="1891"/>
    <d v="2010-07-22T06:00:00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0"/>
    <x v="55"/>
    <x v="0"/>
    <s v="music/indie rock"/>
    <n v="1.3660000000000001"/>
    <x v="1376"/>
    <x v="4"/>
    <x v="14"/>
    <x v="1892"/>
    <d v="2011-06-07T15:18:01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x v="43"/>
    <x v="0"/>
    <s v="music/indie rock"/>
    <n v="1.04"/>
    <x v="1377"/>
    <x v="4"/>
    <x v="14"/>
    <x v="1893"/>
    <d v="2011-04-16T03:59:00"/>
  </r>
  <r>
    <x v="1894"/>
    <x v="1894"/>
    <s v="Im trying to raise $1000 for a 3 song EP in a studio!"/>
    <n v="1000"/>
    <n v="1145"/>
    <x v="0"/>
    <x v="0"/>
    <s v="USD"/>
    <n v="1329082983"/>
    <n v="1326404583"/>
    <x v="0"/>
    <x v="9"/>
    <x v="0"/>
    <s v="music/indie rock"/>
    <n v="1.145"/>
    <x v="1378"/>
    <x v="4"/>
    <x v="14"/>
    <x v="1894"/>
    <d v="2012-02-12T21:43:03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x v="5"/>
    <x v="0"/>
    <s v="music/indie rock"/>
    <n v="1.0171957671957672"/>
    <x v="1379"/>
    <x v="4"/>
    <x v="14"/>
    <x v="1895"/>
    <d v="2015-10-20T17:55:22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x v="62"/>
    <x v="0"/>
    <s v="music/indie rock"/>
    <n v="1.2394678492239468"/>
    <x v="1380"/>
    <x v="4"/>
    <x v="14"/>
    <x v="1896"/>
    <d v="2012-04-12T17:02:45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x v="275"/>
    <x v="0"/>
    <s v="music/indie rock"/>
    <n v="1.0245669291338582"/>
    <x v="1381"/>
    <x v="4"/>
    <x v="14"/>
    <x v="1897"/>
    <d v="2014-03-04T21:00:00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x v="64"/>
    <x v="0"/>
    <s v="music/indie rock"/>
    <n v="1.4450000000000001"/>
    <x v="1382"/>
    <x v="4"/>
    <x v="14"/>
    <x v="1898"/>
    <d v="2016-02-01T18:00:00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x v="288"/>
    <x v="0"/>
    <s v="music/indie rock"/>
    <n v="1.3333333333333333"/>
    <x v="1383"/>
    <x v="4"/>
    <x v="14"/>
    <x v="1899"/>
    <d v="2015-03-25T21:36:06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x v="241"/>
    <x v="0"/>
    <s v="music/indie rock"/>
    <n v="1.0936440000000001"/>
    <x v="1384"/>
    <x v="4"/>
    <x v="14"/>
    <x v="1900"/>
    <d v="2012-10-06T09:59:00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x v="20"/>
    <x v="1"/>
    <s v="technology/gadgets"/>
    <n v="2.696969696969697E-2"/>
    <x v="1385"/>
    <x v="2"/>
    <x v="29"/>
    <x v="1901"/>
    <d v="2015-05-22T13:00:00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x v="83"/>
    <x v="1"/>
    <s v="technology/gadgets"/>
    <n v="1.2E-2"/>
    <x v="143"/>
    <x v="2"/>
    <x v="29"/>
    <x v="1902"/>
    <d v="2015-03-04T18:57:27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x v="14"/>
    <x v="1"/>
    <s v="technology/gadgets"/>
    <n v="0.46600000000000003"/>
    <x v="1386"/>
    <x v="2"/>
    <x v="29"/>
    <x v="1903"/>
    <d v="2017-01-27T18:29:51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x v="84"/>
    <x v="1"/>
    <s v="technology/gadgets"/>
    <n v="1E-3"/>
    <x v="384"/>
    <x v="2"/>
    <x v="29"/>
    <x v="1904"/>
    <d v="2016-01-02T16:27:01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x v="80"/>
    <x v="1"/>
    <s v="technology/gadgets"/>
    <n v="1.6800000000000001E-3"/>
    <x v="689"/>
    <x v="2"/>
    <x v="29"/>
    <x v="1905"/>
    <d v="2014-09-07T22:13:14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x v="221"/>
    <x v="1"/>
    <s v="technology/gadgets"/>
    <n v="0.42759999999999998"/>
    <x v="1387"/>
    <x v="2"/>
    <x v="29"/>
    <x v="1906"/>
    <d v="2016-06-23T16:06:23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0"/>
    <x v="80"/>
    <x v="1"/>
    <s v="technology/gadgets"/>
    <n v="2.8333333333333335E-3"/>
    <x v="1241"/>
    <x v="2"/>
    <x v="29"/>
    <x v="1907"/>
    <d v="2014-05-23T14:05:25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x v="80"/>
    <x v="1"/>
    <s v="technology/gadgets"/>
    <n v="1.7319999999999999E-2"/>
    <x v="1388"/>
    <x v="2"/>
    <x v="29"/>
    <x v="1908"/>
    <d v="2016-12-29T22:01:40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x v="44"/>
    <x v="1"/>
    <s v="technology/gadgets"/>
    <n v="0.14111428571428572"/>
    <x v="1389"/>
    <x v="2"/>
    <x v="29"/>
    <x v="1909"/>
    <d v="2014-10-23T10:17:5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x v="168"/>
    <x v="1"/>
    <s v="technology/gadgets"/>
    <n v="0.39395294117647056"/>
    <x v="1390"/>
    <x v="2"/>
    <x v="29"/>
    <x v="1910"/>
    <d v="2015-10-31T22:45:00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x v="29"/>
    <x v="1"/>
    <s v="technology/gadgets"/>
    <n v="2.3529411764705883E-4"/>
    <x v="119"/>
    <x v="2"/>
    <x v="29"/>
    <x v="1911"/>
    <d v="2014-08-09T00:48:54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x v="288"/>
    <x v="1"/>
    <s v="technology/gadgets"/>
    <n v="0.59299999999999997"/>
    <x v="1391"/>
    <x v="2"/>
    <x v="29"/>
    <x v="1912"/>
    <d v="2015-06-04T05:26:00"/>
  </r>
  <r>
    <x v="1913"/>
    <x v="1913"/>
    <s v="Tibio is a revolutionary new product designed to solve an age old problem."/>
    <n v="48000"/>
    <n v="637"/>
    <x v="2"/>
    <x v="1"/>
    <s v="GBP"/>
    <n v="1412770578"/>
    <n v="1410178578"/>
    <x v="0"/>
    <x v="55"/>
    <x v="1"/>
    <s v="technology/gadgets"/>
    <n v="1.3270833333333334E-2"/>
    <x v="1392"/>
    <x v="2"/>
    <x v="29"/>
    <x v="1913"/>
    <d v="2014-10-08T12:16:18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x v="84"/>
    <x v="1"/>
    <s v="technology/gadgets"/>
    <n v="9.0090090090090086E-2"/>
    <x v="180"/>
    <x v="2"/>
    <x v="29"/>
    <x v="1914"/>
    <d v="2014-11-01T03:59:00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x v="80"/>
    <x v="1"/>
    <s v="technology/gadgets"/>
    <n v="1.6E-2"/>
    <x v="453"/>
    <x v="2"/>
    <x v="29"/>
    <x v="1915"/>
    <d v="2014-09-02T01:10:22"/>
  </r>
  <r>
    <x v="1916"/>
    <x v="1916"/>
    <s v="The Paint Can Holder Makes Painting Easier and Safer on Extension Ladders."/>
    <n v="20000"/>
    <n v="102"/>
    <x v="2"/>
    <x v="0"/>
    <s v="USD"/>
    <n v="1478542375"/>
    <n v="1476378775"/>
    <x v="0"/>
    <x v="79"/>
    <x v="1"/>
    <s v="technology/gadgets"/>
    <n v="5.1000000000000004E-3"/>
    <x v="1363"/>
    <x v="2"/>
    <x v="29"/>
    <x v="1916"/>
    <d v="2016-11-07T18:12:55"/>
  </r>
  <r>
    <x v="1917"/>
    <x v="1917"/>
    <s v="Let's build a legendary brand altogether"/>
    <n v="390000"/>
    <n v="205025"/>
    <x v="2"/>
    <x v="7"/>
    <s v="HKD"/>
    <n v="1486708133"/>
    <n v="1484116133"/>
    <x v="0"/>
    <x v="16"/>
    <x v="1"/>
    <s v="technology/gadgets"/>
    <n v="0.52570512820512816"/>
    <x v="1393"/>
    <x v="2"/>
    <x v="29"/>
    <x v="1917"/>
    <d v="2017-02-10T06:28:53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x v="82"/>
    <x v="1"/>
    <s v="technology/gadgets"/>
    <n v="1.04E-2"/>
    <x v="684"/>
    <x v="2"/>
    <x v="29"/>
    <x v="1918"/>
    <d v="2014-08-12T18:57:31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x v="22"/>
    <x v="1"/>
    <s v="technology/gadgets"/>
    <n v="0.47399999999999998"/>
    <x v="1394"/>
    <x v="2"/>
    <x v="29"/>
    <x v="1919"/>
    <d v="2015-05-19T21:00:4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0"/>
    <x v="217"/>
    <x v="1"/>
    <s v="technology/gadgets"/>
    <n v="0.43030000000000002"/>
    <x v="1395"/>
    <x v="2"/>
    <x v="29"/>
    <x v="1920"/>
    <d v="2015-10-21T23:00:00"/>
  </r>
  <r>
    <x v="1921"/>
    <x v="1921"/>
    <s v="The Fine Spirits are making an album, but we need your help!"/>
    <n v="1500"/>
    <n v="2052"/>
    <x v="0"/>
    <x v="0"/>
    <s v="USD"/>
    <n v="1342243143"/>
    <n v="1339651143"/>
    <x v="0"/>
    <x v="44"/>
    <x v="0"/>
    <s v="music/indie rock"/>
    <n v="1.3680000000000001"/>
    <x v="1237"/>
    <x v="4"/>
    <x v="14"/>
    <x v="1921"/>
    <d v="2012-07-14T05:19:03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0"/>
    <x v="31"/>
    <x v="0"/>
    <s v="music/indie rock"/>
    <n v="1.1555"/>
    <x v="1396"/>
    <x v="4"/>
    <x v="14"/>
    <x v="1922"/>
    <d v="2013-12-12T06:08:27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0"/>
    <x v="62"/>
    <x v="0"/>
    <s v="music/indie rock"/>
    <n v="2.4079999999999999"/>
    <x v="1397"/>
    <x v="4"/>
    <x v="14"/>
    <x v="1923"/>
    <d v="2011-09-27T04:59:00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x v="51"/>
    <x v="0"/>
    <s v="music/indie rock"/>
    <n v="1.1439999999999999"/>
    <x v="1398"/>
    <x v="4"/>
    <x v="14"/>
    <x v="1924"/>
    <d v="2014-01-15T19:33:00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0"/>
    <x v="47"/>
    <x v="0"/>
    <s v="music/indie rock"/>
    <n v="1.1033333333333333"/>
    <x v="1399"/>
    <x v="4"/>
    <x v="14"/>
    <x v="1925"/>
    <d v="2013-10-11T00:00:00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x v="329"/>
    <x v="0"/>
    <s v="music/indie rock"/>
    <n v="1.9537933333333333"/>
    <x v="1400"/>
    <x v="4"/>
    <x v="14"/>
    <x v="1926"/>
    <d v="2010-11-02T00:26:00"/>
  </r>
  <r>
    <x v="1927"/>
    <x v="1927"/>
    <s v="Hampshire is headed to GBS Detroit."/>
    <n v="600"/>
    <n v="620"/>
    <x v="0"/>
    <x v="0"/>
    <s v="USD"/>
    <n v="1331182740"/>
    <n v="1329856839"/>
    <x v="0"/>
    <x v="202"/>
    <x v="0"/>
    <s v="music/indie rock"/>
    <n v="1.0333333333333334"/>
    <x v="1401"/>
    <x v="4"/>
    <x v="14"/>
    <x v="1927"/>
    <d v="2012-03-08T04:59:00"/>
  </r>
  <r>
    <x v="1928"/>
    <x v="1928"/>
    <s v="Help us master and release our debut album &quot;The Kaleidoscope Dawn&quot;"/>
    <n v="2550"/>
    <n v="2630"/>
    <x v="0"/>
    <x v="0"/>
    <s v="USD"/>
    <n v="1367940794"/>
    <n v="1365348794"/>
    <x v="0"/>
    <x v="69"/>
    <x v="0"/>
    <s v="music/indie rock"/>
    <n v="1.031372549019608"/>
    <x v="1402"/>
    <x v="4"/>
    <x v="14"/>
    <x v="1928"/>
    <d v="2013-05-07T15:33: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x v="11"/>
    <x v="0"/>
    <s v="music/indie rock"/>
    <n v="1.003125"/>
    <x v="1403"/>
    <x v="4"/>
    <x v="14"/>
    <x v="1929"/>
    <d v="2011-07-05T00:31:06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x v="0"/>
    <x v="55"/>
    <x v="0"/>
    <s v="music/indie rock"/>
    <n v="1.27"/>
    <x v="1404"/>
    <x v="4"/>
    <x v="14"/>
    <x v="1930"/>
    <d v="2013-07-07T13:24:42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0"/>
    <x v="133"/>
    <x v="0"/>
    <s v="music/indie rock"/>
    <n v="1.20601"/>
    <x v="1405"/>
    <x v="4"/>
    <x v="14"/>
    <x v="1931"/>
    <d v="2012-05-22T03:30:00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x v="144"/>
    <x v="0"/>
    <s v="music/indie rock"/>
    <n v="1.0699047619047619"/>
    <x v="1406"/>
    <x v="4"/>
    <x v="14"/>
    <x v="1932"/>
    <d v="2012-01-24T19:26:13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x v="238"/>
    <x v="0"/>
    <s v="music/indie rock"/>
    <n v="1.7243333333333333"/>
    <x v="1407"/>
    <x v="4"/>
    <x v="14"/>
    <x v="1933"/>
    <d v="2014-09-27T03:08:27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x v="99"/>
    <x v="0"/>
    <s v="music/indie rock"/>
    <n v="1.2362"/>
    <x v="1408"/>
    <x v="4"/>
    <x v="14"/>
    <x v="1934"/>
    <d v="2011-12-25T05:00:00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x v="133"/>
    <x v="0"/>
    <s v="music/indie rock"/>
    <n v="1.0840000000000001"/>
    <x v="1409"/>
    <x v="4"/>
    <x v="14"/>
    <x v="1935"/>
    <d v="2014-06-21T04:59:00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x v="108"/>
    <x v="0"/>
    <s v="music/indie rock"/>
    <n v="1.1652013333333333"/>
    <x v="1410"/>
    <x v="4"/>
    <x v="14"/>
    <x v="1936"/>
    <d v="2011-12-06T05:59:00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x v="60"/>
    <x v="0"/>
    <s v="music/indie rock"/>
    <n v="1.8724499999999999"/>
    <x v="1411"/>
    <x v="4"/>
    <x v="14"/>
    <x v="1937"/>
    <d v="2012-06-15T03:59:00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x v="229"/>
    <x v="0"/>
    <s v="music/indie rock"/>
    <n v="1.1593333333333333"/>
    <x v="1412"/>
    <x v="4"/>
    <x v="14"/>
    <x v="1938"/>
    <d v="2013-07-02T05:00:00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x v="93"/>
    <x v="0"/>
    <s v="music/indie rock"/>
    <n v="1.107"/>
    <x v="1413"/>
    <x v="4"/>
    <x v="14"/>
    <x v="1939"/>
    <d v="2013-03-10T22:38:28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x v="162"/>
    <x v="0"/>
    <s v="music/indie rock"/>
    <n v="1.7092307692307693"/>
    <x v="1414"/>
    <x v="4"/>
    <x v="14"/>
    <x v="1940"/>
    <d v="2011-06-15T03:59:00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x v="337"/>
    <x v="0"/>
    <s v="technology/hardware"/>
    <n v="1.2611835600000001"/>
    <x v="1415"/>
    <x v="2"/>
    <x v="30"/>
    <x v="1941"/>
    <d v="2014-05-15T06:58:51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x v="195"/>
    <x v="0"/>
    <s v="technology/hardware"/>
    <n v="1.3844033333333334"/>
    <x v="1416"/>
    <x v="2"/>
    <x v="30"/>
    <x v="1942"/>
    <d v="2011-07-04T19:52:2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x v="338"/>
    <x v="0"/>
    <s v="technology/hardware"/>
    <n v="17.052499999999998"/>
    <x v="1417"/>
    <x v="2"/>
    <x v="30"/>
    <x v="1943"/>
    <d v="2016-08-11T06:28:36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x v="339"/>
    <x v="0"/>
    <s v="technology/hardware"/>
    <n v="7.8805550000000002"/>
    <x v="1418"/>
    <x v="2"/>
    <x v="30"/>
    <x v="1944"/>
    <d v="2014-05-01T14:01: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x v="340"/>
    <x v="0"/>
    <s v="technology/hardware"/>
    <n v="3.4801799999999998"/>
    <x v="1419"/>
    <x v="2"/>
    <x v="30"/>
    <x v="1945"/>
    <d v="2015-07-12T06:02:38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x v="16"/>
    <x v="0"/>
    <s v="technology/hardware"/>
    <n v="1.4974666666666667"/>
    <x v="1420"/>
    <x v="2"/>
    <x v="30"/>
    <x v="1946"/>
    <d v="2014-04-20T02:36:01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x v="23"/>
    <x v="0"/>
    <s v="technology/hardware"/>
    <n v="1.0063375000000001"/>
    <x v="1421"/>
    <x v="2"/>
    <x v="30"/>
    <x v="1947"/>
    <d v="2009-11-23T05:59:00"/>
  </r>
  <r>
    <x v="1948"/>
    <x v="1948"/>
    <s v="10 times more powerful than Raspberry Pi 3, x86 64-bit architecture"/>
    <n v="100000"/>
    <n v="800211"/>
    <x v="0"/>
    <x v="0"/>
    <s v="USD"/>
    <n v="1465232520"/>
    <n v="1460557809"/>
    <x v="1"/>
    <x v="341"/>
    <x v="0"/>
    <s v="technology/hardware"/>
    <n v="8.0021100000000001"/>
    <x v="1422"/>
    <x v="2"/>
    <x v="30"/>
    <x v="1948"/>
    <d v="2016-06-06T17:02:0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"/>
    <x v="342"/>
    <x v="0"/>
    <s v="technology/hardware"/>
    <n v="1.0600260000000001"/>
    <x v="1423"/>
    <x v="2"/>
    <x v="30"/>
    <x v="1949"/>
    <d v="2014-07-10T10:09:11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x v="343"/>
    <x v="0"/>
    <s v="technology/hardware"/>
    <n v="2.0051866666666669"/>
    <x v="1424"/>
    <x v="2"/>
    <x v="30"/>
    <x v="1950"/>
    <d v="2011-04-22T04:21:13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x v="344"/>
    <x v="0"/>
    <s v="technology/hardware"/>
    <n v="2.1244399999999999"/>
    <x v="1425"/>
    <x v="2"/>
    <x v="30"/>
    <x v="1951"/>
    <d v="2016-11-07T11:05:37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x v="345"/>
    <x v="0"/>
    <s v="technology/hardware"/>
    <n v="1.9847237142857144"/>
    <x v="1426"/>
    <x v="2"/>
    <x v="30"/>
    <x v="1952"/>
    <d v="2013-10-16T14:33:35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"/>
    <x v="206"/>
    <x v="0"/>
    <s v="technology/hardware"/>
    <n v="2.2594666666666665"/>
    <x v="1427"/>
    <x v="2"/>
    <x v="30"/>
    <x v="1953"/>
    <d v="2012-03-02T03:00:00"/>
  </r>
  <r>
    <x v="1954"/>
    <x v="1954"/>
    <s v="The First Home Battery System You Simply Plug in to Install"/>
    <n v="50000"/>
    <n v="349474"/>
    <x v="0"/>
    <x v="0"/>
    <s v="USD"/>
    <n v="1457758800"/>
    <n v="1453730176"/>
    <x v="1"/>
    <x v="119"/>
    <x v="0"/>
    <s v="technology/hardware"/>
    <n v="6.9894800000000004"/>
    <x v="1428"/>
    <x v="2"/>
    <x v="30"/>
    <x v="1954"/>
    <d v="2016-03-12T05:00:0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x v="126"/>
    <x v="0"/>
    <s v="technology/hardware"/>
    <n v="3.9859528571428569"/>
    <x v="1429"/>
    <x v="2"/>
    <x v="30"/>
    <x v="1955"/>
    <d v="2012-05-23T19:00:0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x v="346"/>
    <x v="0"/>
    <s v="technology/hardware"/>
    <n v="2.9403333333333332"/>
    <x v="1430"/>
    <x v="2"/>
    <x v="30"/>
    <x v="1956"/>
    <d v="2015-04-18T21:10:05"/>
  </r>
  <r>
    <x v="1957"/>
    <x v="1957"/>
    <s v="An open hardware platform for the best microcontroller in the world."/>
    <n v="30000"/>
    <n v="50251.41"/>
    <x v="0"/>
    <x v="0"/>
    <s v="USD"/>
    <n v="1351304513"/>
    <n v="1348712513"/>
    <x v="1"/>
    <x v="347"/>
    <x v="0"/>
    <s v="technology/hardware"/>
    <n v="1.6750470000000002"/>
    <x v="1431"/>
    <x v="2"/>
    <x v="30"/>
    <x v="1957"/>
    <d v="2012-10-27T02:21:53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x v="348"/>
    <x v="0"/>
    <s v="technology/hardware"/>
    <n v="14.355717142857143"/>
    <x v="1432"/>
    <x v="2"/>
    <x v="30"/>
    <x v="1958"/>
    <d v="2013-03-23T22:42:41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x v="349"/>
    <x v="0"/>
    <s v="technology/hardware"/>
    <n v="1.5673440000000001"/>
    <x v="1433"/>
    <x v="2"/>
    <x v="30"/>
    <x v="1959"/>
    <d v="2014-10-01T00:00:0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x v="51"/>
    <x v="0"/>
    <s v="technology/hardware"/>
    <n v="1.1790285714285715"/>
    <x v="1434"/>
    <x v="2"/>
    <x v="30"/>
    <x v="1960"/>
    <d v="2014-12-21T08:42:21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x v="350"/>
    <x v="0"/>
    <s v="technology/hardware"/>
    <n v="11.053811999999999"/>
    <x v="1435"/>
    <x v="2"/>
    <x v="30"/>
    <x v="1961"/>
    <d v="2012-10-06T03:59:0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x v="351"/>
    <x v="0"/>
    <s v="technology/hardware"/>
    <n v="1.9292499999999999"/>
    <x v="1436"/>
    <x v="2"/>
    <x v="30"/>
    <x v="1962"/>
    <d v="2014-05-13T18:43:56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x v="242"/>
    <x v="0"/>
    <s v="technology/hardware"/>
    <n v="1.268842105263158"/>
    <x v="1437"/>
    <x v="2"/>
    <x v="30"/>
    <x v="1963"/>
    <d v="2014-09-16T10:18:54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x v="352"/>
    <x v="0"/>
    <s v="technology/hardware"/>
    <n v="2.5957748878923765"/>
    <x v="1438"/>
    <x v="2"/>
    <x v="30"/>
    <x v="1964"/>
    <d v="2016-04-22T06:32:52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x v="273"/>
    <x v="0"/>
    <s v="technology/hardware"/>
    <n v="2.6227999999999998"/>
    <x v="1439"/>
    <x v="2"/>
    <x v="30"/>
    <x v="1965"/>
    <d v="2012-01-12T01:00:0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x v="353"/>
    <x v="0"/>
    <s v="technology/hardware"/>
    <n v="2.0674309000000002"/>
    <x v="1440"/>
    <x v="2"/>
    <x v="30"/>
    <x v="1966"/>
    <d v="2014-08-14T12:58:18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x v="316"/>
    <x v="0"/>
    <s v="technology/hardware"/>
    <n v="3.7012999999999998"/>
    <x v="1441"/>
    <x v="2"/>
    <x v="30"/>
    <x v="1967"/>
    <d v="2014-05-01T15:55:29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x v="1"/>
    <x v="354"/>
    <x v="0"/>
    <s v="technology/hardware"/>
    <n v="2.8496600000000001"/>
    <x v="1442"/>
    <x v="2"/>
    <x v="30"/>
    <x v="1968"/>
    <d v="2016-12-03T15:05:15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x v="355"/>
    <x v="0"/>
    <s v="technology/hardware"/>
    <n v="5.7907999999999999"/>
    <x v="1443"/>
    <x v="2"/>
    <x v="30"/>
    <x v="1969"/>
    <d v="2016-08-05T19:01:08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"/>
    <x v="356"/>
    <x v="0"/>
    <s v="technology/hardware"/>
    <n v="11.318"/>
    <x v="1444"/>
    <x v="2"/>
    <x v="30"/>
    <x v="1970"/>
    <d v="2013-04-20T03:38:21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x v="357"/>
    <x v="0"/>
    <s v="technology/hardware"/>
    <n v="2.6302771750000002"/>
    <x v="1445"/>
    <x v="2"/>
    <x v="30"/>
    <x v="1971"/>
    <d v="2013-11-15T04:00:0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x v="146"/>
    <x v="0"/>
    <s v="technology/hardware"/>
    <n v="6.7447999999999997"/>
    <x v="1446"/>
    <x v="2"/>
    <x v="30"/>
    <x v="1972"/>
    <d v="2012-11-18T01:17:24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x v="358"/>
    <x v="0"/>
    <s v="technology/hardware"/>
    <n v="2.5683081313131315"/>
    <x v="1447"/>
    <x v="2"/>
    <x v="30"/>
    <x v="1973"/>
    <d v="2016-08-06T07:00:0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x v="359"/>
    <x v="0"/>
    <s v="technology/hardware"/>
    <n v="3.7549600000000001"/>
    <x v="1448"/>
    <x v="2"/>
    <x v="30"/>
    <x v="1974"/>
    <d v="2013-08-19T08:01:09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"/>
    <x v="35"/>
    <x v="0"/>
    <s v="technology/hardware"/>
    <n v="2.0870837499999997"/>
    <x v="1449"/>
    <x v="2"/>
    <x v="30"/>
    <x v="1975"/>
    <d v="2013-03-10T18:07:31"/>
  </r>
  <r>
    <x v="1976"/>
    <x v="1976"/>
    <s v="Can you help us make an ultra bright white one a reality?"/>
    <n v="4000"/>
    <n v="13864"/>
    <x v="0"/>
    <x v="1"/>
    <s v="GBP"/>
    <n v="1373751325"/>
    <n v="1371159325"/>
    <x v="1"/>
    <x v="360"/>
    <x v="0"/>
    <s v="technology/hardware"/>
    <n v="3.4660000000000002"/>
    <x v="1450"/>
    <x v="2"/>
    <x v="30"/>
    <x v="1976"/>
    <d v="2013-07-13T21:35:25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"/>
    <x v="361"/>
    <x v="0"/>
    <s v="technology/hardware"/>
    <n v="4.0232999999999999"/>
    <x v="1451"/>
    <x v="2"/>
    <x v="30"/>
    <x v="1977"/>
    <d v="2015-12-19T07:59:0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x v="362"/>
    <x v="0"/>
    <s v="technology/hardware"/>
    <n v="10.2684514"/>
    <x v="1452"/>
    <x v="2"/>
    <x v="30"/>
    <x v="1978"/>
    <d v="2012-06-12T07:00:0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"/>
    <x v="363"/>
    <x v="0"/>
    <s v="technology/hardware"/>
    <n v="1.14901155"/>
    <x v="1453"/>
    <x v="2"/>
    <x v="30"/>
    <x v="1979"/>
    <d v="2015-11-19T04:59:00"/>
  </r>
  <r>
    <x v="1980"/>
    <x v="1980"/>
    <s v="Multi-power charging that is smarter, stylish and designed for you."/>
    <n v="50000"/>
    <n v="177412.01"/>
    <x v="0"/>
    <x v="12"/>
    <s v="EUR"/>
    <n v="1459684862"/>
    <n v="1456232462"/>
    <x v="1"/>
    <x v="364"/>
    <x v="0"/>
    <s v="technology/hardware"/>
    <n v="3.5482402000000004"/>
    <x v="1454"/>
    <x v="2"/>
    <x v="30"/>
    <x v="1980"/>
    <d v="2016-04-03T12:01:02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x v="8"/>
    <x v="1"/>
    <s v="photography/people"/>
    <n v="5.0799999999999998E-2"/>
    <x v="1455"/>
    <x v="8"/>
    <x v="31"/>
    <x v="1981"/>
    <d v="2014-07-09T17:24:25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0"/>
    <x v="78"/>
    <x v="1"/>
    <s v="photography/people"/>
    <n v="0"/>
    <x v="121"/>
    <x v="8"/>
    <x v="31"/>
    <x v="1982"/>
    <d v="2016-12-04T15:04:47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x v="38"/>
    <x v="1"/>
    <s v="photography/people"/>
    <n v="4.2999999999999997E-2"/>
    <x v="1456"/>
    <x v="8"/>
    <x v="31"/>
    <x v="1983"/>
    <d v="2016-09-02T07:00:00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x v="63"/>
    <x v="1"/>
    <s v="photography/people"/>
    <n v="0.21146666666666666"/>
    <x v="1457"/>
    <x v="8"/>
    <x v="31"/>
    <x v="1984"/>
    <d v="2014-11-30T19:58:0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x v="80"/>
    <x v="1"/>
    <s v="photography/people"/>
    <n v="3.1875000000000001E-2"/>
    <x v="800"/>
    <x v="8"/>
    <x v="31"/>
    <x v="1985"/>
    <d v="2016-08-02T23:00:00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x v="29"/>
    <x v="1"/>
    <s v="photography/people"/>
    <n v="5.0000000000000001E-4"/>
    <x v="120"/>
    <x v="8"/>
    <x v="31"/>
    <x v="1986"/>
    <d v="2016-03-14T09:24:43"/>
  </r>
  <r>
    <x v="1987"/>
    <x v="1987"/>
    <s v="A collection of images that depicts the beauty and diversity within Ethiopia"/>
    <n v="5500"/>
    <n v="2336"/>
    <x v="2"/>
    <x v="1"/>
    <s v="GBP"/>
    <n v="1425223276"/>
    <n v="1422631276"/>
    <x v="0"/>
    <x v="33"/>
    <x v="1"/>
    <s v="photography/people"/>
    <n v="0.42472727272727273"/>
    <x v="1458"/>
    <x v="8"/>
    <x v="31"/>
    <x v="1987"/>
    <d v="2015-03-01T15:21:16"/>
  </r>
  <r>
    <x v="1988"/>
    <x v="1988"/>
    <s v="Expressing art in an image!"/>
    <n v="6000"/>
    <n v="25"/>
    <x v="2"/>
    <x v="0"/>
    <s v="USD"/>
    <n v="1440094742"/>
    <n v="1437502742"/>
    <x v="0"/>
    <x v="29"/>
    <x v="1"/>
    <s v="photography/people"/>
    <n v="4.1666666666666666E-3"/>
    <x v="384"/>
    <x v="8"/>
    <x v="31"/>
    <x v="1988"/>
    <d v="2015-08-20T18:19:02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x v="29"/>
    <x v="1"/>
    <s v="photography/people"/>
    <n v="0.01"/>
    <x v="73"/>
    <x v="8"/>
    <x v="31"/>
    <x v="1989"/>
    <d v="2016-12-11T16:20:08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x v="81"/>
    <x v="1"/>
    <s v="photography/people"/>
    <n v="0.16966666666666666"/>
    <x v="1459"/>
    <x v="8"/>
    <x v="31"/>
    <x v="1990"/>
    <d v="2016-02-13T04:42:12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x v="0"/>
    <x v="83"/>
    <x v="1"/>
    <s v="photography/people"/>
    <n v="7.0000000000000007E-2"/>
    <x v="1460"/>
    <x v="8"/>
    <x v="31"/>
    <x v="1991"/>
    <d v="2015-07-03T21:26:26"/>
  </r>
  <r>
    <x v="1992"/>
    <x v="1992"/>
    <s v="A complete revamp of all the Disney Princes &amp; Princesses!"/>
    <n v="1500"/>
    <n v="2"/>
    <x v="2"/>
    <x v="0"/>
    <s v="USD"/>
    <n v="1424229991"/>
    <n v="1421637991"/>
    <x v="0"/>
    <x v="84"/>
    <x v="1"/>
    <s v="photography/people"/>
    <n v="1.3333333333333333E-3"/>
    <x v="120"/>
    <x v="8"/>
    <x v="31"/>
    <x v="1992"/>
    <d v="2015-02-18T03:26: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x v="78"/>
    <x v="1"/>
    <s v="photography/people"/>
    <n v="0"/>
    <x v="121"/>
    <x v="8"/>
    <x v="31"/>
    <x v="1993"/>
    <d v="2015-12-21T14:07:17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x v="78"/>
    <x v="1"/>
    <s v="photography/people"/>
    <n v="0"/>
    <x v="121"/>
    <x v="8"/>
    <x v="31"/>
    <x v="1994"/>
    <d v="2016-12-07T01:09:02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x v="83"/>
    <x v="1"/>
    <s v="photography/people"/>
    <n v="7.8E-2"/>
    <x v="438"/>
    <x v="8"/>
    <x v="31"/>
    <x v="1995"/>
    <d v="2015-07-16T21:38:56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x v="78"/>
    <x v="1"/>
    <s v="photography/people"/>
    <n v="0"/>
    <x v="121"/>
    <x v="8"/>
    <x v="31"/>
    <x v="1996"/>
    <d v="2014-07-10T19:40:1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x v="78"/>
    <x v="1"/>
    <s v="photography/people"/>
    <n v="0"/>
    <x v="121"/>
    <x v="8"/>
    <x v="31"/>
    <x v="1997"/>
    <d v="2014-08-26T22:20:12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x v="83"/>
    <x v="1"/>
    <s v="photography/people"/>
    <n v="0.26200000000000001"/>
    <x v="1461"/>
    <x v="8"/>
    <x v="31"/>
    <x v="1998"/>
    <d v="2014-08-01T02:50:38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0"/>
    <x v="63"/>
    <x v="1"/>
    <s v="photography/people"/>
    <n v="7.6129032258064515E-3"/>
    <x v="1462"/>
    <x v="8"/>
    <x v="31"/>
    <x v="1999"/>
    <d v="2014-11-13T12:35:08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x v="20"/>
    <x v="1"/>
    <s v="photography/people"/>
    <n v="0.125"/>
    <x v="384"/>
    <x v="8"/>
    <x v="31"/>
    <x v="2000"/>
    <d v="2016-01-06T22:50:13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1"/>
    <x v="365"/>
    <x v="0"/>
    <s v="technology/hardware"/>
    <n v="3.8212909090909091"/>
    <x v="1463"/>
    <x v="2"/>
    <x v="30"/>
    <x v="2001"/>
    <d v="2015-06-12T20:00:0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x v="366"/>
    <x v="0"/>
    <s v="technology/hardware"/>
    <n v="2.1679422000000002"/>
    <x v="1464"/>
    <x v="2"/>
    <x v="30"/>
    <x v="2002"/>
    <d v="2017-01-23T17:05:43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x v="57"/>
    <x v="0"/>
    <s v="technology/hardware"/>
    <n v="3.12"/>
    <x v="1465"/>
    <x v="2"/>
    <x v="30"/>
    <x v="2003"/>
    <d v="2010-07-02T23:00:0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x v="178"/>
    <x v="0"/>
    <s v="technology/hardware"/>
    <n v="2.3442048"/>
    <x v="1466"/>
    <x v="2"/>
    <x v="30"/>
    <x v="2004"/>
    <d v="2014-07-10T14:31:03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x v="277"/>
    <x v="0"/>
    <s v="technology/hardware"/>
    <n v="1.236801"/>
    <x v="1467"/>
    <x v="2"/>
    <x v="30"/>
    <x v="2005"/>
    <d v="2013-10-16T03:59:0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x v="175"/>
    <x v="0"/>
    <s v="technology/hardware"/>
    <n v="2.4784000000000002"/>
    <x v="1468"/>
    <x v="2"/>
    <x v="30"/>
    <x v="2006"/>
    <d v="2014-12-03T13:00:4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x v="89"/>
    <x v="0"/>
    <s v="technology/hardware"/>
    <n v="1.157092"/>
    <x v="1469"/>
    <x v="2"/>
    <x v="30"/>
    <x v="2007"/>
    <d v="2010-08-24T04:00:0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x v="14"/>
    <x v="0"/>
    <s v="technology/hardware"/>
    <n v="1.1707484768810599"/>
    <x v="1470"/>
    <x v="2"/>
    <x v="30"/>
    <x v="2008"/>
    <d v="2011-09-19T14:30:22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x v="367"/>
    <x v="0"/>
    <s v="technology/hardware"/>
    <n v="3.05158"/>
    <x v="1471"/>
    <x v="2"/>
    <x v="30"/>
    <x v="2009"/>
    <d v="2016-11-23T08:45:43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x v="1"/>
    <x v="368"/>
    <x v="0"/>
    <s v="technology/hardware"/>
    <n v="3.2005299999999997"/>
    <x v="1472"/>
    <x v="2"/>
    <x v="30"/>
    <x v="2010"/>
    <d v="2016-08-18T23:54:51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x v="369"/>
    <x v="0"/>
    <s v="technology/hardware"/>
    <n v="8.1956399999999991"/>
    <x v="1473"/>
    <x v="2"/>
    <x v="30"/>
    <x v="2011"/>
    <d v="2016-01-11T23:00:0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x v="275"/>
    <x v="0"/>
    <s v="technology/hardware"/>
    <n v="2.3490000000000002"/>
    <x v="1474"/>
    <x v="2"/>
    <x v="30"/>
    <x v="2012"/>
    <d v="2015-02-05T19:44:01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x v="370"/>
    <x v="0"/>
    <s v="technology/hardware"/>
    <n v="4.9491375"/>
    <x v="1475"/>
    <x v="2"/>
    <x v="30"/>
    <x v="2013"/>
    <d v="2016-07-08T23:03:34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x v="371"/>
    <x v="0"/>
    <s v="technology/hardware"/>
    <n v="78.137822333333332"/>
    <x v="1476"/>
    <x v="2"/>
    <x v="30"/>
    <x v="2014"/>
    <d v="2013-03-25T04:08:59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x v="372"/>
    <x v="0"/>
    <s v="technology/hardware"/>
    <n v="1.1300013888888889"/>
    <x v="1477"/>
    <x v="2"/>
    <x v="30"/>
    <x v="2015"/>
    <d v="2011-09-09T21:02:43"/>
  </r>
  <r>
    <x v="2016"/>
    <x v="2016"/>
    <s v="A smart, compact power supply designed to power anything, anywhere"/>
    <n v="10000"/>
    <n v="92154.22"/>
    <x v="0"/>
    <x v="0"/>
    <s v="USD"/>
    <n v="1362863299"/>
    <n v="1360271299"/>
    <x v="1"/>
    <x v="373"/>
    <x v="0"/>
    <s v="technology/hardware"/>
    <n v="9.2154220000000002"/>
    <x v="1478"/>
    <x v="2"/>
    <x v="30"/>
    <x v="2016"/>
    <d v="2013-03-09T21:08:19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x v="374"/>
    <x v="0"/>
    <s v="technology/hardware"/>
    <n v="1.2510239999999999"/>
    <x v="1479"/>
    <x v="2"/>
    <x v="30"/>
    <x v="2017"/>
    <d v="2012-03-24T04:00:0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x v="375"/>
    <x v="0"/>
    <s v="technology/hardware"/>
    <n v="1.0224343076923077"/>
    <x v="1480"/>
    <x v="2"/>
    <x v="30"/>
    <x v="2018"/>
    <d v="2015-08-13T08:46:49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x v="376"/>
    <x v="0"/>
    <s v="technology/hardware"/>
    <n v="4.8490975000000001"/>
    <x v="1481"/>
    <x v="2"/>
    <x v="30"/>
    <x v="2019"/>
    <d v="2016-09-22T17:00:21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x v="259"/>
    <x v="0"/>
    <s v="technology/hardware"/>
    <n v="1.9233333333333333"/>
    <x v="1482"/>
    <x v="2"/>
    <x v="30"/>
    <x v="2020"/>
    <d v="2014-05-14T23:04:0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x v="195"/>
    <x v="0"/>
    <s v="technology/hardware"/>
    <n v="2.8109999999999999"/>
    <x v="1483"/>
    <x v="2"/>
    <x v="30"/>
    <x v="2021"/>
    <d v="2014-09-24T01:41:37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x v="166"/>
    <x v="0"/>
    <s v="technology/hardware"/>
    <n v="1.2513700000000001"/>
    <x v="1484"/>
    <x v="2"/>
    <x v="30"/>
    <x v="2022"/>
    <d v="2016-06-11T13:39:32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x v="377"/>
    <x v="0"/>
    <s v="technology/hardware"/>
    <n v="1.61459"/>
    <x v="1485"/>
    <x v="2"/>
    <x v="30"/>
    <x v="2023"/>
    <d v="2015-06-11T10:05:53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x v="217"/>
    <x v="0"/>
    <s v="technology/hardware"/>
    <n v="5.8535000000000004"/>
    <x v="1486"/>
    <x v="2"/>
    <x v="30"/>
    <x v="2024"/>
    <d v="2012-08-13T03:00:0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x v="378"/>
    <x v="0"/>
    <s v="technology/hardware"/>
    <n v="2.0114999999999998"/>
    <x v="1487"/>
    <x v="2"/>
    <x v="30"/>
    <x v="2025"/>
    <d v="2015-06-11T04:25:46"/>
  </r>
  <r>
    <x v="2026"/>
    <x v="2026"/>
    <s v="MIDI Sprout enables plants to play synthesizers in real time."/>
    <n v="25000"/>
    <n v="33370.769999999997"/>
    <x v="0"/>
    <x v="0"/>
    <s v="USD"/>
    <n v="1398052740"/>
    <n v="1394127585"/>
    <x v="1"/>
    <x v="379"/>
    <x v="0"/>
    <s v="technology/hardware"/>
    <n v="1.3348307999999998"/>
    <x v="1488"/>
    <x v="2"/>
    <x v="30"/>
    <x v="2026"/>
    <d v="2014-04-21T03:59:0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x v="380"/>
    <x v="0"/>
    <s v="technology/hardware"/>
    <n v="1.2024900000000001"/>
    <x v="1489"/>
    <x v="2"/>
    <x v="30"/>
    <x v="2027"/>
    <d v="2015-03-30T18:31:59"/>
  </r>
  <r>
    <x v="2028"/>
    <x v="2028"/>
    <s v="Building an open source Bussard fusion reactor, aka the Polywell."/>
    <n v="3000"/>
    <n v="3785"/>
    <x v="0"/>
    <x v="0"/>
    <s v="USD"/>
    <n v="1268690100"/>
    <n v="1265493806"/>
    <x v="1"/>
    <x v="1"/>
    <x v="0"/>
    <s v="technology/hardware"/>
    <n v="1.2616666666666667"/>
    <x v="1490"/>
    <x v="2"/>
    <x v="30"/>
    <x v="2028"/>
    <d v="2010-03-15T21:55:0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1"/>
    <x v="225"/>
    <x v="0"/>
    <s v="technology/hardware"/>
    <n v="3.6120000000000001"/>
    <x v="1491"/>
    <x v="2"/>
    <x v="30"/>
    <x v="2029"/>
    <d v="2014-08-27T00:31:21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x v="381"/>
    <x v="0"/>
    <s v="technology/hardware"/>
    <n v="2.26239013671875"/>
    <x v="1492"/>
    <x v="2"/>
    <x v="30"/>
    <x v="2030"/>
    <d v="2012-11-29T23:54:56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x v="1"/>
    <x v="278"/>
    <x v="0"/>
    <s v="technology/hardware"/>
    <n v="1.2035"/>
    <x v="1493"/>
    <x v="2"/>
    <x v="30"/>
    <x v="2031"/>
    <d v="2015-01-09T01:00:0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x v="382"/>
    <x v="0"/>
    <s v="technology/hardware"/>
    <n v="3.0418799999999999"/>
    <x v="1494"/>
    <x v="2"/>
    <x v="30"/>
    <x v="2032"/>
    <d v="2016-12-15T05:00:0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x v="150"/>
    <x v="0"/>
    <s v="technology/hardware"/>
    <n v="1.7867599999999999"/>
    <x v="1495"/>
    <x v="2"/>
    <x v="30"/>
    <x v="2033"/>
    <d v="2014-04-26T01:58:38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x v="278"/>
    <x v="0"/>
    <s v="technology/hardware"/>
    <n v="3.868199871794872"/>
    <x v="1496"/>
    <x v="2"/>
    <x v="30"/>
    <x v="2034"/>
    <d v="2015-05-07T06:58:0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x v="383"/>
    <x v="0"/>
    <s v="technology/hardware"/>
    <n v="2.1103642500000004"/>
    <x v="1497"/>
    <x v="2"/>
    <x v="30"/>
    <x v="2035"/>
    <d v="2015-12-19T01:00:0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x v="384"/>
    <x v="0"/>
    <s v="technology/hardware"/>
    <n v="1.3166833333333334"/>
    <x v="1498"/>
    <x v="2"/>
    <x v="30"/>
    <x v="2036"/>
    <d v="2014-05-09T20:45:19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x v="385"/>
    <x v="0"/>
    <s v="technology/hardware"/>
    <n v="3.0047639999999998"/>
    <x v="1499"/>
    <x v="2"/>
    <x v="30"/>
    <x v="2037"/>
    <d v="2013-12-30T06:02:33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x v="386"/>
    <x v="0"/>
    <s v="technology/hardware"/>
    <n v="4.2051249999999998"/>
    <x v="1500"/>
    <x v="2"/>
    <x v="30"/>
    <x v="2038"/>
    <d v="2013-07-01T18:00:0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1"/>
    <x v="169"/>
    <x v="0"/>
    <s v="technology/hardware"/>
    <n v="1.362168"/>
    <x v="1501"/>
    <x v="2"/>
    <x v="30"/>
    <x v="2039"/>
    <d v="2016-12-01T04:59:00"/>
  </r>
  <r>
    <x v="2040"/>
    <x v="2040"/>
    <s v="4.29 Billion+ Capacitor Combinations._x000a_No Coding Required."/>
    <n v="3000"/>
    <n v="7445.14"/>
    <x v="0"/>
    <x v="0"/>
    <s v="USD"/>
    <n v="1384557303"/>
    <n v="1383257703"/>
    <x v="1"/>
    <x v="197"/>
    <x v="0"/>
    <s v="technology/hardware"/>
    <n v="2.4817133333333334"/>
    <x v="1502"/>
    <x v="2"/>
    <x v="30"/>
    <x v="2040"/>
    <d v="2013-11-15T23:15:03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x v="148"/>
    <x v="0"/>
    <s v="technology/hardware"/>
    <n v="1.8186315789473684"/>
    <x v="1503"/>
    <x v="2"/>
    <x v="30"/>
    <x v="2041"/>
    <d v="2016-11-10T13:37:07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x v="205"/>
    <x v="0"/>
    <s v="technology/hardware"/>
    <n v="1.2353000000000001"/>
    <x v="1504"/>
    <x v="2"/>
    <x v="30"/>
    <x v="2042"/>
    <d v="2016-01-22T16:59:34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x v="189"/>
    <x v="0"/>
    <s v="technology/hardware"/>
    <n v="5.0620938628158845"/>
    <x v="1505"/>
    <x v="2"/>
    <x v="30"/>
    <x v="2043"/>
    <d v="2016-12-11T04:59:0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x v="387"/>
    <x v="0"/>
    <s v="technology/hardware"/>
    <n v="1.0821333333333334"/>
    <x v="1506"/>
    <x v="2"/>
    <x v="30"/>
    <x v="2044"/>
    <d v="2015-06-13T16:25:14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x v="40"/>
    <x v="0"/>
    <s v="technology/hardware"/>
    <n v="8.1918387755102042"/>
    <x v="1507"/>
    <x v="2"/>
    <x v="30"/>
    <x v="2045"/>
    <d v="2012-07-09T02:07:27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x v="37"/>
    <x v="0"/>
    <s v="technology/hardware"/>
    <n v="1.2110000000000001"/>
    <x v="1508"/>
    <x v="2"/>
    <x v="30"/>
    <x v="2046"/>
    <d v="2013-05-23T04:07:24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x v="388"/>
    <x v="0"/>
    <s v="technology/hardware"/>
    <n v="1.0299897959183673"/>
    <x v="1509"/>
    <x v="2"/>
    <x v="30"/>
    <x v="2047"/>
    <d v="2015-04-17T00:00:0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x v="389"/>
    <x v="0"/>
    <s v="technology/hardware"/>
    <n v="1.4833229411764706"/>
    <x v="1510"/>
    <x v="2"/>
    <x v="30"/>
    <x v="2048"/>
    <d v="2013-05-23T15:38:11"/>
  </r>
  <r>
    <x v="2049"/>
    <x v="2049"/>
    <s v="Keyless. Alarm secured. GPS tracking."/>
    <n v="50000"/>
    <n v="60095.35"/>
    <x v="0"/>
    <x v="1"/>
    <s v="GBP"/>
    <n v="1386025140"/>
    <n v="1382963963"/>
    <x v="0"/>
    <x v="390"/>
    <x v="0"/>
    <s v="technology/hardware"/>
    <n v="1.2019070000000001"/>
    <x v="1511"/>
    <x v="2"/>
    <x v="30"/>
    <x v="2049"/>
    <d v="2013-12-02T22:59:0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x v="203"/>
    <x v="0"/>
    <s v="technology/hardware"/>
    <n v="4.7327000000000004"/>
    <x v="1512"/>
    <x v="2"/>
    <x v="30"/>
    <x v="2050"/>
    <d v="2015-05-31T01:42:58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x v="391"/>
    <x v="0"/>
    <s v="technology/hardware"/>
    <n v="1.303625"/>
    <x v="1513"/>
    <x v="2"/>
    <x v="30"/>
    <x v="2051"/>
    <d v="2013-12-26T00:32:17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x v="392"/>
    <x v="0"/>
    <s v="technology/hardware"/>
    <n v="3.5304799999999998"/>
    <x v="1514"/>
    <x v="2"/>
    <x v="30"/>
    <x v="2052"/>
    <d v="2016-02-20T02:00:53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x v="212"/>
    <x v="0"/>
    <s v="technology/hardware"/>
    <n v="1.0102"/>
    <x v="1515"/>
    <x v="2"/>
    <x v="30"/>
    <x v="2053"/>
    <d v="2015-11-25T15:49:11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x v="393"/>
    <x v="0"/>
    <s v="technology/hardware"/>
    <n v="1.1359142857142857"/>
    <x v="1516"/>
    <x v="2"/>
    <x v="30"/>
    <x v="2054"/>
    <d v="2014-05-02T12:30:1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x v="21"/>
    <x v="0"/>
    <s v="technology/hardware"/>
    <n v="1.6741666666666666"/>
    <x v="1517"/>
    <x v="2"/>
    <x v="30"/>
    <x v="2055"/>
    <d v="2014-12-03T04:00:0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x v="394"/>
    <x v="0"/>
    <s v="technology/hardware"/>
    <n v="1.5345200000000001"/>
    <x v="1518"/>
    <x v="2"/>
    <x v="30"/>
    <x v="2056"/>
    <d v="2013-04-17T18:15:42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x v="395"/>
    <x v="0"/>
    <s v="technology/hardware"/>
    <n v="2.022322"/>
    <x v="1519"/>
    <x v="2"/>
    <x v="30"/>
    <x v="2057"/>
    <d v="2016-02-26T11:52:12"/>
  </r>
  <r>
    <x v="2058"/>
    <x v="2058"/>
    <s v="Making using the serial terminal on the Raspberry Pi as easy as Pi!"/>
    <n v="2560"/>
    <n v="4308"/>
    <x v="0"/>
    <x v="1"/>
    <s v="GBP"/>
    <n v="1425326400"/>
    <n v="1421916830"/>
    <x v="0"/>
    <x v="396"/>
    <x v="0"/>
    <s v="technology/hardware"/>
    <n v="1.6828125"/>
    <x v="1520"/>
    <x v="2"/>
    <x v="30"/>
    <x v="2058"/>
    <d v="2015-03-02T20:00:0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x v="269"/>
    <x v="0"/>
    <s v="technology/hardware"/>
    <n v="1.4345666666666668"/>
    <x v="1521"/>
    <x v="2"/>
    <x v="30"/>
    <x v="2059"/>
    <d v="2016-01-31T21:59:0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x v="397"/>
    <x v="0"/>
    <s v="technology/hardware"/>
    <n v="1.964"/>
    <x v="1522"/>
    <x v="2"/>
    <x v="30"/>
    <x v="2060"/>
    <d v="2014-07-23T15:25:5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x v="2"/>
    <x v="0"/>
    <s v="technology/hardware"/>
    <n v="1.0791999999999999"/>
    <x v="1523"/>
    <x v="2"/>
    <x v="30"/>
    <x v="2061"/>
    <d v="2016-12-31T18:20:54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x v="398"/>
    <x v="0"/>
    <s v="technology/hardware"/>
    <n v="1.14977"/>
    <x v="1524"/>
    <x v="2"/>
    <x v="30"/>
    <x v="2062"/>
    <d v="2016-03-24T08:11:38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x v="0"/>
    <x v="72"/>
    <x v="0"/>
    <s v="technology/hardware"/>
    <n v="1.4804999999999999"/>
    <x v="1525"/>
    <x v="2"/>
    <x v="30"/>
    <x v="2063"/>
    <d v="2016-05-15T17:35:01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x v="399"/>
    <x v="0"/>
    <s v="technology/hardware"/>
    <n v="1.9116676082790633"/>
    <x v="1526"/>
    <x v="2"/>
    <x v="30"/>
    <x v="2064"/>
    <d v="2013-05-31T12:00:0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x v="400"/>
    <x v="0"/>
    <s v="technology/hardware"/>
    <n v="1.99215125"/>
    <x v="1527"/>
    <x v="2"/>
    <x v="30"/>
    <x v="2065"/>
    <d v="2013-12-25T08:00:29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x v="71"/>
    <x v="0"/>
    <s v="technology/hardware"/>
    <n v="2.1859999999999999"/>
    <x v="1528"/>
    <x v="2"/>
    <x v="30"/>
    <x v="2066"/>
    <d v="2014-08-23T18:31:23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0"/>
    <x v="73"/>
    <x v="0"/>
    <s v="technology/hardware"/>
    <n v="1.2686868686868686"/>
    <x v="1529"/>
    <x v="2"/>
    <x v="30"/>
    <x v="2067"/>
    <d v="2015-05-24T20:29:36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x v="88"/>
    <x v="0"/>
    <s v="technology/hardware"/>
    <n v="1.0522388"/>
    <x v="1530"/>
    <x v="2"/>
    <x v="30"/>
    <x v="2068"/>
    <d v="2016-10-20T20:11:55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x v="40"/>
    <x v="0"/>
    <s v="technology/hardware"/>
    <n v="1.2840666000000001"/>
    <x v="1531"/>
    <x v="2"/>
    <x v="30"/>
    <x v="2069"/>
    <d v="2016-01-02T23:19:51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x v="401"/>
    <x v="0"/>
    <s v="technology/hardware"/>
    <n v="3.1732719999999999"/>
    <x v="1532"/>
    <x v="2"/>
    <x v="30"/>
    <x v="2070"/>
    <d v="2016-06-28T15:45:23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x v="402"/>
    <x v="0"/>
    <s v="technology/hardware"/>
    <n v="2.8073000000000001"/>
    <x v="1533"/>
    <x v="2"/>
    <x v="30"/>
    <x v="2071"/>
    <d v="2016-10-02T06:41:24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x v="403"/>
    <x v="0"/>
    <s v="technology/hardware"/>
    <n v="1.1073146853146854"/>
    <x v="1534"/>
    <x v="2"/>
    <x v="30"/>
    <x v="2072"/>
    <d v="2016-05-07T13:57:12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x v="404"/>
    <x v="0"/>
    <s v="technology/hardware"/>
    <n v="1.5260429999999998"/>
    <x v="1535"/>
    <x v="2"/>
    <x v="30"/>
    <x v="2073"/>
    <d v="2015-05-08T16:01:58"/>
  </r>
  <r>
    <x v="2074"/>
    <x v="2074"/>
    <s v="Creating PC gaming controllers to bring your gaming experience to a new level."/>
    <n v="600"/>
    <n v="615"/>
    <x v="0"/>
    <x v="0"/>
    <s v="USD"/>
    <n v="1462564182"/>
    <n v="1459972182"/>
    <x v="0"/>
    <x v="83"/>
    <x v="0"/>
    <s v="technology/hardware"/>
    <n v="1.0249999999999999"/>
    <x v="1536"/>
    <x v="2"/>
    <x v="30"/>
    <x v="2074"/>
    <d v="2016-05-06T19:49:42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0"/>
    <x v="405"/>
    <x v="0"/>
    <s v="technology/hardware"/>
    <n v="16.783738373837384"/>
    <x v="1537"/>
    <x v="2"/>
    <x v="30"/>
    <x v="2075"/>
    <d v="2013-07-25T16:21:28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x v="0"/>
    <x v="406"/>
    <x v="0"/>
    <s v="technology/hardware"/>
    <n v="5.4334915642458101"/>
    <x v="1538"/>
    <x v="2"/>
    <x v="30"/>
    <x v="2076"/>
    <d v="2014-07-23T21:08:09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0"/>
    <x v="101"/>
    <x v="0"/>
    <s v="technology/hardware"/>
    <n v="1.1550800000000001"/>
    <x v="1539"/>
    <x v="2"/>
    <x v="30"/>
    <x v="2077"/>
    <d v="2015-06-05T21:00:0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x v="53"/>
    <x v="0"/>
    <s v="technology/hardware"/>
    <n v="1.3120499999999999"/>
    <x v="1540"/>
    <x v="2"/>
    <x v="30"/>
    <x v="2078"/>
    <d v="2016-12-18T18:30:57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x v="407"/>
    <x v="0"/>
    <s v="technology/hardware"/>
    <n v="2.8816999999999999"/>
    <x v="1541"/>
    <x v="2"/>
    <x v="30"/>
    <x v="2079"/>
    <d v="2015-06-25T19:00:0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x v="133"/>
    <x v="0"/>
    <s v="technology/hardware"/>
    <n v="5.0780000000000003"/>
    <x v="1542"/>
    <x v="2"/>
    <x v="30"/>
    <x v="2080"/>
    <d v="2015-11-11T23:58:2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x v="165"/>
    <x v="0"/>
    <s v="music/indie rock"/>
    <n v="1.1457142857142857"/>
    <x v="1543"/>
    <x v="4"/>
    <x v="14"/>
    <x v="2081"/>
    <d v="2012-05-16T04:59:00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x v="44"/>
    <x v="0"/>
    <s v="music/indie rock"/>
    <n v="1.1073333333333333"/>
    <x v="1544"/>
    <x v="4"/>
    <x v="14"/>
    <x v="2082"/>
    <d v="2011-11-24T03:53:16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x v="20"/>
    <x v="0"/>
    <s v="music/indie rock"/>
    <n v="1.1333333333333333"/>
    <x v="447"/>
    <x v="4"/>
    <x v="14"/>
    <x v="2083"/>
    <d v="2012-06-04T17:19:55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x v="67"/>
    <x v="0"/>
    <s v="music/indie rock"/>
    <n v="1.0833333333333333"/>
    <x v="1545"/>
    <x v="4"/>
    <x v="14"/>
    <x v="2084"/>
    <d v="2014-05-04T06:59:00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x v="183"/>
    <x v="0"/>
    <s v="music/indie rock"/>
    <n v="1.2353333333333334"/>
    <x v="1546"/>
    <x v="4"/>
    <x v="14"/>
    <x v="2085"/>
    <d v="2012-07-15T20:03:07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0"/>
    <x v="2"/>
    <x v="0"/>
    <s v="music/indie rock"/>
    <n v="1.0069999999999999"/>
    <x v="1547"/>
    <x v="4"/>
    <x v="14"/>
    <x v="2086"/>
    <d v="2011-12-14T04:59:00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x v="20"/>
    <x v="0"/>
    <s v="music/indie rock"/>
    <n v="1.0353333333333334"/>
    <x v="1548"/>
    <x v="4"/>
    <x v="14"/>
    <x v="2087"/>
    <d v="2011-09-08T04:54:18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x v="11"/>
    <x v="0"/>
    <s v="music/indie rock"/>
    <n v="1.1551066666666667"/>
    <x v="1549"/>
    <x v="4"/>
    <x v="14"/>
    <x v="2088"/>
    <d v="2010-09-11T03:59:00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x v="0"/>
    <x v="95"/>
    <x v="0"/>
    <s v="music/indie rock"/>
    <n v="1.2040040000000001"/>
    <x v="1550"/>
    <x v="4"/>
    <x v="14"/>
    <x v="2089"/>
    <d v="2013-08-02T01:49:5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x v="322"/>
    <x v="0"/>
    <s v="music/indie rock"/>
    <n v="1.1504037499999999"/>
    <x v="1551"/>
    <x v="4"/>
    <x v="14"/>
    <x v="2090"/>
    <d v="2013-02-24T09:09:15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x v="336"/>
    <x v="0"/>
    <s v="music/indie rock"/>
    <n v="1.2046777777777777"/>
    <x v="1552"/>
    <x v="4"/>
    <x v="14"/>
    <x v="2091"/>
    <d v="2011-03-01T20:00:00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x v="165"/>
    <x v="0"/>
    <s v="music/indie rock"/>
    <n v="1.0128333333333333"/>
    <x v="1553"/>
    <x v="4"/>
    <x v="14"/>
    <x v="2092"/>
    <d v="2011-10-07T16:58:52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x v="23"/>
    <x v="0"/>
    <s v="music/indie rock"/>
    <n v="1.0246666666666666"/>
    <x v="1554"/>
    <x v="4"/>
    <x v="14"/>
    <x v="2093"/>
    <d v="2012-12-22T21:30:32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x v="250"/>
    <x v="0"/>
    <s v="music/indie rock"/>
    <n v="1.2054285714285715"/>
    <x v="1555"/>
    <x v="4"/>
    <x v="14"/>
    <x v="2094"/>
    <d v="2012-03-05T03:00:00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x v="19"/>
    <x v="0"/>
    <s v="music/indie rock"/>
    <n v="1"/>
    <x v="386"/>
    <x v="4"/>
    <x v="14"/>
    <x v="2095"/>
    <d v="2011-10-02T17:36:13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x v="25"/>
    <x v="0"/>
    <s v="music/indie rock"/>
    <n v="1.0166666666666666"/>
    <x v="1556"/>
    <x v="4"/>
    <x v="14"/>
    <x v="2096"/>
    <d v="2012-10-26T03:59:00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x v="44"/>
    <x v="0"/>
    <s v="music/indie rock"/>
    <n v="1"/>
    <x v="1557"/>
    <x v="4"/>
    <x v="14"/>
    <x v="2097"/>
    <d v="2011-12-01T15:02:15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x v="58"/>
    <x v="0"/>
    <s v="music/indie rock"/>
    <n v="1.0033333333333334"/>
    <x v="1558"/>
    <x v="4"/>
    <x v="14"/>
    <x v="2098"/>
    <d v="2012-03-08T02:43:55"/>
  </r>
  <r>
    <x v="2099"/>
    <x v="2099"/>
    <s v="Our tour van died, we need help!"/>
    <n v="3000"/>
    <n v="3971"/>
    <x v="0"/>
    <x v="0"/>
    <s v="USD"/>
    <n v="1435808400"/>
    <n v="1434650084"/>
    <x v="0"/>
    <x v="287"/>
    <x v="0"/>
    <s v="music/indie rock"/>
    <n v="1.3236666666666668"/>
    <x v="1559"/>
    <x v="4"/>
    <x v="14"/>
    <x v="2099"/>
    <d v="2015-07-02T03:40:00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x v="74"/>
    <x v="0"/>
    <s v="music/indie rock"/>
    <n v="1.3666666666666667"/>
    <x v="1560"/>
    <x v="4"/>
    <x v="14"/>
    <x v="2100"/>
    <d v="2012-06-30T03:59:00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x v="34"/>
    <x v="0"/>
    <s v="music/indie rock"/>
    <n v="1.1325000000000001"/>
    <x v="1561"/>
    <x v="4"/>
    <x v="14"/>
    <x v="2101"/>
    <d v="2012-02-13T03:35: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x v="44"/>
    <x v="0"/>
    <s v="music/indie rock"/>
    <n v="1.36"/>
    <x v="1562"/>
    <x v="4"/>
    <x v="14"/>
    <x v="2102"/>
    <d v="2011-05-05T20:50:48"/>
  </r>
  <r>
    <x v="2103"/>
    <x v="2103"/>
    <s v="Indie rocker, Matthew Moon, has something to share with you..."/>
    <n v="7777"/>
    <n v="11364"/>
    <x v="0"/>
    <x v="0"/>
    <s v="USD"/>
    <n v="1352488027"/>
    <n v="1349892427"/>
    <x v="0"/>
    <x v="248"/>
    <x v="0"/>
    <s v="music/indie rock"/>
    <n v="1.4612318374694613"/>
    <x v="1563"/>
    <x v="4"/>
    <x v="14"/>
    <x v="2103"/>
    <d v="2012-11-09T19:07:07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x v="77"/>
    <x v="0"/>
    <s v="music/indie rock"/>
    <n v="1.2949999999999999"/>
    <x v="138"/>
    <x v="4"/>
    <x v="14"/>
    <x v="2104"/>
    <d v="2013-05-31T00:00:00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0"/>
    <x v="221"/>
    <x v="0"/>
    <s v="music/indie rock"/>
    <n v="2.54"/>
    <x v="1564"/>
    <x v="4"/>
    <x v="14"/>
    <x v="2105"/>
    <d v="2014-11-21T04:00:00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x v="34"/>
    <x v="0"/>
    <s v="music/indie rock"/>
    <n v="1.0704545454545455"/>
    <x v="1565"/>
    <x v="4"/>
    <x v="14"/>
    <x v="2106"/>
    <d v="2013-01-26T05:09:3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x v="6"/>
    <x v="0"/>
    <s v="music/indie rock"/>
    <n v="1.0773299999999999"/>
    <x v="1566"/>
    <x v="4"/>
    <x v="14"/>
    <x v="2107"/>
    <d v="2014-11-12T18:03:13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x v="277"/>
    <x v="0"/>
    <s v="music/indie rock"/>
    <n v="1.0731250000000001"/>
    <x v="1567"/>
    <x v="4"/>
    <x v="14"/>
    <x v="2108"/>
    <d v="2012-09-10T03:55:00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x v="0"/>
    <x v="244"/>
    <x v="0"/>
    <s v="music/indie rock"/>
    <n v="1.06525"/>
    <x v="1568"/>
    <x v="4"/>
    <x v="14"/>
    <x v="2109"/>
    <d v="2015-07-05T17:00:17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x v="0"/>
    <x v="44"/>
    <x v="0"/>
    <s v="music/indie rock"/>
    <n v="1.0035000000000001"/>
    <x v="1569"/>
    <x v="4"/>
    <x v="14"/>
    <x v="2110"/>
    <d v="2014-05-28T04:59:00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x v="70"/>
    <x v="0"/>
    <s v="music/indie rock"/>
    <n v="1.0649999999999999"/>
    <x v="1570"/>
    <x v="4"/>
    <x v="14"/>
    <x v="2111"/>
    <d v="2011-08-15T01:00:00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x v="202"/>
    <x v="0"/>
    <s v="music/indie rock"/>
    <n v="1"/>
    <x v="50"/>
    <x v="4"/>
    <x v="14"/>
    <x v="2112"/>
    <d v="2013-04-15T22:16:33"/>
  </r>
  <r>
    <x v="2113"/>
    <x v="2113"/>
    <s v="Help us fund our second full-length album Honeycomb!"/>
    <n v="7000"/>
    <n v="7340"/>
    <x v="0"/>
    <x v="0"/>
    <s v="USD"/>
    <n v="1411505176"/>
    <n v="1408481176"/>
    <x v="0"/>
    <x v="329"/>
    <x v="0"/>
    <s v="music/indie rock"/>
    <n v="1.0485714285714285"/>
    <x v="1571"/>
    <x v="4"/>
    <x v="14"/>
    <x v="2113"/>
    <d v="2014-09-23T20:46:16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x v="206"/>
    <x v="0"/>
    <s v="music/indie rock"/>
    <n v="1.0469999999999999"/>
    <x v="1572"/>
    <x v="4"/>
    <x v="14"/>
    <x v="2114"/>
    <d v="2010-12-09T04:59:00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x v="17"/>
    <x v="0"/>
    <s v="music/indie rock"/>
    <n v="2.2566666666666668"/>
    <x v="1573"/>
    <x v="4"/>
    <x v="14"/>
    <x v="2115"/>
    <d v="2011-02-20T01:56:41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x v="297"/>
    <x v="0"/>
    <s v="music/indie rock"/>
    <n v="1.0090416666666666"/>
    <x v="1574"/>
    <x v="4"/>
    <x v="14"/>
    <x v="2116"/>
    <d v="2012-10-02T18:40:03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x v="2"/>
    <x v="0"/>
    <s v="music/indie rock"/>
    <n v="1.4775"/>
    <x v="1575"/>
    <x v="4"/>
    <x v="14"/>
    <x v="2117"/>
    <d v="2015-10-27T04:59:00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x v="0"/>
    <x v="57"/>
    <x v="0"/>
    <s v="music/indie rock"/>
    <n v="1.3461099999999999"/>
    <x v="1576"/>
    <x v="4"/>
    <x v="14"/>
    <x v="2118"/>
    <d v="2011-07-24T20:08:56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0"/>
    <x v="19"/>
    <x v="0"/>
    <s v="music/indie rock"/>
    <n v="1.0075000000000001"/>
    <x v="1577"/>
    <x v="4"/>
    <x v="14"/>
    <x v="2119"/>
    <d v="2012-08-16T03:07:25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x v="0"/>
    <x v="50"/>
    <x v="0"/>
    <s v="music/indie rock"/>
    <n v="1.00880375"/>
    <x v="1578"/>
    <x v="4"/>
    <x v="14"/>
    <x v="2120"/>
    <d v="2014-01-01T23:08:56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0"/>
    <x v="73"/>
    <x v="1"/>
    <s v="games/video games"/>
    <n v="5.6800000000000002E-3"/>
    <x v="1579"/>
    <x v="6"/>
    <x v="17"/>
    <x v="2121"/>
    <d v="2017-01-11T17:49:08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0"/>
    <x v="83"/>
    <x v="1"/>
    <s v="games/video games"/>
    <n v="3.875E-3"/>
    <x v="1580"/>
    <x v="6"/>
    <x v="17"/>
    <x v="2122"/>
    <d v="2017-01-07T07:12:49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x v="81"/>
    <x v="1"/>
    <s v="games/video games"/>
    <n v="0.1"/>
    <x v="119"/>
    <x v="6"/>
    <x v="17"/>
    <x v="2123"/>
    <d v="2010-03-15T06:59:00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x v="81"/>
    <x v="1"/>
    <s v="games/video games"/>
    <n v="0.10454545454545454"/>
    <x v="1581"/>
    <x v="6"/>
    <x v="17"/>
    <x v="2124"/>
    <d v="2010-11-30T05:00:00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0"/>
    <x v="74"/>
    <x v="1"/>
    <s v="games/video games"/>
    <n v="1.4200000000000001E-2"/>
    <x v="1582"/>
    <x v="6"/>
    <x v="17"/>
    <x v="2125"/>
    <d v="2015-08-05T00:33:53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x v="84"/>
    <x v="1"/>
    <s v="games/video games"/>
    <n v="5.0000000000000001E-4"/>
    <x v="144"/>
    <x v="6"/>
    <x v="17"/>
    <x v="2126"/>
    <d v="2014-12-08T23:21:27"/>
  </r>
  <r>
    <x v="2127"/>
    <x v="2127"/>
    <s v="Three Monkeys is an audio adventure game for PC."/>
    <n v="28000"/>
    <n v="8076"/>
    <x v="2"/>
    <x v="1"/>
    <s v="GBP"/>
    <n v="1426158463"/>
    <n v="1423570063"/>
    <x v="0"/>
    <x v="163"/>
    <x v="1"/>
    <s v="games/video games"/>
    <n v="0.28842857142857142"/>
    <x v="1583"/>
    <x v="6"/>
    <x v="17"/>
    <x v="2127"/>
    <d v="2015-03-12T11:07:43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x v="29"/>
    <x v="1"/>
    <s v="games/video games"/>
    <n v="1.6666666666666668E-3"/>
    <x v="384"/>
    <x v="6"/>
    <x v="17"/>
    <x v="2128"/>
    <d v="2014-09-21T18:32:49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x v="8"/>
    <x v="1"/>
    <s v="games/video games"/>
    <n v="0.11799999999999999"/>
    <x v="1584"/>
    <x v="6"/>
    <x v="17"/>
    <x v="2129"/>
    <d v="2016-03-10T00:35:00"/>
  </r>
  <r>
    <x v="2130"/>
    <x v="2130"/>
    <s v="You are the hero tasked to save your home from the villainous Sanword."/>
    <n v="42000"/>
    <n v="85"/>
    <x v="2"/>
    <x v="0"/>
    <s v="USD"/>
    <n v="1408154663"/>
    <n v="1405130663"/>
    <x v="0"/>
    <x v="80"/>
    <x v="1"/>
    <s v="games/video games"/>
    <n v="2.0238095238095236E-3"/>
    <x v="1241"/>
    <x v="6"/>
    <x v="17"/>
    <x v="2130"/>
    <d v="2014-08-16T02:04:23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0"/>
    <x v="83"/>
    <x v="1"/>
    <s v="games/video games"/>
    <n v="0.05"/>
    <x v="1585"/>
    <x v="6"/>
    <x v="17"/>
    <x v="2131"/>
    <d v="2015-07-12T04:58:11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x v="221"/>
    <x v="1"/>
    <s v="games/video games"/>
    <n v="2.1129899999999997E-2"/>
    <x v="1586"/>
    <x v="6"/>
    <x v="17"/>
    <x v="2132"/>
    <d v="2014-02-03T11:41:32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x v="83"/>
    <x v="1"/>
    <s v="games/video games"/>
    <n v="1.6E-2"/>
    <x v="1587"/>
    <x v="6"/>
    <x v="17"/>
    <x v="2133"/>
    <d v="2011-04-24T06:59:00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x v="83"/>
    <x v="1"/>
    <s v="games/video games"/>
    <n v="1.7333333333333333E-2"/>
    <x v="1588"/>
    <x v="6"/>
    <x v="17"/>
    <x v="2134"/>
    <d v="2013-04-27T21:16:31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x v="19"/>
    <x v="1"/>
    <s v="games/video games"/>
    <n v="9.5600000000000004E-2"/>
    <x v="1589"/>
    <x v="6"/>
    <x v="17"/>
    <x v="2135"/>
    <d v="2012-10-04T23:07:13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0"/>
    <x v="80"/>
    <x v="1"/>
    <s v="games/video games"/>
    <n v="5.9612499999999998E-4"/>
    <x v="1590"/>
    <x v="6"/>
    <x v="17"/>
    <x v="2136"/>
    <d v="2013-10-19T12:13:06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x v="408"/>
    <x v="1"/>
    <s v="games/video games"/>
    <n v="0.28405999999999998"/>
    <x v="1591"/>
    <x v="6"/>
    <x v="17"/>
    <x v="2137"/>
    <d v="2014-12-05T18:30:29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x v="0"/>
    <x v="8"/>
    <x v="1"/>
    <s v="games/video games"/>
    <n v="0.128"/>
    <x v="1592"/>
    <x v="6"/>
    <x v="17"/>
    <x v="2138"/>
    <d v="2013-11-09T01:18:59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x v="66"/>
    <x v="1"/>
    <s v="games/video games"/>
    <n v="5.4199999999999998E-2"/>
    <x v="1593"/>
    <x v="6"/>
    <x v="17"/>
    <x v="2139"/>
    <d v="2016-11-03T18:00:08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x v="202"/>
    <x v="1"/>
    <s v="games/video games"/>
    <n v="1.1199999999999999E-3"/>
    <x v="1594"/>
    <x v="6"/>
    <x v="17"/>
    <x v="2140"/>
    <d v="2013-01-11T20:00:24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x v="78"/>
    <x v="1"/>
    <s v="games/video games"/>
    <n v="0"/>
    <x v="121"/>
    <x v="6"/>
    <x v="17"/>
    <x v="2141"/>
    <d v="2014-11-14T06:39:19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x v="8"/>
    <x v="1"/>
    <s v="games/video games"/>
    <n v="5.7238095238095241E-2"/>
    <x v="1595"/>
    <x v="6"/>
    <x v="17"/>
    <x v="2142"/>
    <d v="2015-12-30T16:50:10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x v="81"/>
    <x v="1"/>
    <s v="games/video games"/>
    <n v="0.1125"/>
    <x v="834"/>
    <x v="6"/>
    <x v="17"/>
    <x v="2143"/>
    <d v="2010-07-21T19:00:00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x v="0"/>
    <x v="54"/>
    <x v="1"/>
    <s v="games/video games"/>
    <n v="1.7098591549295775E-2"/>
    <x v="1596"/>
    <x v="6"/>
    <x v="17"/>
    <x v="2144"/>
    <d v="2013-09-14T13:07:20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x v="30"/>
    <x v="1"/>
    <s v="games/video games"/>
    <n v="0.30433333333333334"/>
    <x v="1597"/>
    <x v="6"/>
    <x v="17"/>
    <x v="2145"/>
    <d v="2013-11-27T06:41:54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x v="29"/>
    <x v="1"/>
    <s v="games/video games"/>
    <n v="2.0000000000000001E-4"/>
    <x v="120"/>
    <x v="6"/>
    <x v="17"/>
    <x v="2146"/>
    <d v="2016-02-11T16:18:30"/>
  </r>
  <r>
    <x v="2147"/>
    <x v="2147"/>
    <s v="A Point and Click Adventure on Steroids."/>
    <n v="390000"/>
    <n v="2716"/>
    <x v="2"/>
    <x v="0"/>
    <s v="USD"/>
    <n v="1416125148"/>
    <n v="1413356748"/>
    <x v="0"/>
    <x v="165"/>
    <x v="1"/>
    <s v="games/video games"/>
    <n v="6.9641025641025639E-3"/>
    <x v="1598"/>
    <x v="6"/>
    <x v="17"/>
    <x v="2147"/>
    <d v="2014-11-16T08:05:48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x v="84"/>
    <x v="1"/>
    <s v="games/video games"/>
    <n v="0.02"/>
    <x v="120"/>
    <x v="6"/>
    <x v="17"/>
    <x v="2148"/>
    <d v="2015-04-02T16:36:22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x v="78"/>
    <x v="1"/>
    <s v="games/video games"/>
    <n v="0"/>
    <x v="121"/>
    <x v="6"/>
    <x v="17"/>
    <x v="2149"/>
    <d v="2010-07-31T00:00:00"/>
  </r>
  <r>
    <x v="2150"/>
    <x v="2150"/>
    <s v="A pixel styled open world detective game."/>
    <n v="50000"/>
    <n v="405"/>
    <x v="2"/>
    <x v="10"/>
    <s v="NOK"/>
    <n v="1468392599"/>
    <n v="1465800599"/>
    <x v="0"/>
    <x v="80"/>
    <x v="1"/>
    <s v="games/video games"/>
    <n v="8.0999999999999996E-3"/>
    <x v="1599"/>
    <x v="6"/>
    <x v="17"/>
    <x v="2150"/>
    <d v="2016-07-13T06:49:59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x v="79"/>
    <x v="1"/>
    <s v="games/video games"/>
    <n v="2.6222222222222224E-3"/>
    <x v="1584"/>
    <x v="6"/>
    <x v="17"/>
    <x v="2151"/>
    <d v="2016-06-29T20:20:14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x v="80"/>
    <x v="1"/>
    <s v="games/video games"/>
    <n v="1.6666666666666668E-3"/>
    <x v="385"/>
    <x v="6"/>
    <x v="17"/>
    <x v="2152"/>
    <d v="2014-03-15T18:58:29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x v="80"/>
    <x v="1"/>
    <s v="games/video games"/>
    <n v="9.1244548809124457E-5"/>
    <x v="439"/>
    <x v="6"/>
    <x v="17"/>
    <x v="2153"/>
    <d v="2015-01-10T07:59:00"/>
  </r>
  <r>
    <x v="2154"/>
    <x v="2154"/>
    <s v="A Real Time Strategy game based on Greek mythology in a fictional world."/>
    <n v="250"/>
    <n v="2"/>
    <x v="2"/>
    <x v="0"/>
    <s v="USD"/>
    <n v="1390921827"/>
    <n v="1389193827"/>
    <x v="0"/>
    <x v="84"/>
    <x v="1"/>
    <s v="games/video games"/>
    <n v="8.0000000000000002E-3"/>
    <x v="120"/>
    <x v="6"/>
    <x v="17"/>
    <x v="2154"/>
    <d v="2014-01-28T15:10:2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0"/>
    <x v="81"/>
    <x v="1"/>
    <s v="games/video games"/>
    <n v="2.3E-2"/>
    <x v="1581"/>
    <x v="6"/>
    <x v="17"/>
    <x v="2155"/>
    <d v="2016-03-31T16:56:25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0"/>
    <x v="183"/>
    <x v="1"/>
    <s v="games/video games"/>
    <n v="2.6660714285714284E-2"/>
    <x v="1600"/>
    <x v="6"/>
    <x v="17"/>
    <x v="2156"/>
    <d v="2013-09-16T20:30:06"/>
  </r>
  <r>
    <x v="2157"/>
    <x v="2157"/>
    <s v="Gamers and 90's fans unite in this small tale of epic proportions!"/>
    <n v="75000"/>
    <n v="21144"/>
    <x v="2"/>
    <x v="0"/>
    <s v="USD"/>
    <n v="1482479940"/>
    <n v="1479684783"/>
    <x v="0"/>
    <x v="7"/>
    <x v="1"/>
    <s v="games/video games"/>
    <n v="0.28192"/>
    <x v="1601"/>
    <x v="6"/>
    <x v="17"/>
    <x v="2157"/>
    <d v="2016-12-23T07:59:00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x v="409"/>
    <x v="1"/>
    <s v="games/video games"/>
    <n v="6.5900366666666668E-2"/>
    <x v="1602"/>
    <x v="6"/>
    <x v="17"/>
    <x v="2158"/>
    <d v="2013-02-04T20:29:34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x v="84"/>
    <x v="1"/>
    <s v="games/video games"/>
    <n v="7.2222222222222219E-3"/>
    <x v="31"/>
    <x v="6"/>
    <x v="17"/>
    <x v="2159"/>
    <d v="2011-07-16T17:32:54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x v="38"/>
    <x v="1"/>
    <s v="games/video games"/>
    <n v="8.5000000000000006E-3"/>
    <x v="1603"/>
    <x v="6"/>
    <x v="17"/>
    <x v="2160"/>
    <d v="2012-05-19T17:05:05"/>
  </r>
  <r>
    <x v="2161"/>
    <x v="2161"/>
    <s v="We're trying to fund hard copies of our debut album!"/>
    <n v="400"/>
    <n v="463"/>
    <x v="0"/>
    <x v="0"/>
    <s v="USD"/>
    <n v="1443040059"/>
    <n v="1440448059"/>
    <x v="0"/>
    <x v="62"/>
    <x v="0"/>
    <s v="music/rock"/>
    <n v="1.1575"/>
    <x v="1604"/>
    <x v="4"/>
    <x v="11"/>
    <x v="2161"/>
    <d v="2015-09-23T20:27:39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x v="6"/>
    <x v="0"/>
    <s v="music/rock"/>
    <n v="1.1226666666666667"/>
    <x v="1605"/>
    <x v="4"/>
    <x v="11"/>
    <x v="2162"/>
    <d v="2014-07-24T18:23: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x v="34"/>
    <x v="0"/>
    <s v="music/rock"/>
    <n v="1.3220000000000001"/>
    <x v="1606"/>
    <x v="4"/>
    <x v="11"/>
    <x v="2163"/>
    <d v="2015-06-08T03:50:00"/>
  </r>
  <r>
    <x v="2164"/>
    <x v="2164"/>
    <s v="South Florida roots country/rock outfit's long awaited debut record"/>
    <n v="5500"/>
    <n v="5645"/>
    <x v="0"/>
    <x v="0"/>
    <s v="USD"/>
    <n v="1466827140"/>
    <n v="1464196414"/>
    <x v="0"/>
    <x v="183"/>
    <x v="0"/>
    <s v="music/rock"/>
    <n v="1.0263636363636364"/>
    <x v="1607"/>
    <x v="4"/>
    <x v="11"/>
    <x v="2164"/>
    <d v="2016-06-25T03:59:00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x v="27"/>
    <x v="0"/>
    <s v="music/rock"/>
    <n v="1.3864000000000001"/>
    <x v="1608"/>
    <x v="4"/>
    <x v="11"/>
    <x v="2165"/>
    <d v="2016-04-08T15:00:35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x v="58"/>
    <x v="0"/>
    <s v="music/rock"/>
    <n v="1.466"/>
    <x v="1609"/>
    <x v="4"/>
    <x v="11"/>
    <x v="2166"/>
    <d v="2014-12-05T21:06:58"/>
  </r>
  <r>
    <x v="2167"/>
    <x v="2167"/>
    <s v="We need YOUR HELP to take one more step to this make release sound amazing!"/>
    <n v="150"/>
    <n v="180"/>
    <x v="0"/>
    <x v="0"/>
    <s v="USD"/>
    <n v="1347672937"/>
    <n v="1346463337"/>
    <x v="0"/>
    <x v="22"/>
    <x v="0"/>
    <s v="music/rock"/>
    <n v="1.2"/>
    <x v="381"/>
    <x v="4"/>
    <x v="11"/>
    <x v="2167"/>
    <d v="2012-09-15T01:35:37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0"/>
    <x v="158"/>
    <x v="0"/>
    <s v="music/rock"/>
    <n v="1.215816111111111"/>
    <x v="1610"/>
    <x v="4"/>
    <x v="11"/>
    <x v="2168"/>
    <d v="2017-02-10T05:00:00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x v="63"/>
    <x v="0"/>
    <s v="music/rock"/>
    <n v="1"/>
    <x v="1611"/>
    <x v="4"/>
    <x v="11"/>
    <x v="2169"/>
    <d v="2017-03-02T16:49: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0"/>
    <x v="10"/>
    <x v="0"/>
    <s v="music/rock"/>
    <n v="1.8085714285714285"/>
    <x v="1612"/>
    <x v="4"/>
    <x v="11"/>
    <x v="2170"/>
    <d v="2015-08-22T18:00:22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0"/>
    <x v="5"/>
    <x v="0"/>
    <s v="music/rock"/>
    <n v="1.0607500000000001"/>
    <x v="1613"/>
    <x v="4"/>
    <x v="11"/>
    <x v="2171"/>
    <d v="2015-06-22T05:00:00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x v="62"/>
    <x v="0"/>
    <s v="music/rock"/>
    <n v="1"/>
    <x v="926"/>
    <x v="4"/>
    <x v="11"/>
    <x v="2172"/>
    <d v="2015-04-18T13:55:20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x v="240"/>
    <x v="0"/>
    <s v="music/rock"/>
    <n v="1.2692857142857144"/>
    <x v="1614"/>
    <x v="4"/>
    <x v="11"/>
    <x v="2173"/>
    <d v="2013-09-10T03:59:00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x v="287"/>
    <x v="0"/>
    <s v="music/rock"/>
    <n v="1.0297499999999999"/>
    <x v="1615"/>
    <x v="4"/>
    <x v="11"/>
    <x v="2174"/>
    <d v="2016-05-05T13:01:47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x v="55"/>
    <x v="0"/>
    <s v="music/rock"/>
    <n v="2.5"/>
    <x v="1616"/>
    <x v="4"/>
    <x v="11"/>
    <x v="2175"/>
    <d v="2016-07-21T00:13:06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x v="26"/>
    <x v="0"/>
    <s v="music/rock"/>
    <n v="1.2602"/>
    <x v="1617"/>
    <x v="4"/>
    <x v="11"/>
    <x v="2176"/>
    <d v="2015-05-02T15:11:49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x v="44"/>
    <x v="0"/>
    <s v="music/rock"/>
    <n v="1.0012000000000001"/>
    <x v="1618"/>
    <x v="4"/>
    <x v="11"/>
    <x v="2177"/>
    <d v="2016-06-06T06:01:07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x v="410"/>
    <x v="0"/>
    <s v="music/rock"/>
    <n v="1.3864000000000001"/>
    <x v="1619"/>
    <x v="4"/>
    <x v="11"/>
    <x v="2178"/>
    <d v="2017-01-18T15:16:37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0"/>
    <x v="64"/>
    <x v="0"/>
    <s v="music/rock"/>
    <n v="1.6140000000000001"/>
    <x v="1620"/>
    <x v="4"/>
    <x v="11"/>
    <x v="2179"/>
    <d v="2015-04-11T04:06:32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0"/>
    <x v="76"/>
    <x v="0"/>
    <s v="music/rock"/>
    <n v="1.071842"/>
    <x v="1621"/>
    <x v="4"/>
    <x v="11"/>
    <x v="2180"/>
    <d v="2015-11-13T17:04:28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x v="28"/>
    <x v="0"/>
    <s v="games/tabletop games"/>
    <n v="1.5309999999999999"/>
    <x v="1622"/>
    <x v="6"/>
    <x v="32"/>
    <x v="2181"/>
    <d v="2017-02-21T00:07:33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0"/>
    <x v="289"/>
    <x v="0"/>
    <s v="games/tabletop games"/>
    <n v="5.2416666666666663"/>
    <x v="1623"/>
    <x v="6"/>
    <x v="32"/>
    <x v="2182"/>
    <d v="2014-10-02T21:37:05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x v="411"/>
    <x v="0"/>
    <s v="games/tabletop games"/>
    <n v="4.8927777777777779"/>
    <x v="1624"/>
    <x v="6"/>
    <x v="32"/>
    <x v="2183"/>
    <d v="2017-02-09T05:00:00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x v="161"/>
    <x v="0"/>
    <s v="games/tabletop games"/>
    <n v="2.8473999999999999"/>
    <x v="1625"/>
    <x v="6"/>
    <x v="32"/>
    <x v="2184"/>
    <d v="2016-01-25T16:00:00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x v="412"/>
    <x v="0"/>
    <s v="games/tabletop games"/>
    <n v="18.569700000000001"/>
    <x v="1626"/>
    <x v="6"/>
    <x v="32"/>
    <x v="2185"/>
    <d v="2013-03-26T08:23:59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0"/>
    <x v="413"/>
    <x v="0"/>
    <s v="games/tabletop games"/>
    <n v="1.0967499999999999"/>
    <x v="1627"/>
    <x v="6"/>
    <x v="32"/>
    <x v="2186"/>
    <d v="2016-09-07T02:00:00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x v="414"/>
    <x v="0"/>
    <s v="games/tabletop games"/>
    <n v="10.146425000000001"/>
    <x v="1628"/>
    <x v="6"/>
    <x v="32"/>
    <x v="2187"/>
    <d v="2015-04-03T03:59:00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x v="415"/>
    <x v="0"/>
    <s v="games/tabletop games"/>
    <n v="4.1217692027666546"/>
    <x v="1629"/>
    <x v="6"/>
    <x v="32"/>
    <x v="2188"/>
    <d v="2016-10-25T17:00:00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x v="106"/>
    <x v="0"/>
    <s v="games/tabletop games"/>
    <n v="5.0324999999999998"/>
    <x v="1630"/>
    <x v="6"/>
    <x v="32"/>
    <x v="2189"/>
    <d v="2016-04-21T22:00:00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x v="416"/>
    <x v="0"/>
    <s v="games/tabletop games"/>
    <n v="1.8461052631578947"/>
    <x v="1631"/>
    <x v="6"/>
    <x v="32"/>
    <x v="2190"/>
    <d v="2016-03-23T06:59:00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x v="20"/>
    <x v="0"/>
    <s v="games/tabletop games"/>
    <n v="1.1973333333333334"/>
    <x v="1632"/>
    <x v="6"/>
    <x v="32"/>
    <x v="2191"/>
    <d v="2017-02-14T20:00:27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x v="417"/>
    <x v="0"/>
    <s v="games/tabletop games"/>
    <n v="10.812401666666668"/>
    <x v="1633"/>
    <x v="6"/>
    <x v="32"/>
    <x v="2192"/>
    <d v="2016-12-15T23:00:00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x v="418"/>
    <x v="0"/>
    <s v="games/tabletop games"/>
    <n v="4.5237333333333334"/>
    <x v="1634"/>
    <x v="6"/>
    <x v="32"/>
    <x v="2193"/>
    <d v="2016-11-21T04:59:00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x v="419"/>
    <x v="0"/>
    <s v="games/tabletop games"/>
    <n v="5.3737000000000004"/>
    <x v="1635"/>
    <x v="6"/>
    <x v="32"/>
    <x v="2194"/>
    <d v="2016-03-26T17:11:30"/>
  </r>
  <r>
    <x v="2195"/>
    <x v="2195"/>
    <s v="A gritty, noir tabletop RPG with a fast-paced combo-based battle system."/>
    <n v="4600"/>
    <n v="5535"/>
    <x v="0"/>
    <x v="0"/>
    <s v="USD"/>
    <n v="1439317900"/>
    <n v="1436725900"/>
    <x v="0"/>
    <x v="248"/>
    <x v="0"/>
    <s v="games/tabletop games"/>
    <n v="1.2032608695652174"/>
    <x v="1636"/>
    <x v="6"/>
    <x v="32"/>
    <x v="2195"/>
    <d v="2015-08-11T18:31:40"/>
  </r>
  <r>
    <x v="2196"/>
    <x v="2196"/>
    <s v="Race your friends in style with this classic Grand Prix game."/>
    <n v="14000"/>
    <n v="15937"/>
    <x v="0"/>
    <x v="0"/>
    <s v="USD"/>
    <n v="1480662000"/>
    <n v="1478000502"/>
    <x v="0"/>
    <x v="302"/>
    <x v="0"/>
    <s v="games/tabletop games"/>
    <n v="1.1383571428571428"/>
    <x v="1637"/>
    <x v="6"/>
    <x v="32"/>
    <x v="2196"/>
    <d v="2016-12-02T07:00:00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x v="420"/>
    <x v="0"/>
    <s v="games/tabletop games"/>
    <n v="9.5103109999999997"/>
    <x v="1638"/>
    <x v="6"/>
    <x v="32"/>
    <x v="2197"/>
    <d v="2015-02-28T14:00:59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x v="421"/>
    <x v="0"/>
    <s v="games/tabletop games"/>
    <n v="1.3289249999999999"/>
    <x v="1639"/>
    <x v="6"/>
    <x v="32"/>
    <x v="2198"/>
    <d v="2015-11-14T13:20:00"/>
  </r>
  <r>
    <x v="2199"/>
    <x v="2199"/>
    <s v="A new strategic board game designed to flip out your opponent."/>
    <n v="9000"/>
    <n v="13228"/>
    <x v="0"/>
    <x v="17"/>
    <s v="EUR"/>
    <n v="1444903198"/>
    <n v="1442311198"/>
    <x v="1"/>
    <x v="140"/>
    <x v="0"/>
    <s v="games/tabletop games"/>
    <n v="1.4697777777777778"/>
    <x v="1640"/>
    <x v="6"/>
    <x v="32"/>
    <x v="2199"/>
    <d v="2015-10-15T09:59:58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x v="40"/>
    <x v="0"/>
    <s v="games/tabletop games"/>
    <n v="5.4215"/>
    <x v="1641"/>
    <x v="6"/>
    <x v="32"/>
    <x v="2200"/>
    <d v="2015-07-06T03:00:00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x v="33"/>
    <x v="0"/>
    <s v="music/electronic music"/>
    <n v="3.8271818181818182"/>
    <x v="1642"/>
    <x v="4"/>
    <x v="15"/>
    <x v="2201"/>
    <d v="2013-01-16T20:19:2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x v="0"/>
    <x v="422"/>
    <x v="0"/>
    <s v="music/electronic music"/>
    <n v="7.0418124999999998"/>
    <x v="1643"/>
    <x v="4"/>
    <x v="15"/>
    <x v="2202"/>
    <d v="2012-11-01T20:22:48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x v="133"/>
    <x v="0"/>
    <s v="music/electronic music"/>
    <n v="1.0954999999999999"/>
    <x v="1644"/>
    <x v="4"/>
    <x v="15"/>
    <x v="2203"/>
    <d v="2015-09-24T20:38:02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x v="196"/>
    <x v="0"/>
    <s v="music/electronic music"/>
    <n v="1.3286666666666667"/>
    <x v="1645"/>
    <x v="4"/>
    <x v="15"/>
    <x v="2204"/>
    <d v="2013-03-09T07:28:39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x v="74"/>
    <x v="0"/>
    <s v="music/electronic music"/>
    <n v="1.52"/>
    <x v="1312"/>
    <x v="4"/>
    <x v="15"/>
    <x v="2205"/>
    <d v="2012-06-01T19:43:09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x v="69"/>
    <x v="0"/>
    <s v="music/electronic music"/>
    <n v="1.0272727272727273"/>
    <x v="1646"/>
    <x v="4"/>
    <x v="15"/>
    <x v="2206"/>
    <d v="2012-04-16T06:10:24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x v="63"/>
    <x v="0"/>
    <s v="music/electronic music"/>
    <n v="1"/>
    <x v="1647"/>
    <x v="4"/>
    <x v="15"/>
    <x v="2207"/>
    <d v="2013-11-16T05:39:33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x v="54"/>
    <x v="0"/>
    <s v="music/electronic music"/>
    <n v="1.016"/>
    <x v="1648"/>
    <x v="4"/>
    <x v="15"/>
    <x v="2208"/>
    <d v="2012-04-07T04:00:00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x v="0"/>
    <x v="41"/>
    <x v="0"/>
    <s v="music/electronic music"/>
    <n v="1.508"/>
    <x v="1649"/>
    <x v="4"/>
    <x v="15"/>
    <x v="2209"/>
    <d v="2014-04-14T23:00:00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x v="250"/>
    <x v="0"/>
    <s v="music/electronic music"/>
    <n v="1.11425"/>
    <x v="1650"/>
    <x v="4"/>
    <x v="15"/>
    <x v="2210"/>
    <d v="2012-04-14T17:36:00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x v="148"/>
    <x v="0"/>
    <s v="music/electronic music"/>
    <n v="1.956"/>
    <x v="610"/>
    <x v="4"/>
    <x v="15"/>
    <x v="2211"/>
    <d v="2014-04-10T06:59:00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x v="252"/>
    <x v="0"/>
    <s v="music/electronic music"/>
    <n v="1.1438333333333333"/>
    <x v="1651"/>
    <x v="4"/>
    <x v="15"/>
    <x v="2212"/>
    <d v="2013-11-04T01:00:00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x v="29"/>
    <x v="0"/>
    <s v="music/electronic music"/>
    <n v="2"/>
    <x v="119"/>
    <x v="4"/>
    <x v="15"/>
    <x v="2213"/>
    <d v="2015-05-15T19:49:39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x v="54"/>
    <x v="0"/>
    <s v="music/electronic music"/>
    <n v="2.9250166666666666"/>
    <x v="1652"/>
    <x v="4"/>
    <x v="15"/>
    <x v="2214"/>
    <d v="2014-02-06T19:00:48"/>
  </r>
  <r>
    <x v="2215"/>
    <x v="2215"/>
    <s v="Ambient Electro Grind-fest!"/>
    <n v="550"/>
    <n v="860"/>
    <x v="0"/>
    <x v="0"/>
    <s v="USD"/>
    <n v="1331621940"/>
    <n v="1329671572"/>
    <x v="0"/>
    <x v="51"/>
    <x v="0"/>
    <s v="music/electronic music"/>
    <n v="1.5636363636363637"/>
    <x v="1653"/>
    <x v="4"/>
    <x v="15"/>
    <x v="2215"/>
    <d v="2012-03-13T06:59:00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x v="25"/>
    <x v="0"/>
    <s v="music/electronic music"/>
    <n v="1.0566666666666666"/>
    <x v="1654"/>
    <x v="4"/>
    <x v="15"/>
    <x v="2216"/>
    <d v="2015-07-23T18:02:2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x v="82"/>
    <x v="0"/>
    <s v="music/electronic music"/>
    <n v="1.0119047619047619"/>
    <x v="1655"/>
    <x v="4"/>
    <x v="15"/>
    <x v="2217"/>
    <d v="2015-11-02T08:00:00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x v="88"/>
    <x v="0"/>
    <s v="music/electronic music"/>
    <n v="1.2283299999999999"/>
    <x v="1656"/>
    <x v="4"/>
    <x v="15"/>
    <x v="2218"/>
    <d v="2012-08-29T00:00:00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x v="10"/>
    <x v="0"/>
    <s v="music/electronic music"/>
    <n v="1.0149999999999999"/>
    <x v="1657"/>
    <x v="4"/>
    <x v="15"/>
    <x v="2219"/>
    <d v="2015-08-19T17:15:12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x v="50"/>
    <x v="0"/>
    <s v="music/electronic music"/>
    <n v="1.0114285714285713"/>
    <x v="1658"/>
    <x v="4"/>
    <x v="15"/>
    <x v="2220"/>
    <d v="2013-07-27T01:27:16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x v="423"/>
    <x v="0"/>
    <s v="games/tabletop games"/>
    <n v="1.0811999999999999"/>
    <x v="1659"/>
    <x v="6"/>
    <x v="32"/>
    <x v="2221"/>
    <d v="2016-04-23T00:00:00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x v="209"/>
    <x v="0"/>
    <s v="games/tabletop games"/>
    <n v="1.6259999999999999"/>
    <x v="1660"/>
    <x v="6"/>
    <x v="32"/>
    <x v="2222"/>
    <d v="2012-01-28T18:54:07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x v="61"/>
    <x v="0"/>
    <s v="games/tabletop games"/>
    <n v="1.0580000000000001"/>
    <x v="1661"/>
    <x v="6"/>
    <x v="32"/>
    <x v="2223"/>
    <d v="2015-06-27T15:22:48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x v="228"/>
    <x v="0"/>
    <s v="games/tabletop games"/>
    <n v="2.4315000000000002"/>
    <x v="1662"/>
    <x v="6"/>
    <x v="32"/>
    <x v="2224"/>
    <d v="2016-10-29T19:00:00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x v="424"/>
    <x v="0"/>
    <s v="games/tabletop games"/>
    <n v="9.4483338095238096"/>
    <x v="1663"/>
    <x v="6"/>
    <x v="32"/>
    <x v="2225"/>
    <d v="2014-09-21T19:00:15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x v="306"/>
    <x v="0"/>
    <s v="games/tabletop games"/>
    <n v="1.0846283333333333"/>
    <x v="1664"/>
    <x v="6"/>
    <x v="32"/>
    <x v="2226"/>
    <d v="2016-02-12T04:59:00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x v="425"/>
    <x v="0"/>
    <s v="games/tabletop games"/>
    <n v="1.5737692307692308"/>
    <x v="1665"/>
    <x v="6"/>
    <x v="32"/>
    <x v="2227"/>
    <d v="2013-11-13T20:22:35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x v="296"/>
    <x v="0"/>
    <s v="games/tabletop games"/>
    <n v="11.744899999999999"/>
    <x v="1666"/>
    <x v="6"/>
    <x v="32"/>
    <x v="2228"/>
    <d v="2015-08-16T06:40:36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x v="380"/>
    <x v="0"/>
    <s v="games/tabletop games"/>
    <n v="1.7104755366949576"/>
    <x v="1667"/>
    <x v="6"/>
    <x v="32"/>
    <x v="2229"/>
    <d v="2013-09-03T04:00:00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x v="156"/>
    <x v="0"/>
    <s v="games/tabletop games"/>
    <n v="1.2595294117647058"/>
    <x v="1668"/>
    <x v="6"/>
    <x v="32"/>
    <x v="2230"/>
    <d v="2014-04-25T21:08:47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x v="426"/>
    <x v="0"/>
    <s v="games/tabletop games"/>
    <n v="12.121296000000001"/>
    <x v="1669"/>
    <x v="6"/>
    <x v="32"/>
    <x v="2231"/>
    <d v="2013-06-25T05:00:00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x v="427"/>
    <x v="0"/>
    <s v="games/tabletop games"/>
    <n v="4.9580000000000002"/>
    <x v="1670"/>
    <x v="6"/>
    <x v="32"/>
    <x v="2232"/>
    <d v="2014-07-19T03:00:00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x v="428"/>
    <x v="0"/>
    <s v="games/tabletop games"/>
    <n v="3.3203999999999998"/>
    <x v="1671"/>
    <x v="6"/>
    <x v="32"/>
    <x v="2233"/>
    <d v="2015-12-14T00:00:00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x v="33"/>
    <x v="0"/>
    <s v="games/tabletop games"/>
    <n v="11.65"/>
    <x v="1672"/>
    <x v="6"/>
    <x v="32"/>
    <x v="2234"/>
    <d v="2017-01-05T19:47:27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x v="0"/>
    <x v="206"/>
    <x v="0"/>
    <s v="games/tabletop games"/>
    <n v="1.5331538461538461"/>
    <x v="1673"/>
    <x v="6"/>
    <x v="32"/>
    <x v="2235"/>
    <d v="2015-03-28T23:31:51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0"/>
    <x v="340"/>
    <x v="0"/>
    <s v="games/tabletop games"/>
    <n v="5.3710714285714287"/>
    <x v="1674"/>
    <x v="6"/>
    <x v="32"/>
    <x v="2236"/>
    <d v="2016-02-01T14:48:43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x v="429"/>
    <x v="0"/>
    <s v="games/tabletop games"/>
    <n v="3.5292777777777777"/>
    <x v="1675"/>
    <x v="6"/>
    <x v="32"/>
    <x v="2237"/>
    <d v="2014-11-12T07:59:00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x v="0"/>
    <x v="1"/>
    <x v="0"/>
    <s v="games/tabletop games"/>
    <n v="1.3740000000000001"/>
    <x v="1676"/>
    <x v="6"/>
    <x v="32"/>
    <x v="2238"/>
    <d v="2017-03-10T14:55:16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x v="0"/>
    <x v="374"/>
    <x v="0"/>
    <s v="games/tabletop games"/>
    <n v="1.2802667999999999"/>
    <x v="1677"/>
    <x v="6"/>
    <x v="32"/>
    <x v="2239"/>
    <d v="2013-12-01T04:02:00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x v="93"/>
    <x v="0"/>
    <s v="games/tabletop games"/>
    <n v="2.7067999999999999"/>
    <x v="1678"/>
    <x v="6"/>
    <x v="32"/>
    <x v="2240"/>
    <d v="2016-04-22T19:49:04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x v="430"/>
    <x v="0"/>
    <s v="games/tabletop games"/>
    <n v="8.0640000000000001"/>
    <x v="1679"/>
    <x v="6"/>
    <x v="32"/>
    <x v="2241"/>
    <d v="2017-03-02T19:51:40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x v="0"/>
    <x v="431"/>
    <x v="0"/>
    <s v="games/tabletop games"/>
    <n v="13.600976000000001"/>
    <x v="1680"/>
    <x v="6"/>
    <x v="32"/>
    <x v="2242"/>
    <d v="2013-11-27T03:02:00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x v="432"/>
    <x v="0"/>
    <s v="games/tabletop games"/>
    <n v="9302.5"/>
    <x v="1681"/>
    <x v="6"/>
    <x v="32"/>
    <x v="2243"/>
    <d v="2017-03-13T03:00:00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x v="126"/>
    <x v="0"/>
    <s v="games/tabletop games"/>
    <n v="3.7702"/>
    <x v="1682"/>
    <x v="6"/>
    <x v="32"/>
    <x v="2244"/>
    <d v="2016-10-16T20:30:00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0"/>
    <x v="433"/>
    <x v="0"/>
    <s v="games/tabletop games"/>
    <n v="26.47025"/>
    <x v="1683"/>
    <x v="6"/>
    <x v="32"/>
    <x v="2245"/>
    <d v="2014-02-21T18:00:00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x v="7"/>
    <x v="0"/>
    <s v="games/tabletop games"/>
    <n v="1.0012000000000001"/>
    <x v="1684"/>
    <x v="6"/>
    <x v="32"/>
    <x v="2246"/>
    <d v="2015-09-04T19:00:10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0"/>
    <x v="434"/>
    <x v="0"/>
    <s v="games/tabletop games"/>
    <n v="1.0445405405405406"/>
    <x v="1685"/>
    <x v="6"/>
    <x v="32"/>
    <x v="2247"/>
    <d v="2015-07-29T15:59:25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x v="130"/>
    <x v="0"/>
    <s v="games/tabletop games"/>
    <n v="1.0721428571428571"/>
    <x v="1686"/>
    <x v="6"/>
    <x v="32"/>
    <x v="2248"/>
    <d v="2016-12-14T21:01:18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0"/>
    <x v="387"/>
    <x v="0"/>
    <s v="games/tabletop games"/>
    <n v="1.6877142857142857"/>
    <x v="1687"/>
    <x v="6"/>
    <x v="32"/>
    <x v="2249"/>
    <d v="2013-04-02T15:52:45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x v="435"/>
    <x v="0"/>
    <s v="games/tabletop games"/>
    <n v="9.7511200000000002"/>
    <x v="1688"/>
    <x v="6"/>
    <x v="32"/>
    <x v="2250"/>
    <d v="2016-12-03T01:07:53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x v="436"/>
    <x v="0"/>
    <s v="games/tabletop games"/>
    <n v="1.3444929411764706"/>
    <x v="1689"/>
    <x v="6"/>
    <x v="32"/>
    <x v="2251"/>
    <d v="2014-08-16T08:17:57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x v="437"/>
    <x v="0"/>
    <s v="games/tabletop games"/>
    <n v="2.722777777777778"/>
    <x v="1690"/>
    <x v="6"/>
    <x v="32"/>
    <x v="2252"/>
    <d v="2016-08-06T07:52:18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x v="87"/>
    <x v="0"/>
    <s v="games/tabletop games"/>
    <n v="1.1268750000000001"/>
    <x v="1691"/>
    <x v="6"/>
    <x v="32"/>
    <x v="2253"/>
    <d v="2015-11-18T16:09:07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x v="0"/>
    <x v="438"/>
    <x v="0"/>
    <s v="games/tabletop games"/>
    <n v="4.5979999999999999"/>
    <x v="1692"/>
    <x v="6"/>
    <x v="32"/>
    <x v="2254"/>
    <d v="2017-01-24T15:32:48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x v="0"/>
    <x v="197"/>
    <x v="0"/>
    <s v="games/tabletop games"/>
    <n v="2.8665822784810127"/>
    <x v="1693"/>
    <x v="6"/>
    <x v="32"/>
    <x v="2255"/>
    <d v="2016-05-07T22:50:51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x v="133"/>
    <x v="0"/>
    <s v="games/tabletop games"/>
    <n v="2.2270833333333333"/>
    <x v="1694"/>
    <x v="6"/>
    <x v="32"/>
    <x v="2256"/>
    <d v="2016-11-22T10:50:46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x v="39"/>
    <x v="0"/>
    <s v="games/tabletop games"/>
    <n v="6.3613999999999997"/>
    <x v="1695"/>
    <x v="6"/>
    <x v="32"/>
    <x v="2257"/>
    <d v="2016-06-19T23:00:00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x v="0"/>
    <x v="242"/>
    <x v="0"/>
    <s v="games/tabletop games"/>
    <n v="1.4650000000000001"/>
    <x v="1696"/>
    <x v="6"/>
    <x v="32"/>
    <x v="2258"/>
    <d v="2015-06-11T18:01:27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x v="190"/>
    <x v="0"/>
    <s v="games/tabletop games"/>
    <n v="18.670999999999999"/>
    <x v="1697"/>
    <x v="6"/>
    <x v="32"/>
    <x v="2259"/>
    <d v="2016-12-08T19:18:56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x v="87"/>
    <x v="0"/>
    <s v="games/tabletop games"/>
    <n v="3.2692000000000001"/>
    <x v="1698"/>
    <x v="6"/>
    <x v="32"/>
    <x v="2260"/>
    <d v="2014-03-26T23:24:10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x v="439"/>
    <x v="0"/>
    <s v="games/tabletop games"/>
    <n v="7.7949999999999999"/>
    <x v="1699"/>
    <x v="6"/>
    <x v="32"/>
    <x v="2261"/>
    <d v="2017-02-14T17:23:40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x v="0"/>
    <x v="331"/>
    <x v="0"/>
    <s v="games/tabletop games"/>
    <n v="1.5415151515151515"/>
    <x v="1700"/>
    <x v="6"/>
    <x v="32"/>
    <x v="2262"/>
    <d v="2014-11-18T00:00:00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x v="65"/>
    <x v="0"/>
    <s v="games/tabletop games"/>
    <n v="1.1554666666666666"/>
    <x v="1701"/>
    <x v="6"/>
    <x v="32"/>
    <x v="2263"/>
    <d v="2015-01-31T19:58:33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x v="440"/>
    <x v="0"/>
    <s v="games/tabletop games"/>
    <n v="1.8003333333333333"/>
    <x v="1702"/>
    <x v="6"/>
    <x v="32"/>
    <x v="2264"/>
    <d v="2016-05-23T03:00:00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x v="57"/>
    <x v="0"/>
    <s v="games/tabletop games"/>
    <n v="2.9849999999999999"/>
    <x v="1703"/>
    <x v="6"/>
    <x v="32"/>
    <x v="2265"/>
    <d v="2016-11-22T20:28:27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0"/>
    <x v="441"/>
    <x v="0"/>
    <s v="games/tabletop games"/>
    <n v="3.2026666666666666"/>
    <x v="1704"/>
    <x v="6"/>
    <x v="32"/>
    <x v="2266"/>
    <d v="2016-04-27T02:00:00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x v="442"/>
    <x v="0"/>
    <s v="games/tabletop games"/>
    <n v="3.80525"/>
    <x v="1705"/>
    <x v="6"/>
    <x v="32"/>
    <x v="2267"/>
    <d v="2014-12-21T01:00:00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x v="441"/>
    <x v="0"/>
    <s v="games/tabletop games"/>
    <n v="1.026"/>
    <x v="1706"/>
    <x v="6"/>
    <x v="32"/>
    <x v="2268"/>
    <d v="2017-03-12T01:58:35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x v="443"/>
    <x v="0"/>
    <s v="games/tabletop games"/>
    <n v="18.016400000000001"/>
    <x v="1707"/>
    <x v="6"/>
    <x v="32"/>
    <x v="2269"/>
    <d v="2017-03-07T05:00:00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x v="444"/>
    <x v="0"/>
    <s v="games/tabletop games"/>
    <n v="7.2024800000000004"/>
    <x v="1708"/>
    <x v="6"/>
    <x v="32"/>
    <x v="2270"/>
    <d v="2017-01-10T21:59:00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x v="445"/>
    <x v="0"/>
    <s v="games/tabletop games"/>
    <n v="2.8309000000000002"/>
    <x v="1709"/>
    <x v="6"/>
    <x v="32"/>
    <x v="2271"/>
    <d v="2016-12-10T00:00:04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x v="446"/>
    <x v="0"/>
    <s v="games/tabletop games"/>
    <n v="13.566000000000001"/>
    <x v="1710"/>
    <x v="6"/>
    <x v="32"/>
    <x v="2272"/>
    <d v="2015-12-07T16:47:16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x v="206"/>
    <x v="0"/>
    <s v="games/tabletop games"/>
    <n v="2.2035999999999998"/>
    <x v="1711"/>
    <x v="6"/>
    <x v="32"/>
    <x v="2273"/>
    <d v="2017-03-12T12:10:4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x v="221"/>
    <x v="0"/>
    <s v="games/tabletop games"/>
    <n v="1.196"/>
    <x v="1712"/>
    <x v="6"/>
    <x v="32"/>
    <x v="2274"/>
    <d v="2014-02-23T12:00:57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x v="1"/>
    <x v="0"/>
    <s v="games/tabletop games"/>
    <n v="4.0776923076923079"/>
    <x v="1713"/>
    <x v="6"/>
    <x v="32"/>
    <x v="2275"/>
    <d v="2014-12-22T14:47:59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x v="11"/>
    <x v="0"/>
    <s v="games/tabletop games"/>
    <n v="1.0581826105905425"/>
    <x v="1714"/>
    <x v="6"/>
    <x v="32"/>
    <x v="2276"/>
    <d v="2014-01-05T15:38:09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x v="447"/>
    <x v="0"/>
    <s v="games/tabletop games"/>
    <n v="1.4108235294117648"/>
    <x v="1715"/>
    <x v="6"/>
    <x v="32"/>
    <x v="2277"/>
    <d v="2012-02-27T16:17:03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x v="0"/>
    <x v="332"/>
    <x v="0"/>
    <s v="games/tabletop games"/>
    <n v="2.7069999999999999"/>
    <x v="1716"/>
    <x v="6"/>
    <x v="32"/>
    <x v="2278"/>
    <d v="2016-01-03T22:59:00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x v="58"/>
    <x v="0"/>
    <s v="games/tabletop games"/>
    <n v="1.538"/>
    <x v="1717"/>
    <x v="6"/>
    <x v="32"/>
    <x v="2279"/>
    <d v="2015-02-04T04:00:00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x v="436"/>
    <x v="0"/>
    <s v="games/tabletop games"/>
    <n v="4.0357653061224488"/>
    <x v="1718"/>
    <x v="6"/>
    <x v="32"/>
    <x v="2280"/>
    <d v="2015-09-17T14:59:51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x v="202"/>
    <x v="0"/>
    <s v="music/rock"/>
    <n v="1.85"/>
    <x v="1719"/>
    <x v="4"/>
    <x v="11"/>
    <x v="2281"/>
    <d v="2011-07-25T06:50:00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x v="0"/>
    <x v="8"/>
    <x v="0"/>
    <s v="music/rock"/>
    <n v="1.8533333333333333"/>
    <x v="1720"/>
    <x v="4"/>
    <x v="11"/>
    <x v="2282"/>
    <d v="2016-01-14T04:11:26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x v="53"/>
    <x v="0"/>
    <s v="music/rock"/>
    <n v="1.0085533333333332"/>
    <x v="1721"/>
    <x v="4"/>
    <x v="11"/>
    <x v="2283"/>
    <d v="2012-05-09T02:00:04"/>
  </r>
  <r>
    <x v="2284"/>
    <x v="2284"/>
    <s v="The Vinyl Skyway reunite to make a third album. "/>
    <n v="6000"/>
    <n v="6373.27"/>
    <x v="0"/>
    <x v="0"/>
    <s v="USD"/>
    <n v="1299902400"/>
    <n v="1297451245"/>
    <x v="0"/>
    <x v="211"/>
    <x v="0"/>
    <s v="music/rock"/>
    <n v="1.0622116666666668"/>
    <x v="1722"/>
    <x v="4"/>
    <x v="11"/>
    <x v="2284"/>
    <d v="2011-03-12T04:00:00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x v="1"/>
    <x v="0"/>
    <s v="music/rock"/>
    <n v="1.2136666666666667"/>
    <x v="1723"/>
    <x v="4"/>
    <x v="11"/>
    <x v="2285"/>
    <d v="2012-06-29T04:27:23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x v="25"/>
    <x v="0"/>
    <s v="music/rock"/>
    <n v="1.0006666666666666"/>
    <x v="1724"/>
    <x v="4"/>
    <x v="11"/>
    <x v="2286"/>
    <d v="2013-09-06T03:59:00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x v="448"/>
    <x v="0"/>
    <s v="music/rock"/>
    <n v="1.1997755555555556"/>
    <x v="1725"/>
    <x v="4"/>
    <x v="11"/>
    <x v="2287"/>
    <d v="2014-06-23T16:01:00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x v="20"/>
    <x v="0"/>
    <s v="music/rock"/>
    <n v="1.0009999999999999"/>
    <x v="1726"/>
    <x v="4"/>
    <x v="11"/>
    <x v="2288"/>
    <d v="2012-06-26T18:00:00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x v="20"/>
    <x v="0"/>
    <s v="music/rock"/>
    <n v="1.0740000000000001"/>
    <x v="1727"/>
    <x v="4"/>
    <x v="11"/>
    <x v="2289"/>
    <d v="2013-12-06T23:22:00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x v="60"/>
    <x v="0"/>
    <s v="music/rock"/>
    <n v="1.0406666666666666"/>
    <x v="1728"/>
    <x v="4"/>
    <x v="11"/>
    <x v="2290"/>
    <d v="2009-12-01T17:00:00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x v="68"/>
    <x v="0"/>
    <s v="music/rock"/>
    <n v="1.728"/>
    <x v="1729"/>
    <x v="4"/>
    <x v="11"/>
    <x v="2291"/>
    <d v="2012-04-23T04:00:00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x v="67"/>
    <x v="0"/>
    <s v="music/rock"/>
    <n v="1.072505"/>
    <x v="1730"/>
    <x v="4"/>
    <x v="11"/>
    <x v="2292"/>
    <d v="2012-04-18T16:44:36"/>
  </r>
  <r>
    <x v="2293"/>
    <x v="2293"/>
    <s v="Donate here to be a part of the upcoming album. Every little bit helps!"/>
    <n v="850"/>
    <n v="920"/>
    <x v="0"/>
    <x v="0"/>
    <s v="USD"/>
    <n v="1348545540"/>
    <n v="1346345999"/>
    <x v="0"/>
    <x v="74"/>
    <x v="0"/>
    <s v="music/rock"/>
    <n v="1.0823529411764705"/>
    <x v="1731"/>
    <x v="4"/>
    <x v="11"/>
    <x v="2293"/>
    <d v="2012-09-25T03:59:00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x v="300"/>
    <x v="0"/>
    <s v="music/rock"/>
    <n v="1.4608079999999999"/>
    <x v="1732"/>
    <x v="4"/>
    <x v="11"/>
    <x v="2294"/>
    <d v="2013-01-20T17:21:20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x v="69"/>
    <x v="0"/>
    <s v="music/rock"/>
    <n v="1.2524999999999999"/>
    <x v="1733"/>
    <x v="4"/>
    <x v="11"/>
    <x v="2295"/>
    <d v="2013-01-26T22:54:16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0"/>
    <x v="108"/>
    <x v="0"/>
    <s v="music/rock"/>
    <n v="1.4907142857142857"/>
    <x v="1734"/>
    <x v="4"/>
    <x v="11"/>
    <x v="2296"/>
    <d v="2012-02-23T17:33:46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x v="0"/>
    <x v="10"/>
    <x v="0"/>
    <s v="music/rock"/>
    <n v="1.006"/>
    <x v="1735"/>
    <x v="4"/>
    <x v="11"/>
    <x v="2297"/>
    <d v="2012-03-14T03:59:00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0"/>
    <x v="449"/>
    <x v="0"/>
    <s v="music/rock"/>
    <n v="1.0507333333333333"/>
    <x v="1736"/>
    <x v="4"/>
    <x v="11"/>
    <x v="2298"/>
    <d v="2014-03-26T19:10:33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0"/>
    <x v="25"/>
    <x v="0"/>
    <s v="music/rock"/>
    <n v="3.5016666666666665"/>
    <x v="1737"/>
    <x v="4"/>
    <x v="11"/>
    <x v="2299"/>
    <d v="2011-02-06T00:46:49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x v="63"/>
    <x v="0"/>
    <s v="music/rock"/>
    <n v="1.0125"/>
    <x v="1738"/>
    <x v="4"/>
    <x v="11"/>
    <x v="2300"/>
    <d v="2012-06-28T17:26:56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x v="1"/>
    <x v="263"/>
    <x v="0"/>
    <s v="music/indie rock"/>
    <n v="1.336044"/>
    <x v="1739"/>
    <x v="4"/>
    <x v="14"/>
    <x v="2301"/>
    <d v="2013-06-21T03:31:36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x v="268"/>
    <x v="0"/>
    <s v="music/indie rock"/>
    <n v="1.7065217391304348"/>
    <x v="1740"/>
    <x v="4"/>
    <x v="14"/>
    <x v="2302"/>
    <d v="2013-12-31T07:00:00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x v="273"/>
    <x v="0"/>
    <s v="music/indie rock"/>
    <n v="1.0935829457364341"/>
    <x v="1741"/>
    <x v="4"/>
    <x v="14"/>
    <x v="2303"/>
    <d v="2011-12-13T03:39:56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x v="116"/>
    <x v="0"/>
    <s v="music/indie rock"/>
    <n v="1.0070033333333335"/>
    <x v="1742"/>
    <x v="4"/>
    <x v="14"/>
    <x v="2304"/>
    <d v="2011-01-01T04:59:00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x v="157"/>
    <x v="0"/>
    <s v="music/indie rock"/>
    <n v="1.0122777777777778"/>
    <x v="1743"/>
    <x v="4"/>
    <x v="14"/>
    <x v="2305"/>
    <d v="2014-08-08T18:00:00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x v="196"/>
    <x v="0"/>
    <s v="music/indie rock"/>
    <n v="1.0675857142857144"/>
    <x v="1744"/>
    <x v="4"/>
    <x v="14"/>
    <x v="2306"/>
    <d v="2012-03-10T04:02:09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x v="11"/>
    <x v="0"/>
    <s v="music/indie rock"/>
    <n v="1.0665777537961894"/>
    <x v="1745"/>
    <x v="4"/>
    <x v="14"/>
    <x v="2307"/>
    <d v="2012-05-05T19:15:28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x v="450"/>
    <x v="0"/>
    <s v="music/indie rock"/>
    <n v="1.0130622"/>
    <x v="1746"/>
    <x v="4"/>
    <x v="14"/>
    <x v="2308"/>
    <d v="2014-08-29T01:00:00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1"/>
    <x v="329"/>
    <x v="0"/>
    <s v="music/indie rock"/>
    <n v="1.0667450000000001"/>
    <x v="1747"/>
    <x v="4"/>
    <x v="14"/>
    <x v="2309"/>
    <d v="2013-03-09T23:42:17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x v="451"/>
    <x v="0"/>
    <s v="music/indie rock"/>
    <n v="4.288397837837838"/>
    <x v="1748"/>
    <x v="4"/>
    <x v="14"/>
    <x v="2310"/>
    <d v="2013-03-21T18:03:35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x v="201"/>
    <x v="0"/>
    <s v="music/indie rock"/>
    <n v="1.0411111111111111"/>
    <x v="1749"/>
    <x v="4"/>
    <x v="14"/>
    <x v="2311"/>
    <d v="2014-05-07T00:06:29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1"/>
    <x v="1"/>
    <x v="0"/>
    <s v="music/indie rock"/>
    <n v="1.0786666666666667"/>
    <x v="1750"/>
    <x v="4"/>
    <x v="14"/>
    <x v="2312"/>
    <d v="2014-04-18T23:00:00"/>
  </r>
  <r>
    <x v="2313"/>
    <x v="2313"/>
    <s v="A Sunny Day in Glasgow are recording a new album and we need your help!"/>
    <n v="5000"/>
    <n v="8792.02"/>
    <x v="0"/>
    <x v="0"/>
    <s v="USD"/>
    <n v="1336086026"/>
    <n v="1333494026"/>
    <x v="1"/>
    <x v="328"/>
    <x v="0"/>
    <s v="music/indie rock"/>
    <n v="1.7584040000000001"/>
    <x v="1751"/>
    <x v="4"/>
    <x v="14"/>
    <x v="2313"/>
    <d v="2012-05-03T23:00:26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x v="133"/>
    <x v="0"/>
    <s v="music/indie rock"/>
    <n v="1.5697000000000001"/>
    <x v="1752"/>
    <x v="4"/>
    <x v="14"/>
    <x v="2314"/>
    <d v="2012-06-07T13:14:17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1"/>
    <x v="31"/>
    <x v="0"/>
    <s v="music/indie rock"/>
    <n v="1.026"/>
    <x v="1753"/>
    <x v="4"/>
    <x v="14"/>
    <x v="2315"/>
    <d v="2012-05-05T17:25:4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x v="452"/>
    <x v="0"/>
    <s v="music/indie rock"/>
    <n v="1.0404266666666666"/>
    <x v="1754"/>
    <x v="4"/>
    <x v="14"/>
    <x v="2316"/>
    <d v="2009-12-09T18:24:00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x v="19"/>
    <x v="0"/>
    <s v="music/indie rock"/>
    <n v="1.04"/>
    <x v="1755"/>
    <x v="4"/>
    <x v="14"/>
    <x v="2317"/>
    <d v="2010-02-15T05:00:00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x v="430"/>
    <x v="0"/>
    <s v="music/indie rock"/>
    <n v="1.2105999999999999"/>
    <x v="1756"/>
    <x v="4"/>
    <x v="14"/>
    <x v="2318"/>
    <d v="2009-09-26T03:59:00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x v="99"/>
    <x v="0"/>
    <s v="music/indie rock"/>
    <n v="1.077"/>
    <x v="1757"/>
    <x v="4"/>
    <x v="14"/>
    <x v="2319"/>
    <d v="2013-12-15T01:58:05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x v="30"/>
    <x v="0"/>
    <s v="music/indie rock"/>
    <n v="1.0866"/>
    <x v="1758"/>
    <x v="4"/>
    <x v="14"/>
    <x v="2320"/>
    <d v="2014-04-02T18:36:40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x v="31"/>
    <x v="1"/>
    <s v="food/small batch"/>
    <n v="0.39120962394619685"/>
    <x v="1759"/>
    <x v="7"/>
    <x v="33"/>
    <x v="2321"/>
    <d v="2017-04-04T05:15:01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0"/>
    <x v="80"/>
    <x v="1"/>
    <s v="food/small batch"/>
    <n v="3.1481481481481478E-2"/>
    <x v="1241"/>
    <x v="7"/>
    <x v="33"/>
    <x v="2322"/>
    <d v="2017-04-09T20:29:29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0"/>
    <x v="80"/>
    <x v="1"/>
    <s v="food/small batch"/>
    <n v="0.48"/>
    <x v="180"/>
    <x v="7"/>
    <x v="33"/>
    <x v="2323"/>
    <d v="2017-03-20T18:07:27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0"/>
    <x v="42"/>
    <x v="1"/>
    <s v="food/small batch"/>
    <n v="0.20733333333333334"/>
    <x v="1760"/>
    <x v="7"/>
    <x v="33"/>
    <x v="2324"/>
    <d v="2017-03-26T20:14:45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x v="63"/>
    <x v="1"/>
    <s v="food/small batch"/>
    <n v="0.08"/>
    <x v="1761"/>
    <x v="7"/>
    <x v="33"/>
    <x v="2325"/>
    <d v="2017-03-29T23:32:11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x v="29"/>
    <x v="1"/>
    <s v="food/small batch"/>
    <n v="7.1999999999999998E-3"/>
    <x v="1762"/>
    <x v="7"/>
    <x v="33"/>
    <x v="2326"/>
    <d v="2017-04-30T17:00:00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1"/>
    <x v="453"/>
    <x v="0"/>
    <s v="food/small batch"/>
    <n v="5.2609431428571432"/>
    <x v="1763"/>
    <x v="7"/>
    <x v="33"/>
    <x v="2327"/>
    <d v="2014-08-26T22:00:40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x v="416"/>
    <x v="0"/>
    <s v="food/small batch"/>
    <n v="2.5445000000000002"/>
    <x v="1764"/>
    <x v="7"/>
    <x v="33"/>
    <x v="2328"/>
    <d v="2015-06-14T18:45:37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x v="207"/>
    <x v="0"/>
    <s v="food/small batch"/>
    <n v="1.0591999999999999"/>
    <x v="1765"/>
    <x v="7"/>
    <x v="33"/>
    <x v="2329"/>
    <d v="2014-07-17T14:59:06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x v="430"/>
    <x v="0"/>
    <s v="food/small batch"/>
    <n v="1.0242285714285715"/>
    <x v="1766"/>
    <x v="7"/>
    <x v="33"/>
    <x v="2330"/>
    <d v="2015-12-25T00:00:00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x v="454"/>
    <x v="0"/>
    <s v="food/small batch"/>
    <n v="1.4431375"/>
    <x v="1767"/>
    <x v="7"/>
    <x v="33"/>
    <x v="2331"/>
    <d v="2014-08-18T00:08:10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x v="455"/>
    <x v="0"/>
    <s v="food/small batch"/>
    <n v="1.06308"/>
    <x v="1768"/>
    <x v="7"/>
    <x v="33"/>
    <x v="2332"/>
    <d v="2015-02-06T15:04:31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x v="225"/>
    <x v="0"/>
    <s v="food/small batch"/>
    <n v="2.1216666666666666"/>
    <x v="1769"/>
    <x v="7"/>
    <x v="33"/>
    <x v="2333"/>
    <d v="2014-05-29T17:50:00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x v="85"/>
    <x v="0"/>
    <s v="food/small batch"/>
    <n v="1.0195000000000001"/>
    <x v="1770"/>
    <x v="7"/>
    <x v="33"/>
    <x v="2334"/>
    <d v="2014-11-05T17:34:00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x v="170"/>
    <x v="0"/>
    <s v="food/small batch"/>
    <n v="1.0227200000000001"/>
    <x v="1771"/>
    <x v="7"/>
    <x v="33"/>
    <x v="2335"/>
    <d v="2014-06-11T13:44:0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x v="456"/>
    <x v="0"/>
    <s v="food/small batch"/>
    <n v="5.2073254999999996"/>
    <x v="1772"/>
    <x v="7"/>
    <x v="33"/>
    <x v="2336"/>
    <d v="2014-03-08T22:11:35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x v="1"/>
    <x v="122"/>
    <x v="0"/>
    <s v="food/small batch"/>
    <n v="1.1065833333333333"/>
    <x v="1773"/>
    <x v="7"/>
    <x v="33"/>
    <x v="2337"/>
    <d v="2014-06-26T15:22:2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x v="252"/>
    <x v="0"/>
    <s v="food/small batch"/>
    <n v="1.0114333333333334"/>
    <x v="1774"/>
    <x v="7"/>
    <x v="33"/>
    <x v="2338"/>
    <d v="2014-06-29T21:31:24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x v="457"/>
    <x v="0"/>
    <s v="food/small batch"/>
    <n v="2.9420799999999998"/>
    <x v="1775"/>
    <x v="7"/>
    <x v="33"/>
    <x v="2339"/>
    <d v="2016-12-19T07:59:00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x v="458"/>
    <x v="0"/>
    <s v="food/small batch"/>
    <n v="1.0577749999999999"/>
    <x v="1776"/>
    <x v="7"/>
    <x v="33"/>
    <x v="2340"/>
    <d v="2016-10-30T15:25:38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0"/>
    <x v="78"/>
    <x v="1"/>
    <s v="technology/web"/>
    <n v="0"/>
    <x v="121"/>
    <x v="2"/>
    <x v="7"/>
    <x v="2341"/>
    <d v="2015-07-12T19:31:44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x v="78"/>
    <x v="1"/>
    <s v="technology/web"/>
    <n v="0"/>
    <x v="121"/>
    <x v="2"/>
    <x v="7"/>
    <x v="2342"/>
    <d v="2014-10-06T05:00:00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x v="29"/>
    <x v="1"/>
    <s v="technology/web"/>
    <n v="0.03"/>
    <x v="468"/>
    <x v="2"/>
    <x v="7"/>
    <x v="2343"/>
    <d v="2016-01-08T19:47:00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x v="29"/>
    <x v="1"/>
    <s v="technology/web"/>
    <n v="1E-3"/>
    <x v="120"/>
    <x v="2"/>
    <x v="7"/>
    <x v="2344"/>
    <d v="2016-06-24T17:27:49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x v="78"/>
    <x v="1"/>
    <s v="technology/web"/>
    <n v="0"/>
    <x v="121"/>
    <x v="2"/>
    <x v="7"/>
    <x v="2345"/>
    <d v="2015-03-31T23:39:00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x v="83"/>
    <x v="1"/>
    <s v="technology/web"/>
    <n v="6.4999999999999997E-4"/>
    <x v="31"/>
    <x v="2"/>
    <x v="7"/>
    <x v="2346"/>
    <d v="2016-10-17T19:10:31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0"/>
    <x v="29"/>
    <x v="1"/>
    <s v="technology/web"/>
    <n v="1.4999999999999999E-2"/>
    <x v="2"/>
    <x v="2"/>
    <x v="7"/>
    <x v="2347"/>
    <d v="2016-08-25T14:34:36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x v="81"/>
    <x v="1"/>
    <s v="technology/web"/>
    <n v="3.8571428571428572E-3"/>
    <x v="1237"/>
    <x v="2"/>
    <x v="7"/>
    <x v="2348"/>
    <d v="2016-02-20T22:22:18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x v="78"/>
    <x v="1"/>
    <s v="technology/web"/>
    <n v="0"/>
    <x v="121"/>
    <x v="2"/>
    <x v="7"/>
    <x v="2349"/>
    <d v="2015-08-11T18:37:08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0"/>
    <x v="78"/>
    <x v="1"/>
    <s v="technology/web"/>
    <n v="0"/>
    <x v="121"/>
    <x v="2"/>
    <x v="7"/>
    <x v="2350"/>
    <d v="2017-01-03T20:12:50"/>
  </r>
  <r>
    <x v="2351"/>
    <x v="2351"/>
    <s v="Donate $30 or more and receive a free selfie stick."/>
    <n v="18900"/>
    <n v="108"/>
    <x v="1"/>
    <x v="4"/>
    <s v="NZD"/>
    <n v="1430360739"/>
    <n v="1427768739"/>
    <x v="0"/>
    <x v="63"/>
    <x v="1"/>
    <s v="technology/web"/>
    <n v="5.7142857142857143E-3"/>
    <x v="1777"/>
    <x v="2"/>
    <x v="7"/>
    <x v="2351"/>
    <d v="2015-04-30T02:25:39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x v="78"/>
    <x v="1"/>
    <s v="technology/web"/>
    <n v="0"/>
    <x v="121"/>
    <x v="2"/>
    <x v="7"/>
    <x v="2352"/>
    <d v="2015-06-06T15:12:32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x v="78"/>
    <x v="1"/>
    <s v="technology/web"/>
    <n v="0"/>
    <x v="121"/>
    <x v="2"/>
    <x v="7"/>
    <x v="2353"/>
    <d v="2015-04-21T16:13:42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x v="0"/>
    <x v="29"/>
    <x v="1"/>
    <s v="technology/web"/>
    <n v="7.1428571428571429E-4"/>
    <x v="384"/>
    <x v="2"/>
    <x v="7"/>
    <x v="2354"/>
    <d v="2015-01-10T17:21:00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x v="84"/>
    <x v="1"/>
    <s v="technology/web"/>
    <n v="6.875E-3"/>
    <x v="446"/>
    <x v="2"/>
    <x v="7"/>
    <x v="2355"/>
    <d v="2015-05-02T22:02:16"/>
  </r>
  <r>
    <x v="2356"/>
    <x v="2356"/>
    <s v="HardstyleUnited.com The Global Hardstyle community. Your Hardstyle community."/>
    <n v="10000"/>
    <n v="0"/>
    <x v="1"/>
    <x v="9"/>
    <s v="EUR"/>
    <n v="1433530104"/>
    <n v="1430938104"/>
    <x v="0"/>
    <x v="78"/>
    <x v="1"/>
    <s v="technology/web"/>
    <n v="0"/>
    <x v="121"/>
    <x v="2"/>
    <x v="7"/>
    <x v="2356"/>
    <d v="2015-06-05T18:48:24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0"/>
    <x v="78"/>
    <x v="1"/>
    <s v="technology/web"/>
    <n v="0"/>
    <x v="121"/>
    <x v="2"/>
    <x v="7"/>
    <x v="2357"/>
    <d v="2015-10-17T14:52:58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0"/>
    <x v="78"/>
    <x v="1"/>
    <s v="technology/web"/>
    <n v="0"/>
    <x v="121"/>
    <x v="2"/>
    <x v="7"/>
    <x v="2358"/>
    <d v="2015-01-31T00:39:00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x v="83"/>
    <x v="1"/>
    <s v="technology/web"/>
    <n v="0.14680000000000001"/>
    <x v="1778"/>
    <x v="2"/>
    <x v="7"/>
    <x v="2359"/>
    <d v="2015-08-03T15:35:24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x v="29"/>
    <x v="1"/>
    <s v="technology/web"/>
    <n v="4.0000000000000002E-4"/>
    <x v="453"/>
    <x v="2"/>
    <x v="7"/>
    <x v="2360"/>
    <d v="2016-02-07T16:58:00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x v="78"/>
    <x v="1"/>
    <s v="technology/web"/>
    <n v="0"/>
    <x v="121"/>
    <x v="2"/>
    <x v="7"/>
    <x v="2361"/>
    <d v="2016-04-30T22:00:00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x v="0"/>
    <x v="84"/>
    <x v="1"/>
    <s v="technology/web"/>
    <n v="0.2857142857142857"/>
    <x v="88"/>
    <x v="2"/>
    <x v="7"/>
    <x v="2362"/>
    <d v="2014-12-11T16:31:10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x v="78"/>
    <x v="1"/>
    <s v="technology/web"/>
    <n v="0"/>
    <x v="121"/>
    <x v="2"/>
    <x v="7"/>
    <x v="2363"/>
    <d v="2015-12-29T00:16:40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x v="0"/>
    <x v="78"/>
    <x v="1"/>
    <s v="technology/web"/>
    <n v="0"/>
    <x v="121"/>
    <x v="2"/>
    <x v="7"/>
    <x v="2364"/>
    <d v="2015-10-26T22:25:56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x v="78"/>
    <x v="1"/>
    <s v="technology/web"/>
    <n v="0"/>
    <x v="121"/>
    <x v="2"/>
    <x v="7"/>
    <x v="2365"/>
    <d v="2016-01-17T23:00:00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x v="74"/>
    <x v="1"/>
    <s v="technology/web"/>
    <n v="0.1052"/>
    <x v="1779"/>
    <x v="2"/>
    <x v="7"/>
    <x v="2366"/>
    <d v="2015-10-21T12:45:33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x v="25"/>
    <x v="1"/>
    <s v="technology/web"/>
    <n v="1.34E-2"/>
    <x v="1780"/>
    <x v="2"/>
    <x v="7"/>
    <x v="2367"/>
    <d v="2016-04-25T22:16:56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x v="84"/>
    <x v="1"/>
    <s v="technology/web"/>
    <n v="2.5000000000000001E-3"/>
    <x v="73"/>
    <x v="2"/>
    <x v="7"/>
    <x v="2368"/>
    <d v="2015-04-14T16:19:25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x v="78"/>
    <x v="1"/>
    <s v="technology/web"/>
    <n v="0"/>
    <x v="121"/>
    <x v="2"/>
    <x v="7"/>
    <x v="2369"/>
    <d v="2016-02-10T19:30:11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x v="80"/>
    <x v="1"/>
    <s v="technology/web"/>
    <n v="3.2799999999999999E-3"/>
    <x v="442"/>
    <x v="2"/>
    <x v="7"/>
    <x v="2370"/>
    <d v="2014-12-18T04:32:21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x v="78"/>
    <x v="1"/>
    <s v="technology/web"/>
    <n v="0"/>
    <x v="121"/>
    <x v="2"/>
    <x v="7"/>
    <x v="2371"/>
    <d v="2015-06-25T18:39:56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x v="79"/>
    <x v="1"/>
    <s v="technology/web"/>
    <n v="3.272727272727273E-2"/>
    <x v="180"/>
    <x v="2"/>
    <x v="7"/>
    <x v="2372"/>
    <d v="2015-04-24T01:39:31"/>
  </r>
  <r>
    <x v="2373"/>
    <x v="2373"/>
    <s v="We want to create a safe marketplace for buying and selling bicycles."/>
    <n v="850000"/>
    <n v="50"/>
    <x v="1"/>
    <x v="11"/>
    <s v="SEK"/>
    <n v="1440863624"/>
    <n v="1438271624"/>
    <x v="0"/>
    <x v="29"/>
    <x v="1"/>
    <s v="technology/web"/>
    <n v="5.8823529411764708E-5"/>
    <x v="73"/>
    <x v="2"/>
    <x v="7"/>
    <x v="2373"/>
    <d v="2015-08-29T15:53:44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x v="29"/>
    <x v="1"/>
    <s v="technology/web"/>
    <n v="4.5454545454545455E-4"/>
    <x v="119"/>
    <x v="2"/>
    <x v="7"/>
    <x v="2374"/>
    <d v="2015-02-12T20:14:20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x v="78"/>
    <x v="1"/>
    <s v="technology/web"/>
    <n v="0"/>
    <x v="121"/>
    <x v="2"/>
    <x v="7"/>
    <x v="2375"/>
    <d v="2016-09-09T20:03:5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0"/>
    <x v="80"/>
    <x v="1"/>
    <s v="technology/web"/>
    <n v="0.10877666666666666"/>
    <x v="1781"/>
    <x v="2"/>
    <x v="7"/>
    <x v="2376"/>
    <d v="2015-12-10T22:12:46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x v="78"/>
    <x v="1"/>
    <s v="technology/web"/>
    <n v="0"/>
    <x v="121"/>
    <x v="2"/>
    <x v="7"/>
    <x v="2377"/>
    <d v="2016-11-25T21:53:03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0"/>
    <x v="78"/>
    <x v="1"/>
    <s v="technology/web"/>
    <n v="0"/>
    <x v="121"/>
    <x v="2"/>
    <x v="7"/>
    <x v="2378"/>
    <d v="2015-08-26T00:18:50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x v="0"/>
    <x v="78"/>
    <x v="1"/>
    <s v="technology/web"/>
    <n v="0"/>
    <x v="121"/>
    <x v="2"/>
    <x v="7"/>
    <x v="2379"/>
    <d v="2015-10-05T00:23:36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x v="83"/>
    <x v="1"/>
    <s v="technology/web"/>
    <n v="3.6666666666666666E-3"/>
    <x v="1782"/>
    <x v="2"/>
    <x v="7"/>
    <x v="2380"/>
    <d v="2015-10-01T19:02:22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0"/>
    <x v="63"/>
    <x v="1"/>
    <s v="technology/web"/>
    <n v="1.8193398957730169E-2"/>
    <x v="1783"/>
    <x v="2"/>
    <x v="7"/>
    <x v="2381"/>
    <d v="2015-04-10T22:27:28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x v="84"/>
    <x v="1"/>
    <s v="technology/web"/>
    <n v="2.5000000000000001E-2"/>
    <x v="839"/>
    <x v="2"/>
    <x v="7"/>
    <x v="2382"/>
    <d v="2015-08-04T04:30:03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x v="83"/>
    <x v="1"/>
    <s v="technology/web"/>
    <n v="4.3499999999999997E-2"/>
    <x v="1784"/>
    <x v="2"/>
    <x v="7"/>
    <x v="2383"/>
    <d v="2015-02-22T01:21:4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x v="22"/>
    <x v="1"/>
    <s v="technology/web"/>
    <n v="8.0000000000000002E-3"/>
    <x v="120"/>
    <x v="2"/>
    <x v="7"/>
    <x v="2384"/>
    <d v="2014-11-14T02:37:23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x v="63"/>
    <x v="1"/>
    <s v="technology/web"/>
    <n v="1.2123076923076924E-2"/>
    <x v="1785"/>
    <x v="2"/>
    <x v="7"/>
    <x v="2385"/>
    <d v="2015-08-05T16:50:32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x v="78"/>
    <x v="1"/>
    <s v="technology/web"/>
    <n v="0"/>
    <x v="121"/>
    <x v="2"/>
    <x v="7"/>
    <x v="2386"/>
    <d v="2015-01-10T20:07:04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x v="83"/>
    <x v="1"/>
    <s v="technology/web"/>
    <n v="6.8399999999999997E-3"/>
    <x v="1786"/>
    <x v="2"/>
    <x v="7"/>
    <x v="2387"/>
    <d v="2016-07-22T15:02:20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x v="22"/>
    <x v="1"/>
    <s v="technology/web"/>
    <n v="1.2513513513513513E-2"/>
    <x v="1787"/>
    <x v="2"/>
    <x v="7"/>
    <x v="2388"/>
    <d v="2015-01-15T19:29:00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x v="29"/>
    <x v="1"/>
    <s v="technology/web"/>
    <n v="1.8749999999999999E-3"/>
    <x v="180"/>
    <x v="2"/>
    <x v="7"/>
    <x v="2389"/>
    <d v="2015-07-25T21:59:00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x v="78"/>
    <x v="1"/>
    <s v="technology/web"/>
    <n v="0"/>
    <x v="121"/>
    <x v="2"/>
    <x v="7"/>
    <x v="2390"/>
    <d v="2015-01-04T06:17:44"/>
  </r>
  <r>
    <x v="2391"/>
    <x v="2391"/>
    <s v="Using the power of internet to help people save hundreds in car repair."/>
    <n v="20000"/>
    <n v="25"/>
    <x v="1"/>
    <x v="0"/>
    <s v="USD"/>
    <n v="1427825044"/>
    <n v="1425236644"/>
    <x v="0"/>
    <x v="29"/>
    <x v="1"/>
    <s v="technology/web"/>
    <n v="1.25E-3"/>
    <x v="384"/>
    <x v="2"/>
    <x v="7"/>
    <x v="2391"/>
    <d v="2015-03-31T18:04:04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x v="78"/>
    <x v="1"/>
    <s v="technology/web"/>
    <n v="0"/>
    <x v="121"/>
    <x v="2"/>
    <x v="7"/>
    <x v="2392"/>
    <d v="2015-10-29T02:53:43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x v="29"/>
    <x v="1"/>
    <s v="technology/web"/>
    <n v="5.0000000000000001E-4"/>
    <x v="73"/>
    <x v="2"/>
    <x v="7"/>
    <x v="2393"/>
    <d v="2015-08-08T15:33:3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x v="84"/>
    <x v="1"/>
    <s v="technology/web"/>
    <n v="5.9999999999999995E-4"/>
    <x v="1788"/>
    <x v="2"/>
    <x v="7"/>
    <x v="2394"/>
    <d v="2015-02-26T08:41:33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0"/>
    <x v="78"/>
    <x v="1"/>
    <s v="technology/web"/>
    <n v="0"/>
    <x v="121"/>
    <x v="2"/>
    <x v="7"/>
    <x v="2395"/>
    <d v="2017-01-10T08:57:00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x v="29"/>
    <x v="1"/>
    <s v="technology/web"/>
    <n v="2E-3"/>
    <x v="119"/>
    <x v="2"/>
    <x v="7"/>
    <x v="2396"/>
    <d v="2015-10-15T20:22:38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x v="78"/>
    <x v="1"/>
    <s v="technology/web"/>
    <n v="0"/>
    <x v="121"/>
    <x v="2"/>
    <x v="7"/>
    <x v="2397"/>
    <d v="2015-01-02T21:14:16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x v="78"/>
    <x v="1"/>
    <s v="technology/web"/>
    <n v="0"/>
    <x v="121"/>
    <x v="2"/>
    <x v="7"/>
    <x v="2398"/>
    <d v="2015-07-02T21:59:44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x v="78"/>
    <x v="1"/>
    <s v="technology/web"/>
    <n v="0"/>
    <x v="121"/>
    <x v="2"/>
    <x v="7"/>
    <x v="2399"/>
    <d v="2014-12-18T20:28:26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x v="78"/>
    <x v="1"/>
    <s v="technology/web"/>
    <n v="0"/>
    <x v="121"/>
    <x v="2"/>
    <x v="7"/>
    <x v="2400"/>
    <d v="2016-04-14T06:26:04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x v="82"/>
    <x v="1"/>
    <s v="food/food trucks"/>
    <n v="7.1785714285714283E-3"/>
    <x v="1789"/>
    <x v="7"/>
    <x v="19"/>
    <x v="2401"/>
    <d v="2016-03-05T19:44:56"/>
  </r>
  <r>
    <x v="2402"/>
    <x v="2402"/>
    <s v="Small town, delicious treats, and a mobile truck"/>
    <n v="12000"/>
    <n v="52"/>
    <x v="2"/>
    <x v="0"/>
    <s v="USD"/>
    <n v="1431533931"/>
    <n v="1428941931"/>
    <x v="0"/>
    <x v="29"/>
    <x v="1"/>
    <s v="food/food trucks"/>
    <n v="4.3333333333333331E-3"/>
    <x v="368"/>
    <x v="7"/>
    <x v="19"/>
    <x v="2402"/>
    <d v="2015-05-13T16:18:51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x v="8"/>
    <x v="1"/>
    <s v="food/food trucks"/>
    <n v="0.16833333333333333"/>
    <x v="1790"/>
    <x v="7"/>
    <x v="19"/>
    <x v="2403"/>
    <d v="2016-03-30T20:10:58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x v="78"/>
    <x v="1"/>
    <s v="food/food trucks"/>
    <n v="0"/>
    <x v="121"/>
    <x v="7"/>
    <x v="19"/>
    <x v="2404"/>
    <d v="2016-01-03T00:56:47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x v="0"/>
    <x v="9"/>
    <x v="1"/>
    <s v="food/food trucks"/>
    <n v="0.22520000000000001"/>
    <x v="1791"/>
    <x v="7"/>
    <x v="19"/>
    <x v="2405"/>
    <d v="2016-09-03T14:02:55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x v="38"/>
    <x v="1"/>
    <s v="food/food trucks"/>
    <n v="0.41384615384615386"/>
    <x v="1792"/>
    <x v="7"/>
    <x v="19"/>
    <x v="2406"/>
    <d v="2015-01-19T02:39:50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x v="51"/>
    <x v="1"/>
    <s v="food/food trucks"/>
    <n v="0.25259090909090909"/>
    <x v="1793"/>
    <x v="7"/>
    <x v="19"/>
    <x v="2407"/>
    <d v="2015-04-11T06:00:00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x v="0"/>
    <x v="84"/>
    <x v="1"/>
    <s v="food/food trucks"/>
    <n v="2E-3"/>
    <x v="2"/>
    <x v="7"/>
    <x v="19"/>
    <x v="2408"/>
    <d v="2014-11-06T04:22:37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0"/>
    <x v="79"/>
    <x v="1"/>
    <s v="food/food trucks"/>
    <n v="1.84E-2"/>
    <x v="474"/>
    <x v="7"/>
    <x v="19"/>
    <x v="2409"/>
    <d v="2015-08-18T21:01:15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x v="78"/>
    <x v="1"/>
    <s v="food/food trucks"/>
    <n v="0"/>
    <x v="121"/>
    <x v="7"/>
    <x v="19"/>
    <x v="2410"/>
    <d v="2015-09-07T09:47:55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x v="83"/>
    <x v="1"/>
    <s v="food/food trucks"/>
    <n v="6.0400000000000002E-3"/>
    <x v="690"/>
    <x v="7"/>
    <x v="19"/>
    <x v="2411"/>
    <d v="2015-08-25T17:34:42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x v="78"/>
    <x v="1"/>
    <s v="food/food trucks"/>
    <n v="0"/>
    <x v="121"/>
    <x v="7"/>
    <x v="19"/>
    <x v="2412"/>
    <d v="2016-11-26T18:41:13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x v="83"/>
    <x v="1"/>
    <s v="food/food trucks"/>
    <n v="8.3333333333333332E-3"/>
    <x v="1585"/>
    <x v="7"/>
    <x v="19"/>
    <x v="2413"/>
    <d v="2014-05-31T23:30:00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x v="62"/>
    <x v="1"/>
    <s v="food/food trucks"/>
    <n v="3.0666666666666665E-2"/>
    <x v="1794"/>
    <x v="7"/>
    <x v="19"/>
    <x v="2414"/>
    <d v="2015-08-22T03:59:00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x v="79"/>
    <x v="1"/>
    <s v="food/food trucks"/>
    <n v="5.5833333333333334E-3"/>
    <x v="1795"/>
    <x v="7"/>
    <x v="19"/>
    <x v="2415"/>
    <d v="2016-07-15T20:42:26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x v="29"/>
    <x v="1"/>
    <s v="food/food trucks"/>
    <n v="2.5000000000000001E-4"/>
    <x v="144"/>
    <x v="7"/>
    <x v="19"/>
    <x v="2416"/>
    <d v="2015-03-14T15:00:00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x v="78"/>
    <x v="1"/>
    <s v="food/food trucks"/>
    <n v="0"/>
    <x v="121"/>
    <x v="7"/>
    <x v="19"/>
    <x v="2417"/>
    <d v="2014-08-10T21:13:07"/>
  </r>
  <r>
    <x v="2418"/>
    <x v="2418"/>
    <s v="I want to start my food truck business."/>
    <n v="25000"/>
    <n v="5"/>
    <x v="2"/>
    <x v="0"/>
    <s v="USD"/>
    <n v="1427225644"/>
    <n v="1422045244"/>
    <x v="0"/>
    <x v="81"/>
    <x v="1"/>
    <s v="food/food trucks"/>
    <n v="2.0000000000000001E-4"/>
    <x v="120"/>
    <x v="7"/>
    <x v="19"/>
    <x v="2418"/>
    <d v="2015-03-24T19:34:04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x v="78"/>
    <x v="1"/>
    <s v="food/food trucks"/>
    <n v="0"/>
    <x v="121"/>
    <x v="7"/>
    <x v="19"/>
    <x v="2419"/>
    <d v="2015-02-18T17:43:0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0"/>
    <x v="17"/>
    <x v="1"/>
    <s v="food/food trucks"/>
    <n v="0.14825133372851215"/>
    <x v="1796"/>
    <x v="7"/>
    <x v="19"/>
    <x v="2420"/>
    <d v="2014-11-10T01:41:35"/>
  </r>
  <r>
    <x v="2421"/>
    <x v="2421"/>
    <s v="help me start Merrill's first hot dog cart in this empty lot"/>
    <n v="6000"/>
    <n v="1"/>
    <x v="2"/>
    <x v="0"/>
    <s v="USD"/>
    <n v="1424536196"/>
    <n v="1421944196"/>
    <x v="0"/>
    <x v="29"/>
    <x v="1"/>
    <s v="food/food trucks"/>
    <n v="1.6666666666666666E-4"/>
    <x v="120"/>
    <x v="7"/>
    <x v="19"/>
    <x v="2421"/>
    <d v="2015-02-21T16:29:56"/>
  </r>
  <r>
    <x v="2422"/>
    <x v="2422"/>
    <s v="Family owned business serving BBQ and seafood to the public"/>
    <n v="500"/>
    <n v="1"/>
    <x v="2"/>
    <x v="0"/>
    <s v="USD"/>
    <n v="1426091036"/>
    <n v="1423502636"/>
    <x v="0"/>
    <x v="29"/>
    <x v="1"/>
    <s v="food/food trucks"/>
    <n v="2E-3"/>
    <x v="120"/>
    <x v="7"/>
    <x v="19"/>
    <x v="2422"/>
    <d v="2015-03-11T16:23:56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0"/>
    <x v="29"/>
    <x v="1"/>
    <s v="food/food trucks"/>
    <n v="1.3333333333333334E-4"/>
    <x v="1797"/>
    <x v="7"/>
    <x v="19"/>
    <x v="2423"/>
    <d v="2014-12-31T16:54:50"/>
  </r>
  <r>
    <x v="2424"/>
    <x v="2424"/>
    <s v="Great and creative food from the heart in the form of a sweet food truck!"/>
    <n v="25000"/>
    <n v="310"/>
    <x v="2"/>
    <x v="0"/>
    <s v="USD"/>
    <n v="1414445108"/>
    <n v="1411853108"/>
    <x v="0"/>
    <x v="82"/>
    <x v="1"/>
    <s v="food/food trucks"/>
    <n v="1.24E-2"/>
    <x v="1798"/>
    <x v="7"/>
    <x v="19"/>
    <x v="2424"/>
    <d v="2014-10-27T21:25:08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x v="29"/>
    <x v="1"/>
    <s v="food/food trucks"/>
    <n v="2.8571428571428574E-4"/>
    <x v="120"/>
    <x v="7"/>
    <x v="19"/>
    <x v="2425"/>
    <d v="2016-05-27T22:04:00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x v="78"/>
    <x v="1"/>
    <s v="food/food trucks"/>
    <n v="0"/>
    <x v="121"/>
    <x v="7"/>
    <x v="19"/>
    <x v="2426"/>
    <d v="2015-08-08T04:04:52"/>
  </r>
  <r>
    <x v="2427"/>
    <x v="2427"/>
    <s v="Fast and simple lunches for those on the go.  All (lunch) deals $10 or less."/>
    <n v="50000"/>
    <n v="1"/>
    <x v="2"/>
    <x v="0"/>
    <s v="USD"/>
    <n v="1458715133"/>
    <n v="1455262733"/>
    <x v="0"/>
    <x v="29"/>
    <x v="1"/>
    <s v="food/food trucks"/>
    <n v="2.0000000000000002E-5"/>
    <x v="120"/>
    <x v="7"/>
    <x v="19"/>
    <x v="2427"/>
    <d v="2016-03-23T06:38:53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x v="0"/>
    <x v="29"/>
    <x v="1"/>
    <s v="food/food trucks"/>
    <n v="2.8571428571428571E-5"/>
    <x v="120"/>
    <x v="7"/>
    <x v="19"/>
    <x v="2428"/>
    <d v="2015-03-12T17:49:11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x v="80"/>
    <x v="1"/>
    <s v="food/food trucks"/>
    <n v="1.4321428571428572E-2"/>
    <x v="1799"/>
    <x v="7"/>
    <x v="19"/>
    <x v="2429"/>
    <d v="2017-02-05T16:44:00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x v="84"/>
    <x v="1"/>
    <s v="food/food trucks"/>
    <n v="7.0000000000000001E-3"/>
    <x v="689"/>
    <x v="7"/>
    <x v="19"/>
    <x v="2430"/>
    <d v="2016-02-12T03:08:24"/>
  </r>
  <r>
    <x v="2431"/>
    <x v="2431"/>
    <s v="Go to Colorado and run a food truck with homemade food of all kinds."/>
    <n v="100000"/>
    <n v="2"/>
    <x v="2"/>
    <x v="0"/>
    <s v="USD"/>
    <n v="1467080613"/>
    <n v="1461896613"/>
    <x v="0"/>
    <x v="84"/>
    <x v="1"/>
    <s v="food/food trucks"/>
    <n v="2.0000000000000002E-5"/>
    <x v="120"/>
    <x v="7"/>
    <x v="19"/>
    <x v="2431"/>
    <d v="2016-06-28T02:23:33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0"/>
    <x v="84"/>
    <x v="1"/>
    <s v="food/food trucks"/>
    <n v="1.4285714285714287E-4"/>
    <x v="120"/>
    <x v="7"/>
    <x v="19"/>
    <x v="2432"/>
    <d v="2015-03-08T05:14:57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x v="78"/>
    <x v="1"/>
    <s v="food/food trucks"/>
    <n v="0"/>
    <x v="121"/>
    <x v="7"/>
    <x v="19"/>
    <x v="2433"/>
    <d v="2016-02-27T21:35:43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x v="84"/>
    <x v="1"/>
    <s v="food/food trucks"/>
    <n v="1.2999999999999999E-3"/>
    <x v="31"/>
    <x v="7"/>
    <x v="19"/>
    <x v="2434"/>
    <d v="2015-08-04T04:27:54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x v="80"/>
    <x v="1"/>
    <s v="food/food trucks"/>
    <n v="4.8960000000000002E-3"/>
    <x v="1800"/>
    <x v="7"/>
    <x v="19"/>
    <x v="2435"/>
    <d v="2015-10-05T06:39:46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x v="84"/>
    <x v="1"/>
    <s v="food/food trucks"/>
    <n v="3.8461538461538462E-4"/>
    <x v="381"/>
    <x v="7"/>
    <x v="19"/>
    <x v="2436"/>
    <d v="2016-01-29T14:46:10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0"/>
    <x v="78"/>
    <x v="1"/>
    <s v="food/food trucks"/>
    <n v="0"/>
    <x v="121"/>
    <x v="7"/>
    <x v="19"/>
    <x v="2437"/>
    <d v="2015-03-17T18:00:00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x v="29"/>
    <x v="1"/>
    <s v="food/food trucks"/>
    <n v="3.3333333333333335E-3"/>
    <x v="73"/>
    <x v="7"/>
    <x v="19"/>
    <x v="2438"/>
    <d v="2015-12-07T22:57:42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x v="78"/>
    <x v="1"/>
    <s v="food/food trucks"/>
    <n v="0"/>
    <x v="121"/>
    <x v="7"/>
    <x v="19"/>
    <x v="2439"/>
    <d v="2015-10-18T19:38:4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x v="0"/>
    <x v="84"/>
    <x v="1"/>
    <s v="food/food trucks"/>
    <n v="2E-3"/>
    <x v="144"/>
    <x v="7"/>
    <x v="19"/>
    <x v="2440"/>
    <d v="2016-02-13T21:35:13"/>
  </r>
  <r>
    <x v="2441"/>
    <x v="2441"/>
    <s v="YOU can help Alchemy Pops POP up on a street near you!"/>
    <n v="7500"/>
    <n v="8091"/>
    <x v="0"/>
    <x v="0"/>
    <s v="USD"/>
    <n v="1437627540"/>
    <n v="1435806054"/>
    <x v="0"/>
    <x v="280"/>
    <x v="0"/>
    <s v="food/small batch"/>
    <n v="1.0788"/>
    <x v="1801"/>
    <x v="7"/>
    <x v="33"/>
    <x v="2441"/>
    <d v="2015-07-23T04:59:00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x v="0"/>
    <x v="459"/>
    <x v="0"/>
    <s v="food/small batch"/>
    <n v="1.2594166666666666"/>
    <x v="1802"/>
    <x v="7"/>
    <x v="33"/>
    <x v="2442"/>
    <d v="2015-03-19T15:00:28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x v="409"/>
    <x v="0"/>
    <s v="food/small batch"/>
    <n v="2.0251494999999999"/>
    <x v="1803"/>
    <x v="7"/>
    <x v="33"/>
    <x v="2443"/>
    <d v="2014-08-15T15:00:22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x v="42"/>
    <x v="0"/>
    <s v="food/small batch"/>
    <n v="1.0860000000000001"/>
    <x v="1804"/>
    <x v="7"/>
    <x v="33"/>
    <x v="2444"/>
    <d v="2016-05-25T18:06:31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x v="248"/>
    <x v="0"/>
    <s v="food/small batch"/>
    <n v="1.728"/>
    <x v="1805"/>
    <x v="7"/>
    <x v="33"/>
    <x v="2445"/>
    <d v="2015-09-26T04:33:41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x v="112"/>
    <x v="0"/>
    <s v="food/small batch"/>
    <n v="1.6798"/>
    <x v="1806"/>
    <x v="7"/>
    <x v="33"/>
    <x v="2446"/>
    <d v="2016-11-26T15:27:51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x v="152"/>
    <x v="0"/>
    <s v="food/small batch"/>
    <n v="4.2720000000000002"/>
    <x v="1807"/>
    <x v="7"/>
    <x v="33"/>
    <x v="2447"/>
    <d v="2016-11-12T04:00:00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x v="82"/>
    <x v="0"/>
    <s v="food/small batch"/>
    <n v="1.075"/>
    <x v="1808"/>
    <x v="7"/>
    <x v="33"/>
    <x v="2448"/>
    <d v="2016-08-31T05:36:00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x v="148"/>
    <x v="0"/>
    <s v="food/small batch"/>
    <n v="1.08"/>
    <x v="472"/>
    <x v="7"/>
    <x v="33"/>
    <x v="2449"/>
    <d v="2014-11-30T04:25:15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x v="332"/>
    <x v="0"/>
    <s v="food/small batch"/>
    <n v="1.0153353333333335"/>
    <x v="1809"/>
    <x v="7"/>
    <x v="33"/>
    <x v="2450"/>
    <d v="2014-10-28T03:11:00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x v="153"/>
    <x v="0"/>
    <s v="food/small batch"/>
    <n v="1.1545000000000001"/>
    <x v="1810"/>
    <x v="7"/>
    <x v="33"/>
    <x v="2451"/>
    <d v="2017-03-05T21:48:10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x v="41"/>
    <x v="0"/>
    <s v="food/small batch"/>
    <n v="1.335"/>
    <x v="1811"/>
    <x v="7"/>
    <x v="33"/>
    <x v="2452"/>
    <d v="2015-12-29T23:00:00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x v="85"/>
    <x v="0"/>
    <s v="food/small batch"/>
    <n v="1.5469999999999999"/>
    <x v="1812"/>
    <x v="7"/>
    <x v="33"/>
    <x v="2453"/>
    <d v="2017-02-02T16:36:49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x v="208"/>
    <x v="0"/>
    <s v="food/small batch"/>
    <n v="1.0084571428571429"/>
    <x v="1813"/>
    <x v="7"/>
    <x v="33"/>
    <x v="2454"/>
    <d v="2017-03-11T04:50:08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x v="38"/>
    <x v="0"/>
    <s v="food/small batch"/>
    <n v="1.82"/>
    <x v="1814"/>
    <x v="7"/>
    <x v="33"/>
    <x v="2455"/>
    <d v="2016-04-20T18:45:50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x v="85"/>
    <x v="0"/>
    <s v="food/small batch"/>
    <n v="1.8086666666666666"/>
    <x v="1815"/>
    <x v="7"/>
    <x v="33"/>
    <x v="2456"/>
    <d v="2017-02-25T23:03:59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x v="204"/>
    <x v="0"/>
    <s v="food/small batch"/>
    <n v="1.0230434782608695"/>
    <x v="1816"/>
    <x v="7"/>
    <x v="33"/>
    <x v="2457"/>
    <d v="2016-03-24T13:27:36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x v="144"/>
    <x v="0"/>
    <s v="food/small batch"/>
    <n v="1.1017999999999999"/>
    <x v="1817"/>
    <x v="7"/>
    <x v="33"/>
    <x v="2458"/>
    <d v="2016-06-09T19:00:00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x v="460"/>
    <x v="0"/>
    <s v="food/small batch"/>
    <n v="1.0225"/>
    <x v="1818"/>
    <x v="7"/>
    <x v="33"/>
    <x v="2459"/>
    <d v="2016-03-23T14:18:05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x v="32"/>
    <x v="0"/>
    <s v="food/small batch"/>
    <n v="1.0078823529411765"/>
    <x v="1819"/>
    <x v="7"/>
    <x v="33"/>
    <x v="2460"/>
    <d v="2017-01-03T04:17:00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x v="48"/>
    <x v="0"/>
    <s v="music/indie rock"/>
    <n v="1.038"/>
    <x v="1820"/>
    <x v="4"/>
    <x v="14"/>
    <x v="2461"/>
    <d v="2011-10-01T03:00:00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x v="248"/>
    <x v="0"/>
    <s v="music/indie rock"/>
    <n v="1.1070833333333334"/>
    <x v="1821"/>
    <x v="4"/>
    <x v="14"/>
    <x v="2462"/>
    <d v="2012-07-19T04:28:16"/>
  </r>
  <r>
    <x v="2463"/>
    <x v="2463"/>
    <s v="Emma Ate The Lion's debut full length album"/>
    <n v="2000"/>
    <n v="2325"/>
    <x v="0"/>
    <x v="0"/>
    <s v="USD"/>
    <n v="1366138800"/>
    <n v="1362710425"/>
    <x v="0"/>
    <x v="11"/>
    <x v="0"/>
    <s v="music/indie rock"/>
    <n v="1.1625000000000001"/>
    <x v="1144"/>
    <x v="4"/>
    <x v="14"/>
    <x v="2463"/>
    <d v="2013-04-16T19:00:00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0"/>
    <x v="68"/>
    <x v="0"/>
    <s v="music/indie rock"/>
    <n v="1.111"/>
    <x v="1822"/>
    <x v="4"/>
    <x v="14"/>
    <x v="2464"/>
    <d v="2015-09-30T19:29:00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x v="0"/>
    <x v="53"/>
    <x v="0"/>
    <s v="music/indie rock"/>
    <n v="1.8014285714285714"/>
    <x v="1823"/>
    <x v="4"/>
    <x v="14"/>
    <x v="2465"/>
    <d v="2012-09-23T17:15:48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x v="47"/>
    <x v="0"/>
    <s v="music/indie rock"/>
    <n v="1"/>
    <x v="1824"/>
    <x v="4"/>
    <x v="14"/>
    <x v="2466"/>
    <d v="2013-05-09T02:27:33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0"/>
    <x v="68"/>
    <x v="0"/>
    <s v="music/indie rock"/>
    <n v="1.1850000000000001"/>
    <x v="1825"/>
    <x v="4"/>
    <x v="14"/>
    <x v="2467"/>
    <d v="2012-05-10T17:00:00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0"/>
    <x v="6"/>
    <x v="0"/>
    <s v="music/indie rock"/>
    <n v="1.0721700000000001"/>
    <x v="1826"/>
    <x v="4"/>
    <x v="14"/>
    <x v="2468"/>
    <d v="2012-10-28T05:00:00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x v="5"/>
    <x v="0"/>
    <s v="music/indie rock"/>
    <n v="1.1366666666666667"/>
    <x v="1827"/>
    <x v="4"/>
    <x v="14"/>
    <x v="2469"/>
    <d v="2011-02-08T10:18:49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x v="17"/>
    <x v="0"/>
    <s v="music/indie rock"/>
    <n v="1.0316400000000001"/>
    <x v="1828"/>
    <x v="4"/>
    <x v="14"/>
    <x v="2470"/>
    <d v="2012-05-24T01:47:35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x v="57"/>
    <x v="0"/>
    <s v="music/indie rock"/>
    <n v="1.28"/>
    <x v="1829"/>
    <x v="4"/>
    <x v="14"/>
    <x v="2471"/>
    <d v="2012-01-25T23:49:52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x v="201"/>
    <x v="0"/>
    <s v="music/indie rock"/>
    <n v="1.3576026666666667"/>
    <x v="1830"/>
    <x v="4"/>
    <x v="14"/>
    <x v="2472"/>
    <d v="2010-09-04T01:03:00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x v="5"/>
    <x v="0"/>
    <s v="music/indie rock"/>
    <n v="1"/>
    <x v="1831"/>
    <x v="4"/>
    <x v="14"/>
    <x v="2473"/>
    <d v="2012-11-10T18:57:49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x v="44"/>
    <x v="0"/>
    <s v="music/indie rock"/>
    <n v="1.0000360000000001"/>
    <x v="1832"/>
    <x v="4"/>
    <x v="14"/>
    <x v="2474"/>
    <d v="2010-10-11T00:16:16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x v="0"/>
    <x v="75"/>
    <x v="0"/>
    <s v="music/indie rock"/>
    <n v="1.0471999999999999"/>
    <x v="1833"/>
    <x v="4"/>
    <x v="14"/>
    <x v="2475"/>
    <d v="2010-07-10T22:00:00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x v="165"/>
    <x v="0"/>
    <s v="music/indie rock"/>
    <n v="1.050225"/>
    <x v="1834"/>
    <x v="4"/>
    <x v="14"/>
    <x v="2476"/>
    <d v="2014-11-03T08:52:50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x v="0"/>
    <x v="14"/>
    <x v="0"/>
    <s v="music/indie rock"/>
    <n v="1.7133333333333334"/>
    <x v="1835"/>
    <x v="4"/>
    <x v="14"/>
    <x v="2477"/>
    <d v="2012-08-12T16:35:45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x v="1"/>
    <x v="0"/>
    <s v="music/indie rock"/>
    <n v="1.2749999999999999"/>
    <x v="1836"/>
    <x v="4"/>
    <x v="14"/>
    <x v="2478"/>
    <d v="2013-01-13T22:48:33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x v="0"/>
    <x v="38"/>
    <x v="0"/>
    <s v="music/indie rock"/>
    <n v="1.3344333333333334"/>
    <x v="1837"/>
    <x v="4"/>
    <x v="14"/>
    <x v="2479"/>
    <d v="2012-07-28T02:00:00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x v="22"/>
    <x v="0"/>
    <s v="music/indie rock"/>
    <n v="1"/>
    <x v="409"/>
    <x v="4"/>
    <x v="14"/>
    <x v="2480"/>
    <d v="2015-10-10T22:28:0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x v="195"/>
    <x v="0"/>
    <s v="music/indie rock"/>
    <n v="1.1291099999999998"/>
    <x v="1838"/>
    <x v="4"/>
    <x v="14"/>
    <x v="2481"/>
    <d v="2012-04-30T15:30:08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x v="20"/>
    <x v="0"/>
    <s v="music/indie rock"/>
    <n v="1.0009999999999999"/>
    <x v="1726"/>
    <x v="4"/>
    <x v="14"/>
    <x v="2482"/>
    <d v="2011-08-01T18:46:23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0"/>
    <x v="10"/>
    <x v="0"/>
    <s v="music/indie rock"/>
    <n v="1.1372727272727272"/>
    <x v="1839"/>
    <x v="4"/>
    <x v="14"/>
    <x v="2483"/>
    <d v="2012-05-01T17:00:03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x v="240"/>
    <x v="0"/>
    <s v="music/indie rock"/>
    <n v="1.1931742857142855"/>
    <x v="1840"/>
    <x v="4"/>
    <x v="14"/>
    <x v="2484"/>
    <d v="2011-09-15T22:00:03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x v="14"/>
    <x v="0"/>
    <s v="music/indie rock"/>
    <n v="1.0325"/>
    <x v="1841"/>
    <x v="4"/>
    <x v="14"/>
    <x v="2485"/>
    <d v="2011-10-12T23:57:59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x v="209"/>
    <x v="0"/>
    <s v="music/indie rock"/>
    <n v="2.6566666666666667"/>
    <x v="1842"/>
    <x v="4"/>
    <x v="14"/>
    <x v="2486"/>
    <d v="2012-04-22T16:59:36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x v="44"/>
    <x v="0"/>
    <s v="music/indie rock"/>
    <n v="1.0005066666666667"/>
    <x v="1843"/>
    <x v="4"/>
    <x v="14"/>
    <x v="2487"/>
    <d v="2012-05-27T01:59:57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x v="71"/>
    <x v="0"/>
    <s v="music/indie rock"/>
    <n v="1.0669999999999999"/>
    <x v="1844"/>
    <x v="4"/>
    <x v="14"/>
    <x v="2488"/>
    <d v="2011-11-16T16:11:48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x v="11"/>
    <x v="0"/>
    <s v="music/indie rock"/>
    <n v="1.3367142857142857"/>
    <x v="1845"/>
    <x v="4"/>
    <x v="14"/>
    <x v="2489"/>
    <d v="2013-05-09T16:33:59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x v="38"/>
    <x v="0"/>
    <s v="music/indie rock"/>
    <n v="1.214"/>
    <x v="1846"/>
    <x v="4"/>
    <x v="14"/>
    <x v="2490"/>
    <d v="2012-06-23T05:27:56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x v="73"/>
    <x v="0"/>
    <s v="music/indie rock"/>
    <n v="1.032"/>
    <x v="1847"/>
    <x v="4"/>
    <x v="14"/>
    <x v="2491"/>
    <d v="2011-01-16T01:51:00"/>
  </r>
  <r>
    <x v="2492"/>
    <x v="2491"/>
    <s v="We're a band from Hawaii trying to produce our first EP and we need help!"/>
    <n v="600"/>
    <n v="750"/>
    <x v="0"/>
    <x v="0"/>
    <s v="USD"/>
    <n v="1339840740"/>
    <n v="1335397188"/>
    <x v="0"/>
    <x v="74"/>
    <x v="0"/>
    <s v="music/indie rock"/>
    <n v="1.25"/>
    <x v="1848"/>
    <x v="4"/>
    <x v="14"/>
    <x v="2492"/>
    <d v="2012-06-16T09:59:00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x v="461"/>
    <x v="0"/>
    <s v="music/indie rock"/>
    <n v="1.2869999999999999"/>
    <x v="1849"/>
    <x v="4"/>
    <x v="14"/>
    <x v="2493"/>
    <d v="2013-04-29T04:02:20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x v="70"/>
    <x v="0"/>
    <s v="music/indie rock"/>
    <n v="1.0100533333333332"/>
    <x v="1850"/>
    <x v="4"/>
    <x v="14"/>
    <x v="2494"/>
    <d v="2012-05-23T15:29:0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x v="288"/>
    <x v="0"/>
    <s v="music/indie rock"/>
    <n v="1.2753666666666665"/>
    <x v="1851"/>
    <x v="4"/>
    <x v="14"/>
    <x v="2495"/>
    <d v="2012-06-06T22:42:55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x v="0"/>
    <x v="73"/>
    <x v="0"/>
    <s v="music/indie rock"/>
    <n v="1"/>
    <x v="1852"/>
    <x v="4"/>
    <x v="14"/>
    <x v="2496"/>
    <d v="2013-03-29T22:54:52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x v="66"/>
    <x v="0"/>
    <s v="music/indie rock"/>
    <n v="1.127715"/>
    <x v="1853"/>
    <x v="4"/>
    <x v="14"/>
    <x v="2497"/>
    <d v="2011-08-05T21:05:38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x v="9"/>
    <x v="0"/>
    <s v="music/indie rock"/>
    <n v="1.056"/>
    <x v="1854"/>
    <x v="4"/>
    <x v="14"/>
    <x v="2498"/>
    <d v="2015-01-27T23:13:07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x v="203"/>
    <x v="0"/>
    <s v="music/indie rock"/>
    <n v="2.0262500000000001"/>
    <x v="1855"/>
    <x v="4"/>
    <x v="14"/>
    <x v="2499"/>
    <d v="2012-12-31T18:00:00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x v="60"/>
    <x v="0"/>
    <s v="music/indie rock"/>
    <n v="1.1333333333333333"/>
    <x v="1856"/>
    <x v="4"/>
    <x v="14"/>
    <x v="2500"/>
    <d v="2012-06-23T18:32:55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x v="63"/>
    <x v="1"/>
    <s v="food/restaurants"/>
    <n v="2.5545454545454545E-2"/>
    <x v="1857"/>
    <x v="7"/>
    <x v="34"/>
    <x v="2501"/>
    <d v="2015-09-27T18:38:2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x v="81"/>
    <x v="1"/>
    <s v="food/restaurants"/>
    <n v="7.8181818181818181E-4"/>
    <x v="1858"/>
    <x v="7"/>
    <x v="34"/>
    <x v="2502"/>
    <d v="2014-09-21T19:48:38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x v="78"/>
    <x v="1"/>
    <s v="food/restaurants"/>
    <n v="0"/>
    <x v="121"/>
    <x v="7"/>
    <x v="34"/>
    <x v="2503"/>
    <d v="2016-06-07T21:06:00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x v="0"/>
    <x v="78"/>
    <x v="1"/>
    <s v="food/restaurants"/>
    <n v="0"/>
    <x v="121"/>
    <x v="7"/>
    <x v="34"/>
    <x v="2504"/>
    <d v="2014-11-15T01:22:1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x v="78"/>
    <x v="1"/>
    <s v="food/restaurants"/>
    <n v="0"/>
    <x v="121"/>
    <x v="7"/>
    <x v="34"/>
    <x v="2505"/>
    <d v="2015-03-14T00:20:16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x v="84"/>
    <x v="1"/>
    <s v="food/restaurants"/>
    <n v="6.0000000000000001E-3"/>
    <x v="2"/>
    <x v="7"/>
    <x v="34"/>
    <x v="2506"/>
    <d v="2015-10-03T21:00:00"/>
  </r>
  <r>
    <x v="2507"/>
    <x v="2506"/>
    <s v="Unique dishes for a unique city!."/>
    <n v="42850"/>
    <n v="0"/>
    <x v="2"/>
    <x v="0"/>
    <s v="USD"/>
    <n v="1431308704"/>
    <n v="1428716704"/>
    <x v="0"/>
    <x v="78"/>
    <x v="1"/>
    <s v="food/restaurants"/>
    <n v="0"/>
    <x v="121"/>
    <x v="7"/>
    <x v="34"/>
    <x v="2507"/>
    <d v="2015-05-11T01:45:0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x v="78"/>
    <x v="1"/>
    <s v="food/restaurants"/>
    <n v="0"/>
    <x v="121"/>
    <x v="7"/>
    <x v="34"/>
    <x v="2508"/>
    <d v="2014-08-14T22:50: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x v="33"/>
    <x v="1"/>
    <s v="food/restaurants"/>
    <n v="1.0526315789473684E-2"/>
    <x v="680"/>
    <x v="7"/>
    <x v="34"/>
    <x v="2509"/>
    <d v="2015-04-20T18:25:49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x v="84"/>
    <x v="1"/>
    <s v="food/restaurants"/>
    <n v="1.5E-3"/>
    <x v="839"/>
    <x v="7"/>
    <x v="34"/>
    <x v="2510"/>
    <d v="2015-05-14T23:56:12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x v="78"/>
    <x v="1"/>
    <s v="food/restaurants"/>
    <n v="0"/>
    <x v="121"/>
    <x v="7"/>
    <x v="34"/>
    <x v="2511"/>
    <d v="2016-02-01T10:43:33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x v="78"/>
    <x v="1"/>
    <s v="food/restaurants"/>
    <n v="0"/>
    <x v="121"/>
    <x v="7"/>
    <x v="34"/>
    <x v="2512"/>
    <d v="2014-12-13T21:02:41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x v="78"/>
    <x v="1"/>
    <s v="food/restaurants"/>
    <n v="0"/>
    <x v="121"/>
    <x v="7"/>
    <x v="34"/>
    <x v="2513"/>
    <d v="2017-02-26T00:09:49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x v="80"/>
    <x v="1"/>
    <s v="food/restaurants"/>
    <n v="1.7500000000000002E-2"/>
    <x v="1859"/>
    <x v="7"/>
    <x v="34"/>
    <x v="2514"/>
    <d v="2014-08-20T09:21:17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x v="8"/>
    <x v="1"/>
    <s v="food/restaurants"/>
    <n v="0.186"/>
    <x v="1860"/>
    <x v="7"/>
    <x v="34"/>
    <x v="2515"/>
    <d v="2015-02-22T20:09:13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x v="78"/>
    <x v="1"/>
    <s v="food/restaurants"/>
    <n v="0"/>
    <x v="121"/>
    <x v="7"/>
    <x v="34"/>
    <x v="2516"/>
    <d v="2014-11-29T16:40:52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x v="51"/>
    <x v="1"/>
    <s v="food/restaurants"/>
    <n v="9.8166666666666666E-2"/>
    <x v="1861"/>
    <x v="7"/>
    <x v="34"/>
    <x v="2517"/>
    <d v="2015-03-19T18:15:30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x v="78"/>
    <x v="1"/>
    <s v="food/restaurants"/>
    <n v="0"/>
    <x v="121"/>
    <x v="7"/>
    <x v="34"/>
    <x v="2518"/>
    <d v="2014-11-13T17:20:28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0"/>
    <x v="80"/>
    <x v="1"/>
    <s v="food/restaurants"/>
    <n v="4.3333333333333331E-4"/>
    <x v="1862"/>
    <x v="7"/>
    <x v="34"/>
    <x v="2519"/>
    <d v="2014-07-19T03:43:2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x v="78"/>
    <x v="1"/>
    <s v="food/restaurants"/>
    <n v="0"/>
    <x v="121"/>
    <x v="7"/>
    <x v="34"/>
    <x v="2520"/>
    <d v="2016-10-15T19:21:00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x v="462"/>
    <x v="0"/>
    <s v="music/classical music"/>
    <n v="1.0948792000000001"/>
    <x v="1863"/>
    <x v="4"/>
    <x v="35"/>
    <x v="2521"/>
    <d v="2015-10-13T23:13:41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x v="74"/>
    <x v="0"/>
    <s v="music/classical music"/>
    <n v="1"/>
    <x v="1864"/>
    <x v="4"/>
    <x v="35"/>
    <x v="2522"/>
    <d v="2016-04-22T14:52:00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x v="55"/>
    <x v="0"/>
    <s v="music/classical music"/>
    <n v="1.5644444444444445"/>
    <x v="1865"/>
    <x v="4"/>
    <x v="35"/>
    <x v="2523"/>
    <d v="2014-11-18T00:24:52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0"/>
    <x v="68"/>
    <x v="0"/>
    <s v="music/classical music"/>
    <n v="1.016"/>
    <x v="1866"/>
    <x v="4"/>
    <x v="35"/>
    <x v="2524"/>
    <d v="2014-12-21T04:30:00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0"/>
    <x v="144"/>
    <x v="0"/>
    <s v="music/classical music"/>
    <n v="1.00325"/>
    <x v="1867"/>
    <x v="4"/>
    <x v="35"/>
    <x v="2525"/>
    <d v="2012-06-28T20:16:11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x v="51"/>
    <x v="0"/>
    <s v="music/classical music"/>
    <n v="1.1294999999999999"/>
    <x v="1868"/>
    <x v="4"/>
    <x v="35"/>
    <x v="2526"/>
    <d v="2014-12-08T04:59:00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0"/>
    <x v="26"/>
    <x v="0"/>
    <s v="music/classical music"/>
    <n v="1.02125"/>
    <x v="1869"/>
    <x v="4"/>
    <x v="35"/>
    <x v="2527"/>
    <d v="2013-10-18T03:59:00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x v="75"/>
    <x v="0"/>
    <s v="music/classical music"/>
    <n v="1.0724974999999999"/>
    <x v="1870"/>
    <x v="4"/>
    <x v="35"/>
    <x v="2528"/>
    <d v="2015-08-20T11:00:00"/>
  </r>
  <r>
    <x v="2529"/>
    <x v="2528"/>
    <s v="Opera. Short. New."/>
    <n v="6000"/>
    <n v="6257"/>
    <x v="0"/>
    <x v="0"/>
    <s v="USD"/>
    <n v="1332636975"/>
    <n v="1328752575"/>
    <x v="0"/>
    <x v="88"/>
    <x v="0"/>
    <s v="music/classical music"/>
    <n v="1.0428333333333333"/>
    <x v="1871"/>
    <x v="4"/>
    <x v="35"/>
    <x v="2529"/>
    <d v="2012-03-25T00:56:1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x v="53"/>
    <x v="0"/>
    <s v="music/classical music"/>
    <n v="1"/>
    <x v="1872"/>
    <x v="4"/>
    <x v="35"/>
    <x v="2530"/>
    <d v="2015-04-20T04:50:00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x v="42"/>
    <x v="0"/>
    <s v="music/classical music"/>
    <n v="1.004"/>
    <x v="1873"/>
    <x v="4"/>
    <x v="35"/>
    <x v="2531"/>
    <d v="2015-08-15T03:59:00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x v="65"/>
    <x v="0"/>
    <s v="music/classical music"/>
    <n v="1.26125"/>
    <x v="1874"/>
    <x v="4"/>
    <x v="35"/>
    <x v="2532"/>
    <d v="2012-08-16T20:22:46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x v="327"/>
    <x v="0"/>
    <s v="music/classical music"/>
    <n v="1.1066666666666667"/>
    <x v="1875"/>
    <x v="4"/>
    <x v="35"/>
    <x v="2533"/>
    <d v="2013-03-01T18:01:08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x v="25"/>
    <x v="0"/>
    <s v="music/classical music"/>
    <n v="1.05"/>
    <x v="1876"/>
    <x v="4"/>
    <x v="35"/>
    <x v="2534"/>
    <d v="2010-01-01T06:00:00"/>
  </r>
  <r>
    <x v="2535"/>
    <x v="2534"/>
    <s v="Mark Hayes: Requiem Recording"/>
    <n v="20000"/>
    <n v="20755"/>
    <x v="0"/>
    <x v="0"/>
    <s v="USD"/>
    <n v="1417463945"/>
    <n v="1414781945"/>
    <x v="0"/>
    <x v="76"/>
    <x v="0"/>
    <s v="music/classical music"/>
    <n v="1.03775"/>
    <x v="1877"/>
    <x v="4"/>
    <x v="35"/>
    <x v="2535"/>
    <d v="2014-12-01T19:59:0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x v="80"/>
    <x v="0"/>
    <s v="music/classical music"/>
    <n v="1.1599999999999999"/>
    <x v="1878"/>
    <x v="4"/>
    <x v="35"/>
    <x v="2536"/>
    <d v="2013-07-30T02:32:46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x v="202"/>
    <x v="0"/>
    <s v="music/classical music"/>
    <n v="1.1000000000000001"/>
    <x v="101"/>
    <x v="4"/>
    <x v="35"/>
    <x v="2537"/>
    <d v="2011-08-01T15:34:1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0"/>
    <x v="333"/>
    <x v="0"/>
    <s v="music/classical music"/>
    <n v="1.130176111111111"/>
    <x v="1879"/>
    <x v="4"/>
    <x v="35"/>
    <x v="2538"/>
    <d v="2013-02-24T04:59:00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x v="211"/>
    <x v="0"/>
    <s v="music/classical music"/>
    <n v="1.0024999999999999"/>
    <x v="1880"/>
    <x v="4"/>
    <x v="35"/>
    <x v="2539"/>
    <d v="2015-02-02T21:39:12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x v="74"/>
    <x v="0"/>
    <s v="music/classical music"/>
    <n v="1.034"/>
    <x v="1881"/>
    <x v="4"/>
    <x v="35"/>
    <x v="2540"/>
    <d v="2011-10-29T16:12:01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x v="287"/>
    <x v="0"/>
    <s v="music/classical music"/>
    <n v="1.0702857142857143"/>
    <x v="1882"/>
    <x v="4"/>
    <x v="35"/>
    <x v="2541"/>
    <d v="2013-09-26T10:46:58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x v="62"/>
    <x v="0"/>
    <s v="music/classical music"/>
    <n v="1.0357142857142858"/>
    <x v="1883"/>
    <x v="4"/>
    <x v="35"/>
    <x v="2542"/>
    <d v="2013-10-01T03:59:00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x v="62"/>
    <x v="0"/>
    <s v="music/classical music"/>
    <n v="1.5640000000000001"/>
    <x v="1884"/>
    <x v="4"/>
    <x v="35"/>
    <x v="2543"/>
    <d v="2011-01-02T03:00:00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x v="0"/>
    <x v="7"/>
    <x v="0"/>
    <s v="music/classical music"/>
    <n v="1.0082"/>
    <x v="1885"/>
    <x v="4"/>
    <x v="35"/>
    <x v="2544"/>
    <d v="2012-07-08T12:29:29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x v="42"/>
    <x v="0"/>
    <s v="music/classical music"/>
    <n v="1.9530000000000001"/>
    <x v="1886"/>
    <x v="4"/>
    <x v="35"/>
    <x v="2545"/>
    <d v="2015-02-27T00:30:00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0"/>
    <x v="71"/>
    <x v="0"/>
    <s v="music/classical music"/>
    <n v="1.1171428571428572"/>
    <x v="1887"/>
    <x v="4"/>
    <x v="35"/>
    <x v="2546"/>
    <d v="2013-10-05T05:00:00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x v="179"/>
    <x v="0"/>
    <s v="music/classical music"/>
    <n v="1.1985454545454546"/>
    <x v="1888"/>
    <x v="4"/>
    <x v="35"/>
    <x v="2547"/>
    <d v="2012-04-04T17:33:23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x v="77"/>
    <x v="0"/>
    <s v="music/classical music"/>
    <n v="1.0185"/>
    <x v="1889"/>
    <x v="4"/>
    <x v="35"/>
    <x v="2548"/>
    <d v="2016-09-30T04:27:00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x v="77"/>
    <x v="0"/>
    <s v="music/classical music"/>
    <n v="1.0280254777070064"/>
    <x v="1890"/>
    <x v="4"/>
    <x v="35"/>
    <x v="2549"/>
    <d v="2013-05-31T17:00:00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x v="3"/>
    <x v="0"/>
    <s v="music/classical music"/>
    <n v="1.0084615384615385"/>
    <x v="1891"/>
    <x v="4"/>
    <x v="35"/>
    <x v="2550"/>
    <d v="2015-10-08T03:59:00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x v="66"/>
    <x v="0"/>
    <s v="music/classical music"/>
    <n v="1.0273469387755103"/>
    <x v="1892"/>
    <x v="4"/>
    <x v="35"/>
    <x v="2551"/>
    <d v="2012-03-21T20:48:00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x v="59"/>
    <x v="0"/>
    <s v="music/classical music"/>
    <n v="1.0649999999999999"/>
    <x v="1893"/>
    <x v="4"/>
    <x v="35"/>
    <x v="2552"/>
    <d v="2017-03-05T19:26:21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x v="65"/>
    <x v="0"/>
    <s v="music/classical music"/>
    <n v="1.5553333333333332"/>
    <x v="1894"/>
    <x v="4"/>
    <x v="35"/>
    <x v="2553"/>
    <d v="2012-09-21T04:46:47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x v="85"/>
    <x v="0"/>
    <s v="music/classical music"/>
    <n v="1.228"/>
    <x v="1895"/>
    <x v="4"/>
    <x v="35"/>
    <x v="2554"/>
    <d v="2015-06-01T03:59:00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x v="2"/>
    <x v="0"/>
    <s v="music/classical music"/>
    <n v="1.0734999999999999"/>
    <x v="1896"/>
    <x v="4"/>
    <x v="35"/>
    <x v="2555"/>
    <d v="2012-05-28T15:43:13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x v="69"/>
    <x v="0"/>
    <s v="music/classical music"/>
    <n v="1.0550335570469798"/>
    <x v="1897"/>
    <x v="4"/>
    <x v="35"/>
    <x v="2556"/>
    <d v="2012-12-24T23:47:37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x v="0"/>
    <x v="17"/>
    <x v="0"/>
    <s v="music/classical music"/>
    <n v="1.1844444444444444"/>
    <x v="1898"/>
    <x v="4"/>
    <x v="35"/>
    <x v="2557"/>
    <d v="2014-05-15T17:53:06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0"/>
    <x v="59"/>
    <x v="0"/>
    <s v="music/classical music"/>
    <n v="1.0888"/>
    <x v="1899"/>
    <x v="4"/>
    <x v="35"/>
    <x v="2558"/>
    <d v="2015-05-01T13:59:00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x v="20"/>
    <x v="0"/>
    <s v="music/classical music"/>
    <n v="1.1125"/>
    <x v="1900"/>
    <x v="4"/>
    <x v="35"/>
    <x v="2559"/>
    <d v="2011-11-15T19:37:00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x v="64"/>
    <x v="0"/>
    <s v="music/classical music"/>
    <n v="1.0009999999999999"/>
    <x v="1901"/>
    <x v="4"/>
    <x v="35"/>
    <x v="2560"/>
    <d v="2015-03-06T22:49:34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x v="78"/>
    <x v="1"/>
    <s v="food/food trucks"/>
    <n v="0"/>
    <x v="121"/>
    <x v="7"/>
    <x v="19"/>
    <x v="2561"/>
    <d v="2015-10-13T12:41:2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x v="83"/>
    <x v="1"/>
    <s v="food/food trucks"/>
    <n v="7.4999999999999997E-3"/>
    <x v="384"/>
    <x v="7"/>
    <x v="19"/>
    <x v="2562"/>
    <d v="2016-10-11T12:35:39"/>
  </r>
  <r>
    <x v="2563"/>
    <x v="2562"/>
    <s v="Michigan based bubble tea and specialty ice cream food truck"/>
    <n v="20000"/>
    <n v="0"/>
    <x v="1"/>
    <x v="0"/>
    <s v="USD"/>
    <n v="1438226451"/>
    <n v="1433042451"/>
    <x v="0"/>
    <x v="78"/>
    <x v="1"/>
    <s v="food/food trucks"/>
    <n v="0"/>
    <x v="121"/>
    <x v="7"/>
    <x v="19"/>
    <x v="2563"/>
    <d v="2015-07-30T03:20:51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x v="78"/>
    <x v="1"/>
    <s v="food/food trucks"/>
    <n v="0"/>
    <x v="121"/>
    <x v="7"/>
    <x v="19"/>
    <x v="2564"/>
    <d v="2014-08-01T00:58: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x v="29"/>
    <x v="1"/>
    <s v="food/food trucks"/>
    <n v="0.01"/>
    <x v="101"/>
    <x v="7"/>
    <x v="19"/>
    <x v="2565"/>
    <d v="2016-05-09T20:50:00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x v="78"/>
    <x v="1"/>
    <s v="food/food trucks"/>
    <n v="0"/>
    <x v="121"/>
    <x v="7"/>
    <x v="19"/>
    <x v="2566"/>
    <d v="2014-08-21T23:32:28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x v="84"/>
    <x v="1"/>
    <s v="food/food trucks"/>
    <n v="2.6666666666666666E-3"/>
    <x v="88"/>
    <x v="7"/>
    <x v="19"/>
    <x v="2567"/>
    <d v="2015-04-23T21:05:38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x v="29"/>
    <x v="1"/>
    <s v="food/food trucks"/>
    <n v="5.0000000000000001E-3"/>
    <x v="73"/>
    <x v="7"/>
    <x v="19"/>
    <x v="2568"/>
    <d v="2016-09-01T15:59:54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0"/>
    <x v="84"/>
    <x v="1"/>
    <s v="food/food trucks"/>
    <n v="2.2307692307692306E-2"/>
    <x v="1902"/>
    <x v="7"/>
    <x v="19"/>
    <x v="2569"/>
    <d v="2015-09-17T02:31:52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x v="84"/>
    <x v="1"/>
    <s v="food/food trucks"/>
    <n v="8.4285714285714294E-3"/>
    <x v="1903"/>
    <x v="7"/>
    <x v="19"/>
    <x v="2570"/>
    <d v="2017-02-08T21:40:35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x v="80"/>
    <x v="1"/>
    <s v="food/food trucks"/>
    <n v="2.5000000000000001E-3"/>
    <x v="372"/>
    <x v="7"/>
    <x v="19"/>
    <x v="2571"/>
    <d v="2016-05-19T08:12:01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0"/>
    <x v="78"/>
    <x v="1"/>
    <s v="food/food trucks"/>
    <n v="0"/>
    <x v="121"/>
    <x v="7"/>
    <x v="19"/>
    <x v="2572"/>
    <d v="2015-04-13T02:51:57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x v="78"/>
    <x v="1"/>
    <s v="food/food trucks"/>
    <n v="0"/>
    <x v="121"/>
    <x v="7"/>
    <x v="19"/>
    <x v="2573"/>
    <d v="2014-08-23T14:12:2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x v="78"/>
    <x v="1"/>
    <s v="food/food trucks"/>
    <n v="0"/>
    <x v="121"/>
    <x v="7"/>
    <x v="19"/>
    <x v="2574"/>
    <d v="2016-05-18T19:49:05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x v="78"/>
    <x v="1"/>
    <s v="food/food trucks"/>
    <n v="0"/>
    <x v="121"/>
    <x v="7"/>
    <x v="19"/>
    <x v="2575"/>
    <d v="2015-01-12T02:36:34"/>
  </r>
  <r>
    <x v="2576"/>
    <x v="2575"/>
    <s v="A New Twist with an American and Philippine fast food Mobile Trailer."/>
    <n v="10000"/>
    <n v="0"/>
    <x v="1"/>
    <x v="0"/>
    <s v="USD"/>
    <n v="1428707647"/>
    <n v="1424823247"/>
    <x v="0"/>
    <x v="78"/>
    <x v="1"/>
    <s v="food/food trucks"/>
    <n v="0"/>
    <x v="121"/>
    <x v="7"/>
    <x v="19"/>
    <x v="2576"/>
    <d v="2015-04-10T23:14:07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x v="78"/>
    <x v="1"/>
    <s v="food/food trucks"/>
    <n v="0"/>
    <x v="121"/>
    <x v="7"/>
    <x v="19"/>
    <x v="2577"/>
    <d v="2014-08-04T19:41:37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x v="78"/>
    <x v="1"/>
    <s v="food/food trucks"/>
    <n v="0"/>
    <x v="121"/>
    <x v="7"/>
    <x v="19"/>
    <x v="2578"/>
    <d v="2015-10-09T17:00:00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x v="8"/>
    <x v="1"/>
    <s v="food/food trucks"/>
    <n v="1.3849999999999999E-3"/>
    <x v="1904"/>
    <x v="7"/>
    <x v="19"/>
    <x v="2579"/>
    <d v="2014-09-15T19:55:03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x v="84"/>
    <x v="1"/>
    <s v="food/food trucks"/>
    <n v="6.0000000000000001E-3"/>
    <x v="157"/>
    <x v="7"/>
    <x v="19"/>
    <x v="2580"/>
    <d v="2015-05-16T03:00:00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x v="202"/>
    <x v="1"/>
    <s v="food/food trucks"/>
    <n v="0.106"/>
    <x v="1905"/>
    <x v="7"/>
    <x v="19"/>
    <x v="2581"/>
    <d v="2015-11-16T16:04:58"/>
  </r>
  <r>
    <x v="2582"/>
    <x v="2581"/>
    <s v="The place where chicken meets liquor for the first time!"/>
    <n v="90000"/>
    <n v="1"/>
    <x v="2"/>
    <x v="0"/>
    <s v="USD"/>
    <n v="1477784634"/>
    <n v="1475192634"/>
    <x v="0"/>
    <x v="29"/>
    <x v="1"/>
    <s v="food/food trucks"/>
    <n v="1.1111111111111112E-5"/>
    <x v="120"/>
    <x v="7"/>
    <x v="19"/>
    <x v="2582"/>
    <d v="2016-10-29T23:43:54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0"/>
    <x v="81"/>
    <x v="1"/>
    <s v="food/food trucks"/>
    <n v="5.0000000000000001E-3"/>
    <x v="120"/>
    <x v="7"/>
    <x v="19"/>
    <x v="2583"/>
    <d v="2015-03-16T17:28:00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x v="0"/>
    <x v="78"/>
    <x v="1"/>
    <s v="food/food trucks"/>
    <n v="0"/>
    <x v="121"/>
    <x v="7"/>
    <x v="19"/>
    <x v="2584"/>
    <d v="2015-06-15T04:09:2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x v="29"/>
    <x v="1"/>
    <s v="food/food trucks"/>
    <n v="1.6666666666666668E-3"/>
    <x v="73"/>
    <x v="7"/>
    <x v="19"/>
    <x v="2585"/>
    <d v="2014-07-05T23:07:12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x v="0"/>
    <x v="29"/>
    <x v="1"/>
    <s v="food/food trucks"/>
    <n v="1.6666666666666668E-3"/>
    <x v="144"/>
    <x v="7"/>
    <x v="19"/>
    <x v="2586"/>
    <d v="2015-12-25T07:55:36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x v="79"/>
    <x v="1"/>
    <s v="food/food trucks"/>
    <n v="2.4340000000000001E-2"/>
    <x v="1906"/>
    <x v="7"/>
    <x v="19"/>
    <x v="2587"/>
    <d v="2015-12-30T16:12:33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x v="22"/>
    <x v="1"/>
    <s v="food/food trucks"/>
    <n v="3.8833333333333331E-2"/>
    <x v="1907"/>
    <x v="7"/>
    <x v="19"/>
    <x v="2588"/>
    <d v="2015-03-31T13:14:00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x v="29"/>
    <x v="1"/>
    <s v="food/food trucks"/>
    <n v="1E-4"/>
    <x v="144"/>
    <x v="7"/>
    <x v="19"/>
    <x v="2589"/>
    <d v="2016-03-23T11:52:07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x v="78"/>
    <x v="1"/>
    <s v="food/food trucks"/>
    <n v="0"/>
    <x v="121"/>
    <x v="7"/>
    <x v="19"/>
    <x v="2590"/>
    <d v="2016-01-26T14:08:17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x v="84"/>
    <x v="1"/>
    <s v="food/food trucks"/>
    <n v="1.7333333333333333E-2"/>
    <x v="31"/>
    <x v="7"/>
    <x v="19"/>
    <x v="2591"/>
    <d v="2016-03-13T20:45:24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x v="29"/>
    <x v="1"/>
    <s v="food/food trucks"/>
    <n v="1.6666666666666668E-3"/>
    <x v="73"/>
    <x v="7"/>
    <x v="19"/>
    <x v="2592"/>
    <d v="2014-10-05T19:13:41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x v="78"/>
    <x v="1"/>
    <s v="food/food trucks"/>
    <n v="0"/>
    <x v="121"/>
    <x v="7"/>
    <x v="19"/>
    <x v="2593"/>
    <d v="2015-04-25T20:17:06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x v="29"/>
    <x v="1"/>
    <s v="food/food trucks"/>
    <n v="1.2500000000000001E-5"/>
    <x v="120"/>
    <x v="7"/>
    <x v="19"/>
    <x v="2594"/>
    <d v="2014-08-07T23:13:48"/>
  </r>
  <r>
    <x v="2595"/>
    <x v="2594"/>
    <s v="Looking to put the best baked goods in Bowling Green on wheels"/>
    <n v="15000"/>
    <n v="1825"/>
    <x v="2"/>
    <x v="0"/>
    <s v="USD"/>
    <n v="1487915500"/>
    <n v="1485323500"/>
    <x v="0"/>
    <x v="10"/>
    <x v="1"/>
    <s v="food/food trucks"/>
    <n v="0.12166666666666667"/>
    <x v="1908"/>
    <x v="7"/>
    <x v="19"/>
    <x v="2595"/>
    <d v="2017-02-24T05:51:40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x v="74"/>
    <x v="1"/>
    <s v="food/food trucks"/>
    <n v="0.23588571428571428"/>
    <x v="1909"/>
    <x v="7"/>
    <x v="19"/>
    <x v="2596"/>
    <d v="2014-08-07T15:56:4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x v="63"/>
    <x v="1"/>
    <s v="food/food trucks"/>
    <n v="5.6666666666666664E-2"/>
    <x v="1910"/>
    <x v="7"/>
    <x v="19"/>
    <x v="2597"/>
    <d v="2016-06-19T08:11:57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x v="0"/>
    <x v="25"/>
    <x v="1"/>
    <s v="food/food trucks"/>
    <n v="0.39"/>
    <x v="1911"/>
    <x v="7"/>
    <x v="19"/>
    <x v="2598"/>
    <d v="2015-09-23T20:10:01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x v="0"/>
    <x v="81"/>
    <x v="1"/>
    <s v="food/food trucks"/>
    <n v="9.9546510341776348E-3"/>
    <x v="666"/>
    <x v="7"/>
    <x v="19"/>
    <x v="2599"/>
    <d v="2014-08-03T18:05:47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x v="0"/>
    <x v="209"/>
    <x v="1"/>
    <s v="food/food trucks"/>
    <n v="6.9320000000000007E-2"/>
    <x v="1912"/>
    <x v="7"/>
    <x v="19"/>
    <x v="2600"/>
    <d v="2016-03-25T20:36:40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x v="299"/>
    <x v="0"/>
    <s v="technology/space exploration"/>
    <n v="6.6139999999999999"/>
    <x v="1913"/>
    <x v="2"/>
    <x v="36"/>
    <x v="2601"/>
    <d v="2012-09-13T03:59:00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x v="463"/>
    <x v="0"/>
    <s v="technology/space exploration"/>
    <n v="3.2609166666666667"/>
    <x v="1914"/>
    <x v="2"/>
    <x v="36"/>
    <x v="2602"/>
    <d v="2014-11-12T21:20:00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x v="1"/>
    <x v="133"/>
    <x v="0"/>
    <s v="technology/space exploration"/>
    <n v="1.0148571428571429"/>
    <x v="1915"/>
    <x v="2"/>
    <x v="36"/>
    <x v="2603"/>
    <d v="2013-12-23T21:54:14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x v="306"/>
    <x v="0"/>
    <s v="technology/space exploration"/>
    <n v="1.0421799999999999"/>
    <x v="1916"/>
    <x v="2"/>
    <x v="36"/>
    <x v="2604"/>
    <d v="2012-04-29T01:13:43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x v="464"/>
    <x v="0"/>
    <s v="technology/space exploration"/>
    <n v="1.0742157000000001"/>
    <x v="1917"/>
    <x v="2"/>
    <x v="36"/>
    <x v="2605"/>
    <d v="2016-06-17T12:59:50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x v="465"/>
    <x v="0"/>
    <s v="technology/space exploration"/>
    <n v="1.1005454545454545"/>
    <x v="1918"/>
    <x v="2"/>
    <x v="36"/>
    <x v="2606"/>
    <d v="2014-04-29T17:06:22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x v="367"/>
    <x v="0"/>
    <s v="technology/space exploration"/>
    <n v="4.077"/>
    <x v="1919"/>
    <x v="2"/>
    <x v="36"/>
    <x v="2607"/>
    <d v="2015-08-12T02:00:00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x v="466"/>
    <x v="0"/>
    <s v="technology/space exploration"/>
    <n v="2.2392500000000002"/>
    <x v="1920"/>
    <x v="2"/>
    <x v="36"/>
    <x v="2608"/>
    <d v="2017-03-15T00:00:00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x v="467"/>
    <x v="0"/>
    <s v="technology/space exploration"/>
    <n v="3.038011142857143"/>
    <x v="1921"/>
    <x v="2"/>
    <x v="36"/>
    <x v="2609"/>
    <d v="2012-07-15T05:42:31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1"/>
    <x v="468"/>
    <x v="0"/>
    <s v="technology/space exploration"/>
    <n v="1.4132510432681749"/>
    <x v="1922"/>
    <x v="2"/>
    <x v="36"/>
    <x v="2610"/>
    <d v="2016-08-22T06:59:00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x v="469"/>
    <x v="0"/>
    <s v="technology/space exploration"/>
    <n v="27.906363636363636"/>
    <x v="1923"/>
    <x v="2"/>
    <x v="36"/>
    <x v="2611"/>
    <d v="2017-01-02T22:59:00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x v="324"/>
    <x v="0"/>
    <s v="technology/space exploration"/>
    <n v="1.7176130000000001"/>
    <x v="1924"/>
    <x v="2"/>
    <x v="36"/>
    <x v="2612"/>
    <d v="2015-01-09T03:26:10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x v="33"/>
    <x v="0"/>
    <s v="technology/space exploration"/>
    <n v="1.0101333333333333"/>
    <x v="1925"/>
    <x v="2"/>
    <x v="36"/>
    <x v="2613"/>
    <d v="2012-09-21T19:38:14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x v="61"/>
    <x v="0"/>
    <s v="technology/space exploration"/>
    <n v="1.02"/>
    <x v="1926"/>
    <x v="2"/>
    <x v="36"/>
    <x v="2614"/>
    <d v="2014-04-30T05:00:00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x v="250"/>
    <x v="0"/>
    <s v="technology/space exploration"/>
    <n v="1.6976511744127936"/>
    <x v="1927"/>
    <x v="2"/>
    <x v="36"/>
    <x v="2615"/>
    <d v="2016-04-30T12:00:00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x v="146"/>
    <x v="0"/>
    <s v="technology/space exploration"/>
    <n v="1.14534"/>
    <x v="1928"/>
    <x v="2"/>
    <x v="36"/>
    <x v="2616"/>
    <d v="2015-08-25T23:52:09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x v="180"/>
    <x v="0"/>
    <s v="technology/space exploration"/>
    <n v="8.7759999999999998"/>
    <x v="1929"/>
    <x v="2"/>
    <x v="36"/>
    <x v="2617"/>
    <d v="2014-10-20T20:59:11"/>
  </r>
  <r>
    <x v="2618"/>
    <x v="2617"/>
    <s v="LTD ED COLLECTIBLE SPACE ART FEAT. ASTRONAUTS"/>
    <n v="15000"/>
    <n v="15808"/>
    <x v="0"/>
    <x v="0"/>
    <s v="USD"/>
    <n v="1449000061"/>
    <n v="1443812461"/>
    <x v="1"/>
    <x v="99"/>
    <x v="0"/>
    <s v="technology/space exploration"/>
    <n v="1.0538666666666667"/>
    <x v="1930"/>
    <x v="2"/>
    <x v="36"/>
    <x v="2618"/>
    <d v="2015-12-01T20:01:01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x v="28"/>
    <x v="0"/>
    <s v="technology/space exploration"/>
    <n v="1.8839999999999999"/>
    <x v="1931"/>
    <x v="2"/>
    <x v="36"/>
    <x v="2619"/>
    <d v="2015-10-23T11:00:00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x v="470"/>
    <x v="0"/>
    <s v="technology/space exploration"/>
    <n v="1.436523076923077"/>
    <x v="1932"/>
    <x v="2"/>
    <x v="36"/>
    <x v="2620"/>
    <d v="2015-10-11T01:00:00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x v="471"/>
    <x v="0"/>
    <s v="technology/space exploration"/>
    <n v="1.4588000000000001"/>
    <x v="1933"/>
    <x v="2"/>
    <x v="36"/>
    <x v="2621"/>
    <d v="2015-05-21T17:56:28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x v="142"/>
    <x v="0"/>
    <s v="technology/space exploration"/>
    <n v="1.3118399999999999"/>
    <x v="1934"/>
    <x v="2"/>
    <x v="36"/>
    <x v="2622"/>
    <d v="2016-12-30T17:50:1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x v="95"/>
    <x v="0"/>
    <s v="technology/space exploration"/>
    <n v="1.1399999999999999"/>
    <x v="1935"/>
    <x v="2"/>
    <x v="36"/>
    <x v="2623"/>
    <d v="2016-12-02T06:09:2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x v="472"/>
    <x v="0"/>
    <s v="technology/space exploration"/>
    <n v="13.794206249999998"/>
    <x v="1936"/>
    <x v="2"/>
    <x v="36"/>
    <x v="2624"/>
    <d v="2012-09-13T10:07:02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x v="47"/>
    <x v="0"/>
    <s v="technology/space exploration"/>
    <n v="9.56"/>
    <x v="1937"/>
    <x v="2"/>
    <x v="36"/>
    <x v="2625"/>
    <d v="2016-11-09T20:26:48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0"/>
    <x v="133"/>
    <x v="0"/>
    <s v="technology/space exploration"/>
    <n v="1.1200000000000001"/>
    <x v="150"/>
    <x v="2"/>
    <x v="36"/>
    <x v="2626"/>
    <d v="2015-06-03T15:04:29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x v="43"/>
    <x v="0"/>
    <s v="technology/space exploration"/>
    <n v="6.4666666666666668"/>
    <x v="1938"/>
    <x v="2"/>
    <x v="36"/>
    <x v="2627"/>
    <d v="2015-11-26T20:54:21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x v="0"/>
    <x v="64"/>
    <x v="0"/>
    <s v="technology/space exploration"/>
    <n v="1.1036948748510131"/>
    <x v="1939"/>
    <x v="2"/>
    <x v="36"/>
    <x v="2628"/>
    <d v="2014-11-30T23:11:07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x v="0"/>
    <x v="61"/>
    <x v="0"/>
    <s v="technology/space exploration"/>
    <n v="1.2774000000000001"/>
    <x v="1940"/>
    <x v="2"/>
    <x v="36"/>
    <x v="2629"/>
    <d v="2015-05-14T12:55:22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x v="75"/>
    <x v="0"/>
    <s v="technology/space exploration"/>
    <n v="1.579"/>
    <x v="1941"/>
    <x v="2"/>
    <x v="36"/>
    <x v="2630"/>
    <d v="2016-06-30T10:00:00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0"/>
    <x v="172"/>
    <x v="0"/>
    <s v="technology/space exploration"/>
    <n v="1.1466525000000001"/>
    <x v="1942"/>
    <x v="2"/>
    <x v="36"/>
    <x v="2631"/>
    <d v="2015-08-30T04:03:47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0"/>
    <x v="288"/>
    <x v="0"/>
    <s v="technology/space exploration"/>
    <n v="1.3700934579439252"/>
    <x v="1943"/>
    <x v="2"/>
    <x v="36"/>
    <x v="2632"/>
    <d v="2016-05-29T01:28:59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x v="473"/>
    <x v="0"/>
    <s v="technology/space exploration"/>
    <n v="3.5461999999999998"/>
    <x v="1944"/>
    <x v="2"/>
    <x v="36"/>
    <x v="2633"/>
    <d v="2014-02-27T23:00:00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x v="20"/>
    <x v="0"/>
    <s v="technology/space exploration"/>
    <n v="1.0602150537634409"/>
    <x v="1945"/>
    <x v="2"/>
    <x v="36"/>
    <x v="2634"/>
    <d v="2016-09-29T15:45:21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x v="87"/>
    <x v="0"/>
    <s v="technology/space exploration"/>
    <n v="1"/>
    <x v="1946"/>
    <x v="2"/>
    <x v="36"/>
    <x v="2635"/>
    <d v="2015-03-09T21:49:21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x v="133"/>
    <x v="0"/>
    <s v="technology/space exploration"/>
    <n v="1.873"/>
    <x v="1947"/>
    <x v="2"/>
    <x v="36"/>
    <x v="2636"/>
    <d v="2016-10-16T01:00:00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x v="0"/>
    <x v="55"/>
    <x v="0"/>
    <s v="technology/space exploration"/>
    <n v="1.6619999999999999"/>
    <x v="1948"/>
    <x v="2"/>
    <x v="36"/>
    <x v="2637"/>
    <d v="2016-10-12T13:11:15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x v="25"/>
    <x v="0"/>
    <s v="technology/space exploration"/>
    <n v="1.0172910662824208"/>
    <x v="1949"/>
    <x v="2"/>
    <x v="36"/>
    <x v="2638"/>
    <d v="2015-01-15T21:54:55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x v="72"/>
    <x v="0"/>
    <s v="technology/space exploration"/>
    <n v="1.64"/>
    <x v="1950"/>
    <x v="2"/>
    <x v="36"/>
    <x v="2639"/>
    <d v="2015-02-19T20:45:48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x v="50"/>
    <x v="0"/>
    <s v="technology/space exploration"/>
    <n v="1.0566666666666666"/>
    <x v="1951"/>
    <x v="2"/>
    <x v="36"/>
    <x v="2640"/>
    <d v="2015-06-08T03:51:14"/>
  </r>
  <r>
    <x v="2641"/>
    <x v="2640"/>
    <s v="Building a Flying saucer that has Artificial Intelligent made from sea shell."/>
    <n v="1500"/>
    <n v="15"/>
    <x v="2"/>
    <x v="0"/>
    <s v="USD"/>
    <n v="1410811740"/>
    <n v="1409341863"/>
    <x v="0"/>
    <x v="29"/>
    <x v="1"/>
    <s v="technology/space exploration"/>
    <n v="0.01"/>
    <x v="2"/>
    <x v="2"/>
    <x v="36"/>
    <x v="2641"/>
    <d v="2014-09-15T20:09:00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x v="78"/>
    <x v="1"/>
    <s v="technology/space exploration"/>
    <n v="0"/>
    <x v="121"/>
    <x v="2"/>
    <x v="36"/>
    <x v="2642"/>
    <d v="2016-07-15T06:57:00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x v="474"/>
    <x v="1"/>
    <s v="technology/space exploration"/>
    <n v="0.33559730999999998"/>
    <x v="1952"/>
    <x v="2"/>
    <x v="36"/>
    <x v="2643"/>
    <d v="2016-12-21T07:59:00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x v="47"/>
    <x v="1"/>
    <s v="technology/space exploration"/>
    <n v="2.053E-2"/>
    <x v="1953"/>
    <x v="2"/>
    <x v="36"/>
    <x v="2644"/>
    <d v="2017-03-10T19:00:35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x v="23"/>
    <x v="1"/>
    <s v="technology/space exploration"/>
    <n v="0.105"/>
    <x v="1954"/>
    <x v="2"/>
    <x v="36"/>
    <x v="2645"/>
    <d v="2014-11-08T21:13:23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x v="475"/>
    <x v="1"/>
    <s v="technology/space exploration"/>
    <n v="8.4172839999999999E-2"/>
    <x v="1955"/>
    <x v="2"/>
    <x v="36"/>
    <x v="2646"/>
    <d v="2015-09-09T07:31:09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x v="83"/>
    <x v="1"/>
    <s v="technology/space exploration"/>
    <n v="1.44E-2"/>
    <x v="1053"/>
    <x v="2"/>
    <x v="36"/>
    <x v="2647"/>
    <d v="2015-08-14T06:16:59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x v="79"/>
    <x v="1"/>
    <s v="technology/space exploration"/>
    <n v="8.8333333333333337E-3"/>
    <x v="1956"/>
    <x v="2"/>
    <x v="36"/>
    <x v="2648"/>
    <d v="2016-03-09T17:09:20"/>
  </r>
  <r>
    <x v="2649"/>
    <x v="2648"/>
    <s v="They have launched a Kickstarter."/>
    <n v="125000"/>
    <n v="124"/>
    <x v="1"/>
    <x v="0"/>
    <s v="USD"/>
    <n v="1454370941"/>
    <n v="1449186941"/>
    <x v="0"/>
    <x v="83"/>
    <x v="1"/>
    <s v="technology/space exploration"/>
    <n v="9.9200000000000004E-4"/>
    <x v="1957"/>
    <x v="2"/>
    <x v="36"/>
    <x v="2649"/>
    <d v="2016-02-01T23:55:41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x v="81"/>
    <x v="1"/>
    <s v="technology/space exploration"/>
    <n v="5.966666666666667E-3"/>
    <x v="1958"/>
    <x v="2"/>
    <x v="36"/>
    <x v="2650"/>
    <d v="2016-12-21T14:59:03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x v="57"/>
    <x v="1"/>
    <s v="technology/space exploration"/>
    <n v="1.8689285714285714E-2"/>
    <x v="1959"/>
    <x v="2"/>
    <x v="36"/>
    <x v="2651"/>
    <d v="2015-12-17T19:20:09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x v="202"/>
    <x v="1"/>
    <s v="technology/space exploration"/>
    <n v="8.8500000000000002E-3"/>
    <x v="1960"/>
    <x v="2"/>
    <x v="36"/>
    <x v="2652"/>
    <d v="2014-12-10T03:48:45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0"/>
    <x v="16"/>
    <x v="1"/>
    <s v="technology/space exploration"/>
    <n v="0.1152156862745098"/>
    <x v="1961"/>
    <x v="2"/>
    <x v="36"/>
    <x v="2653"/>
    <d v="2014-06-13T04:00:00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x v="79"/>
    <x v="1"/>
    <s v="technology/space exploration"/>
    <n v="5.1000000000000004E-4"/>
    <x v="439"/>
    <x v="2"/>
    <x v="36"/>
    <x v="2654"/>
    <d v="2015-04-21T13:25:26"/>
  </r>
  <r>
    <x v="2655"/>
    <x v="2654"/>
    <s v="Thank you for your support!"/>
    <n v="15000"/>
    <n v="3155"/>
    <x v="1"/>
    <x v="0"/>
    <s v="USD"/>
    <n v="1455048000"/>
    <n v="1452631647"/>
    <x v="0"/>
    <x v="68"/>
    <x v="1"/>
    <s v="technology/space exploration"/>
    <n v="0.21033333333333334"/>
    <x v="1962"/>
    <x v="2"/>
    <x v="36"/>
    <x v="2655"/>
    <d v="2016-02-09T20:00:00"/>
  </r>
  <r>
    <x v="2656"/>
    <x v="2655"/>
    <s v="MoonWatcher will be bringing the Moon closer to all of us."/>
    <n v="150000"/>
    <n v="17155"/>
    <x v="1"/>
    <x v="0"/>
    <s v="USD"/>
    <n v="1489345200"/>
    <n v="1485966688"/>
    <x v="0"/>
    <x v="215"/>
    <x v="1"/>
    <s v="technology/space exploration"/>
    <n v="0.11436666666666667"/>
    <x v="1963"/>
    <x v="2"/>
    <x v="36"/>
    <x v="2656"/>
    <d v="2017-03-12T19:00:00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x v="211"/>
    <x v="1"/>
    <s v="technology/space exploration"/>
    <n v="0.18737933333333334"/>
    <x v="1964"/>
    <x v="2"/>
    <x v="36"/>
    <x v="2657"/>
    <d v="2016-08-03T01:30:00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x v="80"/>
    <x v="1"/>
    <s v="technology/space exploration"/>
    <n v="9.2857142857142856E-4"/>
    <x v="1965"/>
    <x v="2"/>
    <x v="36"/>
    <x v="2658"/>
    <d v="2016-07-30T21:13:14"/>
  </r>
  <r>
    <x v="2659"/>
    <x v="2658"/>
    <s v="test"/>
    <n v="49000"/>
    <n v="1333"/>
    <x v="1"/>
    <x v="0"/>
    <s v="USD"/>
    <n v="1429321210"/>
    <n v="1426729210"/>
    <x v="0"/>
    <x v="73"/>
    <x v="1"/>
    <s v="technology/space exploration"/>
    <n v="2.720408163265306E-2"/>
    <x v="1966"/>
    <x v="2"/>
    <x v="36"/>
    <x v="2659"/>
    <d v="2015-04-18T01:40:10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x v="81"/>
    <x v="1"/>
    <s v="technology/space exploration"/>
    <n v="9.5E-4"/>
    <x v="1967"/>
    <x v="2"/>
    <x v="36"/>
    <x v="2660"/>
    <d v="2015-11-24T18:06:58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x v="65"/>
    <x v="0"/>
    <s v="technology/makerspaces"/>
    <n v="1.0289999999999999"/>
    <x v="1968"/>
    <x v="2"/>
    <x v="37"/>
    <x v="2661"/>
    <d v="2013-10-25T23:00:10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x v="144"/>
    <x v="0"/>
    <s v="technology/makerspaces"/>
    <n v="1.0680000000000001"/>
    <x v="1969"/>
    <x v="2"/>
    <x v="37"/>
    <x v="2662"/>
    <d v="2015-08-21T17:55:13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x v="66"/>
    <x v="0"/>
    <s v="technology/makerspaces"/>
    <n v="1.0459624999999999"/>
    <x v="1970"/>
    <x v="2"/>
    <x v="37"/>
    <x v="2663"/>
    <d v="2015-09-04T15:00:00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x v="201"/>
    <x v="0"/>
    <s v="technology/makerspaces"/>
    <n v="1.0342857142857143"/>
    <x v="1971"/>
    <x v="2"/>
    <x v="37"/>
    <x v="2664"/>
    <d v="2015-12-09T06:59:00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x v="67"/>
    <x v="0"/>
    <s v="technology/makerspaces"/>
    <n v="1.2314285714285715"/>
    <x v="1972"/>
    <x v="2"/>
    <x v="37"/>
    <x v="2665"/>
    <d v="2015-05-04T21:29:34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x v="190"/>
    <x v="0"/>
    <s v="technology/makerspaces"/>
    <n v="1.592951"/>
    <x v="1973"/>
    <x v="2"/>
    <x v="37"/>
    <x v="2666"/>
    <d v="2015-09-25T21:00:00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x v="59"/>
    <x v="0"/>
    <s v="technology/makerspaces"/>
    <n v="1.1066666666666667"/>
    <x v="1974"/>
    <x v="2"/>
    <x v="37"/>
    <x v="2667"/>
    <d v="2016-02-10T22:13:36"/>
  </r>
  <r>
    <x v="2668"/>
    <x v="2667"/>
    <s v="Creativity on the go! |_x000a_CrÃ©ativitÃ© en mouvement !"/>
    <n v="1000"/>
    <n v="1707"/>
    <x v="0"/>
    <x v="5"/>
    <s v="CAD"/>
    <n v="1447079520"/>
    <n v="1443449265"/>
    <x v="0"/>
    <x v="33"/>
    <x v="0"/>
    <s v="technology/makerspaces"/>
    <n v="1.7070000000000001"/>
    <x v="1975"/>
    <x v="2"/>
    <x v="37"/>
    <x v="2668"/>
    <d v="2015-11-09T14:32:00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x v="202"/>
    <x v="0"/>
    <s v="technology/makerspaces"/>
    <n v="1.25125"/>
    <x v="1976"/>
    <x v="2"/>
    <x v="37"/>
    <x v="2669"/>
    <d v="2016-01-10T00:51:36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x v="65"/>
    <x v="1"/>
    <s v="technology/makerspaces"/>
    <n v="6.4158609339642042E-2"/>
    <x v="1977"/>
    <x v="2"/>
    <x v="37"/>
    <x v="2670"/>
    <d v="2014-07-29T00:29:40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x v="87"/>
    <x v="1"/>
    <s v="technology/makerspaces"/>
    <n v="0.11344"/>
    <x v="1978"/>
    <x v="2"/>
    <x v="37"/>
    <x v="2671"/>
    <d v="2014-12-19T19:38:00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x v="5"/>
    <x v="1"/>
    <s v="technology/makerspaces"/>
    <n v="0.33189999999999997"/>
    <x v="1979"/>
    <x v="2"/>
    <x v="37"/>
    <x v="2672"/>
    <d v="2015-12-28T06:00:00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x v="36"/>
    <x v="1"/>
    <s v="technology/makerspaces"/>
    <n v="0.27579999999999999"/>
    <x v="1980"/>
    <x v="2"/>
    <x v="37"/>
    <x v="2673"/>
    <d v="2014-10-29T22:45:00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x v="199"/>
    <x v="1"/>
    <s v="technology/makerspaces"/>
    <n v="0.62839999999999996"/>
    <x v="1981"/>
    <x v="2"/>
    <x v="37"/>
    <x v="2674"/>
    <d v="2016-07-05T04:59:00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x v="60"/>
    <x v="1"/>
    <s v="technology/makerspaces"/>
    <n v="7.5880000000000003E-2"/>
    <x v="1982"/>
    <x v="2"/>
    <x v="37"/>
    <x v="2675"/>
    <d v="2014-11-10T21:34:49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x v="82"/>
    <x v="1"/>
    <s v="technology/makerspaces"/>
    <n v="0.50380952380952382"/>
    <x v="1983"/>
    <x v="2"/>
    <x v="37"/>
    <x v="2676"/>
    <d v="2016-05-22T14:59:34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x v="74"/>
    <x v="1"/>
    <s v="technology/makerspaces"/>
    <n v="0.17512820512820512"/>
    <x v="1984"/>
    <x v="2"/>
    <x v="37"/>
    <x v="2677"/>
    <d v="2014-07-03T00:42:23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x v="84"/>
    <x v="1"/>
    <s v="technology/makerspaces"/>
    <n v="1.3750000000000001E-4"/>
    <x v="1985"/>
    <x v="2"/>
    <x v="37"/>
    <x v="2678"/>
    <d v="2015-09-24T19:09:25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x v="83"/>
    <x v="1"/>
    <s v="technology/makerspaces"/>
    <n v="3.3E-3"/>
    <x v="895"/>
    <x v="2"/>
    <x v="37"/>
    <x v="2679"/>
    <d v="2015-02-28T00:01:34"/>
  </r>
  <r>
    <x v="2680"/>
    <x v="2679"/>
    <s v="iHeartPillow, Connecting loved ones"/>
    <n v="32000"/>
    <n v="276"/>
    <x v="2"/>
    <x v="3"/>
    <s v="EUR"/>
    <n v="1459915491"/>
    <n v="1457327091"/>
    <x v="0"/>
    <x v="80"/>
    <x v="1"/>
    <s v="technology/makerspaces"/>
    <n v="8.6250000000000007E-3"/>
    <x v="160"/>
    <x v="2"/>
    <x v="37"/>
    <x v="2680"/>
    <d v="2016-04-06T04:04:51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0"/>
    <x v="84"/>
    <x v="1"/>
    <s v="food/food trucks"/>
    <n v="6.875E-3"/>
    <x v="446"/>
    <x v="7"/>
    <x v="19"/>
    <x v="2681"/>
    <d v="2014-07-10T21:29:10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0"/>
    <x v="9"/>
    <x v="1"/>
    <s v="food/food trucks"/>
    <n v="0.28299999999999997"/>
    <x v="1986"/>
    <x v="7"/>
    <x v="19"/>
    <x v="2682"/>
    <d v="2014-11-22T05:59:00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x v="83"/>
    <x v="1"/>
    <s v="food/food trucks"/>
    <n v="2.3999999999999998E-3"/>
    <x v="1053"/>
    <x v="7"/>
    <x v="19"/>
    <x v="2683"/>
    <d v="2015-03-01T18:07:20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x v="80"/>
    <x v="1"/>
    <s v="food/food trucks"/>
    <n v="1.1428571428571429E-2"/>
    <x v="444"/>
    <x v="7"/>
    <x v="19"/>
    <x v="2684"/>
    <d v="2014-08-09T21:57:05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x v="29"/>
    <x v="1"/>
    <s v="food/food trucks"/>
    <n v="2.0000000000000001E-4"/>
    <x v="119"/>
    <x v="7"/>
    <x v="19"/>
    <x v="2685"/>
    <d v="2015-04-27T15:42:10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x v="78"/>
    <x v="1"/>
    <s v="food/food trucks"/>
    <n v="0"/>
    <x v="121"/>
    <x v="7"/>
    <x v="19"/>
    <x v="2686"/>
    <d v="2014-09-30T23:23:43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0"/>
    <x v="78"/>
    <x v="1"/>
    <s v="food/food trucks"/>
    <n v="0"/>
    <x v="121"/>
    <x v="7"/>
    <x v="19"/>
    <x v="2687"/>
    <d v="2015-06-29T15:21:58"/>
  </r>
  <r>
    <x v="2688"/>
    <x v="2687"/>
    <s v="The amazing gourmet Mac N Cheez Food Truck Campaigne!"/>
    <n v="50000"/>
    <n v="74"/>
    <x v="2"/>
    <x v="0"/>
    <s v="USD"/>
    <n v="1424746800"/>
    <n v="1422067870"/>
    <x v="0"/>
    <x v="25"/>
    <x v="1"/>
    <s v="food/food trucks"/>
    <n v="1.48E-3"/>
    <x v="1987"/>
    <x v="7"/>
    <x v="19"/>
    <x v="2688"/>
    <d v="2015-02-24T03:00:00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x v="29"/>
    <x v="1"/>
    <s v="food/food trucks"/>
    <n v="2.8571428571428571E-5"/>
    <x v="120"/>
    <x v="7"/>
    <x v="19"/>
    <x v="2689"/>
    <d v="2016-07-30T23:04:50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x v="115"/>
    <x v="1"/>
    <s v="food/food trucks"/>
    <n v="0.107325"/>
    <x v="1988"/>
    <x v="7"/>
    <x v="19"/>
    <x v="2690"/>
    <d v="2015-06-03T02:31:16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x v="0"/>
    <x v="84"/>
    <x v="1"/>
    <s v="food/food trucks"/>
    <n v="5.3846153846153844E-4"/>
    <x v="844"/>
    <x v="7"/>
    <x v="19"/>
    <x v="2691"/>
    <d v="2015-05-10T17:22:37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x v="29"/>
    <x v="1"/>
    <s v="food/food trucks"/>
    <n v="7.1428571428571426E-3"/>
    <x v="384"/>
    <x v="7"/>
    <x v="19"/>
    <x v="2692"/>
    <d v="2015-03-25T07:01:00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x v="83"/>
    <x v="1"/>
    <s v="food/food trucks"/>
    <n v="8.0000000000000002E-3"/>
    <x v="140"/>
    <x v="7"/>
    <x v="19"/>
    <x v="2693"/>
    <d v="2014-08-13T03:19:26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x v="29"/>
    <x v="1"/>
    <s v="food/food trucks"/>
    <n v="3.3333333333333335E-5"/>
    <x v="120"/>
    <x v="7"/>
    <x v="19"/>
    <x v="2694"/>
    <d v="2014-09-26T03:22: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x v="0"/>
    <x v="83"/>
    <x v="1"/>
    <s v="food/food trucks"/>
    <n v="4.7333333333333333E-3"/>
    <x v="1989"/>
    <x v="7"/>
    <x v="19"/>
    <x v="2695"/>
    <d v="2015-04-14T03:21:58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x v="44"/>
    <x v="1"/>
    <s v="food/food trucks"/>
    <n v="5.6500000000000002E-2"/>
    <x v="1990"/>
    <x v="7"/>
    <x v="19"/>
    <x v="2696"/>
    <d v="2014-12-25T20:16:00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0"/>
    <x v="47"/>
    <x v="1"/>
    <s v="food/food trucks"/>
    <n v="0.26352173913043481"/>
    <x v="1991"/>
    <x v="7"/>
    <x v="19"/>
    <x v="2697"/>
    <d v="2015-08-02T22:00:00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x v="84"/>
    <x v="1"/>
    <s v="food/food trucks"/>
    <n v="3.2512500000000002E-3"/>
    <x v="1992"/>
    <x v="7"/>
    <x v="19"/>
    <x v="2698"/>
    <d v="2014-06-27T21:33:28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0"/>
    <x v="78"/>
    <x v="1"/>
    <s v="food/food trucks"/>
    <n v="0"/>
    <x v="121"/>
    <x v="7"/>
    <x v="19"/>
    <x v="2699"/>
    <d v="2014-08-08T21:31:03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x v="80"/>
    <x v="1"/>
    <s v="food/food trucks"/>
    <n v="7.0007000700070005E-3"/>
    <x v="844"/>
    <x v="7"/>
    <x v="19"/>
    <x v="2700"/>
    <d v="2014-09-18T20:59:32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x v="67"/>
    <x v="1"/>
    <s v="theater/spaces"/>
    <n v="0.46176470588235297"/>
    <x v="1993"/>
    <x v="1"/>
    <x v="38"/>
    <x v="2701"/>
    <d v="2017-04-07T17:35:34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x v="55"/>
    <x v="1"/>
    <s v="theater/spaces"/>
    <n v="0.34410000000000002"/>
    <x v="1994"/>
    <x v="1"/>
    <x v="38"/>
    <x v="2702"/>
    <d v="2017-04-05T18:14:37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x v="0"/>
    <x v="43"/>
    <x v="1"/>
    <s v="theater/spaces"/>
    <n v="1.0375000000000001"/>
    <x v="1995"/>
    <x v="1"/>
    <x v="38"/>
    <x v="2703"/>
    <d v="2017-03-22T15:33:50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x v="63"/>
    <x v="1"/>
    <s v="theater/spaces"/>
    <n v="6.0263157894736845E-2"/>
    <x v="1996"/>
    <x v="1"/>
    <x v="38"/>
    <x v="2704"/>
    <d v="2017-04-05T19:41:54"/>
  </r>
  <r>
    <x v="2705"/>
    <x v="2704"/>
    <s v="Help light the lights at the historic Fischer Theatre in Danville, IL."/>
    <n v="16500"/>
    <n v="1739"/>
    <x v="3"/>
    <x v="0"/>
    <s v="USD"/>
    <n v="1490389158"/>
    <n v="1486504758"/>
    <x v="0"/>
    <x v="22"/>
    <x v="1"/>
    <s v="theater/spaces"/>
    <n v="0.10539393939393939"/>
    <x v="1997"/>
    <x v="1"/>
    <x v="38"/>
    <x v="2705"/>
    <d v="2017-03-24T20:59:1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x v="40"/>
    <x v="0"/>
    <s v="theater/spaces"/>
    <n v="1.1229714285714285"/>
    <x v="1998"/>
    <x v="1"/>
    <x v="38"/>
    <x v="2706"/>
    <d v="2014-10-16T06:59:00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1"/>
    <x v="476"/>
    <x v="0"/>
    <s v="theater/spaces"/>
    <n v="3.50844625"/>
    <x v="1999"/>
    <x v="1"/>
    <x v="38"/>
    <x v="2707"/>
    <d v="2013-05-27T06:59:00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1"/>
    <x v="477"/>
    <x v="0"/>
    <s v="theater/spaces"/>
    <n v="2.3321535"/>
    <x v="2000"/>
    <x v="1"/>
    <x v="38"/>
    <x v="2708"/>
    <d v="2016-07-21T16:45:26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x v="478"/>
    <x v="0"/>
    <s v="theater/spaces"/>
    <n v="1.01606"/>
    <x v="2001"/>
    <x v="1"/>
    <x v="38"/>
    <x v="2709"/>
    <d v="2016-10-04T03:59:00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x v="1"/>
    <x v="479"/>
    <x v="0"/>
    <s v="theater/spaces"/>
    <n v="1.5390035000000002"/>
    <x v="2002"/>
    <x v="1"/>
    <x v="38"/>
    <x v="2710"/>
    <d v="2014-08-09T02:00:00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x v="196"/>
    <x v="0"/>
    <s v="theater/spaces"/>
    <n v="1.007161125319693"/>
    <x v="2003"/>
    <x v="1"/>
    <x v="38"/>
    <x v="2711"/>
    <d v="2014-06-20T22:01:00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x v="235"/>
    <x v="0"/>
    <s v="theater/spaces"/>
    <n v="1.3138181818181818"/>
    <x v="2004"/>
    <x v="1"/>
    <x v="38"/>
    <x v="2712"/>
    <d v="2013-07-13T18:00:00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x v="480"/>
    <x v="0"/>
    <s v="theater/spaces"/>
    <n v="1.0224133333333334"/>
    <x v="2005"/>
    <x v="1"/>
    <x v="38"/>
    <x v="2713"/>
    <d v="2015-12-24T15:41:24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x v="1"/>
    <x v="120"/>
    <x v="0"/>
    <s v="theater/spaces"/>
    <n v="1.1635599999999999"/>
    <x v="2006"/>
    <x v="1"/>
    <x v="38"/>
    <x v="2714"/>
    <d v="2016-10-14T23:00:00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x v="481"/>
    <x v="0"/>
    <s v="theater/spaces"/>
    <n v="2.6462241666666664"/>
    <x v="2007"/>
    <x v="1"/>
    <x v="38"/>
    <x v="2715"/>
    <d v="2016-02-21T09:33:4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x v="482"/>
    <x v="0"/>
    <s v="theater/spaces"/>
    <n v="1.1998010000000001"/>
    <x v="2008"/>
    <x v="1"/>
    <x v="38"/>
    <x v="2716"/>
    <d v="2015-10-08T07:59:53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x v="166"/>
    <x v="0"/>
    <s v="theater/spaces"/>
    <n v="1.2010400000000001"/>
    <x v="2009"/>
    <x v="1"/>
    <x v="38"/>
    <x v="2717"/>
    <d v="2014-12-06T22:57:29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x v="265"/>
    <x v="0"/>
    <s v="theater/spaces"/>
    <n v="1.0358333333333334"/>
    <x v="2010"/>
    <x v="1"/>
    <x v="38"/>
    <x v="2718"/>
    <d v="2016-05-03T23:00:00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x v="50"/>
    <x v="0"/>
    <s v="theater/spaces"/>
    <n v="1.0883333333333334"/>
    <x v="2011"/>
    <x v="1"/>
    <x v="38"/>
    <x v="2719"/>
    <d v="2016-04-17T23:44:54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0"/>
    <x v="210"/>
    <x v="0"/>
    <s v="theater/spaces"/>
    <n v="1.1812400000000001"/>
    <x v="2012"/>
    <x v="1"/>
    <x v="38"/>
    <x v="2720"/>
    <d v="2016-11-11T12:10:53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x v="314"/>
    <x v="0"/>
    <s v="technology/hardware"/>
    <n v="14.62"/>
    <x v="2013"/>
    <x v="2"/>
    <x v="30"/>
    <x v="2721"/>
    <d v="2013-09-06T19:00:0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x v="333"/>
    <x v="0"/>
    <s v="technology/hardware"/>
    <n v="2.5253999999999999"/>
    <x v="2014"/>
    <x v="2"/>
    <x v="30"/>
    <x v="2722"/>
    <d v="2017-01-29T20:34:13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x v="282"/>
    <x v="0"/>
    <s v="technology/hardware"/>
    <n v="1.4005000000000001"/>
    <x v="2015"/>
    <x v="2"/>
    <x v="30"/>
    <x v="2723"/>
    <d v="2014-12-31T21:08:08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x v="483"/>
    <x v="0"/>
    <s v="technology/hardware"/>
    <n v="2.9687520259319289"/>
    <x v="2016"/>
    <x v="2"/>
    <x v="30"/>
    <x v="2724"/>
    <d v="2015-08-15T07:50:59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0"/>
    <x v="116"/>
    <x v="0"/>
    <s v="technology/hardware"/>
    <n v="1.445425"/>
    <x v="2017"/>
    <x v="2"/>
    <x v="30"/>
    <x v="2725"/>
    <d v="2017-03-01T17:52:15"/>
  </r>
  <r>
    <x v="2726"/>
    <x v="2725"/>
    <s v="Krimston TWO: iPhone Dual SIM Case"/>
    <n v="100000"/>
    <n v="105745"/>
    <x v="0"/>
    <x v="0"/>
    <s v="USD"/>
    <n v="1461333311"/>
    <n v="1458741311"/>
    <x v="0"/>
    <x v="442"/>
    <x v="0"/>
    <s v="technology/hardware"/>
    <n v="1.05745"/>
    <x v="2018"/>
    <x v="2"/>
    <x v="30"/>
    <x v="2726"/>
    <d v="2016-04-22T13:55:11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x v="484"/>
    <x v="0"/>
    <s v="technology/hardware"/>
    <n v="4.9321000000000002"/>
    <x v="2019"/>
    <x v="2"/>
    <x v="30"/>
    <x v="2727"/>
    <d v="2015-08-07T16:14:23"/>
  </r>
  <r>
    <x v="2728"/>
    <x v="2727"/>
    <s v="SSD, WiFi, RTC w/Battery and high power USB all in one shield."/>
    <n v="15000"/>
    <n v="30274"/>
    <x v="0"/>
    <x v="0"/>
    <s v="USD"/>
    <n v="1451485434"/>
    <n v="1448461434"/>
    <x v="0"/>
    <x v="413"/>
    <x v="0"/>
    <s v="technology/hardware"/>
    <n v="2.0182666666666669"/>
    <x v="2020"/>
    <x v="2"/>
    <x v="30"/>
    <x v="2728"/>
    <d v="2015-12-30T14:23:54"/>
  </r>
  <r>
    <x v="2729"/>
    <x v="2728"/>
    <s v="A luggage that is more than a luggage! It is what you want it to be."/>
    <n v="7500"/>
    <n v="7833"/>
    <x v="0"/>
    <x v="0"/>
    <s v="USD"/>
    <n v="1430459197"/>
    <n v="1427867197"/>
    <x v="0"/>
    <x v="23"/>
    <x v="0"/>
    <s v="technology/hardware"/>
    <n v="1.0444"/>
    <x v="2021"/>
    <x v="2"/>
    <x v="30"/>
    <x v="2729"/>
    <d v="2015-05-01T05:46:37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0"/>
    <x v="345"/>
    <x v="0"/>
    <s v="technology/hardware"/>
    <n v="1.7029262962962963"/>
    <x v="2022"/>
    <x v="2"/>
    <x v="30"/>
    <x v="2730"/>
    <d v="2013-04-22T12:59:35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x v="77"/>
    <x v="0"/>
    <s v="technology/hardware"/>
    <n v="1.0430333333333333"/>
    <x v="2023"/>
    <x v="2"/>
    <x v="30"/>
    <x v="2731"/>
    <d v="2014-10-18T04:00:0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x v="96"/>
    <x v="0"/>
    <s v="technology/hardware"/>
    <n v="1.1825000000000001"/>
    <x v="2024"/>
    <x v="2"/>
    <x v="30"/>
    <x v="2732"/>
    <d v="2013-05-28T00:00:0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x v="46"/>
    <x v="0"/>
    <s v="technology/hardware"/>
    <n v="1.07538"/>
    <x v="2025"/>
    <x v="2"/>
    <x v="30"/>
    <x v="2733"/>
    <d v="2015-04-10T05:32:54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x v="430"/>
    <x v="0"/>
    <s v="technology/hardware"/>
    <n v="22603"/>
    <x v="2026"/>
    <x v="2"/>
    <x v="30"/>
    <x v="2734"/>
    <d v="2016-10-13T21:59:0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x v="485"/>
    <x v="0"/>
    <s v="technology/hardware"/>
    <n v="9.7813466666666677"/>
    <x v="2027"/>
    <x v="2"/>
    <x v="30"/>
    <x v="2735"/>
    <d v="2013-03-13T20:00:0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x v="6"/>
    <x v="0"/>
    <s v="technology/hardware"/>
    <n v="1.2290000000000001"/>
    <x v="2028"/>
    <x v="2"/>
    <x v="30"/>
    <x v="2736"/>
    <d v="2014-04-23T15:59:33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x v="231"/>
    <x v="0"/>
    <s v="technology/hardware"/>
    <n v="2.4606080000000001"/>
    <x v="2029"/>
    <x v="2"/>
    <x v="30"/>
    <x v="2737"/>
    <d v="2014-01-15T19:00:0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x v="41"/>
    <x v="0"/>
    <s v="technology/hardware"/>
    <n v="1.4794"/>
    <x v="2030"/>
    <x v="2"/>
    <x v="30"/>
    <x v="2738"/>
    <d v="2016-11-06T03:26:44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x v="277"/>
    <x v="0"/>
    <s v="technology/hardware"/>
    <n v="3.8409090909090908"/>
    <x v="2031"/>
    <x v="2"/>
    <x v="30"/>
    <x v="2739"/>
    <d v="2014-05-05T21:18:37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0"/>
    <x v="57"/>
    <x v="0"/>
    <s v="technology/hardware"/>
    <n v="1.0333333333333334"/>
    <x v="2032"/>
    <x v="2"/>
    <x v="30"/>
    <x v="2740"/>
    <d v="2015-03-11T23:45:52"/>
  </r>
  <r>
    <x v="2741"/>
    <x v="2740"/>
    <s v="Help me publish my 1st children's book as an aspiring author!"/>
    <n v="8000"/>
    <n v="35"/>
    <x v="2"/>
    <x v="0"/>
    <s v="USD"/>
    <n v="1413770820"/>
    <n v="1412005602"/>
    <x v="0"/>
    <x v="80"/>
    <x v="1"/>
    <s v="publishing/children's books"/>
    <n v="4.3750000000000004E-3"/>
    <x v="440"/>
    <x v="3"/>
    <x v="39"/>
    <x v="2741"/>
    <d v="2014-10-20T02:07:00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0"/>
    <x v="59"/>
    <x v="1"/>
    <s v="publishing/children's books"/>
    <n v="0.29239999999999999"/>
    <x v="2033"/>
    <x v="3"/>
    <x v="39"/>
    <x v="2742"/>
    <d v="2012-05-15T17:16:27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x v="78"/>
    <x v="1"/>
    <s v="publishing/children's books"/>
    <n v="0"/>
    <x v="121"/>
    <x v="3"/>
    <x v="39"/>
    <x v="2743"/>
    <d v="2016-10-19T07:53:27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x v="19"/>
    <x v="1"/>
    <s v="publishing/children's books"/>
    <n v="5.2187499999999998E-2"/>
    <x v="2034"/>
    <x v="3"/>
    <x v="39"/>
    <x v="2744"/>
    <d v="2012-02-29T01:29:58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x v="72"/>
    <x v="1"/>
    <s v="publishing/children's books"/>
    <n v="0.21887499999999999"/>
    <x v="2035"/>
    <x v="3"/>
    <x v="39"/>
    <x v="2745"/>
    <d v="2012-07-14T23:42:48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x v="10"/>
    <x v="1"/>
    <s v="publishing/children's books"/>
    <n v="0.26700000000000002"/>
    <x v="2036"/>
    <x v="3"/>
    <x v="39"/>
    <x v="2746"/>
    <d v="2014-08-29T18:45:11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x v="80"/>
    <x v="1"/>
    <s v="publishing/children's books"/>
    <n v="0.28000000000000003"/>
    <x v="436"/>
    <x v="3"/>
    <x v="39"/>
    <x v="2747"/>
    <d v="2012-06-16T03:10:00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x v="0"/>
    <x v="80"/>
    <x v="1"/>
    <s v="publishing/children's books"/>
    <n v="1.06E-2"/>
    <x v="514"/>
    <x v="3"/>
    <x v="39"/>
    <x v="2748"/>
    <d v="2016-09-02T17:03:22"/>
  </r>
  <r>
    <x v="2749"/>
    <x v="2748"/>
    <s v="Self-publishing my children's book."/>
    <n v="10000"/>
    <n v="110"/>
    <x v="2"/>
    <x v="0"/>
    <s v="USD"/>
    <n v="1428171037"/>
    <n v="1425582637"/>
    <x v="0"/>
    <x v="84"/>
    <x v="1"/>
    <s v="publishing/children's books"/>
    <n v="1.0999999999999999E-2"/>
    <x v="698"/>
    <x v="3"/>
    <x v="39"/>
    <x v="2749"/>
    <d v="2015-04-04T18:10:37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0"/>
    <x v="78"/>
    <x v="1"/>
    <s v="publishing/children's books"/>
    <n v="0"/>
    <x v="121"/>
    <x v="3"/>
    <x v="39"/>
    <x v="2750"/>
    <d v="2012-06-30T20:00:00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x v="78"/>
    <x v="1"/>
    <s v="publishing/children's books"/>
    <n v="0"/>
    <x v="121"/>
    <x v="3"/>
    <x v="39"/>
    <x v="2751"/>
    <d v="2014-06-17T21:17:22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x v="25"/>
    <x v="1"/>
    <s v="publishing/children's books"/>
    <n v="0.11458333333333333"/>
    <x v="2037"/>
    <x v="3"/>
    <x v="39"/>
    <x v="2752"/>
    <d v="2011-12-18T18:21:44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0"/>
    <x v="22"/>
    <x v="1"/>
    <s v="publishing/children's books"/>
    <n v="0.19"/>
    <x v="125"/>
    <x v="3"/>
    <x v="39"/>
    <x v="2753"/>
    <d v="2012-08-26T21:37:03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x v="78"/>
    <x v="1"/>
    <s v="publishing/children's books"/>
    <n v="0"/>
    <x v="121"/>
    <x v="3"/>
    <x v="39"/>
    <x v="2754"/>
    <d v="2014-09-11T15:15:51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0"/>
    <x v="41"/>
    <x v="1"/>
    <s v="publishing/children's books"/>
    <n v="0.52"/>
    <x v="2038"/>
    <x v="3"/>
    <x v="39"/>
    <x v="2755"/>
    <d v="2015-04-08T18:58:47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x v="51"/>
    <x v="1"/>
    <s v="publishing/children's books"/>
    <n v="0.1048"/>
    <x v="2039"/>
    <x v="3"/>
    <x v="39"/>
    <x v="2756"/>
    <d v="2014-01-11T21:36:41"/>
  </r>
  <r>
    <x v="2757"/>
    <x v="2756"/>
    <s v="A children's letter book that Lampoons Hillary Clinton"/>
    <n v="1500"/>
    <n v="10"/>
    <x v="2"/>
    <x v="0"/>
    <s v="USD"/>
    <n v="1470498332"/>
    <n v="1469202332"/>
    <x v="0"/>
    <x v="84"/>
    <x v="1"/>
    <s v="publishing/children's books"/>
    <n v="6.6666666666666671E-3"/>
    <x v="144"/>
    <x v="3"/>
    <x v="39"/>
    <x v="2757"/>
    <d v="2016-08-06T15:45:32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x v="79"/>
    <x v="1"/>
    <s v="publishing/children's books"/>
    <n v="0.11700000000000001"/>
    <x v="498"/>
    <x v="3"/>
    <x v="39"/>
    <x v="2758"/>
    <d v="2016-10-10T10:36:23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x v="84"/>
    <x v="1"/>
    <s v="publishing/children's books"/>
    <n v="0.105"/>
    <x v="1859"/>
    <x v="3"/>
    <x v="39"/>
    <x v="2759"/>
    <d v="2016-07-16T08:47:46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x v="78"/>
    <x v="1"/>
    <s v="publishing/children's books"/>
    <n v="0"/>
    <x v="121"/>
    <x v="3"/>
    <x v="39"/>
    <x v="2760"/>
    <d v="2013-06-20T11:04:18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x v="0"/>
    <x v="80"/>
    <x v="1"/>
    <s v="publishing/children's books"/>
    <n v="7.1999999999999998E-3"/>
    <x v="377"/>
    <x v="3"/>
    <x v="39"/>
    <x v="2761"/>
    <d v="2013-01-03T01:31:33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0"/>
    <x v="29"/>
    <x v="1"/>
    <s v="publishing/children's books"/>
    <n v="7.6923076923076927E-3"/>
    <x v="384"/>
    <x v="3"/>
    <x v="39"/>
    <x v="2762"/>
    <d v="2012-03-18T23:53:15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x v="0"/>
    <x v="83"/>
    <x v="1"/>
    <s v="publishing/children's books"/>
    <n v="2.2842639593908631E-3"/>
    <x v="180"/>
    <x v="3"/>
    <x v="39"/>
    <x v="2763"/>
    <d v="2013-05-24T13:54:44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x v="80"/>
    <x v="1"/>
    <s v="publishing/children's books"/>
    <n v="1.125E-2"/>
    <x v="798"/>
    <x v="3"/>
    <x v="39"/>
    <x v="2764"/>
    <d v="2012-05-30T19:00:00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0"/>
    <x v="78"/>
    <x v="1"/>
    <s v="publishing/children's books"/>
    <n v="0"/>
    <x v="121"/>
    <x v="3"/>
    <x v="39"/>
    <x v="2765"/>
    <d v="2012-10-28T13:53:48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x v="80"/>
    <x v="1"/>
    <s v="publishing/children's books"/>
    <n v="0.02"/>
    <x v="384"/>
    <x v="3"/>
    <x v="39"/>
    <x v="2766"/>
    <d v="2011-08-11T16:01:58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0"/>
    <x v="83"/>
    <x v="1"/>
    <s v="publishing/children's books"/>
    <n v="8.5000000000000006E-3"/>
    <x v="2040"/>
    <x v="3"/>
    <x v="39"/>
    <x v="2767"/>
    <d v="2015-08-16T23:00:50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x v="69"/>
    <x v="1"/>
    <s v="publishing/children's books"/>
    <n v="0.14314285714285716"/>
    <x v="2041"/>
    <x v="3"/>
    <x v="39"/>
    <x v="2768"/>
    <d v="2012-03-29T13:45:23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x v="84"/>
    <x v="1"/>
    <s v="publishing/children's books"/>
    <n v="2.5000000000000001E-3"/>
    <x v="120"/>
    <x v="3"/>
    <x v="39"/>
    <x v="2769"/>
    <d v="2014-06-05T19:49:50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x v="51"/>
    <x v="1"/>
    <s v="publishing/children's books"/>
    <n v="0.1041125"/>
    <x v="2042"/>
    <x v="3"/>
    <x v="39"/>
    <x v="2770"/>
    <d v="2014-03-18T15:55:30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x v="78"/>
    <x v="1"/>
    <s v="publishing/children's books"/>
    <n v="0"/>
    <x v="121"/>
    <x v="3"/>
    <x v="39"/>
    <x v="2771"/>
    <d v="2013-02-01T17:00:00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x v="78"/>
    <x v="1"/>
    <s v="publishing/children's books"/>
    <n v="0"/>
    <x v="121"/>
    <x v="3"/>
    <x v="39"/>
    <x v="2772"/>
    <d v="2013-10-05T20:51:34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0"/>
    <x v="29"/>
    <x v="1"/>
    <s v="publishing/children's books"/>
    <n v="1.8867924528301887E-3"/>
    <x v="120"/>
    <x v="3"/>
    <x v="39"/>
    <x v="2773"/>
    <d v="2016-04-24T20:45:21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x v="62"/>
    <x v="1"/>
    <s v="publishing/children's books"/>
    <n v="0.14249999999999999"/>
    <x v="2043"/>
    <x v="3"/>
    <x v="39"/>
    <x v="2774"/>
    <d v="2013-03-08T03:02:08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x v="84"/>
    <x v="1"/>
    <s v="publishing/children's books"/>
    <n v="0.03"/>
    <x v="766"/>
    <x v="3"/>
    <x v="39"/>
    <x v="2775"/>
    <d v="2011-12-16T00:19:14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x v="17"/>
    <x v="1"/>
    <s v="publishing/children's books"/>
    <n v="7.8809523809523815E-2"/>
    <x v="2044"/>
    <x v="3"/>
    <x v="39"/>
    <x v="2776"/>
    <d v="2015-06-12T07:07:56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x v="29"/>
    <x v="1"/>
    <s v="publishing/children's books"/>
    <n v="3.3333333333333335E-3"/>
    <x v="119"/>
    <x v="3"/>
    <x v="39"/>
    <x v="2777"/>
    <d v="2015-07-17T16:03:24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x v="41"/>
    <x v="1"/>
    <s v="publishing/children's books"/>
    <n v="0.25545454545454543"/>
    <x v="2045"/>
    <x v="3"/>
    <x v="39"/>
    <x v="2778"/>
    <d v="2014-08-25T23:28:26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x v="29"/>
    <x v="1"/>
    <s v="publishing/children's books"/>
    <n v="2.12E-2"/>
    <x v="450"/>
    <x v="3"/>
    <x v="39"/>
    <x v="2779"/>
    <d v="2015-11-22T15:03:41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x v="0"/>
    <x v="78"/>
    <x v="1"/>
    <s v="publishing/children's books"/>
    <n v="0"/>
    <x v="121"/>
    <x v="3"/>
    <x v="39"/>
    <x v="2780"/>
    <d v="2017-03-10T10:44:48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0"/>
    <x v="33"/>
    <x v="0"/>
    <s v="theater/plays"/>
    <n v="1.0528"/>
    <x v="1224"/>
    <x v="1"/>
    <x v="6"/>
    <x v="2781"/>
    <d v="2015-02-12T07:00:00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x v="0"/>
    <x v="59"/>
    <x v="0"/>
    <s v="theater/plays"/>
    <n v="1.2"/>
    <x v="590"/>
    <x v="1"/>
    <x v="6"/>
    <x v="2782"/>
    <d v="2015-02-17T04:59:00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x v="42"/>
    <x v="0"/>
    <s v="theater/plays"/>
    <n v="1.145"/>
    <x v="2046"/>
    <x v="1"/>
    <x v="6"/>
    <x v="2783"/>
    <d v="2015-04-23T12:50:4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x v="52"/>
    <x v="0"/>
    <s v="theater/plays"/>
    <n v="1.19"/>
    <x v="2047"/>
    <x v="1"/>
    <x v="6"/>
    <x v="2784"/>
    <d v="2014-10-29T18:54:03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0"/>
    <x v="136"/>
    <x v="0"/>
    <s v="theater/plays"/>
    <n v="1.0468"/>
    <x v="2048"/>
    <x v="1"/>
    <x v="6"/>
    <x v="2785"/>
    <d v="2016-08-05T21:00:00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x v="0"/>
    <x v="142"/>
    <x v="0"/>
    <s v="theater/plays"/>
    <n v="1.1783999999999999"/>
    <x v="2049"/>
    <x v="1"/>
    <x v="6"/>
    <x v="2786"/>
    <d v="2014-07-09T13:39:40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x v="44"/>
    <x v="0"/>
    <s v="theater/plays"/>
    <n v="1.1970000000000001"/>
    <x v="2050"/>
    <x v="1"/>
    <x v="6"/>
    <x v="2787"/>
    <d v="2014-07-18T04:45:52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x v="0"/>
    <x v="9"/>
    <x v="0"/>
    <s v="theater/plays"/>
    <n v="1.0249999999999999"/>
    <x v="594"/>
    <x v="1"/>
    <x v="6"/>
    <x v="2788"/>
    <d v="2016-07-29T16:50:43"/>
  </r>
  <r>
    <x v="2789"/>
    <x v="2788"/>
    <s v="BNT's Biggest Adventure So Far: Our 2015 full length production!"/>
    <n v="3000"/>
    <n v="3035"/>
    <x v="0"/>
    <x v="0"/>
    <s v="USD"/>
    <n v="1426132800"/>
    <n v="1424477934"/>
    <x v="0"/>
    <x v="54"/>
    <x v="0"/>
    <s v="theater/plays"/>
    <n v="1.0116666666666667"/>
    <x v="2051"/>
    <x v="1"/>
    <x v="6"/>
    <x v="2789"/>
    <d v="2015-03-12T04:00:00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x v="36"/>
    <x v="0"/>
    <s v="theater/plays"/>
    <n v="1.0533333333333332"/>
    <x v="2052"/>
    <x v="1"/>
    <x v="6"/>
    <x v="2790"/>
    <d v="2015-02-11T22:31:43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x v="33"/>
    <x v="0"/>
    <s v="theater/plays"/>
    <n v="1.0249999999999999"/>
    <x v="2053"/>
    <x v="1"/>
    <x v="6"/>
    <x v="2791"/>
    <d v="2016-09-09T04:00:00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x v="54"/>
    <x v="0"/>
    <s v="theater/plays"/>
    <n v="1.0760000000000001"/>
    <x v="2054"/>
    <x v="1"/>
    <x v="6"/>
    <x v="2792"/>
    <d v="2015-08-12T05:32:39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x v="196"/>
    <x v="0"/>
    <s v="theater/plays"/>
    <n v="1.105675"/>
    <x v="2055"/>
    <x v="1"/>
    <x v="6"/>
    <x v="2793"/>
    <d v="2015-07-21T10:03:25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x v="83"/>
    <x v="0"/>
    <s v="theater/plays"/>
    <n v="1.5"/>
    <x v="384"/>
    <x v="1"/>
    <x v="6"/>
    <x v="2794"/>
    <d v="2016-03-03T19:00:00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x v="9"/>
    <x v="0"/>
    <s v="theater/plays"/>
    <n v="1.0428571428571429"/>
    <x v="2056"/>
    <x v="1"/>
    <x v="6"/>
    <x v="2795"/>
    <d v="2014-06-06T23:00:00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x v="64"/>
    <x v="0"/>
    <s v="theater/plays"/>
    <n v="1.155"/>
    <x v="895"/>
    <x v="1"/>
    <x v="6"/>
    <x v="2796"/>
    <d v="2014-07-05T12:40:28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x v="225"/>
    <x v="0"/>
    <s v="theater/plays"/>
    <n v="1.02645125"/>
    <x v="2057"/>
    <x v="1"/>
    <x v="6"/>
    <x v="2797"/>
    <d v="2014-07-08T22:34:00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x v="237"/>
    <x v="0"/>
    <s v="theater/plays"/>
    <n v="1.014"/>
    <x v="2058"/>
    <x v="1"/>
    <x v="6"/>
    <x v="2798"/>
    <d v="2015-07-31T16:00:00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x v="208"/>
    <x v="0"/>
    <s v="theater/plays"/>
    <n v="1.1663479999999999"/>
    <x v="2059"/>
    <x v="1"/>
    <x v="6"/>
    <x v="2799"/>
    <d v="2016-06-17T16:00:00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x v="162"/>
    <x v="0"/>
    <s v="theater/plays"/>
    <n v="1.33"/>
    <x v="2060"/>
    <x v="1"/>
    <x v="6"/>
    <x v="2800"/>
    <d v="2015-01-04T13:16:0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0"/>
    <x v="62"/>
    <x v="0"/>
    <s v="theater/plays"/>
    <n v="1.3320000000000001"/>
    <x v="2061"/>
    <x v="1"/>
    <x v="6"/>
    <x v="2801"/>
    <d v="2014-10-10T11:00:00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x v="240"/>
    <x v="0"/>
    <s v="theater/plays"/>
    <n v="1.0183333333333333"/>
    <x v="2062"/>
    <x v="1"/>
    <x v="6"/>
    <x v="2802"/>
    <d v="2015-08-06T15:31:47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x v="261"/>
    <x v="0"/>
    <s v="theater/plays"/>
    <n v="1.2795000000000001"/>
    <x v="2063"/>
    <x v="1"/>
    <x v="6"/>
    <x v="2803"/>
    <d v="2015-07-16T00:00:00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x v="23"/>
    <x v="0"/>
    <s v="theater/plays"/>
    <n v="1.1499999999999999"/>
    <x v="73"/>
    <x v="1"/>
    <x v="6"/>
    <x v="2804"/>
    <d v="2014-09-29T10:53:10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x v="59"/>
    <x v="0"/>
    <s v="theater/plays"/>
    <n v="1.1000000000000001"/>
    <x v="2064"/>
    <x v="1"/>
    <x v="6"/>
    <x v="2805"/>
    <d v="2015-08-22T12:07:53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x v="88"/>
    <x v="0"/>
    <s v="theater/plays"/>
    <n v="1.121"/>
    <x v="2065"/>
    <x v="1"/>
    <x v="6"/>
    <x v="2806"/>
    <d v="2015-08-05T11:00:00"/>
  </r>
  <r>
    <x v="2807"/>
    <x v="2806"/>
    <s v="Bringing Shakespeare back to the Playwrights"/>
    <n v="5000"/>
    <n v="6300"/>
    <x v="0"/>
    <x v="0"/>
    <s v="USD"/>
    <n v="1435611438"/>
    <n v="1433019438"/>
    <x v="0"/>
    <x v="251"/>
    <x v="0"/>
    <s v="theater/plays"/>
    <n v="1.26"/>
    <x v="2066"/>
    <x v="1"/>
    <x v="6"/>
    <x v="2807"/>
    <d v="2015-06-29T20:57:18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x v="50"/>
    <x v="0"/>
    <s v="theater/plays"/>
    <n v="1.0024444444444445"/>
    <x v="2067"/>
    <x v="1"/>
    <x v="6"/>
    <x v="2808"/>
    <d v="2015-08-22T20:18:55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x v="64"/>
    <x v="0"/>
    <s v="theater/plays"/>
    <n v="1.024"/>
    <x v="2068"/>
    <x v="1"/>
    <x v="6"/>
    <x v="2809"/>
    <d v="2016-03-30T14:39:00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x v="7"/>
    <x v="0"/>
    <s v="theater/plays"/>
    <n v="1.0820000000000001"/>
    <x v="2069"/>
    <x v="1"/>
    <x v="6"/>
    <x v="2810"/>
    <d v="2014-06-01T03:59:00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0"/>
    <x v="52"/>
    <x v="0"/>
    <s v="theater/plays"/>
    <n v="1.0026999999999999"/>
    <x v="2070"/>
    <x v="1"/>
    <x v="6"/>
    <x v="2811"/>
    <d v="2015-02-23T11:55:03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x v="183"/>
    <x v="0"/>
    <s v="theater/plays"/>
    <n v="1.133"/>
    <x v="2071"/>
    <x v="1"/>
    <x v="6"/>
    <x v="2812"/>
    <d v="2015-04-06T04:00:00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x v="93"/>
    <x v="0"/>
    <s v="theater/plays"/>
    <n v="1.2757571428571428"/>
    <x v="2072"/>
    <x v="1"/>
    <x v="6"/>
    <x v="2813"/>
    <d v="2016-12-14T17:49:21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x v="31"/>
    <x v="0"/>
    <s v="theater/plays"/>
    <n v="1.0773333333333333"/>
    <x v="2073"/>
    <x v="1"/>
    <x v="6"/>
    <x v="2814"/>
    <d v="2015-05-09T09:35:15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x v="25"/>
    <x v="0"/>
    <s v="theater/plays"/>
    <n v="2.42"/>
    <x v="2074"/>
    <x v="1"/>
    <x v="6"/>
    <x v="2815"/>
    <d v="2016-08-07T18:38:29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x v="39"/>
    <x v="0"/>
    <s v="theater/plays"/>
    <n v="1.4156666666666666"/>
    <x v="2075"/>
    <x v="1"/>
    <x v="6"/>
    <x v="2816"/>
    <d v="2015-08-02T16:00:00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x v="51"/>
    <x v="0"/>
    <s v="theater/plays"/>
    <n v="1.3"/>
    <x v="2076"/>
    <x v="1"/>
    <x v="6"/>
    <x v="2817"/>
    <d v="2015-02-28T15:14:22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x v="332"/>
    <x v="0"/>
    <s v="theater/plays"/>
    <n v="1.0603"/>
    <x v="2077"/>
    <x v="1"/>
    <x v="6"/>
    <x v="2818"/>
    <d v="2015-09-23T14:21:2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x v="201"/>
    <x v="0"/>
    <s v="theater/plays"/>
    <n v="1.048"/>
    <x v="2078"/>
    <x v="1"/>
    <x v="6"/>
    <x v="2819"/>
    <d v="2015-06-14T12:36:49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x v="9"/>
    <x v="0"/>
    <s v="theater/plays"/>
    <n v="1.36"/>
    <x v="2079"/>
    <x v="1"/>
    <x v="6"/>
    <x v="2820"/>
    <d v="2016-02-26T00:00:00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x v="2"/>
    <x v="0"/>
    <s v="theater/plays"/>
    <n v="1"/>
    <x v="1383"/>
    <x v="1"/>
    <x v="6"/>
    <x v="2821"/>
    <d v="2014-09-23T22:08:55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x v="225"/>
    <x v="0"/>
    <s v="theater/plays"/>
    <n v="1"/>
    <x v="2080"/>
    <x v="1"/>
    <x v="6"/>
    <x v="2822"/>
    <d v="2015-03-27T15:24:52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x v="25"/>
    <x v="0"/>
    <s v="theater/plays"/>
    <n v="1.24"/>
    <x v="2081"/>
    <x v="1"/>
    <x v="6"/>
    <x v="2823"/>
    <d v="2015-03-31T22:59:00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0"/>
    <x v="41"/>
    <x v="0"/>
    <s v="theater/plays"/>
    <n v="1.1692307692307693"/>
    <x v="704"/>
    <x v="1"/>
    <x v="6"/>
    <x v="2824"/>
    <d v="2015-06-13T01:43:00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x v="13"/>
    <x v="0"/>
    <s v="theater/plays"/>
    <n v="1.0333333333333334"/>
    <x v="2082"/>
    <x v="1"/>
    <x v="6"/>
    <x v="2825"/>
    <d v="2015-12-04T19:01:2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x v="10"/>
    <x v="0"/>
    <s v="theater/plays"/>
    <n v="1.0774999999999999"/>
    <x v="2083"/>
    <x v="1"/>
    <x v="6"/>
    <x v="2826"/>
    <d v="2015-07-10T07:00:00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x v="23"/>
    <x v="0"/>
    <s v="theater/plays"/>
    <n v="1.2024999999999999"/>
    <x v="2084"/>
    <x v="1"/>
    <x v="6"/>
    <x v="2827"/>
    <d v="2016-06-03T16:30:00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x v="174"/>
    <x v="0"/>
    <s v="theater/plays"/>
    <n v="1.0037894736842106"/>
    <x v="2085"/>
    <x v="1"/>
    <x v="6"/>
    <x v="2828"/>
    <d v="2015-10-02T23:00:00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x v="88"/>
    <x v="0"/>
    <s v="theater/plays"/>
    <n v="1.0651999999999999"/>
    <x v="2086"/>
    <x v="1"/>
    <x v="6"/>
    <x v="2829"/>
    <d v="2016-06-02T10:25:18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x v="0"/>
    <x v="202"/>
    <x v="0"/>
    <s v="theater/plays"/>
    <n v="1"/>
    <x v="2087"/>
    <x v="1"/>
    <x v="6"/>
    <x v="2830"/>
    <d v="2014-05-12T03:59:00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x v="0"/>
    <x v="47"/>
    <x v="0"/>
    <s v="theater/plays"/>
    <n v="1.1066666666666667"/>
    <x v="2088"/>
    <x v="1"/>
    <x v="6"/>
    <x v="2831"/>
    <d v="2015-07-16T19:47:50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x v="195"/>
    <x v="0"/>
    <s v="theater/plays"/>
    <n v="1.1471959999999999"/>
    <x v="2089"/>
    <x v="1"/>
    <x v="6"/>
    <x v="2832"/>
    <d v="2014-11-23T22:00:00"/>
  </r>
  <r>
    <x v="2833"/>
    <x v="2832"/>
    <s v="A new play about exploring outer space"/>
    <n v="2700"/>
    <n v="2923"/>
    <x v="0"/>
    <x v="0"/>
    <s v="USD"/>
    <n v="1444528800"/>
    <n v="1442804633"/>
    <x v="0"/>
    <x v="2"/>
    <x v="0"/>
    <s v="theater/plays"/>
    <n v="1.0825925925925926"/>
    <x v="2090"/>
    <x v="1"/>
    <x v="6"/>
    <x v="2833"/>
    <d v="2015-10-11T02:00:00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x v="64"/>
    <x v="0"/>
    <s v="theater/plays"/>
    <n v="1.7"/>
    <x v="2091"/>
    <x v="1"/>
    <x v="6"/>
    <x v="2834"/>
    <d v="2015-01-30T23:02:10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x v="251"/>
    <x v="0"/>
    <s v="theater/plays"/>
    <n v="1.8709899999999999"/>
    <x v="2092"/>
    <x v="1"/>
    <x v="6"/>
    <x v="2835"/>
    <d v="2015-12-05T00:00:00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x v="202"/>
    <x v="0"/>
    <s v="theater/plays"/>
    <n v="1.0777777777777777"/>
    <x v="2093"/>
    <x v="1"/>
    <x v="6"/>
    <x v="2836"/>
    <d v="2017-02-18T04:59:00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x v="64"/>
    <x v="0"/>
    <s v="theater/plays"/>
    <n v="1"/>
    <x v="799"/>
    <x v="1"/>
    <x v="6"/>
    <x v="2837"/>
    <d v="2015-12-09T22:48:04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x v="241"/>
    <x v="0"/>
    <s v="theater/plays"/>
    <n v="1.2024999999999999"/>
    <x v="2094"/>
    <x v="1"/>
    <x v="6"/>
    <x v="2838"/>
    <d v="2014-08-13T22:00:00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x v="162"/>
    <x v="0"/>
    <s v="theater/plays"/>
    <n v="1.1142857142857143"/>
    <x v="2095"/>
    <x v="1"/>
    <x v="6"/>
    <x v="2839"/>
    <d v="2014-08-25T04:59:00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x v="462"/>
    <x v="0"/>
    <s v="theater/plays"/>
    <n v="1.04"/>
    <x v="2096"/>
    <x v="1"/>
    <x v="6"/>
    <x v="2840"/>
    <d v="2015-03-18T17:00:00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x v="29"/>
    <x v="1"/>
    <s v="theater/plays"/>
    <n v="0.01"/>
    <x v="119"/>
    <x v="1"/>
    <x v="6"/>
    <x v="2841"/>
    <d v="2015-12-13T18:44:57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x v="78"/>
    <x v="1"/>
    <s v="theater/plays"/>
    <n v="0"/>
    <x v="121"/>
    <x v="1"/>
    <x v="6"/>
    <x v="2842"/>
    <d v="2014-06-21T11:00:00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x v="78"/>
    <x v="1"/>
    <s v="theater/plays"/>
    <n v="0"/>
    <x v="121"/>
    <x v="1"/>
    <x v="6"/>
    <x v="2843"/>
    <d v="2016-06-13T04:00:00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x v="29"/>
    <x v="1"/>
    <s v="theater/plays"/>
    <n v="5.4545454545454543E-2"/>
    <x v="180"/>
    <x v="1"/>
    <x v="6"/>
    <x v="2844"/>
    <d v="2017-01-04T13:06:20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0"/>
    <x v="70"/>
    <x v="1"/>
    <s v="theater/plays"/>
    <n v="0.31546666666666667"/>
    <x v="2097"/>
    <x v="1"/>
    <x v="6"/>
    <x v="2845"/>
    <d v="2015-06-08T00:23:53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x v="78"/>
    <x v="1"/>
    <s v="theater/plays"/>
    <n v="0"/>
    <x v="121"/>
    <x v="1"/>
    <x v="6"/>
    <x v="2846"/>
    <d v="2015-05-29T16:36:34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x v="78"/>
    <x v="1"/>
    <s v="theater/plays"/>
    <n v="0"/>
    <x v="121"/>
    <x v="1"/>
    <x v="6"/>
    <x v="2847"/>
    <d v="2016-05-23T19:21:05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x v="83"/>
    <x v="1"/>
    <s v="theater/plays"/>
    <n v="2E-3"/>
    <x v="463"/>
    <x v="1"/>
    <x v="6"/>
    <x v="2848"/>
    <d v="2015-05-29T15:34:19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x v="29"/>
    <x v="1"/>
    <s v="theater/plays"/>
    <n v="0.01"/>
    <x v="144"/>
    <x v="1"/>
    <x v="6"/>
    <x v="2849"/>
    <d v="2016-04-23T10:16:40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x v="62"/>
    <x v="1"/>
    <s v="theater/plays"/>
    <n v="3.8875E-2"/>
    <x v="2098"/>
    <x v="1"/>
    <x v="6"/>
    <x v="2850"/>
    <d v="2014-09-06T00:10:11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x v="78"/>
    <x v="1"/>
    <s v="theater/plays"/>
    <n v="0"/>
    <x v="121"/>
    <x v="1"/>
    <x v="6"/>
    <x v="2851"/>
    <d v="2016-01-29T23:17:00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x v="79"/>
    <x v="1"/>
    <s v="theater/plays"/>
    <n v="1.9E-2"/>
    <x v="2099"/>
    <x v="1"/>
    <x v="6"/>
    <x v="2852"/>
    <d v="2014-06-21T01:05:03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x v="78"/>
    <x v="1"/>
    <s v="theater/plays"/>
    <n v="0"/>
    <x v="121"/>
    <x v="1"/>
    <x v="6"/>
    <x v="2853"/>
    <d v="2014-09-14T04:34:57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0"/>
    <x v="25"/>
    <x v="1"/>
    <s v="theater/plays"/>
    <n v="0.41699999999999998"/>
    <x v="2100"/>
    <x v="1"/>
    <x v="6"/>
    <x v="2854"/>
    <d v="2015-05-07T17:11:59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x v="81"/>
    <x v="1"/>
    <s v="theater/plays"/>
    <n v="0.5"/>
    <x v="88"/>
    <x v="1"/>
    <x v="6"/>
    <x v="2855"/>
    <d v="2016-01-29T23:34:00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x v="79"/>
    <x v="1"/>
    <s v="theater/plays"/>
    <n v="4.8666666666666664E-2"/>
    <x v="838"/>
    <x v="1"/>
    <x v="6"/>
    <x v="2856"/>
    <d v="2015-08-08T21:34:00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x v="41"/>
    <x v="1"/>
    <s v="theater/plays"/>
    <n v="0.19736842105263158"/>
    <x v="130"/>
    <x v="1"/>
    <x v="6"/>
    <x v="2857"/>
    <d v="2017-02-20T18:00:00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0"/>
    <x v="78"/>
    <x v="1"/>
    <s v="theater/plays"/>
    <n v="0"/>
    <x v="121"/>
    <x v="1"/>
    <x v="6"/>
    <x v="2858"/>
    <d v="2014-12-05T11:28:00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x v="0"/>
    <x v="29"/>
    <x v="1"/>
    <s v="theater/plays"/>
    <n v="1.7500000000000002E-2"/>
    <x v="436"/>
    <x v="1"/>
    <x v="6"/>
    <x v="2859"/>
    <d v="2015-10-16T08:41:44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x v="82"/>
    <x v="1"/>
    <s v="theater/plays"/>
    <n v="6.6500000000000004E-2"/>
    <x v="2101"/>
    <x v="1"/>
    <x v="6"/>
    <x v="2860"/>
    <d v="2016-06-19T19:12:5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x v="83"/>
    <x v="1"/>
    <s v="theater/plays"/>
    <n v="0.32"/>
    <x v="2102"/>
    <x v="1"/>
    <x v="6"/>
    <x v="2861"/>
    <d v="2015-09-24T14:10:48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x v="83"/>
    <x v="1"/>
    <s v="theater/plays"/>
    <n v="4.3307086614173228E-3"/>
    <x v="1782"/>
    <x v="1"/>
    <x v="6"/>
    <x v="2862"/>
    <d v="2014-06-24T18:57:09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x v="29"/>
    <x v="1"/>
    <s v="theater/plays"/>
    <n v="4.0000000000000002E-4"/>
    <x v="135"/>
    <x v="1"/>
    <x v="6"/>
    <x v="2863"/>
    <d v="2014-09-09T16:12:03"/>
  </r>
  <r>
    <x v="2864"/>
    <x v="2863"/>
    <s v="Accessible, original theatre for all!"/>
    <n v="2500"/>
    <n v="40"/>
    <x v="2"/>
    <x v="1"/>
    <s v="GBP"/>
    <n v="1437139080"/>
    <n v="1434552207"/>
    <x v="0"/>
    <x v="83"/>
    <x v="1"/>
    <s v="theater/plays"/>
    <n v="1.6E-2"/>
    <x v="140"/>
    <x v="1"/>
    <x v="6"/>
    <x v="2864"/>
    <d v="2015-07-17T13:18:00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x v="78"/>
    <x v="1"/>
    <s v="theater/plays"/>
    <n v="0"/>
    <x v="121"/>
    <x v="1"/>
    <x v="6"/>
    <x v="2865"/>
    <d v="2015-01-06T02:44:19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x v="84"/>
    <x v="1"/>
    <s v="theater/plays"/>
    <n v="8.9999999999999993E-3"/>
    <x v="381"/>
    <x v="1"/>
    <x v="6"/>
    <x v="2866"/>
    <d v="2016-10-14T22:00:00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x v="73"/>
    <x v="1"/>
    <s v="theater/plays"/>
    <n v="0.2016"/>
    <x v="2103"/>
    <x v="1"/>
    <x v="6"/>
    <x v="2867"/>
    <d v="2016-07-04T04:00:00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x v="65"/>
    <x v="1"/>
    <s v="theater/plays"/>
    <n v="0.42011733333333334"/>
    <x v="2104"/>
    <x v="1"/>
    <x v="6"/>
    <x v="2868"/>
    <d v="2016-10-05T19:50:54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x v="81"/>
    <x v="1"/>
    <s v="theater/plays"/>
    <n v="8.8500000000000002E-3"/>
    <x v="1271"/>
    <x v="1"/>
    <x v="6"/>
    <x v="2869"/>
    <d v="2016-07-19T14:14:41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x v="82"/>
    <x v="1"/>
    <s v="theater/plays"/>
    <n v="0.15"/>
    <x v="161"/>
    <x v="1"/>
    <x v="6"/>
    <x v="2870"/>
    <d v="2014-05-17T04:32:45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x v="62"/>
    <x v="1"/>
    <s v="theater/plays"/>
    <n v="4.6699999999999998E-2"/>
    <x v="2105"/>
    <x v="1"/>
    <x v="6"/>
    <x v="2871"/>
    <d v="2014-12-21T17:43:33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x v="0"/>
    <x v="78"/>
    <x v="1"/>
    <s v="theater/plays"/>
    <n v="0"/>
    <x v="121"/>
    <x v="1"/>
    <x v="6"/>
    <x v="2872"/>
    <d v="2015-06-20T02:47:18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x v="22"/>
    <x v="1"/>
    <s v="theater/plays"/>
    <n v="0.38119999999999998"/>
    <x v="2106"/>
    <x v="1"/>
    <x v="6"/>
    <x v="2873"/>
    <d v="2015-01-28T19:37:11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x v="83"/>
    <x v="1"/>
    <s v="theater/plays"/>
    <n v="5.4199999999999998E-2"/>
    <x v="2107"/>
    <x v="1"/>
    <x v="6"/>
    <x v="2874"/>
    <d v="2017-01-17T20:16:2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x v="83"/>
    <x v="1"/>
    <s v="theater/plays"/>
    <n v="3.5E-4"/>
    <x v="1054"/>
    <x v="1"/>
    <x v="6"/>
    <x v="2875"/>
    <d v="2016-05-05T03:04:53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x v="78"/>
    <x v="1"/>
    <s v="theater/plays"/>
    <n v="0"/>
    <x v="121"/>
    <x v="1"/>
    <x v="6"/>
    <x v="2876"/>
    <d v="2015-07-16T17:51:19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x v="79"/>
    <x v="1"/>
    <s v="theater/plays"/>
    <n v="0.10833333333333334"/>
    <x v="149"/>
    <x v="1"/>
    <x v="6"/>
    <x v="2877"/>
    <d v="2016-11-30T17:00:00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x v="80"/>
    <x v="1"/>
    <s v="theater/plays"/>
    <n v="2.1000000000000001E-2"/>
    <x v="2108"/>
    <x v="1"/>
    <x v="6"/>
    <x v="2878"/>
    <d v="2015-07-03T14:46:35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0"/>
    <x v="29"/>
    <x v="1"/>
    <s v="theater/plays"/>
    <n v="2.5892857142857141E-3"/>
    <x v="2109"/>
    <x v="1"/>
    <x v="6"/>
    <x v="2879"/>
    <d v="2016-01-20T17:24:21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x v="60"/>
    <x v="1"/>
    <s v="theater/plays"/>
    <n v="0.23333333333333334"/>
    <x v="2110"/>
    <x v="1"/>
    <x v="6"/>
    <x v="2880"/>
    <d v="2015-08-20T17:05:00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x v="78"/>
    <x v="1"/>
    <s v="theater/plays"/>
    <n v="0"/>
    <x v="121"/>
    <x v="1"/>
    <x v="6"/>
    <x v="2881"/>
    <d v="2014-12-03T15:20:3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x v="80"/>
    <x v="1"/>
    <s v="theater/plays"/>
    <n v="0.33600000000000002"/>
    <x v="2111"/>
    <x v="1"/>
    <x v="6"/>
    <x v="2882"/>
    <d v="2016-05-01T14:18:38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x v="81"/>
    <x v="1"/>
    <s v="theater/plays"/>
    <n v="0.1908"/>
    <x v="2112"/>
    <x v="1"/>
    <x v="6"/>
    <x v="2883"/>
    <d v="2016-02-06T04:59:00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x v="0"/>
    <x v="80"/>
    <x v="1"/>
    <s v="theater/plays"/>
    <n v="4.1111111111111114E-3"/>
    <x v="2113"/>
    <x v="1"/>
    <x v="6"/>
    <x v="2884"/>
    <d v="2014-12-05T17:27:15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x v="0"/>
    <x v="81"/>
    <x v="1"/>
    <s v="theater/plays"/>
    <n v="0.32500000000000001"/>
    <x v="438"/>
    <x v="1"/>
    <x v="6"/>
    <x v="2885"/>
    <d v="2015-03-14T00:50:01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x v="29"/>
    <x v="1"/>
    <s v="theater/plays"/>
    <n v="0.05"/>
    <x v="119"/>
    <x v="1"/>
    <x v="6"/>
    <x v="2886"/>
    <d v="2015-09-19T03:59:00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x v="29"/>
    <x v="1"/>
    <s v="theater/plays"/>
    <n v="1.6666666666666668E-3"/>
    <x v="144"/>
    <x v="1"/>
    <x v="6"/>
    <x v="2887"/>
    <d v="2015-01-11T10:15:24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x v="78"/>
    <x v="1"/>
    <s v="theater/plays"/>
    <n v="0"/>
    <x v="121"/>
    <x v="1"/>
    <x v="6"/>
    <x v="2888"/>
    <d v="2014-10-18T04:59:00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x v="25"/>
    <x v="1"/>
    <s v="theater/plays"/>
    <n v="0.38066666666666665"/>
    <x v="2114"/>
    <x v="1"/>
    <x v="6"/>
    <x v="2889"/>
    <d v="2014-08-29T20:43:05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x v="83"/>
    <x v="1"/>
    <s v="theater/plays"/>
    <n v="1.0500000000000001E-2"/>
    <x v="589"/>
    <x v="1"/>
    <x v="6"/>
    <x v="2890"/>
    <d v="2014-08-09T03:00:00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x v="73"/>
    <x v="1"/>
    <s v="theater/plays"/>
    <n v="2.7300000000000001E-2"/>
    <x v="2115"/>
    <x v="1"/>
    <x v="6"/>
    <x v="2891"/>
    <d v="2016-04-15T20:12:08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x v="57"/>
    <x v="1"/>
    <s v="theater/plays"/>
    <n v="9.0909090909090912E-2"/>
    <x v="2116"/>
    <x v="1"/>
    <x v="6"/>
    <x v="2892"/>
    <d v="2014-08-25T21:00:00"/>
  </r>
  <r>
    <x v="2893"/>
    <x v="2892"/>
    <s v="Fundraising for REDISCOVERING KIA THE PLAY"/>
    <n v="5000"/>
    <n v="25"/>
    <x v="2"/>
    <x v="0"/>
    <s v="USD"/>
    <n v="1420768800"/>
    <n v="1415644395"/>
    <x v="0"/>
    <x v="84"/>
    <x v="1"/>
    <s v="theater/plays"/>
    <n v="5.0000000000000001E-3"/>
    <x v="385"/>
    <x v="1"/>
    <x v="6"/>
    <x v="2893"/>
    <d v="2015-01-09T02:00:00"/>
  </r>
  <r>
    <x v="2894"/>
    <x v="2893"/>
    <s v="This Is A Story About A Woman A Man And A Woman"/>
    <n v="50000"/>
    <n v="0"/>
    <x v="2"/>
    <x v="0"/>
    <s v="USD"/>
    <n v="1428100815"/>
    <n v="1422920415"/>
    <x v="0"/>
    <x v="78"/>
    <x v="1"/>
    <s v="theater/plays"/>
    <n v="0"/>
    <x v="121"/>
    <x v="1"/>
    <x v="6"/>
    <x v="2894"/>
    <d v="2015-04-03T22:40:15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x v="80"/>
    <x v="1"/>
    <s v="theater/plays"/>
    <n v="4.5999999999999999E-2"/>
    <x v="2117"/>
    <x v="1"/>
    <x v="6"/>
    <x v="2895"/>
    <d v="2014-06-22T21:00:00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0"/>
    <x v="8"/>
    <x v="1"/>
    <s v="theater/plays"/>
    <n v="0.20833333333333334"/>
    <x v="2118"/>
    <x v="1"/>
    <x v="6"/>
    <x v="2896"/>
    <d v="2016-12-12T06:00:00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x v="83"/>
    <x v="1"/>
    <s v="theater/plays"/>
    <n v="4.583333333333333E-2"/>
    <x v="2119"/>
    <x v="1"/>
    <x v="6"/>
    <x v="2897"/>
    <d v="2015-10-11T15:29:05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x v="8"/>
    <x v="1"/>
    <s v="theater/plays"/>
    <n v="4.2133333333333335E-2"/>
    <x v="2120"/>
    <x v="1"/>
    <x v="6"/>
    <x v="2898"/>
    <d v="2015-10-31T15:57:33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x v="78"/>
    <x v="1"/>
    <s v="theater/plays"/>
    <n v="0"/>
    <x v="121"/>
    <x v="1"/>
    <x v="6"/>
    <x v="2899"/>
    <d v="2016-07-24T01:52:38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x v="63"/>
    <x v="1"/>
    <s v="theater/plays"/>
    <n v="0.61909090909090914"/>
    <x v="2121"/>
    <x v="1"/>
    <x v="6"/>
    <x v="2900"/>
    <d v="2014-08-09T05:37:12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x v="84"/>
    <x v="1"/>
    <s v="theater/plays"/>
    <n v="8.0000000000000002E-3"/>
    <x v="366"/>
    <x v="1"/>
    <x v="6"/>
    <x v="2901"/>
    <d v="2015-02-07T21:42:19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0"/>
    <x v="29"/>
    <x v="1"/>
    <s v="theater/plays"/>
    <n v="1.6666666666666666E-4"/>
    <x v="384"/>
    <x v="1"/>
    <x v="6"/>
    <x v="2902"/>
    <d v="2015-08-24T10:33:1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x v="80"/>
    <x v="1"/>
    <s v="theater/plays"/>
    <n v="7.7999999999999996E-3"/>
    <x v="2122"/>
    <x v="1"/>
    <x v="6"/>
    <x v="2903"/>
    <d v="2015-09-09T04:00:18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x v="80"/>
    <x v="1"/>
    <s v="theater/plays"/>
    <n v="0.05"/>
    <x v="654"/>
    <x v="1"/>
    <x v="6"/>
    <x v="2904"/>
    <d v="2014-11-09T12:00:00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0"/>
    <x v="57"/>
    <x v="1"/>
    <s v="theater/plays"/>
    <n v="0.17771428571428571"/>
    <x v="2123"/>
    <x v="1"/>
    <x v="6"/>
    <x v="2905"/>
    <d v="2016-09-07T01:21:53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x v="63"/>
    <x v="1"/>
    <s v="theater/plays"/>
    <n v="9.4166666666666662E-2"/>
    <x v="2124"/>
    <x v="1"/>
    <x v="6"/>
    <x v="2906"/>
    <d v="2015-08-01T01:00:00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x v="84"/>
    <x v="1"/>
    <s v="theater/plays"/>
    <n v="8.0000000000000004E-4"/>
    <x v="120"/>
    <x v="1"/>
    <x v="6"/>
    <x v="2907"/>
    <d v="2016-05-14T21:03:57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x v="81"/>
    <x v="1"/>
    <s v="theater/plays"/>
    <n v="2.75E-2"/>
    <x v="1854"/>
    <x v="1"/>
    <x v="6"/>
    <x v="2908"/>
    <d v="2016-06-08T17:33:39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x v="29"/>
    <x v="1"/>
    <s v="theater/plays"/>
    <n v="1.1111111111111112E-4"/>
    <x v="135"/>
    <x v="1"/>
    <x v="6"/>
    <x v="2909"/>
    <d v="2014-11-25T19:46:00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x v="29"/>
    <x v="1"/>
    <s v="theater/plays"/>
    <n v="3.3333333333333335E-5"/>
    <x v="120"/>
    <x v="1"/>
    <x v="6"/>
    <x v="2910"/>
    <d v="2015-06-12T20:11:27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x v="25"/>
    <x v="1"/>
    <s v="theater/plays"/>
    <n v="0.36499999999999999"/>
    <x v="2125"/>
    <x v="1"/>
    <x v="6"/>
    <x v="2911"/>
    <d v="2015-06-27T18:27:0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x v="55"/>
    <x v="1"/>
    <s v="theater/plays"/>
    <n v="0.14058171745152354"/>
    <x v="2126"/>
    <x v="1"/>
    <x v="6"/>
    <x v="2912"/>
    <d v="2016-01-15T03:09:34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x v="84"/>
    <x v="1"/>
    <s v="theater/plays"/>
    <n v="2.0000000000000001E-4"/>
    <x v="120"/>
    <x v="1"/>
    <x v="6"/>
    <x v="2913"/>
    <d v="2014-09-06T22:08:59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x v="0"/>
    <x v="29"/>
    <x v="1"/>
    <s v="theater/plays"/>
    <n v="4.0000000000000003E-5"/>
    <x v="120"/>
    <x v="1"/>
    <x v="6"/>
    <x v="2914"/>
    <d v="2015-03-14T20:46:34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0"/>
    <x v="83"/>
    <x v="1"/>
    <s v="theater/plays"/>
    <n v="0.61099999999999999"/>
    <x v="2127"/>
    <x v="1"/>
    <x v="6"/>
    <x v="2915"/>
    <d v="2016-03-16T08:33:10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0"/>
    <x v="63"/>
    <x v="1"/>
    <s v="theater/plays"/>
    <n v="7.8378378378378383E-2"/>
    <x v="2128"/>
    <x v="1"/>
    <x v="6"/>
    <x v="2916"/>
    <d v="2014-05-19T11:26:29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x v="82"/>
    <x v="1"/>
    <s v="theater/plays"/>
    <n v="0.2185"/>
    <x v="2129"/>
    <x v="1"/>
    <x v="6"/>
    <x v="2917"/>
    <d v="2015-09-16T05:37:27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x v="9"/>
    <x v="1"/>
    <s v="theater/plays"/>
    <n v="0.27239999999999998"/>
    <x v="2130"/>
    <x v="1"/>
    <x v="6"/>
    <x v="2918"/>
    <d v="2015-10-29T15:06:47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0"/>
    <x v="79"/>
    <x v="1"/>
    <s v="theater/plays"/>
    <n v="8.5000000000000006E-2"/>
    <x v="439"/>
    <x v="1"/>
    <x v="6"/>
    <x v="2919"/>
    <d v="2014-08-05T14:52:09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x v="62"/>
    <x v="1"/>
    <s v="theater/plays"/>
    <n v="0.26840000000000003"/>
    <x v="2131"/>
    <x v="1"/>
    <x v="6"/>
    <x v="2920"/>
    <d v="2015-03-25T18:01:10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x v="0"/>
    <x v="83"/>
    <x v="0"/>
    <s v="theater/musical"/>
    <n v="1.29"/>
    <x v="1380"/>
    <x v="1"/>
    <x v="40"/>
    <x v="2921"/>
    <d v="2014-09-25T21:16:44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x v="79"/>
    <x v="0"/>
    <s v="theater/musical"/>
    <n v="1"/>
    <x v="161"/>
    <x v="1"/>
    <x v="40"/>
    <x v="2922"/>
    <d v="2015-05-18T20:58:47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x v="73"/>
    <x v="0"/>
    <s v="theater/musical"/>
    <n v="1"/>
    <x v="180"/>
    <x v="1"/>
    <x v="40"/>
    <x v="2923"/>
    <d v="2015-01-24T03:00:0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x v="206"/>
    <x v="0"/>
    <s v="theater/musical"/>
    <n v="1.032"/>
    <x v="2132"/>
    <x v="1"/>
    <x v="40"/>
    <x v="2924"/>
    <d v="2015-05-09T03:59:0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x v="473"/>
    <x v="0"/>
    <s v="theater/musical"/>
    <n v="1.0244597777777777"/>
    <x v="2133"/>
    <x v="1"/>
    <x v="40"/>
    <x v="2925"/>
    <d v="2014-09-11T14:01:08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x v="133"/>
    <x v="0"/>
    <s v="theater/musical"/>
    <n v="1.25"/>
    <x v="766"/>
    <x v="1"/>
    <x v="40"/>
    <x v="2926"/>
    <d v="2015-02-23T18:22:59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x v="64"/>
    <x v="0"/>
    <s v="theater/musical"/>
    <n v="1.3083333333333333"/>
    <x v="2134"/>
    <x v="1"/>
    <x v="40"/>
    <x v="2927"/>
    <d v="2014-07-15T05:00:00"/>
  </r>
  <r>
    <x v="2928"/>
    <x v="2927"/>
    <s v="This is a touring production for schools in the Treasure Valley!"/>
    <n v="1000"/>
    <n v="1000"/>
    <x v="0"/>
    <x v="0"/>
    <s v="USD"/>
    <n v="1457135846"/>
    <n v="1454543846"/>
    <x v="0"/>
    <x v="54"/>
    <x v="0"/>
    <s v="theater/musical"/>
    <n v="1"/>
    <x v="694"/>
    <x v="1"/>
    <x v="40"/>
    <x v="2928"/>
    <d v="2016-03-04T23:57:26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x v="58"/>
    <x v="0"/>
    <s v="theater/musical"/>
    <n v="1.02069375"/>
    <x v="2135"/>
    <x v="1"/>
    <x v="40"/>
    <x v="2929"/>
    <d v="2014-05-25T13:32:38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x v="95"/>
    <x v="0"/>
    <s v="theater/musical"/>
    <n v="1.0092000000000001"/>
    <x v="2136"/>
    <x v="1"/>
    <x v="40"/>
    <x v="2930"/>
    <d v="2015-05-07T14:01:04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x v="82"/>
    <x v="0"/>
    <s v="theater/musical"/>
    <n v="1.06"/>
    <x v="2137"/>
    <x v="1"/>
    <x v="40"/>
    <x v="2931"/>
    <d v="2014-09-15T06:08:0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x v="44"/>
    <x v="0"/>
    <s v="theater/musical"/>
    <n v="1.0509677419354839"/>
    <x v="2138"/>
    <x v="1"/>
    <x v="40"/>
    <x v="2932"/>
    <d v="2015-02-21T11:00:0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x v="241"/>
    <x v="0"/>
    <s v="theater/musical"/>
    <n v="1.0276000000000001"/>
    <x v="2139"/>
    <x v="1"/>
    <x v="40"/>
    <x v="2933"/>
    <d v="2016-06-04T22:57:33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x v="77"/>
    <x v="0"/>
    <s v="theater/musical"/>
    <n v="1.08"/>
    <x v="2140"/>
    <x v="1"/>
    <x v="40"/>
    <x v="2934"/>
    <d v="2014-06-15T15:16:04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x v="70"/>
    <x v="0"/>
    <s v="theater/musical"/>
    <n v="1.0088571428571429"/>
    <x v="2141"/>
    <x v="1"/>
    <x v="40"/>
    <x v="2935"/>
    <d v="2016-08-29T17:00:0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x v="69"/>
    <x v="0"/>
    <s v="theater/musical"/>
    <n v="1.28"/>
    <x v="1829"/>
    <x v="1"/>
    <x v="40"/>
    <x v="2936"/>
    <d v="2014-10-13T04:59:0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x v="0"/>
    <x v="165"/>
    <x v="0"/>
    <s v="theater/musical"/>
    <n v="1.3333333333333333"/>
    <x v="2142"/>
    <x v="1"/>
    <x v="40"/>
    <x v="2937"/>
    <d v="2014-07-13T10:58:33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x v="58"/>
    <x v="0"/>
    <s v="theater/musical"/>
    <n v="1.0137499999999999"/>
    <x v="2143"/>
    <x v="1"/>
    <x v="40"/>
    <x v="2938"/>
    <d v="2015-01-30T16:53:34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x v="20"/>
    <x v="0"/>
    <s v="theater/musical"/>
    <n v="1.0287500000000001"/>
    <x v="2144"/>
    <x v="1"/>
    <x v="40"/>
    <x v="2939"/>
    <d v="2014-08-28T01:00:0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x v="51"/>
    <x v="0"/>
    <s v="theater/musical"/>
    <n v="1.0724"/>
    <x v="2145"/>
    <x v="1"/>
    <x v="40"/>
    <x v="2940"/>
    <d v="2015-01-18T18:33:38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x v="29"/>
    <x v="1"/>
    <s v="theater/spaces"/>
    <n v="4.0000000000000003E-5"/>
    <x v="120"/>
    <x v="1"/>
    <x v="38"/>
    <x v="2941"/>
    <d v="2015-03-01T23:02:35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x v="91"/>
    <x v="1"/>
    <s v="theater/spaces"/>
    <n v="0.20424999999999999"/>
    <x v="2146"/>
    <x v="1"/>
    <x v="38"/>
    <x v="2942"/>
    <d v="2015-12-16T20:18:00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x v="78"/>
    <x v="1"/>
    <s v="theater/spaces"/>
    <n v="0"/>
    <x v="121"/>
    <x v="1"/>
    <x v="38"/>
    <x v="2943"/>
    <d v="2015-04-13T03:06:20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0"/>
    <x v="29"/>
    <x v="1"/>
    <s v="theater/spaces"/>
    <n v="0.01"/>
    <x v="101"/>
    <x v="1"/>
    <x v="38"/>
    <x v="2944"/>
    <d v="2015-06-07T21:56: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x v="78"/>
    <x v="1"/>
    <s v="theater/spaces"/>
    <n v="0"/>
    <x v="121"/>
    <x v="1"/>
    <x v="38"/>
    <x v="2945"/>
    <d v="2015-05-24T03:21:00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x v="84"/>
    <x v="1"/>
    <s v="theater/spaces"/>
    <n v="1E-3"/>
    <x v="120"/>
    <x v="1"/>
    <x v="38"/>
    <x v="2946"/>
    <d v="2016-08-15T12:44:52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x v="62"/>
    <x v="1"/>
    <s v="theater/spaces"/>
    <n v="4.2880000000000001E-2"/>
    <x v="2147"/>
    <x v="1"/>
    <x v="38"/>
    <x v="2947"/>
    <d v="2016-11-24T17:11:00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x v="82"/>
    <x v="1"/>
    <s v="theater/spaces"/>
    <n v="4.8000000000000001E-5"/>
    <x v="2148"/>
    <x v="1"/>
    <x v="38"/>
    <x v="2948"/>
    <d v="2015-06-02T15:34:53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x v="84"/>
    <x v="1"/>
    <s v="theater/spaces"/>
    <n v="2.5000000000000001E-2"/>
    <x v="385"/>
    <x v="1"/>
    <x v="38"/>
    <x v="2949"/>
    <d v="2015-11-19T20:45:17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x v="78"/>
    <x v="1"/>
    <s v="theater/spaces"/>
    <n v="0"/>
    <x v="121"/>
    <x v="1"/>
    <x v="38"/>
    <x v="2950"/>
    <d v="2016-01-23T08:45:52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x v="6"/>
    <x v="1"/>
    <s v="theater/spaces"/>
    <n v="2.1919999999999999E-2"/>
    <x v="2149"/>
    <x v="1"/>
    <x v="38"/>
    <x v="2951"/>
    <d v="2014-10-05T19:16:13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x v="22"/>
    <x v="1"/>
    <s v="theater/spaces"/>
    <n v="8.0250000000000002E-2"/>
    <x v="2150"/>
    <x v="1"/>
    <x v="38"/>
    <x v="2952"/>
    <d v="2016-10-17T04:00:00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x v="83"/>
    <x v="1"/>
    <s v="theater/spaces"/>
    <n v="1.5125E-3"/>
    <x v="2151"/>
    <x v="1"/>
    <x v="38"/>
    <x v="2953"/>
    <d v="2015-10-08T19:00:21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x v="78"/>
    <x v="1"/>
    <s v="theater/spaces"/>
    <n v="0"/>
    <x v="121"/>
    <x v="1"/>
    <x v="38"/>
    <x v="2954"/>
    <d v="2017-03-16T13:00:03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x v="0"/>
    <x v="202"/>
    <x v="1"/>
    <s v="theater/spaces"/>
    <n v="0.59583333333333333"/>
    <x v="178"/>
    <x v="1"/>
    <x v="38"/>
    <x v="2955"/>
    <d v="2015-06-16T17:47:29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x v="9"/>
    <x v="1"/>
    <s v="theater/spaces"/>
    <n v="0.16734177215189874"/>
    <x v="2152"/>
    <x v="1"/>
    <x v="38"/>
    <x v="2956"/>
    <d v="2016-05-04T23:00:50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0"/>
    <x v="83"/>
    <x v="1"/>
    <s v="theater/spaces"/>
    <n v="1.8666666666666668E-2"/>
    <x v="736"/>
    <x v="1"/>
    <x v="38"/>
    <x v="2957"/>
    <d v="2015-03-27T23:16:12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0"/>
    <x v="78"/>
    <x v="1"/>
    <s v="theater/spaces"/>
    <n v="0"/>
    <x v="121"/>
    <x v="1"/>
    <x v="38"/>
    <x v="2958"/>
    <d v="2016-05-08T17:41:57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x v="78"/>
    <x v="1"/>
    <s v="theater/spaces"/>
    <n v="0"/>
    <x v="121"/>
    <x v="1"/>
    <x v="38"/>
    <x v="2959"/>
    <d v="2016-06-07T00:12:05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x v="78"/>
    <x v="1"/>
    <s v="theater/spaces"/>
    <n v="0"/>
    <x v="121"/>
    <x v="1"/>
    <x v="38"/>
    <x v="2960"/>
    <d v="2014-09-11T18:10:23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x v="52"/>
    <x v="0"/>
    <s v="theater/plays"/>
    <n v="1.0962000000000001"/>
    <x v="2153"/>
    <x v="1"/>
    <x v="6"/>
    <x v="2961"/>
    <d v="2015-03-26T04:00:00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x v="9"/>
    <x v="0"/>
    <s v="theater/plays"/>
    <n v="1.218"/>
    <x v="2154"/>
    <x v="1"/>
    <x v="6"/>
    <x v="2962"/>
    <d v="2015-03-01T06:59:00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x v="15"/>
    <x v="0"/>
    <s v="theater/plays"/>
    <n v="1.0685"/>
    <x v="2155"/>
    <x v="1"/>
    <x v="6"/>
    <x v="2963"/>
    <d v="2015-07-02T11:17:04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x v="193"/>
    <x v="0"/>
    <s v="theater/plays"/>
    <n v="1.0071379999999999"/>
    <x v="2156"/>
    <x v="1"/>
    <x v="6"/>
    <x v="2964"/>
    <d v="2014-08-06T21:32:00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x v="70"/>
    <x v="0"/>
    <s v="theater/plays"/>
    <n v="1.0900000000000001"/>
    <x v="2157"/>
    <x v="1"/>
    <x v="6"/>
    <x v="2965"/>
    <d v="2015-07-07T17:30:33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x v="130"/>
    <x v="0"/>
    <s v="theater/plays"/>
    <n v="1.1363000000000001"/>
    <x v="2158"/>
    <x v="1"/>
    <x v="6"/>
    <x v="2966"/>
    <d v="2015-09-16T17:43:32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0"/>
    <x v="26"/>
    <x v="0"/>
    <s v="theater/plays"/>
    <n v="1.1392"/>
    <x v="2159"/>
    <x v="1"/>
    <x v="6"/>
    <x v="2967"/>
    <d v="2015-03-09T03:44:52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x v="0"/>
    <x v="5"/>
    <x v="0"/>
    <s v="theater/plays"/>
    <n v="1.06"/>
    <x v="2160"/>
    <x v="1"/>
    <x v="6"/>
    <x v="2968"/>
    <d v="2016-08-17T03:59:00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x v="57"/>
    <x v="0"/>
    <s v="theater/plays"/>
    <n v="1.625"/>
    <x v="2161"/>
    <x v="1"/>
    <x v="6"/>
    <x v="2969"/>
    <d v="2015-05-03T22:51:00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x v="110"/>
    <x v="0"/>
    <s v="theater/plays"/>
    <n v="1.06"/>
    <x v="2162"/>
    <x v="1"/>
    <x v="6"/>
    <x v="2970"/>
    <d v="2014-07-18T16:04:11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x v="68"/>
    <x v="0"/>
    <s v="theater/plays"/>
    <n v="1.0015624999999999"/>
    <x v="2163"/>
    <x v="1"/>
    <x v="6"/>
    <x v="2971"/>
    <d v="2014-08-31T15:47:58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x v="0"/>
    <x v="57"/>
    <x v="0"/>
    <s v="theater/plays"/>
    <n v="1.0535000000000001"/>
    <x v="2164"/>
    <x v="1"/>
    <x v="6"/>
    <x v="2972"/>
    <d v="2016-12-05T01:00:00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x v="51"/>
    <x v="0"/>
    <s v="theater/plays"/>
    <n v="1.748"/>
    <x v="2165"/>
    <x v="1"/>
    <x v="6"/>
    <x v="2973"/>
    <d v="2016-01-01T04:00:00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x v="45"/>
    <x v="0"/>
    <s v="theater/plays"/>
    <n v="1.02"/>
    <x v="2166"/>
    <x v="1"/>
    <x v="6"/>
    <x v="2974"/>
    <d v="2014-09-26T01:35:00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x v="116"/>
    <x v="0"/>
    <s v="theater/plays"/>
    <n v="1.00125"/>
    <x v="2167"/>
    <x v="1"/>
    <x v="6"/>
    <x v="2975"/>
    <d v="2014-11-27T03:00:00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0"/>
    <x v="25"/>
    <x v="0"/>
    <s v="theater/plays"/>
    <n v="1.7142857142857142"/>
    <x v="2168"/>
    <x v="1"/>
    <x v="6"/>
    <x v="2976"/>
    <d v="2016-03-13T12:00:00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x v="209"/>
    <x v="0"/>
    <s v="theater/plays"/>
    <n v="1.1356666666666666"/>
    <x v="801"/>
    <x v="1"/>
    <x v="6"/>
    <x v="2977"/>
    <d v="2015-03-23T02:14:00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x v="38"/>
    <x v="0"/>
    <s v="theater/plays"/>
    <n v="1.2946666666666666"/>
    <x v="2169"/>
    <x v="1"/>
    <x v="6"/>
    <x v="2978"/>
    <d v="2014-10-20T05:59:00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x v="67"/>
    <x v="0"/>
    <s v="theater/plays"/>
    <n v="1.014"/>
    <x v="2170"/>
    <x v="1"/>
    <x v="6"/>
    <x v="2979"/>
    <d v="2015-01-06T06:00:00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0"/>
    <x v="54"/>
    <x v="0"/>
    <s v="theater/plays"/>
    <n v="1.0916666666666666"/>
    <x v="2171"/>
    <x v="1"/>
    <x v="6"/>
    <x v="2980"/>
    <d v="2015-08-24T02:00:00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x v="174"/>
    <x v="0"/>
    <s v="theater/spaces"/>
    <n v="1.28925"/>
    <x v="2172"/>
    <x v="1"/>
    <x v="38"/>
    <x v="2981"/>
    <d v="2015-09-23T13:25:56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x v="1"/>
    <x v="211"/>
    <x v="0"/>
    <s v="theater/spaces"/>
    <n v="1.0206"/>
    <x v="2173"/>
    <x v="1"/>
    <x v="38"/>
    <x v="2982"/>
    <d v="2016-02-11T16:29:03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x v="486"/>
    <x v="0"/>
    <s v="theater/spaces"/>
    <n v="1.465395775862069"/>
    <x v="2174"/>
    <x v="1"/>
    <x v="38"/>
    <x v="2983"/>
    <d v="2014-11-11T16:10:36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x v="423"/>
    <x v="0"/>
    <s v="theater/spaces"/>
    <n v="1.00352"/>
    <x v="2175"/>
    <x v="1"/>
    <x v="38"/>
    <x v="2984"/>
    <d v="2016-08-24T06:41:21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x v="112"/>
    <x v="0"/>
    <s v="theater/spaces"/>
    <n v="1.2164999999999999"/>
    <x v="2176"/>
    <x v="1"/>
    <x v="38"/>
    <x v="2985"/>
    <d v="2016-10-31T04:00:00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x v="66"/>
    <x v="0"/>
    <s v="theater/spaces"/>
    <n v="1.0549999999999999"/>
    <x v="2177"/>
    <x v="1"/>
    <x v="38"/>
    <x v="2986"/>
    <d v="2016-05-01T11:00:06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x v="236"/>
    <x v="0"/>
    <s v="theater/spaces"/>
    <n v="1.1040080000000001"/>
    <x v="2178"/>
    <x v="1"/>
    <x v="38"/>
    <x v="2987"/>
    <d v="2016-10-13T00:00:00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x v="33"/>
    <x v="0"/>
    <s v="theater/spaces"/>
    <n v="1"/>
    <x v="680"/>
    <x v="1"/>
    <x v="38"/>
    <x v="2988"/>
    <d v="2016-06-20T08:41:21"/>
  </r>
  <r>
    <x v="2989"/>
    <x v="2988"/>
    <s v="Bring the movies back to Bethel, Maine."/>
    <n v="20000"/>
    <n v="35307"/>
    <x v="0"/>
    <x v="0"/>
    <s v="USD"/>
    <n v="1450673940"/>
    <n v="1448756962"/>
    <x v="0"/>
    <x v="487"/>
    <x v="0"/>
    <s v="theater/spaces"/>
    <n v="1.76535"/>
    <x v="2179"/>
    <x v="1"/>
    <x v="38"/>
    <x v="2989"/>
    <d v="2015-12-21T04:59:00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x v="74"/>
    <x v="0"/>
    <s v="theater/spaces"/>
    <n v="1"/>
    <x v="2180"/>
    <x v="1"/>
    <x v="38"/>
    <x v="2990"/>
    <d v="2016-01-07T13:47:00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x v="251"/>
    <x v="0"/>
    <s v="theater/spaces"/>
    <n v="1.0329411764705883"/>
    <x v="2181"/>
    <x v="1"/>
    <x v="38"/>
    <x v="2991"/>
    <d v="2017-01-27T20:05:30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x v="31"/>
    <x v="0"/>
    <s v="theater/spaces"/>
    <n v="1.0449999999999999"/>
    <x v="2182"/>
    <x v="1"/>
    <x v="38"/>
    <x v="2992"/>
    <d v="2016-10-09T18:25:10"/>
  </r>
  <r>
    <x v="2993"/>
    <x v="2992"/>
    <s v="Help us build the Kitchen from Hell!"/>
    <n v="1000"/>
    <n v="1003"/>
    <x v="0"/>
    <x v="0"/>
    <s v="USD"/>
    <n v="1455998867"/>
    <n v="1453406867"/>
    <x v="0"/>
    <x v="19"/>
    <x v="0"/>
    <s v="theater/spaces"/>
    <n v="1.0029999999999999"/>
    <x v="2183"/>
    <x v="1"/>
    <x v="38"/>
    <x v="2993"/>
    <d v="2016-02-20T20:07:47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x v="211"/>
    <x v="0"/>
    <s v="theater/spaces"/>
    <n v="4.577466666666667"/>
    <x v="2184"/>
    <x v="1"/>
    <x v="38"/>
    <x v="2994"/>
    <d v="2014-10-03T11:29:32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x v="437"/>
    <x v="0"/>
    <s v="theater/spaces"/>
    <n v="1.0496000000000001"/>
    <x v="2185"/>
    <x v="1"/>
    <x v="38"/>
    <x v="2995"/>
    <d v="2017-01-19T15:57:51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x v="0"/>
    <x v="413"/>
    <x v="0"/>
    <s v="theater/spaces"/>
    <n v="1.7194285714285715"/>
    <x v="2186"/>
    <x v="1"/>
    <x v="38"/>
    <x v="2996"/>
    <d v="2015-05-26T21:54:00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x v="248"/>
    <x v="0"/>
    <s v="theater/spaces"/>
    <n v="1.0373000000000001"/>
    <x v="2187"/>
    <x v="1"/>
    <x v="38"/>
    <x v="2997"/>
    <d v="2017-02-27T04:59:00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x v="488"/>
    <x v="0"/>
    <s v="theater/spaces"/>
    <n v="1.0302899999999999"/>
    <x v="2188"/>
    <x v="1"/>
    <x v="38"/>
    <x v="2998"/>
    <d v="2014-06-16T04:25:00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x v="9"/>
    <x v="0"/>
    <s v="theater/spaces"/>
    <n v="1.1888888888888889"/>
    <x v="2189"/>
    <x v="1"/>
    <x v="38"/>
    <x v="2999"/>
    <d v="2017-03-01T02:00:00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x v="22"/>
    <x v="0"/>
    <s v="theater/spaces"/>
    <n v="1"/>
    <x v="372"/>
    <x v="1"/>
    <x v="38"/>
    <x v="3000"/>
    <d v="2017-01-31T18:00:00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x v="489"/>
    <x v="0"/>
    <s v="theater/spaces"/>
    <n v="3.1869988910451896"/>
    <x v="2190"/>
    <x v="1"/>
    <x v="38"/>
    <x v="3001"/>
    <d v="2016-07-13T21:29:42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x v="0"/>
    <x v="201"/>
    <x v="0"/>
    <s v="theater/spaces"/>
    <n v="1.0850614285714286"/>
    <x v="2191"/>
    <x v="1"/>
    <x v="38"/>
    <x v="3002"/>
    <d v="2012-12-26T20:04:12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x v="57"/>
    <x v="0"/>
    <s v="theater/spaces"/>
    <n v="1.0116666666666667"/>
    <x v="2192"/>
    <x v="1"/>
    <x v="38"/>
    <x v="3003"/>
    <d v="2016-03-01T05:59:00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x v="490"/>
    <x v="0"/>
    <s v="theater/spaces"/>
    <n v="1.12815"/>
    <x v="2193"/>
    <x v="1"/>
    <x v="38"/>
    <x v="3004"/>
    <d v="2014-11-15T22:08:44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x v="115"/>
    <x v="0"/>
    <s v="theater/spaces"/>
    <n v="1.2049622641509434"/>
    <x v="2194"/>
    <x v="1"/>
    <x v="38"/>
    <x v="3005"/>
    <d v="2014-10-06T16:11:45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x v="0"/>
    <x v="174"/>
    <x v="0"/>
    <s v="theater/spaces"/>
    <n v="1.0774999999999999"/>
    <x v="2195"/>
    <x v="1"/>
    <x v="38"/>
    <x v="3006"/>
    <d v="2014-12-14T18:09:51"/>
  </r>
  <r>
    <x v="3007"/>
    <x v="3006"/>
    <s v="Consuite for 2015 CoreCon.  An adventure into insanity."/>
    <n v="600"/>
    <n v="1080"/>
    <x v="0"/>
    <x v="0"/>
    <s v="USD"/>
    <n v="1429938683"/>
    <n v="1428124283"/>
    <x v="0"/>
    <x v="9"/>
    <x v="0"/>
    <s v="theater/spaces"/>
    <n v="1.8"/>
    <x v="1237"/>
    <x v="1"/>
    <x v="38"/>
    <x v="3007"/>
    <d v="2015-04-25T05:11:23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x v="55"/>
    <x v="0"/>
    <s v="theater/spaces"/>
    <n v="1.0116666666666667"/>
    <x v="2196"/>
    <x v="1"/>
    <x v="38"/>
    <x v="3008"/>
    <d v="2016-01-21T05:05:19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x v="130"/>
    <x v="0"/>
    <s v="theater/spaces"/>
    <n v="1.19756"/>
    <x v="2197"/>
    <x v="1"/>
    <x v="38"/>
    <x v="3009"/>
    <d v="2014-11-26T14:40:40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x v="41"/>
    <x v="0"/>
    <s v="theater/spaces"/>
    <n v="1.58"/>
    <x v="2198"/>
    <x v="1"/>
    <x v="38"/>
    <x v="3010"/>
    <d v="2015-02-21T19:58:39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x v="20"/>
    <x v="0"/>
    <s v="theater/spaces"/>
    <n v="1.2366666666666666"/>
    <x v="2199"/>
    <x v="1"/>
    <x v="38"/>
    <x v="3011"/>
    <d v="2015-12-23T22:59:00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x v="165"/>
    <x v="0"/>
    <s v="theater/spaces"/>
    <n v="1.1712499999999999"/>
    <x v="2200"/>
    <x v="1"/>
    <x v="38"/>
    <x v="3012"/>
    <d v="2015-02-10T16:52:10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x v="329"/>
    <x v="0"/>
    <s v="theater/spaces"/>
    <n v="1.5696000000000001"/>
    <x v="2201"/>
    <x v="1"/>
    <x v="38"/>
    <x v="3013"/>
    <d v="2015-06-21T20:04:09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x v="491"/>
    <x v="0"/>
    <s v="theater/spaces"/>
    <n v="1.13104"/>
    <x v="2202"/>
    <x v="1"/>
    <x v="38"/>
    <x v="3014"/>
    <d v="2014-11-05T05:00:00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0"/>
    <x v="244"/>
    <x v="0"/>
    <s v="theater/spaces"/>
    <n v="1.0317647058823529"/>
    <x v="2203"/>
    <x v="1"/>
    <x v="38"/>
    <x v="3015"/>
    <d v="2014-06-11T04:00:00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x v="17"/>
    <x v="0"/>
    <s v="theater/spaces"/>
    <n v="1.0261176470588236"/>
    <x v="2204"/>
    <x v="1"/>
    <x v="38"/>
    <x v="3016"/>
    <d v="2014-07-18T13:09:12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x v="180"/>
    <x v="0"/>
    <s v="theater/spaces"/>
    <n v="1.0584090909090909"/>
    <x v="2205"/>
    <x v="1"/>
    <x v="38"/>
    <x v="3017"/>
    <d v="2014-08-20T20:24:03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x v="14"/>
    <x v="0"/>
    <s v="theater/spaces"/>
    <n v="1.0071428571428571"/>
    <x v="2206"/>
    <x v="1"/>
    <x v="38"/>
    <x v="3018"/>
    <d v="2015-07-20T22:00:00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x v="334"/>
    <x v="0"/>
    <s v="theater/spaces"/>
    <n v="1.2123333333333333"/>
    <x v="2207"/>
    <x v="1"/>
    <x v="38"/>
    <x v="3019"/>
    <d v="2014-05-27T03:00:00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x v="209"/>
    <x v="0"/>
    <s v="theater/spaces"/>
    <n v="1.0057142857142858"/>
    <x v="2208"/>
    <x v="1"/>
    <x v="38"/>
    <x v="3020"/>
    <d v="2015-08-14T20:18:53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x v="273"/>
    <x v="0"/>
    <s v="theater/spaces"/>
    <n v="1.1602222222222223"/>
    <x v="2209"/>
    <x v="1"/>
    <x v="38"/>
    <x v="3021"/>
    <d v="2016-11-22T05:59:00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x v="95"/>
    <x v="0"/>
    <s v="theater/spaces"/>
    <n v="1.0087999999999999"/>
    <x v="2210"/>
    <x v="1"/>
    <x v="38"/>
    <x v="3022"/>
    <d v="2016-08-27T22:53:29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x v="79"/>
    <x v="0"/>
    <s v="theater/spaces"/>
    <n v="1.03"/>
    <x v="2211"/>
    <x v="1"/>
    <x v="38"/>
    <x v="3023"/>
    <d v="2015-06-11T16:13:06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x v="0"/>
    <x v="0"/>
    <s v="theater/spaces"/>
    <n v="2.4641999999999999"/>
    <x v="2212"/>
    <x v="1"/>
    <x v="38"/>
    <x v="3024"/>
    <d v="2012-10-06T23:51:15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0"/>
    <x v="108"/>
    <x v="0"/>
    <s v="theater/spaces"/>
    <n v="3.0219999999999998"/>
    <x v="2213"/>
    <x v="1"/>
    <x v="38"/>
    <x v="3025"/>
    <d v="2014-05-30T16:00:00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x v="20"/>
    <x v="0"/>
    <s v="theater/spaces"/>
    <n v="1.4333333333333333"/>
    <x v="1847"/>
    <x v="1"/>
    <x v="38"/>
    <x v="3026"/>
    <d v="2017-03-03T11:01:32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0"/>
    <x v="492"/>
    <x v="0"/>
    <s v="theater/spaces"/>
    <n v="1.3144"/>
    <x v="2214"/>
    <x v="1"/>
    <x v="38"/>
    <x v="3027"/>
    <d v="2015-03-20T15:54:11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x v="0"/>
    <x v="221"/>
    <x v="0"/>
    <s v="theater/spaces"/>
    <n v="1.6801999999999999"/>
    <x v="2215"/>
    <x v="1"/>
    <x v="38"/>
    <x v="3028"/>
    <d v="2016-08-15T06:20:25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x v="493"/>
    <x v="0"/>
    <s v="theater/spaces"/>
    <n v="1.0967666666666667"/>
    <x v="2216"/>
    <x v="1"/>
    <x v="38"/>
    <x v="3029"/>
    <d v="2014-11-18T04:35:00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x v="14"/>
    <x v="0"/>
    <s v="theater/spaces"/>
    <n v="1.0668571428571429"/>
    <x v="2217"/>
    <x v="1"/>
    <x v="38"/>
    <x v="3030"/>
    <d v="2015-09-16T17:56:11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x v="60"/>
    <x v="0"/>
    <s v="theater/spaces"/>
    <n v="1"/>
    <x v="2218"/>
    <x v="1"/>
    <x v="38"/>
    <x v="3031"/>
    <d v="2016-10-14T21:10:47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x v="20"/>
    <x v="0"/>
    <s v="theater/spaces"/>
    <n v="1.272"/>
    <x v="2219"/>
    <x v="1"/>
    <x v="38"/>
    <x v="3032"/>
    <d v="2015-09-11T01:04:19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x v="23"/>
    <x v="0"/>
    <s v="theater/spaces"/>
    <n v="1.4653333333333334"/>
    <x v="2220"/>
    <x v="1"/>
    <x v="38"/>
    <x v="3033"/>
    <d v="2016-08-18T02:38:45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x v="494"/>
    <x v="0"/>
    <s v="theater/spaces"/>
    <n v="1.1253599999999999"/>
    <x v="2221"/>
    <x v="1"/>
    <x v="38"/>
    <x v="3034"/>
    <d v="2016-11-01T03:59:00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x v="0"/>
    <x v="495"/>
    <x v="0"/>
    <s v="theater/spaces"/>
    <n v="1.0878684000000001"/>
    <x v="2222"/>
    <x v="1"/>
    <x v="38"/>
    <x v="3035"/>
    <d v="2013-05-04T13:26:49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x v="313"/>
    <x v="0"/>
    <s v="theater/spaces"/>
    <n v="1.26732"/>
    <x v="2223"/>
    <x v="1"/>
    <x v="38"/>
    <x v="3036"/>
    <d v="2013-08-16T11:59:00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x v="58"/>
    <x v="0"/>
    <s v="theater/spaces"/>
    <n v="2.1320000000000001"/>
    <x v="2224"/>
    <x v="1"/>
    <x v="38"/>
    <x v="3037"/>
    <d v="2010-10-02T04:59:00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x v="74"/>
    <x v="0"/>
    <s v="theater/spaces"/>
    <n v="1.0049999999999999"/>
    <x v="2225"/>
    <x v="1"/>
    <x v="38"/>
    <x v="3038"/>
    <d v="2016-03-04T06:03:17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x v="163"/>
    <x v="0"/>
    <s v="theater/spaces"/>
    <n v="1.0871389999999999"/>
    <x v="2226"/>
    <x v="1"/>
    <x v="38"/>
    <x v="3039"/>
    <d v="2013-12-29T07:59:00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0"/>
    <x v="288"/>
    <x v="0"/>
    <s v="theater/spaces"/>
    <n v="1.075"/>
    <x v="2227"/>
    <x v="1"/>
    <x v="38"/>
    <x v="3040"/>
    <d v="2015-06-26T23:00:00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x v="0"/>
    <x v="195"/>
    <x v="0"/>
    <s v="theater/spaces"/>
    <n v="1.1048192771084338"/>
    <x v="2228"/>
    <x v="1"/>
    <x v="38"/>
    <x v="3041"/>
    <d v="2016-01-20T20:50:4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x v="77"/>
    <x v="0"/>
    <s v="theater/spaces"/>
    <n v="1.28"/>
    <x v="2229"/>
    <x v="1"/>
    <x v="38"/>
    <x v="3042"/>
    <d v="2015-10-06T16:30:47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x v="130"/>
    <x v="0"/>
    <s v="theater/spaces"/>
    <n v="1.1000666666666667"/>
    <x v="2230"/>
    <x v="1"/>
    <x v="38"/>
    <x v="3043"/>
    <d v="2015-04-16T02:50:00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x v="239"/>
    <x v="0"/>
    <s v="theater/spaces"/>
    <n v="1.0934166666666667"/>
    <x v="2231"/>
    <x v="1"/>
    <x v="38"/>
    <x v="3044"/>
    <d v="2016-02-02T17:26: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x v="31"/>
    <x v="0"/>
    <s v="theater/spaces"/>
    <n v="1.3270650000000002"/>
    <x v="2232"/>
    <x v="1"/>
    <x v="38"/>
    <x v="3045"/>
    <d v="2014-08-22T03:44:15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x v="6"/>
    <x v="0"/>
    <s v="theater/spaces"/>
    <n v="1.9084810126582279"/>
    <x v="2233"/>
    <x v="1"/>
    <x v="38"/>
    <x v="3046"/>
    <d v="2014-09-10T04:52:00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0"/>
    <x v="9"/>
    <x v="0"/>
    <s v="theater/spaces"/>
    <n v="1.49"/>
    <x v="2234"/>
    <x v="1"/>
    <x v="38"/>
    <x v="3047"/>
    <d v="2016-04-27T13:16:00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x v="5"/>
    <x v="0"/>
    <s v="theater/spaces"/>
    <n v="1.6639999999999999"/>
    <x v="2235"/>
    <x v="1"/>
    <x v="38"/>
    <x v="3048"/>
    <d v="2014-12-31T21:22:00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x v="241"/>
    <x v="0"/>
    <s v="theater/spaces"/>
    <n v="1.0666666666666667"/>
    <x v="2236"/>
    <x v="1"/>
    <x v="38"/>
    <x v="3049"/>
    <d v="2015-06-14T00:20:55"/>
  </r>
  <r>
    <x v="3050"/>
    <x v="3049"/>
    <s v="Help fund The Black Pearl Consuite at CoreCon VIII: On Ancient Seas!"/>
    <n v="600"/>
    <n v="636"/>
    <x v="0"/>
    <x v="0"/>
    <s v="USD"/>
    <n v="1462420960"/>
    <n v="1459828960"/>
    <x v="0"/>
    <x v="82"/>
    <x v="0"/>
    <s v="theater/spaces"/>
    <n v="1.06"/>
    <x v="2237"/>
    <x v="1"/>
    <x v="38"/>
    <x v="3050"/>
    <d v="2016-05-05T04:02:40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x v="2"/>
    <x v="1"/>
    <s v="theater/spaces"/>
    <n v="0.23628571428571429"/>
    <x v="2238"/>
    <x v="1"/>
    <x v="38"/>
    <x v="3051"/>
    <d v="2017-02-08T09:59:05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x v="0"/>
    <x v="84"/>
    <x v="1"/>
    <s v="theater/spaces"/>
    <n v="1.5E-3"/>
    <x v="839"/>
    <x v="1"/>
    <x v="38"/>
    <x v="3052"/>
    <d v="2015-05-28T15:59:00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x v="83"/>
    <x v="1"/>
    <s v="theater/spaces"/>
    <n v="4.0000000000000001E-3"/>
    <x v="140"/>
    <x v="1"/>
    <x v="38"/>
    <x v="3053"/>
    <d v="2014-10-02T03:59:00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x v="78"/>
    <x v="1"/>
    <s v="theater/spaces"/>
    <n v="0"/>
    <x v="121"/>
    <x v="1"/>
    <x v="38"/>
    <x v="3054"/>
    <d v="2015-03-02T01:04:00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x v="29"/>
    <x v="1"/>
    <s v="theater/spaces"/>
    <n v="5.0000000000000002E-5"/>
    <x v="120"/>
    <x v="1"/>
    <x v="38"/>
    <x v="3055"/>
    <d v="2015-01-09T22:59:50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x v="78"/>
    <x v="1"/>
    <s v="theater/spaces"/>
    <n v="0"/>
    <x v="121"/>
    <x v="1"/>
    <x v="38"/>
    <x v="3056"/>
    <d v="2014-09-29T15:16:24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x v="78"/>
    <x v="1"/>
    <s v="theater/spaces"/>
    <n v="0"/>
    <x v="121"/>
    <x v="1"/>
    <x v="38"/>
    <x v="3057"/>
    <d v="2016-04-03T14:36:51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x v="83"/>
    <x v="1"/>
    <s v="theater/spaces"/>
    <n v="1.6666666666666666E-4"/>
    <x v="120"/>
    <x v="1"/>
    <x v="38"/>
    <x v="3058"/>
    <d v="2016-05-20T08:59:00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x v="202"/>
    <x v="1"/>
    <s v="theater/spaces"/>
    <n v="3.0066666666666665E-2"/>
    <x v="2239"/>
    <x v="1"/>
    <x v="38"/>
    <x v="3059"/>
    <d v="2014-08-08T22:27:26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x v="0"/>
    <x v="79"/>
    <x v="1"/>
    <s v="theater/spaces"/>
    <n v="1.5227272727272728E-3"/>
    <x v="1795"/>
    <x v="1"/>
    <x v="38"/>
    <x v="3060"/>
    <d v="2015-09-28T06:35:34"/>
  </r>
  <r>
    <x v="3061"/>
    <x v="3060"/>
    <s v="Save a historic Local theater."/>
    <n v="1000000"/>
    <n v="0"/>
    <x v="2"/>
    <x v="0"/>
    <s v="USD"/>
    <n v="1407955748"/>
    <n v="1405363748"/>
    <x v="0"/>
    <x v="78"/>
    <x v="1"/>
    <s v="theater/spaces"/>
    <n v="0"/>
    <x v="121"/>
    <x v="1"/>
    <x v="38"/>
    <x v="3061"/>
    <d v="2014-08-13T18:49:0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x v="85"/>
    <x v="1"/>
    <s v="theater/spaces"/>
    <n v="0.66839999999999999"/>
    <x v="2240"/>
    <x v="1"/>
    <x v="38"/>
    <x v="3062"/>
    <d v="2015-09-30T18:00:00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x v="0"/>
    <x v="23"/>
    <x v="1"/>
    <s v="theater/spaces"/>
    <n v="0.19566666666666666"/>
    <x v="2241"/>
    <x v="1"/>
    <x v="38"/>
    <x v="3063"/>
    <d v="2016-10-22T22:08:58"/>
  </r>
  <r>
    <x v="3064"/>
    <x v="3063"/>
    <s v="An epicenter for connection, creation and expression of the community."/>
    <n v="75000"/>
    <n v="8471"/>
    <x v="2"/>
    <x v="0"/>
    <s v="USD"/>
    <n v="1448175540"/>
    <n v="1445483246"/>
    <x v="0"/>
    <x v="250"/>
    <x v="1"/>
    <s v="theater/spaces"/>
    <n v="0.11294666666666667"/>
    <x v="2242"/>
    <x v="1"/>
    <x v="38"/>
    <x v="3064"/>
    <d v="2015-11-22T06:59:00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x v="84"/>
    <x v="1"/>
    <s v="theater/spaces"/>
    <n v="4.0000000000000002E-4"/>
    <x v="144"/>
    <x v="1"/>
    <x v="38"/>
    <x v="3065"/>
    <d v="2014-07-30T01:19:32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x v="41"/>
    <x v="1"/>
    <s v="theater/spaces"/>
    <n v="0.11985714285714286"/>
    <x v="2243"/>
    <x v="1"/>
    <x v="38"/>
    <x v="3066"/>
    <d v="2016-07-10T05:28:57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x v="29"/>
    <x v="1"/>
    <s v="theater/spaces"/>
    <n v="2.5000000000000001E-2"/>
    <x v="444"/>
    <x v="1"/>
    <x v="38"/>
    <x v="3067"/>
    <d v="2015-09-09T22:31:19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x v="84"/>
    <x v="1"/>
    <s v="theater/spaces"/>
    <n v="6.9999999999999999E-4"/>
    <x v="2244"/>
    <x v="1"/>
    <x v="38"/>
    <x v="3068"/>
    <d v="2015-10-16T16:35:52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x v="63"/>
    <x v="1"/>
    <s v="theater/spaces"/>
    <n v="0.14099999999999999"/>
    <x v="2245"/>
    <x v="1"/>
    <x v="38"/>
    <x v="3069"/>
    <d v="2014-12-14T20:00:34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0"/>
    <x v="38"/>
    <x v="1"/>
    <s v="theater/spaces"/>
    <n v="3.3399999999999999E-2"/>
    <x v="2246"/>
    <x v="1"/>
    <x v="38"/>
    <x v="3070"/>
    <d v="2016-12-07T17:36:09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x v="27"/>
    <x v="1"/>
    <s v="theater/spaces"/>
    <n v="0.59775"/>
    <x v="2247"/>
    <x v="1"/>
    <x v="38"/>
    <x v="3071"/>
    <d v="2015-04-21T05:59:00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x v="84"/>
    <x v="1"/>
    <s v="theater/spaces"/>
    <n v="1.6666666666666666E-4"/>
    <x v="120"/>
    <x v="1"/>
    <x v="38"/>
    <x v="3072"/>
    <d v="2016-10-30T01:46:00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x v="63"/>
    <x v="1"/>
    <s v="theater/spaces"/>
    <n v="2.3035714285714285E-4"/>
    <x v="2248"/>
    <x v="1"/>
    <x v="38"/>
    <x v="3073"/>
    <d v="2015-06-14T19:19:00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x v="83"/>
    <x v="1"/>
    <s v="theater/spaces"/>
    <n v="8.8000000000000003E-4"/>
    <x v="2249"/>
    <x v="1"/>
    <x v="38"/>
    <x v="3074"/>
    <d v="2016-03-10T13:42:39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x v="9"/>
    <x v="1"/>
    <s v="theater/spaces"/>
    <n v="8.6400000000000005E-2"/>
    <x v="2250"/>
    <x v="1"/>
    <x v="38"/>
    <x v="3075"/>
    <d v="2016-08-19T02:27:20"/>
  </r>
  <r>
    <x v="3076"/>
    <x v="3075"/>
    <s v="Helping female comedians get in their 10,000 Hours of practice!"/>
    <n v="10000"/>
    <n v="1506"/>
    <x v="2"/>
    <x v="0"/>
    <s v="USD"/>
    <n v="1444405123"/>
    <n v="1439221123"/>
    <x v="0"/>
    <x v="133"/>
    <x v="1"/>
    <s v="theater/spaces"/>
    <n v="0.15060000000000001"/>
    <x v="2251"/>
    <x v="1"/>
    <x v="38"/>
    <x v="3076"/>
    <d v="2015-10-09T15:38:43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x v="84"/>
    <x v="1"/>
    <s v="theater/spaces"/>
    <n v="4.7727272727272731E-3"/>
    <x v="1859"/>
    <x v="1"/>
    <x v="38"/>
    <x v="3077"/>
    <d v="2017-03-02T22:57:5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x v="83"/>
    <x v="1"/>
    <s v="theater/spaces"/>
    <n v="1.1833333333333333E-3"/>
    <x v="1989"/>
    <x v="1"/>
    <x v="38"/>
    <x v="3078"/>
    <d v="2015-02-26T03:19:55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x v="74"/>
    <x v="1"/>
    <s v="theater/spaces"/>
    <n v="8.4173998587352451E-3"/>
    <x v="2252"/>
    <x v="1"/>
    <x v="38"/>
    <x v="3079"/>
    <d v="2015-03-22T16:07:15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x v="63"/>
    <x v="1"/>
    <s v="theater/spaces"/>
    <n v="1.8799999999999999E-4"/>
    <x v="2253"/>
    <x v="1"/>
    <x v="38"/>
    <x v="3080"/>
    <d v="2014-12-27T01:40:44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x v="81"/>
    <x v="1"/>
    <s v="theater/spaces"/>
    <n v="2.1029999999999998E-3"/>
    <x v="2254"/>
    <x v="1"/>
    <x v="38"/>
    <x v="3081"/>
    <d v="2015-09-20T04:21:31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x v="78"/>
    <x v="1"/>
    <s v="theater/spaces"/>
    <n v="0"/>
    <x v="121"/>
    <x v="1"/>
    <x v="38"/>
    <x v="3082"/>
    <d v="2015-11-15T23:09:06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x v="83"/>
    <x v="1"/>
    <s v="theater/spaces"/>
    <n v="2.8E-3"/>
    <x v="806"/>
    <x v="1"/>
    <x v="38"/>
    <x v="3083"/>
    <d v="2014-09-01T05:00:00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x v="79"/>
    <x v="1"/>
    <s v="theater/spaces"/>
    <n v="0.11579206701157921"/>
    <x v="2255"/>
    <x v="1"/>
    <x v="38"/>
    <x v="3084"/>
    <d v="2015-05-05T18:48:00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x v="82"/>
    <x v="1"/>
    <s v="theater/spaces"/>
    <n v="2.4400000000000002E-2"/>
    <x v="2256"/>
    <x v="1"/>
    <x v="38"/>
    <x v="3085"/>
    <d v="2015-09-29T21:12:39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x v="83"/>
    <x v="1"/>
    <s v="theater/spaces"/>
    <n v="2.5000000000000001E-3"/>
    <x v="412"/>
    <x v="1"/>
    <x v="38"/>
    <x v="3086"/>
    <d v="2015-08-17T16:05:59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x v="84"/>
    <x v="1"/>
    <s v="theater/spaces"/>
    <n v="6.2500000000000003E-3"/>
    <x v="372"/>
    <x v="1"/>
    <x v="38"/>
    <x v="3087"/>
    <d v="2016-12-21T04:36:30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0"/>
    <x v="83"/>
    <x v="1"/>
    <s v="theater/spaces"/>
    <n v="1.9384615384615384E-3"/>
    <x v="840"/>
    <x v="1"/>
    <x v="38"/>
    <x v="3088"/>
    <d v="2015-01-08T13:41:00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0"/>
    <x v="43"/>
    <x v="1"/>
    <s v="theater/spaces"/>
    <n v="0.23416000000000001"/>
    <x v="2257"/>
    <x v="1"/>
    <x v="38"/>
    <x v="3089"/>
    <d v="2016-07-09T01:59:00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x v="82"/>
    <x v="1"/>
    <s v="theater/spaces"/>
    <n v="5.080888888888889E-2"/>
    <x v="2258"/>
    <x v="1"/>
    <x v="38"/>
    <x v="3090"/>
    <d v="2015-05-01T18:39:05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x v="82"/>
    <x v="1"/>
    <s v="theater/spaces"/>
    <n v="0.15920000000000001"/>
    <x v="2259"/>
    <x v="1"/>
    <x v="38"/>
    <x v="3091"/>
    <d v="2016-08-14T22:45:43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x v="64"/>
    <x v="1"/>
    <s v="theater/spaces"/>
    <n v="1.1831900000000001E-2"/>
    <x v="2260"/>
    <x v="1"/>
    <x v="38"/>
    <x v="3092"/>
    <d v="2015-10-15T22:00:00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x v="57"/>
    <x v="1"/>
    <s v="theater/spaces"/>
    <n v="0.22750000000000001"/>
    <x v="2261"/>
    <x v="1"/>
    <x v="38"/>
    <x v="3093"/>
    <d v="2014-06-01T03:59:00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0"/>
    <x v="29"/>
    <x v="1"/>
    <s v="theater/spaces"/>
    <n v="2.5000000000000001E-4"/>
    <x v="384"/>
    <x v="1"/>
    <x v="38"/>
    <x v="3094"/>
    <d v="2015-09-20T19:05:56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x v="29"/>
    <x v="1"/>
    <s v="theater/spaces"/>
    <n v="3.351206434316354E-3"/>
    <x v="73"/>
    <x v="1"/>
    <x v="38"/>
    <x v="3095"/>
    <d v="2016-08-01T00:36:20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x v="25"/>
    <x v="1"/>
    <s v="theater/spaces"/>
    <n v="3.9750000000000001E-2"/>
    <x v="2262"/>
    <x v="1"/>
    <x v="38"/>
    <x v="3096"/>
    <d v="2015-05-20T19:48:46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x v="288"/>
    <x v="1"/>
    <s v="theater/spaces"/>
    <n v="0.17150000000000001"/>
    <x v="2263"/>
    <x v="1"/>
    <x v="38"/>
    <x v="3097"/>
    <d v="2016-10-07T14:00:00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x v="74"/>
    <x v="1"/>
    <s v="theater/spaces"/>
    <n v="3.608004104669061E-2"/>
    <x v="2264"/>
    <x v="1"/>
    <x v="38"/>
    <x v="3098"/>
    <d v="2016-02-08T00:17:00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x v="81"/>
    <x v="1"/>
    <s v="theater/spaces"/>
    <n v="0.13900000000000001"/>
    <x v="2265"/>
    <x v="1"/>
    <x v="38"/>
    <x v="3099"/>
    <d v="2016-02-12T04:33:11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x v="62"/>
    <x v="1"/>
    <s v="theater/spaces"/>
    <n v="0.15225"/>
    <x v="2266"/>
    <x v="1"/>
    <x v="38"/>
    <x v="3100"/>
    <d v="2014-10-20T14:56:15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x v="8"/>
    <x v="1"/>
    <s v="theater/spaces"/>
    <n v="0.12"/>
    <x v="384"/>
    <x v="1"/>
    <x v="38"/>
    <x v="3101"/>
    <d v="2015-07-16T07:56:00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x v="240"/>
    <x v="1"/>
    <s v="theater/spaces"/>
    <n v="0.391125"/>
    <x v="2267"/>
    <x v="1"/>
    <x v="38"/>
    <x v="3102"/>
    <d v="2016-08-23T08:10:1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x v="0"/>
    <x v="84"/>
    <x v="1"/>
    <s v="theater/spaces"/>
    <n v="2.6829268292682929E-3"/>
    <x v="148"/>
    <x v="1"/>
    <x v="38"/>
    <x v="3103"/>
    <d v="2015-06-12T03:45:06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x v="81"/>
    <x v="1"/>
    <s v="theater/spaces"/>
    <n v="0.29625000000000001"/>
    <x v="2268"/>
    <x v="1"/>
    <x v="38"/>
    <x v="3104"/>
    <d v="2015-02-03T02:00:00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x v="162"/>
    <x v="1"/>
    <s v="theater/spaces"/>
    <n v="0.4236099230111206"/>
    <x v="2269"/>
    <x v="1"/>
    <x v="38"/>
    <x v="3105"/>
    <d v="2014-10-19T05:00:00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x v="80"/>
    <x v="1"/>
    <s v="theater/spaces"/>
    <n v="4.1000000000000002E-2"/>
    <x v="2270"/>
    <x v="1"/>
    <x v="38"/>
    <x v="3106"/>
    <d v="2015-09-16T22:00:00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x v="60"/>
    <x v="1"/>
    <s v="theater/spaces"/>
    <n v="0.197625"/>
    <x v="2271"/>
    <x v="1"/>
    <x v="38"/>
    <x v="3107"/>
    <d v="2015-05-11T19:32:31"/>
  </r>
  <r>
    <x v="3108"/>
    <x v="3107"/>
    <s v="We need a permanent home for the theater!"/>
    <n v="50000"/>
    <n v="26"/>
    <x v="2"/>
    <x v="0"/>
    <s v="USD"/>
    <n v="1430234394"/>
    <n v="1425053994"/>
    <x v="0"/>
    <x v="84"/>
    <x v="1"/>
    <s v="theater/spaces"/>
    <n v="5.1999999999999995E-4"/>
    <x v="31"/>
    <x v="1"/>
    <x v="38"/>
    <x v="3108"/>
    <d v="2015-04-28T15:19:54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x v="229"/>
    <x v="1"/>
    <s v="theater/spaces"/>
    <n v="0.25030188679245285"/>
    <x v="2272"/>
    <x v="1"/>
    <x v="38"/>
    <x v="3109"/>
    <d v="2014-08-28T03:00:10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0"/>
    <x v="29"/>
    <x v="1"/>
    <s v="theater/spaces"/>
    <n v="4.0000000000000002E-4"/>
    <x v="119"/>
    <x v="1"/>
    <x v="38"/>
    <x v="3110"/>
    <d v="2017-02-19T00:45:19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0"/>
    <x v="88"/>
    <x v="1"/>
    <s v="theater/spaces"/>
    <n v="0.26640000000000003"/>
    <x v="2273"/>
    <x v="1"/>
    <x v="38"/>
    <x v="3111"/>
    <d v="2014-10-04T14:17:00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x v="82"/>
    <x v="1"/>
    <s v="theater/spaces"/>
    <n v="4.7363636363636365E-2"/>
    <x v="2274"/>
    <x v="1"/>
    <x v="38"/>
    <x v="3112"/>
    <d v="2016-11-01T02:55:34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x v="77"/>
    <x v="1"/>
    <s v="theater/spaces"/>
    <n v="4.2435339894712751E-2"/>
    <x v="2275"/>
    <x v="1"/>
    <x v="38"/>
    <x v="3113"/>
    <d v="2015-04-17T17:33:02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x v="78"/>
    <x v="1"/>
    <s v="theater/spaces"/>
    <n v="0"/>
    <x v="121"/>
    <x v="1"/>
    <x v="38"/>
    <x v="3114"/>
    <d v="2014-09-21T15:10:50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x v="29"/>
    <x v="1"/>
    <s v="theater/spaces"/>
    <n v="0.03"/>
    <x v="468"/>
    <x v="1"/>
    <x v="38"/>
    <x v="3115"/>
    <d v="2016-06-05T10:43:47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0"/>
    <x v="73"/>
    <x v="1"/>
    <s v="theater/spaces"/>
    <n v="0.57333333333333336"/>
    <x v="1380"/>
    <x v="1"/>
    <x v="38"/>
    <x v="3116"/>
    <d v="2015-04-01T12:22:05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0"/>
    <x v="29"/>
    <x v="1"/>
    <s v="theater/spaces"/>
    <n v="1E-3"/>
    <x v="120"/>
    <x v="1"/>
    <x v="38"/>
    <x v="3117"/>
    <d v="2016-05-27T13:12:00"/>
  </r>
  <r>
    <x v="3118"/>
    <x v="3117"/>
    <s v="a magical place for all kind of people, like a fairytaile in all colours"/>
    <n v="500000"/>
    <n v="1550"/>
    <x v="2"/>
    <x v="11"/>
    <s v="SEK"/>
    <n v="1467473723"/>
    <n v="1465832123"/>
    <x v="0"/>
    <x v="84"/>
    <x v="1"/>
    <s v="theater/spaces"/>
    <n v="3.0999999999999999E-3"/>
    <x v="2276"/>
    <x v="1"/>
    <x v="38"/>
    <x v="3118"/>
    <d v="2016-07-02T15:35:23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x v="29"/>
    <x v="1"/>
    <s v="theater/spaces"/>
    <n v="5.0000000000000001E-4"/>
    <x v="144"/>
    <x v="1"/>
    <x v="38"/>
    <x v="3119"/>
    <d v="2015-03-27T00:05:32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0"/>
    <x v="73"/>
    <x v="1"/>
    <s v="theater/spaces"/>
    <n v="9.8461538461538464E-5"/>
    <x v="2277"/>
    <x v="1"/>
    <x v="38"/>
    <x v="3120"/>
    <d v="2016-05-05T21:36:36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0"/>
    <x v="29"/>
    <x v="1"/>
    <s v="theater/spaces"/>
    <n v="6.6666666666666671E-3"/>
    <x v="119"/>
    <x v="1"/>
    <x v="38"/>
    <x v="3121"/>
    <d v="2014-09-26T16:18:55"/>
  </r>
  <r>
    <x v="3122"/>
    <x v="3121"/>
    <s v="cancelled until further notice"/>
    <n v="199"/>
    <n v="116"/>
    <x v="1"/>
    <x v="0"/>
    <s v="USD"/>
    <n v="1478733732"/>
    <n v="1478298132"/>
    <x v="0"/>
    <x v="84"/>
    <x v="1"/>
    <s v="theater/spaces"/>
    <n v="0.58291457286432158"/>
    <x v="2278"/>
    <x v="1"/>
    <x v="38"/>
    <x v="3122"/>
    <d v="2016-11-09T23:22:12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x v="493"/>
    <x v="1"/>
    <s v="theater/spaces"/>
    <n v="0.68153600000000003"/>
    <x v="2279"/>
    <x v="1"/>
    <x v="38"/>
    <x v="3123"/>
    <d v="2016-07-09T23:49:5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0"/>
    <x v="80"/>
    <x v="1"/>
    <s v="theater/spaces"/>
    <n v="3.2499999999999997E-5"/>
    <x v="2280"/>
    <x v="1"/>
    <x v="38"/>
    <x v="3124"/>
    <d v="2015-02-02T18:43:21"/>
  </r>
  <r>
    <x v="3125"/>
    <x v="3124"/>
    <s v="N/A"/>
    <n v="1500000"/>
    <n v="0"/>
    <x v="1"/>
    <x v="0"/>
    <s v="USD"/>
    <n v="1452142672"/>
    <n v="1449550672"/>
    <x v="0"/>
    <x v="78"/>
    <x v="1"/>
    <s v="theater/spaces"/>
    <n v="0"/>
    <x v="121"/>
    <x v="1"/>
    <x v="38"/>
    <x v="3125"/>
    <d v="2016-01-07T04:57:52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x v="57"/>
    <x v="1"/>
    <s v="theater/spaces"/>
    <n v="4.1599999999999998E-2"/>
    <x v="2281"/>
    <x v="1"/>
    <x v="38"/>
    <x v="3126"/>
    <d v="2016-03-27T23:26:02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x v="78"/>
    <x v="1"/>
    <s v="theater/spaces"/>
    <n v="0"/>
    <x v="121"/>
    <x v="1"/>
    <x v="38"/>
    <x v="3127"/>
    <d v="2015-03-01T20:33:49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x v="27"/>
    <x v="1"/>
    <s v="theater/plays"/>
    <n v="1.0860666666666667"/>
    <x v="2282"/>
    <x v="1"/>
    <x v="6"/>
    <x v="3128"/>
    <d v="2017-03-16T18:49:01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x v="29"/>
    <x v="1"/>
    <s v="theater/plays"/>
    <n v="8.0000000000000002E-3"/>
    <x v="119"/>
    <x v="1"/>
    <x v="6"/>
    <x v="3129"/>
    <d v="2017-04-18T19:13:39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0"/>
    <x v="80"/>
    <x v="1"/>
    <s v="theater/plays"/>
    <n v="3.7499999999999999E-2"/>
    <x v="2283"/>
    <x v="1"/>
    <x v="6"/>
    <x v="3130"/>
    <d v="2017-04-14T04:59:00"/>
  </r>
  <r>
    <x v="3131"/>
    <x v="3130"/>
    <s v="A Staged Reading of &quot;Snake Eyes,&quot; a new play by Alex Rafala"/>
    <n v="4100"/>
    <n v="645"/>
    <x v="3"/>
    <x v="0"/>
    <s v="USD"/>
    <n v="1491656045"/>
    <n v="1489067645"/>
    <x v="0"/>
    <x v="8"/>
    <x v="1"/>
    <s v="theater/plays"/>
    <n v="0.15731707317073171"/>
    <x v="404"/>
    <x v="1"/>
    <x v="6"/>
    <x v="3131"/>
    <d v="2017-04-08T12:54:05"/>
  </r>
  <r>
    <x v="3132"/>
    <x v="3131"/>
    <s v="Smells Like Money, Drips Like Honey, Taste Like Mocha, Better Run AWAY"/>
    <n v="30000"/>
    <n v="10"/>
    <x v="3"/>
    <x v="0"/>
    <s v="USD"/>
    <n v="1492759460"/>
    <n v="1487579060"/>
    <x v="0"/>
    <x v="29"/>
    <x v="1"/>
    <s v="theater/plays"/>
    <n v="3.3333333333333332E-4"/>
    <x v="119"/>
    <x v="1"/>
    <x v="6"/>
    <x v="3132"/>
    <d v="2017-04-21T07:24:20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0"/>
    <x v="38"/>
    <x v="1"/>
    <s v="theater/plays"/>
    <n v="1.08"/>
    <x v="1209"/>
    <x v="1"/>
    <x v="6"/>
    <x v="3133"/>
    <d v="2017-03-24T12:33:54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x v="8"/>
    <x v="1"/>
    <s v="theater/plays"/>
    <n v="0.22500000000000001"/>
    <x v="654"/>
    <x v="1"/>
    <x v="6"/>
    <x v="3134"/>
    <d v="2017-03-27T16:16:59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x v="63"/>
    <x v="1"/>
    <s v="theater/plays"/>
    <n v="0.20849420849420849"/>
    <x v="2284"/>
    <x v="1"/>
    <x v="6"/>
    <x v="3135"/>
    <d v="2017-04-04T03:38:41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x v="19"/>
    <x v="1"/>
    <s v="theater/plays"/>
    <n v="1.278"/>
    <x v="2285"/>
    <x v="1"/>
    <x v="6"/>
    <x v="3136"/>
    <d v="2017-03-31T22:59:00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x v="0"/>
    <x v="29"/>
    <x v="1"/>
    <s v="theater/plays"/>
    <n v="3.3333333333333333E-2"/>
    <x v="73"/>
    <x v="1"/>
    <x v="6"/>
    <x v="3137"/>
    <d v="2017-05-03T19:12:00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x v="78"/>
    <x v="1"/>
    <s v="theater/plays"/>
    <n v="0"/>
    <x v="121"/>
    <x v="1"/>
    <x v="6"/>
    <x v="3138"/>
    <d v="2017-04-03T15:30:07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x v="79"/>
    <x v="1"/>
    <s v="theater/plays"/>
    <n v="5.3999999999999999E-2"/>
    <x v="2286"/>
    <x v="1"/>
    <x v="6"/>
    <x v="3139"/>
    <d v="2017-03-25T04:33:00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x v="80"/>
    <x v="1"/>
    <s v="theater/plays"/>
    <n v="9.5999999999999992E-3"/>
    <x v="1228"/>
    <x v="1"/>
    <x v="6"/>
    <x v="3140"/>
    <d v="2017-04-07T16:15:03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x v="22"/>
    <x v="1"/>
    <s v="theater/plays"/>
    <n v="0.51600000000000001"/>
    <x v="2287"/>
    <x v="1"/>
    <x v="6"/>
    <x v="3141"/>
    <d v="2017-04-16T20:00:00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0"/>
    <x v="83"/>
    <x v="1"/>
    <s v="theater/plays"/>
    <n v="1.6363636363636365E-2"/>
    <x v="2"/>
    <x v="1"/>
    <x v="6"/>
    <x v="3142"/>
    <d v="2017-03-19T11:18:59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x v="78"/>
    <x v="1"/>
    <s v="theater/plays"/>
    <n v="0"/>
    <x v="121"/>
    <x v="1"/>
    <x v="6"/>
    <x v="3143"/>
    <d v="2017-04-09T08:35:5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x v="209"/>
    <x v="1"/>
    <s v="theater/plays"/>
    <n v="0.754"/>
    <x v="2288"/>
    <x v="1"/>
    <x v="6"/>
    <x v="3144"/>
    <d v="2017-03-19T06:00:00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0"/>
    <x v="78"/>
    <x v="1"/>
    <s v="theater/plays"/>
    <n v="0"/>
    <x v="121"/>
    <x v="1"/>
    <x v="6"/>
    <x v="3145"/>
    <d v="2017-03-27T23:58:54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0"/>
    <x v="8"/>
    <x v="1"/>
    <s v="theater/plays"/>
    <n v="0.105"/>
    <x v="2289"/>
    <x v="1"/>
    <x v="6"/>
    <x v="3146"/>
    <d v="2017-04-16T15:22:4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x v="496"/>
    <x v="0"/>
    <s v="theater/plays"/>
    <n v="1.1752499999999999"/>
    <x v="2290"/>
    <x v="1"/>
    <x v="6"/>
    <x v="3147"/>
    <d v="2014-11-07T00:15:55"/>
  </r>
  <r>
    <x v="3148"/>
    <x v="3147"/>
    <s v="Help fund The Aurora Project, an immersive science fiction epic."/>
    <n v="1800"/>
    <n v="2361"/>
    <x v="0"/>
    <x v="0"/>
    <s v="USD"/>
    <n v="1412136000"/>
    <n v="1410278284"/>
    <x v="1"/>
    <x v="7"/>
    <x v="0"/>
    <s v="theater/plays"/>
    <n v="1.3116666666666668"/>
    <x v="2291"/>
    <x v="1"/>
    <x v="6"/>
    <x v="3148"/>
    <d v="2014-10-01T04:00:00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x v="20"/>
    <x v="0"/>
    <s v="theater/plays"/>
    <n v="1.04"/>
    <x v="368"/>
    <x v="1"/>
    <x v="6"/>
    <x v="3149"/>
    <d v="2012-12-07T02:00:00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x v="201"/>
    <x v="0"/>
    <s v="theater/plays"/>
    <n v="1.01"/>
    <x v="2292"/>
    <x v="1"/>
    <x v="6"/>
    <x v="3150"/>
    <d v="2011-01-25T04:00:00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1"/>
    <x v="69"/>
    <x v="0"/>
    <s v="theater/plays"/>
    <n v="1.004"/>
    <x v="2293"/>
    <x v="1"/>
    <x v="6"/>
    <x v="3151"/>
    <d v="2014-09-10T20:09:34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x v="85"/>
    <x v="0"/>
    <s v="theater/plays"/>
    <n v="1.0595454545454546"/>
    <x v="2294"/>
    <x v="1"/>
    <x v="6"/>
    <x v="3152"/>
    <d v="2013-11-02T20:49:27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1"/>
    <x v="198"/>
    <x v="0"/>
    <s v="theater/plays"/>
    <n v="3.3558333333333334"/>
    <x v="2295"/>
    <x v="1"/>
    <x v="6"/>
    <x v="3153"/>
    <d v="2011-05-01T04:59:00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x v="252"/>
    <x v="0"/>
    <s v="theater/plays"/>
    <n v="1.1292857142857142"/>
    <x v="2296"/>
    <x v="1"/>
    <x v="6"/>
    <x v="3154"/>
    <d v="2012-04-01T20:00:58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1"/>
    <x v="177"/>
    <x v="0"/>
    <s v="theater/plays"/>
    <n v="1.885046"/>
    <x v="2297"/>
    <x v="1"/>
    <x v="6"/>
    <x v="3155"/>
    <d v="2012-12-20T11:58:45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x v="30"/>
    <x v="0"/>
    <s v="theater/plays"/>
    <n v="1.0181818181818181"/>
    <x v="2298"/>
    <x v="1"/>
    <x v="6"/>
    <x v="3156"/>
    <d v="2012-06-01T22:52:24"/>
  </r>
  <r>
    <x v="3157"/>
    <x v="3156"/>
    <s v="Four Directors.  Four One Acts.  Four Genres.  For You."/>
    <n v="4000"/>
    <n v="4040"/>
    <x v="0"/>
    <x v="0"/>
    <s v="USD"/>
    <n v="1405746000"/>
    <n v="1404932105"/>
    <x v="1"/>
    <x v="14"/>
    <x v="0"/>
    <s v="theater/plays"/>
    <n v="1.01"/>
    <x v="2299"/>
    <x v="1"/>
    <x v="6"/>
    <x v="3157"/>
    <d v="2014-07-19T05:00:00"/>
  </r>
  <r>
    <x v="3158"/>
    <x v="3157"/>
    <s v="A 40s crime-noir play using nursery rhyme characters."/>
    <n v="5000"/>
    <n v="5700"/>
    <x v="0"/>
    <x v="0"/>
    <s v="USD"/>
    <n v="1374523752"/>
    <n v="1371931752"/>
    <x v="1"/>
    <x v="50"/>
    <x v="0"/>
    <s v="theater/plays"/>
    <n v="1.1399999999999999"/>
    <x v="2300"/>
    <x v="1"/>
    <x v="6"/>
    <x v="3158"/>
    <d v="2013-07-22T20:09:12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1"/>
    <x v="47"/>
    <x v="0"/>
    <s v="theater/plays"/>
    <n v="1.3348133333333334"/>
    <x v="2301"/>
    <x v="1"/>
    <x v="6"/>
    <x v="3159"/>
    <d v="2012-01-18T23:00:00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x v="7"/>
    <x v="0"/>
    <s v="theater/plays"/>
    <n v="1.0153333333333334"/>
    <x v="2302"/>
    <x v="1"/>
    <x v="6"/>
    <x v="3160"/>
    <d v="2014-08-13T04:59:00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x v="142"/>
    <x v="0"/>
    <s v="theater/plays"/>
    <n v="1.0509999999999999"/>
    <x v="2303"/>
    <x v="1"/>
    <x v="6"/>
    <x v="3161"/>
    <d v="2014-10-15T12:52:02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x v="287"/>
    <x v="0"/>
    <s v="theater/plays"/>
    <n v="1.2715000000000001"/>
    <x v="2304"/>
    <x v="1"/>
    <x v="6"/>
    <x v="3162"/>
    <d v="2014-07-07T02:00:00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x v="250"/>
    <x v="0"/>
    <s v="theater/plays"/>
    <n v="1.1115384615384616"/>
    <x v="2305"/>
    <x v="1"/>
    <x v="6"/>
    <x v="3163"/>
    <d v="2014-06-15T18:05:25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x v="26"/>
    <x v="0"/>
    <s v="theater/plays"/>
    <n v="1.0676000000000001"/>
    <x v="2306"/>
    <x v="1"/>
    <x v="6"/>
    <x v="3164"/>
    <d v="2014-06-09T19:20:15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x v="64"/>
    <x v="0"/>
    <s v="theater/plays"/>
    <n v="1.6266666666666667"/>
    <x v="2307"/>
    <x v="1"/>
    <x v="6"/>
    <x v="3165"/>
    <d v="2011-05-03T03:59:00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x v="497"/>
    <x v="0"/>
    <s v="theater/plays"/>
    <n v="1.6022808571428573"/>
    <x v="2308"/>
    <x v="1"/>
    <x v="6"/>
    <x v="3166"/>
    <d v="2014-11-26T07:59:00"/>
  </r>
  <r>
    <x v="3167"/>
    <x v="3166"/>
    <s v="What is destiny? Explore it with us this August at FringeNYC."/>
    <n v="3000"/>
    <n v="3485"/>
    <x v="0"/>
    <x v="0"/>
    <s v="USD"/>
    <n v="1406952781"/>
    <n v="1405743181"/>
    <x v="1"/>
    <x v="165"/>
    <x v="0"/>
    <s v="theater/plays"/>
    <n v="1.1616666666666666"/>
    <x v="2309"/>
    <x v="1"/>
    <x v="6"/>
    <x v="3167"/>
    <d v="2014-08-02T04:13:01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x v="42"/>
    <x v="0"/>
    <s v="theater/plays"/>
    <n v="1.242"/>
    <x v="2310"/>
    <x v="1"/>
    <x v="6"/>
    <x v="3168"/>
    <d v="2014-06-13T22:00:00"/>
  </r>
  <r>
    <x v="3169"/>
    <x v="3168"/>
    <s v="We're bringing The Window to the Cherry Lane Theater in January 2014."/>
    <n v="8000"/>
    <n v="8241"/>
    <x v="0"/>
    <x v="0"/>
    <s v="USD"/>
    <n v="1386910740"/>
    <n v="1384364561"/>
    <x v="1"/>
    <x v="141"/>
    <x v="0"/>
    <s v="theater/plays"/>
    <n v="1.030125"/>
    <x v="984"/>
    <x v="1"/>
    <x v="6"/>
    <x v="3169"/>
    <d v="2013-12-13T04:59:00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x v="1"/>
    <x v="26"/>
    <x v="0"/>
    <s v="theater/plays"/>
    <n v="1.1225000000000001"/>
    <x v="2311"/>
    <x v="1"/>
    <x v="6"/>
    <x v="3170"/>
    <d v="2014-07-02T04:00:00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x v="27"/>
    <x v="0"/>
    <s v="theater/plays"/>
    <n v="1.0881428571428571"/>
    <x v="2312"/>
    <x v="1"/>
    <x v="6"/>
    <x v="3171"/>
    <d v="2016-05-06T14:35:58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x v="60"/>
    <x v="0"/>
    <s v="theater/plays"/>
    <n v="1.1499999999999999"/>
    <x v="2313"/>
    <x v="1"/>
    <x v="6"/>
    <x v="3172"/>
    <d v="2012-02-14T17:31:08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x v="142"/>
    <x v="0"/>
    <s v="theater/plays"/>
    <n v="1.03"/>
    <x v="2314"/>
    <x v="1"/>
    <x v="6"/>
    <x v="3173"/>
    <d v="2014-09-26T21:04:52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x v="23"/>
    <x v="0"/>
    <s v="theater/plays"/>
    <n v="1.0113333333333334"/>
    <x v="2315"/>
    <x v="1"/>
    <x v="6"/>
    <x v="3174"/>
    <d v="2014-08-25T20:45:08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x v="65"/>
    <x v="0"/>
    <s v="theater/plays"/>
    <n v="1.0955999999999999"/>
    <x v="2316"/>
    <x v="1"/>
    <x v="6"/>
    <x v="3175"/>
    <d v="2011-02-17T21:17:07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x v="165"/>
    <x v="0"/>
    <s v="theater/plays"/>
    <n v="1.148421052631579"/>
    <x v="2317"/>
    <x v="1"/>
    <x v="6"/>
    <x v="3176"/>
    <d v="2013-08-18T15:00:00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x v="13"/>
    <x v="0"/>
    <s v="theater/plays"/>
    <n v="1.1739999999999999"/>
    <x v="2318"/>
    <x v="1"/>
    <x v="6"/>
    <x v="3177"/>
    <d v="2014-06-21T16:00:09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x v="76"/>
    <x v="0"/>
    <s v="theater/plays"/>
    <n v="1.7173333333333334"/>
    <x v="2319"/>
    <x v="1"/>
    <x v="6"/>
    <x v="3178"/>
    <d v="2014-07-16T14:31:15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1"/>
    <x v="95"/>
    <x v="0"/>
    <s v="theater/plays"/>
    <n v="1.1416238095238094"/>
    <x v="2320"/>
    <x v="1"/>
    <x v="6"/>
    <x v="3179"/>
    <d v="2013-05-06T16:51:11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1"/>
    <x v="43"/>
    <x v="0"/>
    <s v="theater/plays"/>
    <n v="1.1975"/>
    <x v="2321"/>
    <x v="1"/>
    <x v="6"/>
    <x v="3180"/>
    <d v="2014-06-20T09:54:09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x v="41"/>
    <x v="0"/>
    <s v="theater/plays"/>
    <n v="1.0900000000000001"/>
    <x v="828"/>
    <x v="1"/>
    <x v="6"/>
    <x v="3181"/>
    <d v="2014-06-15T16:00:00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x v="299"/>
    <x v="0"/>
    <s v="theater/plays"/>
    <n v="1.0088571428571429"/>
    <x v="2322"/>
    <x v="1"/>
    <x v="6"/>
    <x v="3182"/>
    <d v="2012-01-31T17:00:00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x v="1"/>
    <x v="32"/>
    <x v="0"/>
    <s v="theater/plays"/>
    <n v="1.0900000000000001"/>
    <x v="2323"/>
    <x v="1"/>
    <x v="6"/>
    <x v="3183"/>
    <d v="2013-08-23T19:04:29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1"/>
    <x v="67"/>
    <x v="0"/>
    <s v="theater/plays"/>
    <n v="1.0720930232558139"/>
    <x v="2324"/>
    <x v="1"/>
    <x v="6"/>
    <x v="3184"/>
    <d v="2014-07-01T23:50:31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x v="54"/>
    <x v="0"/>
    <s v="theater/plays"/>
    <n v="1"/>
    <x v="694"/>
    <x v="1"/>
    <x v="6"/>
    <x v="3185"/>
    <d v="2014-07-16T23:27:21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x v="16"/>
    <x v="0"/>
    <s v="theater/plays"/>
    <n v="1.0218750000000001"/>
    <x v="2325"/>
    <x v="1"/>
    <x v="6"/>
    <x v="3186"/>
    <d v="2014-09-16T21:00:00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x v="138"/>
    <x v="0"/>
    <s v="theater/plays"/>
    <n v="1.1629333333333334"/>
    <x v="2326"/>
    <x v="1"/>
    <x v="6"/>
    <x v="3187"/>
    <d v="2014-08-04T15:59:33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x v="82"/>
    <x v="1"/>
    <s v="theater/musical"/>
    <n v="0.65"/>
    <x v="2327"/>
    <x v="1"/>
    <x v="40"/>
    <x v="3188"/>
    <d v="2015-06-10T09:58:22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x v="10"/>
    <x v="1"/>
    <s v="theater/musical"/>
    <n v="0.12327272727272727"/>
    <x v="2328"/>
    <x v="1"/>
    <x v="40"/>
    <x v="3189"/>
    <d v="2015-05-24T08:18:52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0"/>
    <x v="78"/>
    <x v="1"/>
    <s v="theater/musical"/>
    <n v="0"/>
    <x v="121"/>
    <x v="1"/>
    <x v="40"/>
    <x v="3190"/>
    <d v="2016-12-09T04:37:55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x v="80"/>
    <x v="1"/>
    <s v="theater/musical"/>
    <n v="4.0266666666666666E-2"/>
    <x v="2329"/>
    <x v="1"/>
    <x v="40"/>
    <x v="3191"/>
    <d v="2016-08-16T18:07:49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x v="22"/>
    <x v="1"/>
    <s v="theater/musical"/>
    <n v="1.0200000000000001E-2"/>
    <x v="800"/>
    <x v="1"/>
    <x v="40"/>
    <x v="3192"/>
    <d v="2015-02-28T22:00:0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x v="54"/>
    <x v="1"/>
    <s v="theater/musical"/>
    <n v="0.1174"/>
    <x v="2330"/>
    <x v="1"/>
    <x v="40"/>
    <x v="3193"/>
    <d v="2015-02-20T23:14:16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x v="78"/>
    <x v="1"/>
    <s v="theater/musical"/>
    <n v="0"/>
    <x v="121"/>
    <x v="1"/>
    <x v="40"/>
    <x v="3194"/>
    <d v="2015-07-27T01:29:58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x v="70"/>
    <x v="1"/>
    <s v="theater/musical"/>
    <n v="0.59142857142857141"/>
    <x v="2331"/>
    <x v="1"/>
    <x v="40"/>
    <x v="3195"/>
    <d v="2015-02-12T14:15:42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x v="79"/>
    <x v="1"/>
    <s v="theater/musical"/>
    <n v="5.9999999999999995E-4"/>
    <x v="468"/>
    <x v="1"/>
    <x v="40"/>
    <x v="3196"/>
    <d v="2015-08-01T14:00:0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x v="0"/>
    <x v="80"/>
    <x v="1"/>
    <s v="theater/musical"/>
    <n v="0.1145"/>
    <x v="2332"/>
    <x v="1"/>
    <x v="40"/>
    <x v="3197"/>
    <d v="2015-02-04T11:50:18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x v="83"/>
    <x v="1"/>
    <s v="theater/musical"/>
    <n v="3.6666666666666666E-3"/>
    <x v="2333"/>
    <x v="1"/>
    <x v="40"/>
    <x v="3198"/>
    <d v="2015-02-16T10:11:17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0"/>
    <x v="28"/>
    <x v="1"/>
    <s v="theater/musical"/>
    <n v="0.52159999999999995"/>
    <x v="2334"/>
    <x v="1"/>
    <x v="40"/>
    <x v="3199"/>
    <d v="2014-09-06T21:00:0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x v="29"/>
    <x v="1"/>
    <s v="theater/musical"/>
    <n v="2.0000000000000002E-5"/>
    <x v="120"/>
    <x v="1"/>
    <x v="40"/>
    <x v="3200"/>
    <d v="2016-04-30T05:34:0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x v="84"/>
    <x v="1"/>
    <s v="theater/musical"/>
    <n v="1.2500000000000001E-2"/>
    <x v="385"/>
    <x v="1"/>
    <x v="40"/>
    <x v="3201"/>
    <d v="2014-08-31T18:24:37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x v="20"/>
    <x v="1"/>
    <s v="theater/musical"/>
    <n v="0.54520000000000002"/>
    <x v="2335"/>
    <x v="1"/>
    <x v="40"/>
    <x v="3202"/>
    <d v="2015-12-14T05:59:0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0"/>
    <x v="79"/>
    <x v="1"/>
    <s v="theater/musical"/>
    <n v="0.25"/>
    <x v="694"/>
    <x v="1"/>
    <x v="40"/>
    <x v="3203"/>
    <d v="2015-09-25T23:43:42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x v="78"/>
    <x v="1"/>
    <s v="theater/musical"/>
    <n v="0"/>
    <x v="121"/>
    <x v="1"/>
    <x v="40"/>
    <x v="3204"/>
    <d v="2015-07-17T16:14:0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x v="8"/>
    <x v="1"/>
    <s v="theater/musical"/>
    <n v="3.4125000000000003E-2"/>
    <x v="1965"/>
    <x v="1"/>
    <x v="40"/>
    <x v="3205"/>
    <d v="2015-05-01T08:59:32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x v="78"/>
    <x v="1"/>
    <s v="theater/musical"/>
    <n v="0"/>
    <x v="121"/>
    <x v="1"/>
    <x v="40"/>
    <x v="3206"/>
    <d v="2015-09-19T06:37:31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x v="17"/>
    <x v="1"/>
    <s v="theater/musical"/>
    <n v="0.46363636363636362"/>
    <x v="2336"/>
    <x v="1"/>
    <x v="40"/>
    <x v="3207"/>
    <d v="2015-04-23T05:40:07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x v="141"/>
    <x v="0"/>
    <s v="theater/plays"/>
    <n v="1.0349999999999999"/>
    <x v="2337"/>
    <x v="1"/>
    <x v="6"/>
    <x v="3208"/>
    <d v="2014-07-28T14:31:17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x v="334"/>
    <x v="0"/>
    <s v="theater/plays"/>
    <n v="1.1932315789473684"/>
    <x v="2338"/>
    <x v="1"/>
    <x v="6"/>
    <x v="3209"/>
    <d v="2014-06-20T23:00:00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x v="65"/>
    <x v="0"/>
    <s v="theater/plays"/>
    <n v="1.2576666666666667"/>
    <x v="2339"/>
    <x v="1"/>
    <x v="6"/>
    <x v="3210"/>
    <d v="2012-06-01T03:59:00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x v="498"/>
    <x v="0"/>
    <s v="theater/plays"/>
    <n v="1.1974347826086957"/>
    <x v="2340"/>
    <x v="1"/>
    <x v="6"/>
    <x v="3211"/>
    <d v="2014-08-15T02:00:00"/>
  </r>
  <r>
    <x v="3212"/>
    <x v="3211"/>
    <s v="Help us bring our production of Campo Maldito to New York AND San Francisco!"/>
    <n v="4000"/>
    <n v="5050"/>
    <x v="0"/>
    <x v="0"/>
    <s v="USD"/>
    <n v="1407524751"/>
    <n v="1404932751"/>
    <x v="1"/>
    <x v="225"/>
    <x v="0"/>
    <s v="theater/plays"/>
    <n v="1.2625"/>
    <x v="2341"/>
    <x v="1"/>
    <x v="6"/>
    <x v="3212"/>
    <d v="2014-08-08T19:05:51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x v="5"/>
    <x v="0"/>
    <s v="theater/plays"/>
    <n v="1.0011666666666668"/>
    <x v="2342"/>
    <x v="1"/>
    <x v="6"/>
    <x v="3213"/>
    <d v="2015-07-26T18:19:19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x v="248"/>
    <x v="0"/>
    <s v="theater/plays"/>
    <n v="1.0213333333333334"/>
    <x v="2343"/>
    <x v="1"/>
    <x v="6"/>
    <x v="3214"/>
    <d v="2016-01-05T23:55:00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x v="179"/>
    <x v="0"/>
    <s v="theater/plays"/>
    <n v="1.0035142857142858"/>
    <x v="2344"/>
    <x v="1"/>
    <x v="6"/>
    <x v="3215"/>
    <d v="2015-09-10T03:59:00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x v="2"/>
    <x v="0"/>
    <s v="theater/plays"/>
    <n v="1.0004999999999999"/>
    <x v="2345"/>
    <x v="1"/>
    <x v="6"/>
    <x v="3216"/>
    <d v="2015-07-11T14:30:00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x v="1"/>
    <x v="201"/>
    <x v="0"/>
    <s v="theater/plays"/>
    <n v="1.1602222222222223"/>
    <x v="2346"/>
    <x v="1"/>
    <x v="6"/>
    <x v="3217"/>
    <d v="2016-11-04T13:06:24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x v="192"/>
    <x v="0"/>
    <s v="theater/plays"/>
    <n v="1.0209999999999999"/>
    <x v="2347"/>
    <x v="1"/>
    <x v="6"/>
    <x v="3218"/>
    <d v="2014-12-31T00:00:00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x v="1"/>
    <x v="46"/>
    <x v="0"/>
    <s v="theater/plays"/>
    <n v="1.0011000000000001"/>
    <x v="2348"/>
    <x v="1"/>
    <x v="6"/>
    <x v="3219"/>
    <d v="2015-03-22T22:35:47"/>
  </r>
  <r>
    <x v="3220"/>
    <x v="3219"/>
    <s v="A sci-fi thriller for the stage opening March 10 in Los Angeles."/>
    <n v="15000"/>
    <n v="15126"/>
    <x v="0"/>
    <x v="0"/>
    <s v="USD"/>
    <n v="1489352400"/>
    <n v="1486411204"/>
    <x v="1"/>
    <x v="211"/>
    <x v="0"/>
    <s v="theater/plays"/>
    <n v="1.0084"/>
    <x v="2349"/>
    <x v="1"/>
    <x v="6"/>
    <x v="3220"/>
    <d v="2017-03-12T21:00:00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x v="116"/>
    <x v="0"/>
    <s v="theater/plays"/>
    <n v="1.0342499999999999"/>
    <x v="2350"/>
    <x v="1"/>
    <x v="6"/>
    <x v="3221"/>
    <d v="2015-07-05T16:43:23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1"/>
    <x v="87"/>
    <x v="0"/>
    <s v="theater/plays"/>
    <n v="1.248"/>
    <x v="2351"/>
    <x v="1"/>
    <x v="6"/>
    <x v="3222"/>
    <d v="2015-10-24T21:29:00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x v="1"/>
    <x v="142"/>
    <x v="0"/>
    <s v="theater/plays"/>
    <n v="1.0951612903225807"/>
    <x v="2352"/>
    <x v="1"/>
    <x v="6"/>
    <x v="3223"/>
    <d v="2015-08-20T20:02:5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x v="499"/>
    <x v="0"/>
    <s v="theater/plays"/>
    <n v="1.0203333333333333"/>
    <x v="2353"/>
    <x v="1"/>
    <x v="6"/>
    <x v="3224"/>
    <d v="2017-01-10T05:00:00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x v="70"/>
    <x v="0"/>
    <s v="theater/plays"/>
    <n v="1.0235000000000001"/>
    <x v="2354"/>
    <x v="1"/>
    <x v="6"/>
    <x v="3225"/>
    <d v="2016-06-03T21:00:00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x v="64"/>
    <x v="0"/>
    <s v="theater/plays"/>
    <n v="1.0416666666666667"/>
    <x v="2355"/>
    <x v="1"/>
    <x v="6"/>
    <x v="3226"/>
    <d v="2015-10-30T14:00:12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x v="209"/>
    <x v="0"/>
    <s v="theater/plays"/>
    <n v="1.25"/>
    <x v="73"/>
    <x v="1"/>
    <x v="6"/>
    <x v="3227"/>
    <d v="2017-01-17T21:10:36"/>
  </r>
  <r>
    <x v="3228"/>
    <x v="3227"/>
    <s v="A Season of Powerful Women. A Season of Defiance."/>
    <n v="7000"/>
    <n v="7164"/>
    <x v="0"/>
    <x v="0"/>
    <s v="USD"/>
    <n v="1450328340"/>
    <n v="1447606884"/>
    <x v="1"/>
    <x v="77"/>
    <x v="0"/>
    <s v="theater/plays"/>
    <n v="1.0234285714285714"/>
    <x v="2356"/>
    <x v="1"/>
    <x v="6"/>
    <x v="3228"/>
    <d v="2015-12-17T04:59:00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1"/>
    <x v="91"/>
    <x v="0"/>
    <s v="theater/plays"/>
    <n v="1.0786500000000001"/>
    <x v="2357"/>
    <x v="1"/>
    <x v="6"/>
    <x v="3229"/>
    <d v="2014-11-20T07:59:58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x v="77"/>
    <x v="0"/>
    <s v="theater/plays"/>
    <n v="1.0988461538461538"/>
    <x v="2358"/>
    <x v="1"/>
    <x v="6"/>
    <x v="3230"/>
    <d v="2014-10-01T03:59:00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x v="33"/>
    <x v="0"/>
    <s v="theater/plays"/>
    <n v="1.61"/>
    <x v="405"/>
    <x v="1"/>
    <x v="6"/>
    <x v="3231"/>
    <d v="2016-04-16T22:39:07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x v="55"/>
    <x v="0"/>
    <s v="theater/plays"/>
    <n v="1.3120000000000001"/>
    <x v="2359"/>
    <x v="1"/>
    <x v="6"/>
    <x v="3232"/>
    <d v="2016-05-04T03:59:00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x v="42"/>
    <x v="0"/>
    <s v="theater/plays"/>
    <n v="1.1879999999999999"/>
    <x v="2360"/>
    <x v="1"/>
    <x v="6"/>
    <x v="3233"/>
    <d v="2017-03-02T19:19:15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x v="248"/>
    <x v="0"/>
    <s v="theater/plays"/>
    <n v="1.0039275000000001"/>
    <x v="2361"/>
    <x v="1"/>
    <x v="6"/>
    <x v="3234"/>
    <d v="2017-02-01T23:31:00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x v="331"/>
    <x v="0"/>
    <s v="theater/plays"/>
    <n v="1.0320666666666667"/>
    <x v="2362"/>
    <x v="1"/>
    <x v="6"/>
    <x v="3235"/>
    <d v="2016-07-01T08:20:51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x v="238"/>
    <x v="0"/>
    <s v="theater/plays"/>
    <n v="1.006"/>
    <x v="2363"/>
    <x v="1"/>
    <x v="6"/>
    <x v="3236"/>
    <d v="2016-12-28T22:00:33"/>
  </r>
  <r>
    <x v="3237"/>
    <x v="3236"/>
    <s v="An annual campaign supporting our intensive for artists 25 and under."/>
    <n v="35000"/>
    <n v="35275.64"/>
    <x v="0"/>
    <x v="0"/>
    <s v="USD"/>
    <n v="1443499140"/>
    <n v="1441452184"/>
    <x v="1"/>
    <x v="314"/>
    <x v="0"/>
    <s v="theater/plays"/>
    <n v="1.0078754285714286"/>
    <x v="2364"/>
    <x v="1"/>
    <x v="6"/>
    <x v="3237"/>
    <d v="2015-09-29T03:59:00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x v="1"/>
    <x v="0"/>
    <s v="theater/plays"/>
    <n v="1.1232142857142857"/>
    <x v="2365"/>
    <x v="1"/>
    <x v="6"/>
    <x v="3238"/>
    <d v="2015-07-01T12:14:58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x v="201"/>
    <x v="0"/>
    <s v="theater/plays"/>
    <n v="1.0591914022517912"/>
    <x v="2366"/>
    <x v="1"/>
    <x v="6"/>
    <x v="3239"/>
    <d v="2015-10-25T23:59:00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x v="69"/>
    <x v="0"/>
    <s v="theater/plays"/>
    <n v="1.0056666666666667"/>
    <x v="2367"/>
    <x v="1"/>
    <x v="6"/>
    <x v="3240"/>
    <d v="2017-02-16T23:00:00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x v="157"/>
    <x v="0"/>
    <s v="theater/plays"/>
    <n v="1.1530588235294117"/>
    <x v="2368"/>
    <x v="1"/>
    <x v="6"/>
    <x v="3241"/>
    <d v="2014-10-14T06:59:00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x v="1"/>
    <x v="275"/>
    <x v="0"/>
    <s v="theater/plays"/>
    <n v="1.273042"/>
    <x v="2369"/>
    <x v="1"/>
    <x v="6"/>
    <x v="3242"/>
    <d v="2014-09-19T18:08:12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x v="26"/>
    <x v="0"/>
    <s v="theater/plays"/>
    <n v="1.028375"/>
    <x v="2370"/>
    <x v="1"/>
    <x v="6"/>
    <x v="3243"/>
    <d v="2015-10-09T00:00:00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x v="50"/>
    <x v="0"/>
    <s v="theater/plays"/>
    <n v="1.0293749999999999"/>
    <x v="2371"/>
    <x v="1"/>
    <x v="6"/>
    <x v="3244"/>
    <d v="2016-12-01T17:39:42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x v="500"/>
    <x v="0"/>
    <s v="theater/plays"/>
    <n v="1.043047619047619"/>
    <x v="2372"/>
    <x v="1"/>
    <x v="6"/>
    <x v="3245"/>
    <d v="2015-06-12T02:00:00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x v="189"/>
    <x v="0"/>
    <s v="theater/plays"/>
    <n v="1.1122000000000001"/>
    <x v="2373"/>
    <x v="1"/>
    <x v="6"/>
    <x v="3246"/>
    <d v="2015-09-12T03:59:00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x v="7"/>
    <x v="0"/>
    <s v="theater/plays"/>
    <n v="1.0586"/>
    <x v="2374"/>
    <x v="1"/>
    <x v="6"/>
    <x v="3247"/>
    <d v="2015-07-12T10:25:12"/>
  </r>
  <r>
    <x v="3248"/>
    <x v="3247"/>
    <s v="Honest Accomplice Theatre produces theatre for social change."/>
    <n v="12000"/>
    <n v="12095"/>
    <x v="0"/>
    <x v="0"/>
    <s v="USD"/>
    <n v="1428178757"/>
    <n v="1425590357"/>
    <x v="1"/>
    <x v="452"/>
    <x v="0"/>
    <s v="theater/plays"/>
    <n v="1.0079166666666666"/>
    <x v="2375"/>
    <x v="1"/>
    <x v="6"/>
    <x v="3248"/>
    <d v="2015-04-04T20:19:17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x v="106"/>
    <x v="0"/>
    <s v="theater/plays"/>
    <n v="1.0492727272727274"/>
    <x v="2376"/>
    <x v="1"/>
    <x v="6"/>
    <x v="3249"/>
    <d v="2015-06-20T17:55:14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x v="496"/>
    <x v="0"/>
    <s v="theater/plays"/>
    <n v="1.01552"/>
    <x v="2377"/>
    <x v="1"/>
    <x v="6"/>
    <x v="3250"/>
    <d v="2014-11-05T18:48:44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x v="9"/>
    <x v="0"/>
    <s v="theater/plays"/>
    <n v="1.1073333333333333"/>
    <x v="2378"/>
    <x v="1"/>
    <x v="6"/>
    <x v="3251"/>
    <d v="2015-06-21T17:32:4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x v="1"/>
    <x v="133"/>
    <x v="0"/>
    <s v="theater/plays"/>
    <n v="1.2782222222222221"/>
    <x v="2379"/>
    <x v="1"/>
    <x v="6"/>
    <x v="3252"/>
    <d v="2016-09-07T11:20:40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x v="1"/>
    <x v="248"/>
    <x v="0"/>
    <s v="theater/plays"/>
    <n v="1.0182500000000001"/>
    <x v="2380"/>
    <x v="1"/>
    <x v="6"/>
    <x v="3253"/>
    <d v="2016-09-08T03:45:00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x v="153"/>
    <x v="0"/>
    <s v="theater/plays"/>
    <n v="1.012576923076923"/>
    <x v="2381"/>
    <x v="1"/>
    <x v="6"/>
    <x v="3254"/>
    <d v="2015-03-26T01:03:29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x v="59"/>
    <x v="0"/>
    <s v="theater/plays"/>
    <n v="1.75"/>
    <x v="2382"/>
    <x v="1"/>
    <x v="6"/>
    <x v="3255"/>
    <d v="2014-10-07T18:26:15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1"/>
    <x v="282"/>
    <x v="0"/>
    <s v="theater/plays"/>
    <n v="1.2806"/>
    <x v="2383"/>
    <x v="1"/>
    <x v="6"/>
    <x v="3256"/>
    <d v="2015-06-11T03:59:00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x v="14"/>
    <x v="0"/>
    <s v="theater/plays"/>
    <n v="1.0629949999999999"/>
    <x v="2384"/>
    <x v="1"/>
    <x v="6"/>
    <x v="3257"/>
    <d v="2017-02-22T13:25:52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1"/>
    <x v="11"/>
    <x v="0"/>
    <s v="theater/plays"/>
    <n v="1.052142857142857"/>
    <x v="2385"/>
    <x v="1"/>
    <x v="6"/>
    <x v="3258"/>
    <d v="2015-01-08T21:17:41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x v="174"/>
    <x v="0"/>
    <s v="theater/plays"/>
    <n v="1.0616782608695652"/>
    <x v="2386"/>
    <x v="1"/>
    <x v="6"/>
    <x v="3259"/>
    <d v="2016-10-01T03:59:00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1"/>
    <x v="196"/>
    <x v="0"/>
    <s v="theater/plays"/>
    <n v="1.0924"/>
    <x v="2387"/>
    <x v="1"/>
    <x v="6"/>
    <x v="3260"/>
    <d v="2015-11-30T17:08:38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1"/>
    <x v="72"/>
    <x v="0"/>
    <s v="theater/plays"/>
    <n v="1.0045454545454546"/>
    <x v="2388"/>
    <x v="1"/>
    <x v="6"/>
    <x v="3261"/>
    <d v="2015-07-16T17:24:3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x v="1"/>
    <x v="179"/>
    <x v="0"/>
    <s v="theater/plays"/>
    <n v="1.0304098360655738"/>
    <x v="2389"/>
    <x v="1"/>
    <x v="6"/>
    <x v="3262"/>
    <d v="2014-12-22T04:00:00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x v="1"/>
    <x v="32"/>
    <x v="0"/>
    <s v="theater/plays"/>
    <n v="1.121664"/>
    <x v="2390"/>
    <x v="1"/>
    <x v="6"/>
    <x v="3263"/>
    <d v="2015-10-30T21:00:00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x v="1"/>
    <x v="72"/>
    <x v="0"/>
    <s v="theater/plays"/>
    <n v="1.03"/>
    <x v="2391"/>
    <x v="1"/>
    <x v="6"/>
    <x v="3264"/>
    <d v="2015-01-28T22:00:00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1"/>
    <x v="287"/>
    <x v="0"/>
    <s v="theater/plays"/>
    <n v="1.64"/>
    <x v="2392"/>
    <x v="1"/>
    <x v="6"/>
    <x v="3265"/>
    <d v="2015-12-03T17:00:00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x v="430"/>
    <x v="0"/>
    <s v="theater/plays"/>
    <n v="1.3128333333333333"/>
    <x v="2393"/>
    <x v="1"/>
    <x v="6"/>
    <x v="3266"/>
    <d v="2015-06-12T21:00:00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x v="449"/>
    <x v="0"/>
    <s v="theater/plays"/>
    <n v="1.0209999999999999"/>
    <x v="2394"/>
    <x v="1"/>
    <x v="6"/>
    <x v="3267"/>
    <d v="2015-07-17T18:11:00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x v="288"/>
    <x v="0"/>
    <s v="theater/plays"/>
    <n v="1.28"/>
    <x v="2395"/>
    <x v="1"/>
    <x v="6"/>
    <x v="3268"/>
    <d v="2016-08-24T21:42:08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x v="16"/>
    <x v="0"/>
    <s v="theater/plays"/>
    <n v="1.0149999999999999"/>
    <x v="2396"/>
    <x v="1"/>
    <x v="6"/>
    <x v="3269"/>
    <d v="2015-06-16T11:00:00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x v="209"/>
    <x v="0"/>
    <s v="theater/plays"/>
    <n v="1.0166666666666666"/>
    <x v="2397"/>
    <x v="1"/>
    <x v="6"/>
    <x v="3270"/>
    <d v="2015-07-12T12:47:45"/>
  </r>
  <r>
    <x v="3271"/>
    <x v="3270"/>
    <s v="A razor sharp satire to darken your Christmas."/>
    <n v="1500"/>
    <n v="1950"/>
    <x v="0"/>
    <x v="1"/>
    <s v="GBP"/>
    <n v="1414927775"/>
    <n v="1412332175"/>
    <x v="1"/>
    <x v="13"/>
    <x v="0"/>
    <s v="theater/plays"/>
    <n v="1.3"/>
    <x v="2398"/>
    <x v="1"/>
    <x v="6"/>
    <x v="3271"/>
    <d v="2014-11-02T11:29:35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x v="108"/>
    <x v="0"/>
    <s v="theater/plays"/>
    <n v="1.5443"/>
    <x v="2399"/>
    <x v="1"/>
    <x v="6"/>
    <x v="3272"/>
    <d v="2015-11-06T13:00:09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x v="64"/>
    <x v="0"/>
    <s v="theater/plays"/>
    <n v="1.0740000000000001"/>
    <x v="2400"/>
    <x v="1"/>
    <x v="6"/>
    <x v="3273"/>
    <d v="2016-09-14T19:00:00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x v="172"/>
    <x v="0"/>
    <s v="theater/plays"/>
    <n v="1.0132258064516129"/>
    <x v="2401"/>
    <x v="1"/>
    <x v="6"/>
    <x v="3274"/>
    <d v="2016-03-15T21:00:00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x v="8"/>
    <x v="0"/>
    <s v="theater/plays"/>
    <n v="1.0027777777777778"/>
    <x v="2402"/>
    <x v="1"/>
    <x v="6"/>
    <x v="3275"/>
    <d v="2015-02-09T04:30:00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x v="61"/>
    <x v="0"/>
    <s v="theater/plays"/>
    <n v="1.1684444444444444"/>
    <x v="2403"/>
    <x v="1"/>
    <x v="6"/>
    <x v="3276"/>
    <d v="2016-04-01T03:59:00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x v="61"/>
    <x v="0"/>
    <s v="theater/plays"/>
    <n v="1.0860000000000001"/>
    <x v="2404"/>
    <x v="1"/>
    <x v="6"/>
    <x v="3277"/>
    <d v="2014-11-18T17:23:2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x v="69"/>
    <x v="0"/>
    <s v="theater/plays"/>
    <n v="1.034"/>
    <x v="2405"/>
    <x v="1"/>
    <x v="6"/>
    <x v="3278"/>
    <d v="2015-05-30T20:21:43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x v="287"/>
    <x v="0"/>
    <s v="theater/plays"/>
    <n v="1.1427586206896552"/>
    <x v="2406"/>
    <x v="1"/>
    <x v="6"/>
    <x v="3279"/>
    <d v="2016-04-01T01:27:39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x v="209"/>
    <x v="0"/>
    <s v="theater/plays"/>
    <n v="1.03"/>
    <x v="2407"/>
    <x v="1"/>
    <x v="6"/>
    <x v="3280"/>
    <d v="2015-06-01T05:00:00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0"/>
    <x v="5"/>
    <x v="0"/>
    <s v="theater/plays"/>
    <n v="1.216"/>
    <x v="2408"/>
    <x v="1"/>
    <x v="6"/>
    <x v="3281"/>
    <d v="2015-09-02T00:28:25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x v="186"/>
    <x v="0"/>
    <s v="theater/plays"/>
    <n v="1.026467741935484"/>
    <x v="2409"/>
    <x v="1"/>
    <x v="6"/>
    <x v="3282"/>
    <d v="2016-04-29T04:39:48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x v="5"/>
    <x v="0"/>
    <s v="theater/plays"/>
    <n v="1.0475000000000001"/>
    <x v="2410"/>
    <x v="1"/>
    <x v="6"/>
    <x v="3283"/>
    <d v="2016-02-10T21:00:00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x v="41"/>
    <x v="0"/>
    <s v="theater/plays"/>
    <n v="1.016"/>
    <x v="2411"/>
    <x v="1"/>
    <x v="6"/>
    <x v="3284"/>
    <d v="2016-01-29T05:59:00"/>
  </r>
  <r>
    <x v="3285"/>
    <x v="3284"/>
    <s v="A new play by Matthew Gasda"/>
    <n v="4999"/>
    <n v="5604"/>
    <x v="0"/>
    <x v="0"/>
    <s v="USD"/>
    <n v="1488258000"/>
    <n v="1485556626"/>
    <x v="0"/>
    <x v="75"/>
    <x v="0"/>
    <s v="theater/plays"/>
    <n v="1.1210242048409682"/>
    <x v="2412"/>
    <x v="1"/>
    <x v="6"/>
    <x v="3285"/>
    <d v="2017-02-28T05:00:00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x v="259"/>
    <x v="0"/>
    <s v="theater/plays"/>
    <n v="1.0176666666666667"/>
    <x v="2413"/>
    <x v="1"/>
    <x v="6"/>
    <x v="3286"/>
    <d v="2016-08-15T20:09:42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x v="0"/>
    <x v="69"/>
    <x v="0"/>
    <s v="theater/plays"/>
    <n v="1"/>
    <x v="2414"/>
    <x v="1"/>
    <x v="6"/>
    <x v="3287"/>
    <d v="2015-11-28T18:00:28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x v="447"/>
    <x v="0"/>
    <s v="theater/plays"/>
    <n v="1.0026489999999999"/>
    <x v="2415"/>
    <x v="1"/>
    <x v="6"/>
    <x v="3288"/>
    <d v="2016-06-20T23:00:00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x v="20"/>
    <x v="0"/>
    <s v="theater/plays"/>
    <n v="1.3304200000000002"/>
    <x v="2416"/>
    <x v="1"/>
    <x v="6"/>
    <x v="3289"/>
    <d v="2017-02-20T08:50:02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x v="250"/>
    <x v="0"/>
    <s v="theater/plays"/>
    <n v="1.212"/>
    <x v="2417"/>
    <x v="1"/>
    <x v="6"/>
    <x v="3290"/>
    <d v="2017-03-11T12:21:31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x v="25"/>
    <x v="0"/>
    <s v="theater/plays"/>
    <n v="1.1399999999999999"/>
    <x v="2418"/>
    <x v="1"/>
    <x v="6"/>
    <x v="3291"/>
    <d v="2015-09-17T03:59:00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0"/>
    <x v="41"/>
    <x v="0"/>
    <s v="theater/plays"/>
    <n v="2.8613861386138613"/>
    <x v="2419"/>
    <x v="1"/>
    <x v="6"/>
    <x v="3292"/>
    <d v="2015-12-04T19:29:08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x v="110"/>
    <x v="0"/>
    <s v="theater/plays"/>
    <n v="1.7044444444444444"/>
    <x v="524"/>
    <x v="1"/>
    <x v="6"/>
    <x v="3293"/>
    <d v="2017-03-04T10:12:32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x v="54"/>
    <x v="0"/>
    <s v="theater/plays"/>
    <n v="1.1833333333333333"/>
    <x v="2420"/>
    <x v="1"/>
    <x v="6"/>
    <x v="3294"/>
    <d v="2015-06-16T12:59:14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x v="74"/>
    <x v="0"/>
    <s v="theater/plays"/>
    <n v="1.0285857142857142"/>
    <x v="2421"/>
    <x v="1"/>
    <x v="6"/>
    <x v="3295"/>
    <d v="2016-09-26T10:37:09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x v="5"/>
    <x v="0"/>
    <s v="theater/plays"/>
    <n v="1.4406666666666668"/>
    <x v="2422"/>
    <x v="1"/>
    <x v="6"/>
    <x v="3296"/>
    <d v="2015-11-22T22:00:00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x v="34"/>
    <x v="0"/>
    <s v="theater/plays"/>
    <n v="1.0007272727272727"/>
    <x v="2423"/>
    <x v="1"/>
    <x v="6"/>
    <x v="3297"/>
    <d v="2015-07-27T22:59:00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x v="250"/>
    <x v="0"/>
    <s v="theater/plays"/>
    <n v="1.0173000000000001"/>
    <x v="2424"/>
    <x v="1"/>
    <x v="6"/>
    <x v="3298"/>
    <d v="2015-09-13T00:00:00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x v="287"/>
    <x v="0"/>
    <s v="theater/plays"/>
    <n v="1.1619999999999999"/>
    <x v="2425"/>
    <x v="1"/>
    <x v="6"/>
    <x v="3299"/>
    <d v="2015-10-14T22:01:03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0"/>
    <x v="106"/>
    <x v="0"/>
    <s v="theater/plays"/>
    <n v="1.3616666666666666"/>
    <x v="2426"/>
    <x v="1"/>
    <x v="6"/>
    <x v="3300"/>
    <d v="2015-04-29T17:51:02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x v="16"/>
    <x v="0"/>
    <s v="theater/plays"/>
    <n v="1.3346666666666667"/>
    <x v="711"/>
    <x v="1"/>
    <x v="6"/>
    <x v="3301"/>
    <d v="2016-08-01T06:59:00"/>
  </r>
  <r>
    <x v="3302"/>
    <x v="3301"/>
    <s v="FilosofÃ­a de los anÃ³nimos"/>
    <n v="8400"/>
    <n v="8685"/>
    <x v="0"/>
    <x v="3"/>
    <s v="EUR"/>
    <n v="1481099176"/>
    <n v="1478507176"/>
    <x v="0"/>
    <x v="133"/>
    <x v="0"/>
    <s v="theater/plays"/>
    <n v="1.0339285714285715"/>
    <x v="2427"/>
    <x v="1"/>
    <x v="6"/>
    <x v="3302"/>
    <d v="2016-12-07T08:26:1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x v="2"/>
    <x v="0"/>
    <s v="theater/plays"/>
    <n v="1.1588888888888889"/>
    <x v="2428"/>
    <x v="1"/>
    <x v="6"/>
    <x v="3303"/>
    <d v="2015-03-28T14:38:04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x v="489"/>
    <x v="0"/>
    <s v="theater/plays"/>
    <n v="1.0451666666666666"/>
    <x v="2429"/>
    <x v="1"/>
    <x v="6"/>
    <x v="3304"/>
    <d v="2016-12-22T14:59:12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x v="9"/>
    <x v="0"/>
    <s v="theater/plays"/>
    <n v="1.0202500000000001"/>
    <x v="2430"/>
    <x v="1"/>
    <x v="6"/>
    <x v="3305"/>
    <d v="2015-07-31T20:32:28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x v="241"/>
    <x v="0"/>
    <s v="theater/plays"/>
    <n v="1.7533333333333334"/>
    <x v="2431"/>
    <x v="1"/>
    <x v="6"/>
    <x v="3306"/>
    <d v="2016-06-10T03:00:00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x v="9"/>
    <x v="0"/>
    <s v="theater/plays"/>
    <n v="1.0668"/>
    <x v="2432"/>
    <x v="1"/>
    <x v="6"/>
    <x v="3307"/>
    <d v="2016-05-15T01:22:19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x v="7"/>
    <x v="0"/>
    <s v="theater/plays"/>
    <n v="1.2228571428571429"/>
    <x v="2433"/>
    <x v="1"/>
    <x v="6"/>
    <x v="3308"/>
    <d v="2016-04-13T21:02:45"/>
  </r>
  <r>
    <x v="3309"/>
    <x v="3308"/>
    <s v="Two unlikely friends, a garage, tinned beans &amp; the end of the world."/>
    <n v="350"/>
    <n v="558"/>
    <x v="0"/>
    <x v="1"/>
    <s v="GBP"/>
    <n v="1476632178"/>
    <n v="1473953778"/>
    <x v="0"/>
    <x v="162"/>
    <x v="0"/>
    <s v="theater/plays"/>
    <n v="1.5942857142857143"/>
    <x v="666"/>
    <x v="1"/>
    <x v="6"/>
    <x v="3309"/>
    <d v="2016-10-16T15:36:18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x v="0"/>
    <x v="162"/>
    <x v="0"/>
    <s v="theater/plays"/>
    <n v="1.0007692307692309"/>
    <x v="2434"/>
    <x v="1"/>
    <x v="6"/>
    <x v="3310"/>
    <d v="2015-10-06T22:17:05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x v="43"/>
    <x v="0"/>
    <s v="theater/plays"/>
    <n v="1.0984"/>
    <x v="2435"/>
    <x v="1"/>
    <x v="6"/>
    <x v="3311"/>
    <d v="2015-10-17T07:00:10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x v="14"/>
    <x v="0"/>
    <s v="theater/plays"/>
    <n v="1.0004"/>
    <x v="2397"/>
    <x v="1"/>
    <x v="6"/>
    <x v="3312"/>
    <d v="2016-11-11T22:00:00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x v="60"/>
    <x v="0"/>
    <s v="theater/plays"/>
    <n v="1.1605000000000001"/>
    <x v="2436"/>
    <x v="1"/>
    <x v="6"/>
    <x v="3313"/>
    <d v="2016-01-27T01:00:00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x v="6"/>
    <x v="0"/>
    <s v="theater/plays"/>
    <n v="2.1074999999999999"/>
    <x v="2437"/>
    <x v="1"/>
    <x v="6"/>
    <x v="3314"/>
    <d v="2015-05-08T20:05:00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x v="30"/>
    <x v="0"/>
    <s v="theater/plays"/>
    <n v="1.1000000000000001"/>
    <x v="2438"/>
    <x v="1"/>
    <x v="6"/>
    <x v="3315"/>
    <d v="2016-05-06T07:17:21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x v="207"/>
    <x v="0"/>
    <s v="theater/plays"/>
    <n v="1.0008673425918038"/>
    <x v="2439"/>
    <x v="1"/>
    <x v="6"/>
    <x v="3316"/>
    <d v="2014-08-08T13:54:00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0"/>
    <x v="59"/>
    <x v="0"/>
    <s v="theater/plays"/>
    <n v="1.0619047619047619"/>
    <x v="2440"/>
    <x v="1"/>
    <x v="6"/>
    <x v="3317"/>
    <d v="2016-06-08T00:57:04"/>
  </r>
  <r>
    <x v="3318"/>
    <x v="3317"/>
    <s v="Help us strengthen and inspire disability arts in Atlantic Canada"/>
    <n v="2000"/>
    <n v="2512"/>
    <x v="0"/>
    <x v="5"/>
    <s v="CAD"/>
    <n v="1460341800"/>
    <n v="1456902893"/>
    <x v="0"/>
    <x v="58"/>
    <x v="0"/>
    <s v="theater/plays"/>
    <n v="1.256"/>
    <x v="2441"/>
    <x v="1"/>
    <x v="6"/>
    <x v="3318"/>
    <d v="2016-04-11T02:30:00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x v="38"/>
    <x v="0"/>
    <s v="theater/plays"/>
    <n v="1.08"/>
    <x v="1209"/>
    <x v="1"/>
    <x v="6"/>
    <x v="3319"/>
    <d v="2015-01-31T14:03:0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0"/>
    <x v="44"/>
    <x v="0"/>
    <s v="theater/plays"/>
    <n v="1.01"/>
    <x v="2442"/>
    <x v="1"/>
    <x v="6"/>
    <x v="3320"/>
    <d v="2016-06-22T01:05:57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x v="41"/>
    <x v="0"/>
    <s v="theater/plays"/>
    <n v="1.0740000000000001"/>
    <x v="1278"/>
    <x v="1"/>
    <x v="6"/>
    <x v="3321"/>
    <d v="2014-10-16T03:59:00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x v="23"/>
    <x v="0"/>
    <s v="theater/plays"/>
    <n v="1.0151515151515151"/>
    <x v="2443"/>
    <x v="1"/>
    <x v="6"/>
    <x v="3322"/>
    <d v="2016-06-22T03:55:00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x v="72"/>
    <x v="0"/>
    <s v="theater/plays"/>
    <n v="1.2589999999999999"/>
    <x v="2444"/>
    <x v="1"/>
    <x v="6"/>
    <x v="3323"/>
    <d v="2016-09-25T08:46:48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0"/>
    <x v="73"/>
    <x v="0"/>
    <s v="theater/plays"/>
    <n v="1.0166666666666666"/>
    <x v="2445"/>
    <x v="1"/>
    <x v="6"/>
    <x v="3324"/>
    <d v="2016-06-05T13:59:50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x v="41"/>
    <x v="0"/>
    <s v="theater/plays"/>
    <n v="1.125"/>
    <x v="180"/>
    <x v="1"/>
    <x v="6"/>
    <x v="3325"/>
    <d v="2015-04-05T17:51:17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x v="7"/>
    <x v="0"/>
    <s v="theater/plays"/>
    <n v="1.0137499999999999"/>
    <x v="2446"/>
    <x v="1"/>
    <x v="6"/>
    <x v="3326"/>
    <d v="2015-03-08T16:08:25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x v="51"/>
    <x v="0"/>
    <s v="theater/plays"/>
    <n v="1.0125"/>
    <x v="2447"/>
    <x v="1"/>
    <x v="6"/>
    <x v="3327"/>
    <d v="2016-05-08T08:59:2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x v="82"/>
    <x v="0"/>
    <s v="theater/plays"/>
    <n v="1.4638888888888888"/>
    <x v="2448"/>
    <x v="1"/>
    <x v="6"/>
    <x v="3328"/>
    <d v="2014-07-05T01:00:00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0"/>
    <x v="55"/>
    <x v="0"/>
    <s v="theater/plays"/>
    <n v="1.1679999999999999"/>
    <x v="2449"/>
    <x v="1"/>
    <x v="6"/>
    <x v="3329"/>
    <d v="2014-07-27T23:00:00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x v="50"/>
    <x v="0"/>
    <s v="theater/plays"/>
    <n v="1.0626666666666666"/>
    <x v="2450"/>
    <x v="1"/>
    <x v="6"/>
    <x v="3330"/>
    <d v="2015-04-01T20:17:48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x v="71"/>
    <x v="0"/>
    <s v="theater/plays"/>
    <n v="1.0451999999999999"/>
    <x v="2451"/>
    <x v="1"/>
    <x v="6"/>
    <x v="3331"/>
    <d v="2015-10-06T16:44:4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x v="183"/>
    <x v="0"/>
    <s v="theater/plays"/>
    <n v="1"/>
    <x v="2452"/>
    <x v="1"/>
    <x v="6"/>
    <x v="3332"/>
    <d v="2014-07-19T20:38:50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x v="112"/>
    <x v="0"/>
    <s v="theater/plays"/>
    <n v="1.0457142857142858"/>
    <x v="2453"/>
    <x v="1"/>
    <x v="6"/>
    <x v="3333"/>
    <d v="2015-06-15T16:14:40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x v="0"/>
    <x v="67"/>
    <x v="0"/>
    <s v="theater/plays"/>
    <n v="1.3862051149573753"/>
    <x v="2454"/>
    <x v="1"/>
    <x v="6"/>
    <x v="3334"/>
    <d v="2015-07-30T12:30:22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x v="287"/>
    <x v="0"/>
    <s v="theater/plays"/>
    <n v="1.0032000000000001"/>
    <x v="2455"/>
    <x v="1"/>
    <x v="6"/>
    <x v="3335"/>
    <d v="2014-08-03T23:00:00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x v="82"/>
    <x v="0"/>
    <s v="theater/plays"/>
    <n v="1"/>
    <x v="1848"/>
    <x v="1"/>
    <x v="6"/>
    <x v="3336"/>
    <d v="2016-04-05T08:34:0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x v="69"/>
    <x v="0"/>
    <s v="theater/plays"/>
    <n v="1.1020000000000001"/>
    <x v="2456"/>
    <x v="1"/>
    <x v="6"/>
    <x v="3337"/>
    <d v="2014-10-10T21:00:00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x v="0"/>
    <x v="300"/>
    <x v="0"/>
    <s v="theater/plays"/>
    <n v="1.0218"/>
    <x v="2457"/>
    <x v="1"/>
    <x v="6"/>
    <x v="3338"/>
    <d v="2017-02-24T13:48:00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x v="0"/>
    <x v="5"/>
    <x v="0"/>
    <s v="theater/plays"/>
    <n v="1.0435000000000001"/>
    <x v="2458"/>
    <x v="1"/>
    <x v="6"/>
    <x v="3339"/>
    <d v="2016-07-28T15:58:38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x v="44"/>
    <x v="0"/>
    <s v="theater/plays"/>
    <n v="1.3816666666666666"/>
    <x v="2459"/>
    <x v="1"/>
    <x v="6"/>
    <x v="3340"/>
    <d v="2016-12-06T23:22:34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x v="33"/>
    <x v="0"/>
    <s v="theater/plays"/>
    <n v="1"/>
    <x v="2460"/>
    <x v="1"/>
    <x v="6"/>
    <x v="3341"/>
    <d v="2016-06-12T17:00:00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x v="0"/>
    <x v="76"/>
    <x v="0"/>
    <s v="theater/plays"/>
    <n v="1.0166666666666666"/>
    <x v="2461"/>
    <x v="1"/>
    <x v="6"/>
    <x v="3342"/>
    <d v="2015-04-01T04:59:00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x v="23"/>
    <x v="0"/>
    <s v="theater/plays"/>
    <n v="1.7142857142857142"/>
    <x v="953"/>
    <x v="1"/>
    <x v="6"/>
    <x v="3343"/>
    <d v="2016-04-13T13:18:00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x v="244"/>
    <x v="0"/>
    <s v="theater/plays"/>
    <n v="1.0144444444444445"/>
    <x v="2462"/>
    <x v="1"/>
    <x v="6"/>
    <x v="3344"/>
    <d v="2014-08-30T04:48:13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x v="62"/>
    <x v="0"/>
    <s v="theater/plays"/>
    <n v="1.3"/>
    <x v="73"/>
    <x v="1"/>
    <x v="6"/>
    <x v="3345"/>
    <d v="2015-04-18T00:37:00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x v="59"/>
    <x v="0"/>
    <s v="theater/plays"/>
    <n v="1.1000000000000001"/>
    <x v="2463"/>
    <x v="1"/>
    <x v="6"/>
    <x v="3346"/>
    <d v="2015-02-26T00:35:10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x v="19"/>
    <x v="0"/>
    <s v="theater/plays"/>
    <n v="1.1944999999999999"/>
    <x v="2464"/>
    <x v="1"/>
    <x v="6"/>
    <x v="3347"/>
    <d v="2016-05-08T21:00:00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x v="1"/>
    <x v="0"/>
    <s v="theater/plays"/>
    <n v="1.002909090909091"/>
    <x v="2465"/>
    <x v="1"/>
    <x v="6"/>
    <x v="3348"/>
    <d v="2016-04-30T03:59:00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x v="25"/>
    <x v="0"/>
    <s v="theater/plays"/>
    <n v="1.534"/>
    <x v="2466"/>
    <x v="1"/>
    <x v="6"/>
    <x v="3349"/>
    <d v="2016-06-13T17:00:00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x v="13"/>
    <x v="0"/>
    <s v="theater/plays"/>
    <n v="1.0442857142857143"/>
    <x v="400"/>
    <x v="1"/>
    <x v="6"/>
    <x v="3350"/>
    <d v="2015-11-29T23:00:00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x v="241"/>
    <x v="0"/>
    <s v="theater/plays"/>
    <n v="1.0109999999999999"/>
    <x v="2467"/>
    <x v="1"/>
    <x v="6"/>
    <x v="3351"/>
    <d v="2014-07-23T11:00:00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x v="16"/>
    <x v="0"/>
    <s v="theater/plays"/>
    <n v="1.0751999999999999"/>
    <x v="2468"/>
    <x v="1"/>
    <x v="6"/>
    <x v="3352"/>
    <d v="2016-07-01T23:00:00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x v="34"/>
    <x v="0"/>
    <s v="theater/plays"/>
    <n v="3.15"/>
    <x v="2469"/>
    <x v="1"/>
    <x v="6"/>
    <x v="3353"/>
    <d v="2016-05-02T23:00:00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x v="0"/>
    <x v="165"/>
    <x v="0"/>
    <s v="theater/plays"/>
    <n v="1.0193333333333334"/>
    <x v="2265"/>
    <x v="1"/>
    <x v="6"/>
    <x v="3354"/>
    <d v="2015-10-29T04:01:00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x v="41"/>
    <x v="0"/>
    <s v="theater/plays"/>
    <n v="1.2628571428571429"/>
    <x v="2470"/>
    <x v="1"/>
    <x v="6"/>
    <x v="3355"/>
    <d v="2016-05-10T11:17:00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x v="74"/>
    <x v="0"/>
    <s v="theater/plays"/>
    <n v="1.014"/>
    <x v="2471"/>
    <x v="1"/>
    <x v="6"/>
    <x v="3356"/>
    <d v="2016-07-15T19:34:32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x v="64"/>
    <x v="0"/>
    <s v="theater/plays"/>
    <n v="1.01"/>
    <x v="2472"/>
    <x v="1"/>
    <x v="6"/>
    <x v="3357"/>
    <d v="2014-08-01T10:01:50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x v="372"/>
    <x v="0"/>
    <s v="theater/plays"/>
    <n v="1.0299"/>
    <x v="2473"/>
    <x v="1"/>
    <x v="6"/>
    <x v="3358"/>
    <d v="2014-11-19T08:27:59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x v="0"/>
    <x v="23"/>
    <x v="0"/>
    <s v="theater/plays"/>
    <n v="1.0625"/>
    <x v="2474"/>
    <x v="1"/>
    <x v="6"/>
    <x v="3359"/>
    <d v="2017-02-25T01:22:14"/>
  </r>
  <r>
    <x v="3360"/>
    <x v="3358"/>
    <s v="World Premiere, an M1 Singapore Fringe Festival 2017 commission."/>
    <n v="9000"/>
    <n v="9124"/>
    <x v="0"/>
    <x v="20"/>
    <s v="SGD"/>
    <n v="1481731140"/>
    <n v="1479866343"/>
    <x v="0"/>
    <x v="250"/>
    <x v="0"/>
    <s v="theater/plays"/>
    <n v="1.0137777777777779"/>
    <x v="2475"/>
    <x v="1"/>
    <x v="6"/>
    <x v="3360"/>
    <d v="2016-12-14T15:59:00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x v="32"/>
    <x v="0"/>
    <s v="theater/plays"/>
    <n v="1.1346000000000001"/>
    <x v="2476"/>
    <x v="1"/>
    <x v="6"/>
    <x v="3361"/>
    <d v="2014-09-01T15:59:00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x v="9"/>
    <x v="0"/>
    <s v="theater/plays"/>
    <n v="2.1800000000000002"/>
    <x v="2477"/>
    <x v="1"/>
    <x v="6"/>
    <x v="3362"/>
    <d v="2015-03-07T04:55:00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x v="55"/>
    <x v="0"/>
    <s v="theater/plays"/>
    <n v="1.0141935483870967"/>
    <x v="2478"/>
    <x v="1"/>
    <x v="6"/>
    <x v="3363"/>
    <d v="2014-08-19T16:00:00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x v="250"/>
    <x v="0"/>
    <s v="theater/plays"/>
    <n v="1.0593333333333332"/>
    <x v="2479"/>
    <x v="1"/>
    <x v="6"/>
    <x v="3364"/>
    <d v="2016-03-15T21:00:00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x v="83"/>
    <x v="0"/>
    <s v="theater/plays"/>
    <n v="1.04"/>
    <x v="2480"/>
    <x v="1"/>
    <x v="6"/>
    <x v="3365"/>
    <d v="2015-12-13T02:26:32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x v="59"/>
    <x v="0"/>
    <s v="theater/plays"/>
    <n v="2.21"/>
    <x v="2481"/>
    <x v="1"/>
    <x v="6"/>
    <x v="3366"/>
    <d v="2015-05-13T01:37:17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x v="209"/>
    <x v="0"/>
    <s v="theater/plays"/>
    <n v="1.1866666666666668"/>
    <x v="2482"/>
    <x v="1"/>
    <x v="6"/>
    <x v="3367"/>
    <d v="2015-08-01T22:24:54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0"/>
    <x v="23"/>
    <x v="0"/>
    <s v="theater/plays"/>
    <n v="1.046"/>
    <x v="2483"/>
    <x v="1"/>
    <x v="6"/>
    <x v="3368"/>
    <d v="2015-01-01T05:00:00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x v="241"/>
    <x v="0"/>
    <s v="theater/plays"/>
    <n v="1.0389999999999999"/>
    <x v="2484"/>
    <x v="1"/>
    <x v="6"/>
    <x v="3369"/>
    <d v="2017-01-15T00:59:40"/>
  </r>
  <r>
    <x v="3370"/>
    <x v="3368"/>
    <s v="I'm Alright. A story of young women, told by young women, for the world."/>
    <n v="1500"/>
    <n v="1766"/>
    <x v="0"/>
    <x v="0"/>
    <s v="USD"/>
    <n v="1481961600"/>
    <n v="1479283285"/>
    <x v="0"/>
    <x v="55"/>
    <x v="0"/>
    <s v="theater/plays"/>
    <n v="1.1773333333333333"/>
    <x v="2485"/>
    <x v="1"/>
    <x v="6"/>
    <x v="3370"/>
    <d v="2016-12-17T08:00:00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x v="0"/>
    <x v="82"/>
    <x v="0"/>
    <s v="theater/plays"/>
    <n v="1.385"/>
    <x v="2486"/>
    <x v="1"/>
    <x v="6"/>
    <x v="3371"/>
    <d v="2015-12-02T20:59:25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0"/>
    <x v="74"/>
    <x v="0"/>
    <s v="theater/plays"/>
    <n v="1.0349999999999999"/>
    <x v="134"/>
    <x v="1"/>
    <x v="6"/>
    <x v="3372"/>
    <d v="2014-08-25T04:59:00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x v="209"/>
    <x v="0"/>
    <s v="theater/plays"/>
    <n v="1.0024999999999999"/>
    <x v="2487"/>
    <x v="1"/>
    <x v="6"/>
    <x v="3373"/>
    <d v="2015-07-18T16:00:00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x v="47"/>
    <x v="0"/>
    <s v="theater/plays"/>
    <n v="1.0657142857142856"/>
    <x v="2488"/>
    <x v="1"/>
    <x v="6"/>
    <x v="3374"/>
    <d v="2015-10-28T17:33:3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x v="57"/>
    <x v="0"/>
    <s v="theater/plays"/>
    <n v="1"/>
    <x v="2489"/>
    <x v="1"/>
    <x v="6"/>
    <x v="3375"/>
    <d v="2014-05-18T14:39:33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x v="10"/>
    <x v="0"/>
    <s v="theater/plays"/>
    <n v="1.0001249999999999"/>
    <x v="2490"/>
    <x v="1"/>
    <x v="6"/>
    <x v="3376"/>
    <d v="2015-04-25T15:49:54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x v="99"/>
    <x v="0"/>
    <s v="theater/plays"/>
    <n v="1.0105"/>
    <x v="2491"/>
    <x v="1"/>
    <x v="6"/>
    <x v="3377"/>
    <d v="2015-03-20T16:56:00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x v="64"/>
    <x v="0"/>
    <s v="theater/plays"/>
    <n v="1.0763636363636364"/>
    <x v="2492"/>
    <x v="1"/>
    <x v="6"/>
    <x v="3378"/>
    <d v="2014-08-31T13:08:00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x v="44"/>
    <x v="0"/>
    <s v="theater/plays"/>
    <n v="1.0365"/>
    <x v="2493"/>
    <x v="1"/>
    <x v="6"/>
    <x v="3379"/>
    <d v="2015-08-26T23:00:00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x v="33"/>
    <x v="0"/>
    <s v="theater/plays"/>
    <n v="1.0443333333333333"/>
    <x v="2494"/>
    <x v="1"/>
    <x v="6"/>
    <x v="3380"/>
    <d v="2014-11-29T23:52:58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x v="53"/>
    <x v="0"/>
    <s v="theater/plays"/>
    <n v="1.0225"/>
    <x v="2495"/>
    <x v="1"/>
    <x v="6"/>
    <x v="3381"/>
    <d v="2015-03-11T03:26:23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x v="67"/>
    <x v="0"/>
    <s v="theater/plays"/>
    <n v="1.0074285714285713"/>
    <x v="2496"/>
    <x v="1"/>
    <x v="6"/>
    <x v="3382"/>
    <d v="2016-08-01T22:59:00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x v="209"/>
    <x v="0"/>
    <s v="theater/plays"/>
    <n v="1.1171428571428572"/>
    <x v="2497"/>
    <x v="1"/>
    <x v="6"/>
    <x v="3383"/>
    <d v="2016-06-23T18:47:00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x v="31"/>
    <x v="0"/>
    <s v="theater/plays"/>
    <n v="1.0001100000000001"/>
    <x v="2498"/>
    <x v="1"/>
    <x v="6"/>
    <x v="3384"/>
    <d v="2015-11-21T03:00:00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x v="41"/>
    <x v="0"/>
    <s v="theater/plays"/>
    <n v="1"/>
    <x v="44"/>
    <x v="1"/>
    <x v="6"/>
    <x v="3385"/>
    <d v="2014-12-10T20:49:12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x v="14"/>
    <x v="0"/>
    <s v="theater/plays"/>
    <n v="1.05"/>
    <x v="2499"/>
    <x v="1"/>
    <x v="6"/>
    <x v="3386"/>
    <d v="2014-12-03T15:28:2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x v="2"/>
    <x v="0"/>
    <s v="theater/plays"/>
    <n v="1.1686666666666667"/>
    <x v="2500"/>
    <x v="1"/>
    <x v="6"/>
    <x v="3387"/>
    <d v="2014-12-14T18:18:08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x v="43"/>
    <x v="0"/>
    <s v="theater/plays"/>
    <n v="1.038"/>
    <x v="1184"/>
    <x v="1"/>
    <x v="6"/>
    <x v="3388"/>
    <d v="2015-06-18T11:04:01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0"/>
    <x v="95"/>
    <x v="0"/>
    <s v="theater/plays"/>
    <n v="1.145"/>
    <x v="2501"/>
    <x v="1"/>
    <x v="6"/>
    <x v="3389"/>
    <d v="2016-06-03T13:31:22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x v="19"/>
    <x v="0"/>
    <s v="theater/plays"/>
    <n v="1.024"/>
    <x v="2502"/>
    <x v="1"/>
    <x v="6"/>
    <x v="3390"/>
    <d v="2014-07-10T18:35:45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x v="59"/>
    <x v="0"/>
    <s v="theater/plays"/>
    <n v="2.23"/>
    <x v="2440"/>
    <x v="1"/>
    <x v="6"/>
    <x v="3391"/>
    <d v="2014-08-08T22:28:00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x v="8"/>
    <x v="0"/>
    <s v="theater/plays"/>
    <n v="1"/>
    <x v="694"/>
    <x v="1"/>
    <x v="6"/>
    <x v="3392"/>
    <d v="2016-05-06T20:17:35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x v="34"/>
    <x v="0"/>
    <s v="theater/plays"/>
    <n v="1.0580000000000001"/>
    <x v="2503"/>
    <x v="1"/>
    <x v="6"/>
    <x v="3393"/>
    <d v="2014-11-06T00:46:00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x v="74"/>
    <x v="0"/>
    <s v="theater/plays"/>
    <n v="1.4236363636363636"/>
    <x v="2109"/>
    <x v="1"/>
    <x v="6"/>
    <x v="3394"/>
    <d v="2014-07-27T14:17:25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x v="0"/>
    <x v="44"/>
    <x v="0"/>
    <s v="theater/plays"/>
    <n v="1.84"/>
    <x v="2504"/>
    <x v="1"/>
    <x v="6"/>
    <x v="3395"/>
    <d v="2015-05-30T18:10:00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x v="33"/>
    <x v="0"/>
    <s v="theater/plays"/>
    <n v="1.0433333333333332"/>
    <x v="2505"/>
    <x v="1"/>
    <x v="6"/>
    <x v="3396"/>
    <d v="2014-06-01T03:59:00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x v="0"/>
    <x v="54"/>
    <x v="0"/>
    <s v="theater/plays"/>
    <n v="1.1200000000000001"/>
    <x v="123"/>
    <x v="1"/>
    <x v="6"/>
    <x v="3397"/>
    <d v="2016-02-18T22:00:00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x v="71"/>
    <x v="0"/>
    <s v="theater/plays"/>
    <n v="1.1107499999999999"/>
    <x v="2506"/>
    <x v="1"/>
    <x v="6"/>
    <x v="3398"/>
    <d v="2014-11-21T17:00:00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x v="67"/>
    <x v="0"/>
    <s v="theater/plays"/>
    <n v="1.0375000000000001"/>
    <x v="2507"/>
    <x v="1"/>
    <x v="6"/>
    <x v="3399"/>
    <d v="2015-02-21T22:05:25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x v="268"/>
    <x v="0"/>
    <s v="theater/plays"/>
    <n v="1.0041"/>
    <x v="2508"/>
    <x v="1"/>
    <x v="6"/>
    <x v="3400"/>
    <d v="2014-08-28T22:53:34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x v="36"/>
    <x v="0"/>
    <s v="theater/plays"/>
    <n v="1.0186206896551724"/>
    <x v="2509"/>
    <x v="1"/>
    <x v="6"/>
    <x v="3401"/>
    <d v="2015-08-07T17:22:2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x v="111"/>
    <x v="0"/>
    <s v="theater/plays"/>
    <n v="1.0976666666666666"/>
    <x v="2510"/>
    <x v="1"/>
    <x v="6"/>
    <x v="3402"/>
    <d v="2015-11-12T02:31:00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x v="57"/>
    <x v="0"/>
    <s v="theater/plays"/>
    <n v="1"/>
    <x v="2511"/>
    <x v="1"/>
    <x v="6"/>
    <x v="3403"/>
    <d v="2015-06-25T11:05:24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x v="83"/>
    <x v="0"/>
    <s v="theater/plays"/>
    <n v="1.22"/>
    <x v="2512"/>
    <x v="1"/>
    <x v="6"/>
    <x v="3404"/>
    <d v="2015-06-17T12:05:02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x v="57"/>
    <x v="0"/>
    <s v="theater/plays"/>
    <n v="1.3757142857142857"/>
    <x v="2513"/>
    <x v="1"/>
    <x v="6"/>
    <x v="3405"/>
    <d v="2016-03-01T23:59:00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0"/>
    <x v="110"/>
    <x v="0"/>
    <s v="theater/plays"/>
    <n v="1.0031000000000001"/>
    <x v="2514"/>
    <x v="1"/>
    <x v="6"/>
    <x v="3406"/>
    <d v="2014-07-16T11:49:3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x v="85"/>
    <x v="0"/>
    <s v="theater/plays"/>
    <n v="1.071"/>
    <x v="2515"/>
    <x v="1"/>
    <x v="6"/>
    <x v="3407"/>
    <d v="2014-07-06T10:08:09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x v="59"/>
    <x v="0"/>
    <s v="theater/plays"/>
    <n v="2.11"/>
    <x v="2516"/>
    <x v="1"/>
    <x v="6"/>
    <x v="3408"/>
    <d v="2014-07-18T23:48:24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0"/>
    <x v="64"/>
    <x v="0"/>
    <s v="theater/plays"/>
    <n v="1.236"/>
    <x v="2517"/>
    <x v="1"/>
    <x v="6"/>
    <x v="3409"/>
    <d v="2016-07-31T20:58:00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x v="244"/>
    <x v="0"/>
    <s v="theater/plays"/>
    <n v="1.085"/>
    <x v="2518"/>
    <x v="1"/>
    <x v="6"/>
    <x v="3410"/>
    <d v="2016-06-06T07:00:00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x v="76"/>
    <x v="0"/>
    <s v="theater/plays"/>
    <n v="1.0356666666666667"/>
    <x v="2519"/>
    <x v="1"/>
    <x v="6"/>
    <x v="3411"/>
    <d v="2015-10-08T00:32:52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x v="55"/>
    <x v="0"/>
    <s v="theater/plays"/>
    <n v="1"/>
    <x v="2520"/>
    <x v="1"/>
    <x v="6"/>
    <x v="3412"/>
    <d v="2014-09-27T23:01:02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x v="25"/>
    <x v="0"/>
    <s v="theater/plays"/>
    <n v="1.3"/>
    <x v="2521"/>
    <x v="1"/>
    <x v="6"/>
    <x v="3413"/>
    <d v="2015-02-28T04:59:00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x v="34"/>
    <x v="0"/>
    <s v="theater/plays"/>
    <n v="1.0349999999999999"/>
    <x v="2522"/>
    <x v="1"/>
    <x v="6"/>
    <x v="3414"/>
    <d v="2016-12-01T07:59:00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0"/>
    <x v="82"/>
    <x v="0"/>
    <s v="theater/plays"/>
    <n v="1"/>
    <x v="2523"/>
    <x v="1"/>
    <x v="6"/>
    <x v="3415"/>
    <d v="2016-04-17T23:30:00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x v="209"/>
    <x v="0"/>
    <s v="theater/plays"/>
    <n v="1.196"/>
    <x v="2524"/>
    <x v="1"/>
    <x v="6"/>
    <x v="3416"/>
    <d v="2015-04-23T18:30:00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x v="43"/>
    <x v="0"/>
    <s v="theater/plays"/>
    <n v="1.0000058823529412"/>
    <x v="2525"/>
    <x v="1"/>
    <x v="6"/>
    <x v="3417"/>
    <d v="2014-10-26T00:43:00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x v="66"/>
    <x v="0"/>
    <s v="theater/plays"/>
    <n v="1.00875"/>
    <x v="2526"/>
    <x v="1"/>
    <x v="6"/>
    <x v="3418"/>
    <d v="2014-05-23T20:01:47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x v="67"/>
    <x v="0"/>
    <s v="theater/plays"/>
    <n v="1.0654545454545454"/>
    <x v="2527"/>
    <x v="1"/>
    <x v="6"/>
    <x v="3419"/>
    <d v="2016-04-06T21:30:00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0"/>
    <x v="69"/>
    <x v="0"/>
    <s v="theater/plays"/>
    <n v="1.38"/>
    <x v="2528"/>
    <x v="1"/>
    <x v="6"/>
    <x v="3420"/>
    <d v="2016-02-14T00:00:00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x v="15"/>
    <x v="0"/>
    <s v="theater/plays"/>
    <n v="1.0115000000000001"/>
    <x v="2529"/>
    <x v="1"/>
    <x v="6"/>
    <x v="3421"/>
    <d v="2015-03-04T18:59:23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x v="67"/>
    <x v="0"/>
    <s v="theater/plays"/>
    <n v="1.091"/>
    <x v="2530"/>
    <x v="1"/>
    <x v="6"/>
    <x v="3422"/>
    <d v="2015-12-14T00:00:00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0"/>
    <x v="73"/>
    <x v="0"/>
    <s v="theater/plays"/>
    <n v="1.4"/>
    <x v="436"/>
    <x v="1"/>
    <x v="6"/>
    <x v="3423"/>
    <d v="2015-04-24T21:52:21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x v="88"/>
    <x v="0"/>
    <s v="theater/plays"/>
    <n v="1.0358333333333334"/>
    <x v="2531"/>
    <x v="1"/>
    <x v="6"/>
    <x v="3424"/>
    <d v="2015-02-05T06:59:00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x v="201"/>
    <x v="0"/>
    <s v="theater/plays"/>
    <n v="1.0297033333333332"/>
    <x v="2532"/>
    <x v="1"/>
    <x v="6"/>
    <x v="3425"/>
    <d v="2014-10-04T14:48:5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x v="45"/>
    <x v="0"/>
    <s v="theater/plays"/>
    <n v="1.0813333333333333"/>
    <x v="2533"/>
    <x v="1"/>
    <x v="6"/>
    <x v="3426"/>
    <d v="2014-09-21T02:00:00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x v="60"/>
    <x v="0"/>
    <s v="theater/plays"/>
    <n v="1"/>
    <x v="2218"/>
    <x v="1"/>
    <x v="6"/>
    <x v="3427"/>
    <d v="2014-07-02T15:29:12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x v="13"/>
    <x v="0"/>
    <s v="theater/plays"/>
    <n v="1.0275000000000001"/>
    <x v="2534"/>
    <x v="1"/>
    <x v="6"/>
    <x v="3428"/>
    <d v="2015-02-28T17:00:00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x v="8"/>
    <x v="0"/>
    <s v="theater/plays"/>
    <n v="1.3"/>
    <x v="1862"/>
    <x v="1"/>
    <x v="6"/>
    <x v="3429"/>
    <d v="2016-11-02T00:31:01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x v="250"/>
    <x v="0"/>
    <s v="theater/plays"/>
    <n v="1.0854949999999999"/>
    <x v="2535"/>
    <x v="1"/>
    <x v="6"/>
    <x v="3430"/>
    <d v="2014-07-30T22:41:41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x v="64"/>
    <x v="0"/>
    <s v="theater/plays"/>
    <n v="1"/>
    <x v="2536"/>
    <x v="1"/>
    <x v="6"/>
    <x v="3431"/>
    <d v="2014-08-18T17:32:33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x v="288"/>
    <x v="0"/>
    <s v="theater/plays"/>
    <n v="1.0965"/>
    <x v="2537"/>
    <x v="1"/>
    <x v="6"/>
    <x v="3432"/>
    <d v="2016-02-05T22:00:00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x v="0"/>
    <x v="26"/>
    <x v="0"/>
    <s v="theater/plays"/>
    <n v="1.0026315789473683"/>
    <x v="2538"/>
    <x v="1"/>
    <x v="6"/>
    <x v="3433"/>
    <d v="2014-06-17T03:00:00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x v="129"/>
    <x v="0"/>
    <s v="theater/plays"/>
    <n v="1.0555000000000001"/>
    <x v="2539"/>
    <x v="1"/>
    <x v="6"/>
    <x v="3434"/>
    <d v="2014-07-10T09:07:49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x v="10"/>
    <x v="0"/>
    <s v="theater/plays"/>
    <n v="1.1200000000000001"/>
    <x v="2540"/>
    <x v="1"/>
    <x v="6"/>
    <x v="3435"/>
    <d v="2016-08-07T03:00:00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x v="77"/>
    <x v="0"/>
    <s v="theater/plays"/>
    <n v="1.0589999999999999"/>
    <x v="2541"/>
    <x v="1"/>
    <x v="6"/>
    <x v="3436"/>
    <d v="2014-08-21T16:28:00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x v="17"/>
    <x v="0"/>
    <s v="theater/plays"/>
    <n v="1.01"/>
    <x v="2542"/>
    <x v="1"/>
    <x v="6"/>
    <x v="3437"/>
    <d v="2015-08-19T17:03:40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x v="25"/>
    <x v="0"/>
    <s v="theater/plays"/>
    <n v="1.042"/>
    <x v="2543"/>
    <x v="1"/>
    <x v="6"/>
    <x v="3438"/>
    <d v="2015-05-02T21:00:00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x v="0"/>
    <x v="59"/>
    <x v="0"/>
    <s v="theater/plays"/>
    <n v="1.3467833333333334"/>
    <x v="2544"/>
    <x v="1"/>
    <x v="6"/>
    <x v="3439"/>
    <d v="2016-01-19T04:59:00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x v="141"/>
    <x v="0"/>
    <s v="theater/plays"/>
    <n v="1.052184"/>
    <x v="2545"/>
    <x v="1"/>
    <x v="6"/>
    <x v="3440"/>
    <d v="2014-07-11T16:15:00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x v="68"/>
    <x v="0"/>
    <s v="theater/plays"/>
    <n v="1.026"/>
    <x v="2546"/>
    <x v="1"/>
    <x v="6"/>
    <x v="3441"/>
    <d v="2015-11-13T20:17:00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x v="22"/>
    <x v="0"/>
    <s v="theater/plays"/>
    <n v="1"/>
    <x v="683"/>
    <x v="1"/>
    <x v="6"/>
    <x v="3442"/>
    <d v="2015-05-30T20:11:12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x v="43"/>
    <x v="0"/>
    <s v="theater/plays"/>
    <n v="1.855"/>
    <x v="2547"/>
    <x v="1"/>
    <x v="6"/>
    <x v="3443"/>
    <d v="2014-09-09T12:35:4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x v="9"/>
    <x v="0"/>
    <s v="theater/plays"/>
    <n v="2.89"/>
    <x v="2548"/>
    <x v="1"/>
    <x v="6"/>
    <x v="3444"/>
    <d v="2016-06-08T13:59:00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x v="162"/>
    <x v="0"/>
    <s v="theater/plays"/>
    <n v="1"/>
    <x v="2549"/>
    <x v="1"/>
    <x v="6"/>
    <x v="3445"/>
    <d v="2015-10-23T12:43:5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x v="20"/>
    <x v="0"/>
    <s v="theater/plays"/>
    <n v="1.0820000000000001"/>
    <x v="2550"/>
    <x v="1"/>
    <x v="6"/>
    <x v="3446"/>
    <d v="2015-02-05T12:20:00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x v="0"/>
    <x v="25"/>
    <x v="0"/>
    <s v="theater/plays"/>
    <n v="1.0780000000000001"/>
    <x v="2551"/>
    <x v="1"/>
    <x v="6"/>
    <x v="3447"/>
    <d v="2016-03-18T20:20:12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x v="43"/>
    <x v="0"/>
    <s v="theater/plays"/>
    <n v="1.0976190476190477"/>
    <x v="2552"/>
    <x v="1"/>
    <x v="6"/>
    <x v="3448"/>
    <d v="2014-12-17T02:51:29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0"/>
    <x v="9"/>
    <x v="0"/>
    <s v="theater/plays"/>
    <n v="1.70625"/>
    <x v="2553"/>
    <x v="1"/>
    <x v="6"/>
    <x v="3449"/>
    <d v="2016-07-09T04:00:00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x v="70"/>
    <x v="0"/>
    <s v="theater/plays"/>
    <n v="1.52"/>
    <x v="2554"/>
    <x v="1"/>
    <x v="6"/>
    <x v="3450"/>
    <d v="2015-04-02T15:54:31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x v="38"/>
    <x v="0"/>
    <s v="theater/plays"/>
    <n v="1.0123076923076924"/>
    <x v="2555"/>
    <x v="1"/>
    <x v="6"/>
    <x v="3451"/>
    <d v="2015-04-21T17:22:07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x v="77"/>
    <x v="0"/>
    <s v="theater/plays"/>
    <n v="1.532"/>
    <x v="2556"/>
    <x v="1"/>
    <x v="6"/>
    <x v="3452"/>
    <d v="2014-07-23T03:59:00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x v="25"/>
    <x v="0"/>
    <s v="theater/plays"/>
    <n v="1.2833333333333334"/>
    <x v="446"/>
    <x v="1"/>
    <x v="6"/>
    <x v="3453"/>
    <d v="2016-08-13T23:29:1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x v="64"/>
    <x v="0"/>
    <s v="theater/plays"/>
    <n v="1.0071428571428571"/>
    <x v="2557"/>
    <x v="1"/>
    <x v="6"/>
    <x v="3454"/>
    <d v="2014-07-31T16:45:59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x v="50"/>
    <x v="0"/>
    <s v="theater/plays"/>
    <n v="1.0065"/>
    <x v="2558"/>
    <x v="1"/>
    <x v="6"/>
    <x v="3455"/>
    <d v="2016-10-13T18:00:27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x v="38"/>
    <x v="0"/>
    <s v="theater/plays"/>
    <n v="1.913"/>
    <x v="2559"/>
    <x v="1"/>
    <x v="6"/>
    <x v="3456"/>
    <d v="2014-08-01T06:59:00"/>
  </r>
  <r>
    <x v="3457"/>
    <x v="3455"/>
    <s v="Robots, Space Battles, Mystery, and Intrigue. Nothing is Impossible..."/>
    <n v="2000"/>
    <n v="2804"/>
    <x v="0"/>
    <x v="0"/>
    <s v="USD"/>
    <n v="1423720740"/>
    <n v="1421081857"/>
    <x v="0"/>
    <x v="165"/>
    <x v="0"/>
    <s v="theater/plays"/>
    <n v="1.4019999999999999"/>
    <x v="2560"/>
    <x v="1"/>
    <x v="6"/>
    <x v="3457"/>
    <d v="2015-02-12T05:59:00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x v="74"/>
    <x v="0"/>
    <s v="theater/plays"/>
    <n v="1.2433537832310839"/>
    <x v="2561"/>
    <x v="1"/>
    <x v="6"/>
    <x v="3458"/>
    <d v="2015-02-03T04:27:00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x v="17"/>
    <x v="0"/>
    <s v="theater/plays"/>
    <n v="1.262"/>
    <x v="2562"/>
    <x v="1"/>
    <x v="6"/>
    <x v="3459"/>
    <d v="2016-05-20T11:31:00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x v="10"/>
    <x v="0"/>
    <s v="theater/plays"/>
    <n v="1.9"/>
    <x v="73"/>
    <x v="1"/>
    <x v="6"/>
    <x v="3460"/>
    <d v="2014-08-15T12:39:12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x v="8"/>
    <x v="0"/>
    <s v="theater/plays"/>
    <n v="1.39"/>
    <x v="2563"/>
    <x v="1"/>
    <x v="6"/>
    <x v="3461"/>
    <d v="2016-10-29T03:00:00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0"/>
    <x v="57"/>
    <x v="0"/>
    <s v="theater/plays"/>
    <n v="2.02"/>
    <x v="2564"/>
    <x v="1"/>
    <x v="6"/>
    <x v="3462"/>
    <d v="2015-07-10T18:00:00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x v="229"/>
    <x v="0"/>
    <s v="theater/plays"/>
    <n v="1.0338000000000001"/>
    <x v="2565"/>
    <x v="1"/>
    <x v="6"/>
    <x v="3463"/>
    <d v="2016-10-11T03:59:00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x v="251"/>
    <x v="0"/>
    <s v="theater/plays"/>
    <n v="1.023236"/>
    <x v="2566"/>
    <x v="1"/>
    <x v="6"/>
    <x v="3464"/>
    <d v="2016-08-23T03:07:17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x v="17"/>
    <x v="0"/>
    <s v="theater/plays"/>
    <n v="1.03"/>
    <x v="2567"/>
    <x v="1"/>
    <x v="6"/>
    <x v="3465"/>
    <d v="2015-08-09T16:00:00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0"/>
    <x v="42"/>
    <x v="0"/>
    <s v="theater/plays"/>
    <n v="1.2714285714285714"/>
    <x v="2568"/>
    <x v="1"/>
    <x v="6"/>
    <x v="3466"/>
    <d v="2016-04-19T23:27:30"/>
  </r>
  <r>
    <x v="3467"/>
    <x v="3465"/>
    <s v="Venus in Fur, By David Ives."/>
    <n v="3000"/>
    <n v="3030"/>
    <x v="0"/>
    <x v="0"/>
    <s v="USD"/>
    <n v="1426864032"/>
    <n v="1424275632"/>
    <x v="0"/>
    <x v="5"/>
    <x v="0"/>
    <s v="theater/plays"/>
    <n v="1.01"/>
    <x v="2569"/>
    <x v="1"/>
    <x v="6"/>
    <x v="3467"/>
    <d v="2015-03-20T15:07:12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0"/>
    <x v="57"/>
    <x v="0"/>
    <s v="theater/plays"/>
    <n v="1.2178"/>
    <x v="2570"/>
    <x v="1"/>
    <x v="6"/>
    <x v="3468"/>
    <d v="2016-09-21T03:00:00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x v="287"/>
    <x v="0"/>
    <s v="theater/plays"/>
    <n v="1.1339285714285714"/>
    <x v="2571"/>
    <x v="1"/>
    <x v="6"/>
    <x v="3469"/>
    <d v="2016-04-28T15:24:05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x v="0"/>
    <x v="82"/>
    <x v="0"/>
    <s v="theater/plays"/>
    <n v="1.5"/>
    <x v="694"/>
    <x v="1"/>
    <x v="6"/>
    <x v="3470"/>
    <d v="2016-07-15T21:38:00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x v="209"/>
    <x v="0"/>
    <s v="theater/plays"/>
    <n v="2.1459999999999999"/>
    <x v="2572"/>
    <x v="1"/>
    <x v="6"/>
    <x v="3471"/>
    <d v="2014-08-31T20:00:00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x v="23"/>
    <x v="0"/>
    <s v="theater/plays"/>
    <n v="1.0205"/>
    <x v="2573"/>
    <x v="1"/>
    <x v="6"/>
    <x v="3472"/>
    <d v="2014-11-06T05:59:00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x v="51"/>
    <x v="0"/>
    <s v="theater/plays"/>
    <n v="1"/>
    <x v="2574"/>
    <x v="1"/>
    <x v="6"/>
    <x v="3473"/>
    <d v="2015-03-20T20:27:00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x v="70"/>
    <x v="0"/>
    <s v="theater/plays"/>
    <n v="1.01"/>
    <x v="2575"/>
    <x v="1"/>
    <x v="6"/>
    <x v="3474"/>
    <d v="2016-07-20T12:02:11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x v="57"/>
    <x v="0"/>
    <s v="theater/plays"/>
    <n v="1.1333333333333333"/>
    <x v="135"/>
    <x v="1"/>
    <x v="6"/>
    <x v="3475"/>
    <d v="2014-11-03T00:00:00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x v="79"/>
    <x v="0"/>
    <s v="theater/plays"/>
    <n v="1.04"/>
    <x v="368"/>
    <x v="1"/>
    <x v="6"/>
    <x v="3476"/>
    <d v="2014-10-27T03:00:00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x v="70"/>
    <x v="0"/>
    <s v="theater/plays"/>
    <n v="1.1533333333333333"/>
    <x v="2576"/>
    <x v="1"/>
    <x v="6"/>
    <x v="3477"/>
    <d v="2015-05-17T03:00:00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x v="7"/>
    <x v="0"/>
    <s v="theater/plays"/>
    <n v="1.1285000000000001"/>
    <x v="2577"/>
    <x v="1"/>
    <x v="6"/>
    <x v="3478"/>
    <d v="2015-03-16T21:00:00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x v="66"/>
    <x v="0"/>
    <s v="theater/plays"/>
    <n v="1.2786666666666666"/>
    <x v="2578"/>
    <x v="1"/>
    <x v="6"/>
    <x v="3479"/>
    <d v="2014-06-21T20:31:20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x v="62"/>
    <x v="0"/>
    <s v="theater/plays"/>
    <n v="1.4266666666666667"/>
    <x v="2579"/>
    <x v="1"/>
    <x v="6"/>
    <x v="3480"/>
    <d v="2015-07-10T21:00:00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x v="195"/>
    <x v="0"/>
    <s v="theater/plays"/>
    <n v="1.1879999999999999"/>
    <x v="2580"/>
    <x v="1"/>
    <x v="6"/>
    <x v="3481"/>
    <d v="2015-01-02T05:56:28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x v="144"/>
    <x v="0"/>
    <s v="theater/plays"/>
    <n v="1.3833333333333333"/>
    <x v="370"/>
    <x v="1"/>
    <x v="6"/>
    <x v="3482"/>
    <d v="2014-07-06T18:31:0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x v="182"/>
    <x v="0"/>
    <s v="theater/plays"/>
    <n v="1.599402985074627"/>
    <x v="2581"/>
    <x v="1"/>
    <x v="6"/>
    <x v="3483"/>
    <d v="2014-07-03T16:03:01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x v="34"/>
    <x v="0"/>
    <s v="theater/plays"/>
    <n v="1.1424000000000001"/>
    <x v="2582"/>
    <x v="1"/>
    <x v="6"/>
    <x v="3484"/>
    <d v="2016-06-15T18:14:59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x v="209"/>
    <x v="0"/>
    <s v="theater/plays"/>
    <n v="1.0060606060606061"/>
    <x v="2425"/>
    <x v="1"/>
    <x v="6"/>
    <x v="3485"/>
    <d v="2016-02-02T16:38:00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x v="66"/>
    <x v="0"/>
    <s v="theater/plays"/>
    <n v="1.552"/>
    <x v="2583"/>
    <x v="1"/>
    <x v="6"/>
    <x v="3486"/>
    <d v="2015-06-03T06:59:00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x v="36"/>
    <x v="0"/>
    <s v="theater/plays"/>
    <n v="1.2775000000000001"/>
    <x v="2584"/>
    <x v="1"/>
    <x v="6"/>
    <x v="3487"/>
    <d v="2015-06-24T22:34:12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x v="60"/>
    <x v="0"/>
    <s v="theater/plays"/>
    <n v="1.212"/>
    <x v="2585"/>
    <x v="1"/>
    <x v="6"/>
    <x v="3488"/>
    <d v="2015-04-17T16:00:00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x v="250"/>
    <x v="0"/>
    <s v="theater/plays"/>
    <n v="1.127"/>
    <x v="2586"/>
    <x v="1"/>
    <x v="6"/>
    <x v="3489"/>
    <d v="2014-05-24T21:00:00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x v="74"/>
    <x v="0"/>
    <s v="theater/plays"/>
    <n v="1.2749999999999999"/>
    <x v="1655"/>
    <x v="1"/>
    <x v="6"/>
    <x v="3490"/>
    <d v="2016-04-13T19:15:24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x v="73"/>
    <x v="0"/>
    <s v="theater/plays"/>
    <n v="1.5820000000000001"/>
    <x v="2587"/>
    <x v="1"/>
    <x v="6"/>
    <x v="3491"/>
    <d v="2015-05-18T05:59:44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x v="2"/>
    <x v="0"/>
    <s v="theater/plays"/>
    <n v="1.0526894736842105"/>
    <x v="2588"/>
    <x v="1"/>
    <x v="6"/>
    <x v="3492"/>
    <d v="2015-10-26T00:13:17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x v="60"/>
    <x v="0"/>
    <s v="theater/plays"/>
    <n v="1"/>
    <x v="2218"/>
    <x v="1"/>
    <x v="6"/>
    <x v="3493"/>
    <d v="2014-08-17T05:11:00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x v="62"/>
    <x v="0"/>
    <s v="theater/plays"/>
    <n v="1"/>
    <x v="2589"/>
    <x v="1"/>
    <x v="6"/>
    <x v="3494"/>
    <d v="2016-11-26T06:00:00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x v="250"/>
    <x v="0"/>
    <s v="theater/plays"/>
    <n v="1.0686"/>
    <x v="2590"/>
    <x v="1"/>
    <x v="6"/>
    <x v="3495"/>
    <d v="2014-11-01T17:18:00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x v="76"/>
    <x v="0"/>
    <s v="theater/plays"/>
    <n v="1.244"/>
    <x v="2591"/>
    <x v="1"/>
    <x v="6"/>
    <x v="3496"/>
    <d v="2016-09-11T20:19:2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x v="72"/>
    <x v="0"/>
    <s v="theater/plays"/>
    <n v="1.0870406189555126"/>
    <x v="2592"/>
    <x v="1"/>
    <x v="6"/>
    <x v="3497"/>
    <d v="2016-06-02T22:00:00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x v="288"/>
    <x v="0"/>
    <s v="theater/plays"/>
    <n v="1.0242424242424242"/>
    <x v="2593"/>
    <x v="1"/>
    <x v="6"/>
    <x v="3498"/>
    <d v="2016-05-28T21:44:00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x v="2"/>
    <x v="0"/>
    <s v="theater/plays"/>
    <n v="1.0549999999999999"/>
    <x v="2594"/>
    <x v="1"/>
    <x v="6"/>
    <x v="3499"/>
    <d v="2015-07-01T06:59:00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x v="288"/>
    <x v="0"/>
    <s v="theater/plays"/>
    <n v="1.0629999999999999"/>
    <x v="2595"/>
    <x v="1"/>
    <x v="6"/>
    <x v="3500"/>
    <d v="2016-03-07T04:59:00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x v="288"/>
    <x v="0"/>
    <s v="theater/plays"/>
    <n v="1.0066666666666666"/>
    <x v="2596"/>
    <x v="1"/>
    <x v="6"/>
    <x v="3501"/>
    <d v="2015-09-11T18:19:55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x v="162"/>
    <x v="0"/>
    <s v="theater/plays"/>
    <n v="1.054"/>
    <x v="2597"/>
    <x v="1"/>
    <x v="6"/>
    <x v="3502"/>
    <d v="2016-03-16T03:59:00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x v="44"/>
    <x v="0"/>
    <s v="theater/plays"/>
    <n v="1.0755999999999999"/>
    <x v="2598"/>
    <x v="1"/>
    <x v="6"/>
    <x v="3503"/>
    <d v="2016-07-24T11:28:48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x v="22"/>
    <x v="0"/>
    <s v="theater/plays"/>
    <n v="1"/>
    <x v="179"/>
    <x v="1"/>
    <x v="6"/>
    <x v="3504"/>
    <d v="2015-11-19T18:58:11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x v="70"/>
    <x v="0"/>
    <s v="theater/plays"/>
    <n v="1.0376000000000001"/>
    <x v="2599"/>
    <x v="1"/>
    <x v="6"/>
    <x v="3505"/>
    <d v="2014-05-13T04:00:00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x v="60"/>
    <x v="0"/>
    <s v="theater/plays"/>
    <n v="1.0149999999999999"/>
    <x v="2600"/>
    <x v="1"/>
    <x v="6"/>
    <x v="3506"/>
    <d v="2014-08-23T17:37:20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0"/>
    <x v="250"/>
    <x v="0"/>
    <s v="theater/plays"/>
    <n v="1.044"/>
    <x v="1784"/>
    <x v="1"/>
    <x v="6"/>
    <x v="3507"/>
    <d v="2016-05-31T22:08:57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x v="41"/>
    <x v="0"/>
    <s v="theater/plays"/>
    <n v="1.8"/>
    <x v="1053"/>
    <x v="1"/>
    <x v="6"/>
    <x v="3508"/>
    <d v="2016-05-10T21:00:00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x v="51"/>
    <x v="0"/>
    <s v="theater/plays"/>
    <n v="1.0633333333333332"/>
    <x v="2601"/>
    <x v="1"/>
    <x v="6"/>
    <x v="3509"/>
    <d v="2014-11-21T04:55:00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x v="41"/>
    <x v="0"/>
    <s v="theater/plays"/>
    <n v="1.0055555555555555"/>
    <x v="2602"/>
    <x v="1"/>
    <x v="6"/>
    <x v="3510"/>
    <d v="2014-07-02T14:54:0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0"/>
    <x v="10"/>
    <x v="0"/>
    <s v="theater/plays"/>
    <n v="1.012"/>
    <x v="2603"/>
    <x v="1"/>
    <x v="6"/>
    <x v="3511"/>
    <d v="2014-11-07T18:30:00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x v="57"/>
    <x v="0"/>
    <s v="theater/plays"/>
    <n v="1"/>
    <x v="2604"/>
    <x v="1"/>
    <x v="6"/>
    <x v="3512"/>
    <d v="2015-04-23T11:53:12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x v="34"/>
    <x v="0"/>
    <s v="theater/plays"/>
    <n v="1.1839285714285714"/>
    <x v="2605"/>
    <x v="1"/>
    <x v="6"/>
    <x v="3513"/>
    <d v="2014-06-04T04:59:00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x v="73"/>
    <x v="0"/>
    <s v="theater/plays"/>
    <n v="1.1000000000000001"/>
    <x v="698"/>
    <x v="1"/>
    <x v="6"/>
    <x v="3514"/>
    <d v="2015-02-02T04:59:00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x v="67"/>
    <x v="0"/>
    <s v="theater/plays"/>
    <n v="1.0266666666666666"/>
    <x v="2606"/>
    <x v="1"/>
    <x v="6"/>
    <x v="3515"/>
    <d v="2015-05-31T18:32:51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x v="202"/>
    <x v="0"/>
    <s v="theater/plays"/>
    <n v="1"/>
    <x v="2607"/>
    <x v="1"/>
    <x v="6"/>
    <x v="3516"/>
    <d v="2014-09-08T03:00:00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0"/>
    <x v="62"/>
    <x v="0"/>
    <s v="theater/plays"/>
    <n v="1"/>
    <x v="2608"/>
    <x v="1"/>
    <x v="6"/>
    <x v="3517"/>
    <d v="2014-07-04T11:00:00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x v="51"/>
    <x v="0"/>
    <s v="theater/plays"/>
    <n v="1.10046"/>
    <x v="2609"/>
    <x v="1"/>
    <x v="6"/>
    <x v="3518"/>
    <d v="2014-10-02T14:21:00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x v="33"/>
    <x v="0"/>
    <s v="theater/plays"/>
    <n v="1.0135000000000001"/>
    <x v="2610"/>
    <x v="1"/>
    <x v="6"/>
    <x v="3519"/>
    <d v="2015-03-04T14:22:30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0"/>
    <x v="64"/>
    <x v="0"/>
    <s v="theater/plays"/>
    <n v="1.0075000000000001"/>
    <x v="2611"/>
    <x v="1"/>
    <x v="6"/>
    <x v="3520"/>
    <d v="2015-09-06T13:47:00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x v="62"/>
    <x v="0"/>
    <s v="theater/plays"/>
    <n v="1.6942857142857144"/>
    <x v="2612"/>
    <x v="1"/>
    <x v="6"/>
    <x v="3521"/>
    <d v="2014-09-29T08:40:20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x v="69"/>
    <x v="0"/>
    <s v="theater/plays"/>
    <n v="1"/>
    <x v="2613"/>
    <x v="1"/>
    <x v="6"/>
    <x v="3522"/>
    <d v="2015-09-15T10:06:00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x v="144"/>
    <x v="0"/>
    <s v="theater/plays"/>
    <n v="1.1365000000000001"/>
    <x v="2614"/>
    <x v="1"/>
    <x v="6"/>
    <x v="3523"/>
    <d v="2016-09-25T23:00:00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x v="142"/>
    <x v="0"/>
    <s v="theater/plays"/>
    <n v="1.0156000000000001"/>
    <x v="2615"/>
    <x v="1"/>
    <x v="6"/>
    <x v="3524"/>
    <d v="2014-09-13T04:00:00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x v="63"/>
    <x v="0"/>
    <s v="theater/plays"/>
    <n v="1.06"/>
    <x v="2616"/>
    <x v="1"/>
    <x v="6"/>
    <x v="3525"/>
    <d v="2015-08-09T16:00:00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x v="69"/>
    <x v="0"/>
    <s v="theater/plays"/>
    <n v="1.02"/>
    <x v="2617"/>
    <x v="1"/>
    <x v="6"/>
    <x v="3526"/>
    <d v="2016-04-28T05:59:00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x v="48"/>
    <x v="0"/>
    <s v="theater/plays"/>
    <n v="1.1691666666666667"/>
    <x v="2618"/>
    <x v="1"/>
    <x v="6"/>
    <x v="3527"/>
    <d v="2015-07-11T03:59:00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x v="77"/>
    <x v="0"/>
    <s v="theater/plays"/>
    <n v="1.0115151515151515"/>
    <x v="2619"/>
    <x v="1"/>
    <x v="6"/>
    <x v="3528"/>
    <d v="2017-01-18T12:01:58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x v="59"/>
    <x v="0"/>
    <s v="theater/plays"/>
    <n v="1.32"/>
    <x v="2333"/>
    <x v="1"/>
    <x v="6"/>
    <x v="3529"/>
    <d v="2015-07-13T01:00:00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x v="19"/>
    <x v="0"/>
    <s v="theater/plays"/>
    <n v="1"/>
    <x v="179"/>
    <x v="1"/>
    <x v="6"/>
    <x v="3530"/>
    <d v="2016-04-10T20:00:00"/>
  </r>
  <r>
    <x v="3531"/>
    <x v="3529"/>
    <s v="A political comedy for a crazy election year"/>
    <n v="1000"/>
    <n v="1280"/>
    <x v="0"/>
    <x v="0"/>
    <s v="USD"/>
    <n v="1467301334"/>
    <n v="1464709334"/>
    <x v="0"/>
    <x v="55"/>
    <x v="0"/>
    <s v="theater/plays"/>
    <n v="1.28"/>
    <x v="2620"/>
    <x v="1"/>
    <x v="6"/>
    <x v="3531"/>
    <d v="2016-06-30T15:42:14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x v="74"/>
    <x v="0"/>
    <s v="theater/plays"/>
    <n v="1.1895833333333334"/>
    <x v="2621"/>
    <x v="1"/>
    <x v="6"/>
    <x v="3532"/>
    <d v="2014-09-18T03:59:00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x v="22"/>
    <x v="0"/>
    <s v="theater/plays"/>
    <n v="1.262"/>
    <x v="2622"/>
    <x v="1"/>
    <x v="6"/>
    <x v="3533"/>
    <d v="2015-11-11T19:16:07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0"/>
    <x v="386"/>
    <x v="0"/>
    <s v="theater/plays"/>
    <n v="1.5620000000000001"/>
    <x v="2623"/>
    <x v="1"/>
    <x v="6"/>
    <x v="3534"/>
    <d v="2015-10-01T15:00:23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x v="67"/>
    <x v="0"/>
    <s v="theater/plays"/>
    <n v="1.0315000000000001"/>
    <x v="2624"/>
    <x v="1"/>
    <x v="6"/>
    <x v="3535"/>
    <d v="2015-10-02T18:00:00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x v="57"/>
    <x v="0"/>
    <s v="theater/plays"/>
    <n v="1.5333333333333334"/>
    <x v="2625"/>
    <x v="1"/>
    <x v="6"/>
    <x v="3536"/>
    <d v="2015-12-20T11:59:00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x v="33"/>
    <x v="0"/>
    <s v="theater/plays"/>
    <n v="1.8044444444444445"/>
    <x v="145"/>
    <x v="1"/>
    <x v="6"/>
    <x v="3537"/>
    <d v="2014-11-17T07:59:00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x v="183"/>
    <x v="0"/>
    <s v="theater/plays"/>
    <n v="1.2845"/>
    <x v="2626"/>
    <x v="1"/>
    <x v="6"/>
    <x v="3538"/>
    <d v="2016-08-17T10:05:40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x v="62"/>
    <x v="0"/>
    <s v="theater/plays"/>
    <n v="1.1966666666666668"/>
    <x v="2627"/>
    <x v="1"/>
    <x v="6"/>
    <x v="3539"/>
    <d v="2016-09-08T18:08:42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x v="22"/>
    <x v="0"/>
    <s v="theater/plays"/>
    <n v="1.23"/>
    <x v="2628"/>
    <x v="1"/>
    <x v="6"/>
    <x v="3540"/>
    <d v="2016-06-26T00:04:51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x v="58"/>
    <x v="0"/>
    <s v="theater/plays"/>
    <n v="1.05"/>
    <x v="2629"/>
    <x v="1"/>
    <x v="6"/>
    <x v="3541"/>
    <d v="2015-08-31T17:31:15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x v="268"/>
    <x v="0"/>
    <s v="theater/plays"/>
    <n v="1.0223636363636364"/>
    <x v="2630"/>
    <x v="1"/>
    <x v="6"/>
    <x v="3542"/>
    <d v="2014-09-07T14:23:42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0"/>
    <x v="60"/>
    <x v="0"/>
    <s v="theater/plays"/>
    <n v="1.0466666666666666"/>
    <x v="2631"/>
    <x v="1"/>
    <x v="6"/>
    <x v="3543"/>
    <d v="2015-06-25T18:07:39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x v="0"/>
    <x v="54"/>
    <x v="0"/>
    <s v="theater/plays"/>
    <n v="1"/>
    <x v="2632"/>
    <x v="1"/>
    <x v="6"/>
    <x v="3544"/>
    <d v="2015-03-07T19:57:37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x v="22"/>
    <x v="0"/>
    <s v="theater/plays"/>
    <n v="1.004"/>
    <x v="90"/>
    <x v="1"/>
    <x v="6"/>
    <x v="3545"/>
    <d v="2015-04-11T19:22:39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x v="10"/>
    <x v="0"/>
    <s v="theater/plays"/>
    <n v="1.0227272727272727"/>
    <x v="2633"/>
    <x v="1"/>
    <x v="6"/>
    <x v="3546"/>
    <d v="2015-04-01T03:59:00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x v="226"/>
    <x v="0"/>
    <s v="theater/plays"/>
    <n v="1.1440928571428572"/>
    <x v="2634"/>
    <x v="1"/>
    <x v="6"/>
    <x v="3547"/>
    <d v="2016-05-14T03:59:00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x v="62"/>
    <x v="0"/>
    <s v="theater/plays"/>
    <n v="1.019047619047619"/>
    <x v="2579"/>
    <x v="1"/>
    <x v="6"/>
    <x v="3548"/>
    <d v="2016-03-05T01:00:00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x v="288"/>
    <x v="0"/>
    <s v="theater/plays"/>
    <n v="1.02"/>
    <x v="2635"/>
    <x v="1"/>
    <x v="6"/>
    <x v="3549"/>
    <d v="2015-09-04T09:27:53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x v="31"/>
    <x v="0"/>
    <s v="theater/plays"/>
    <n v="1.048"/>
    <x v="2636"/>
    <x v="1"/>
    <x v="6"/>
    <x v="3550"/>
    <d v="2016-05-02T21:26:38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x v="20"/>
    <x v="0"/>
    <s v="theater/plays"/>
    <n v="1.0183333333333333"/>
    <x v="2637"/>
    <x v="1"/>
    <x v="6"/>
    <x v="3551"/>
    <d v="2014-05-22T22:07:00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x v="9"/>
    <x v="0"/>
    <s v="theater/plays"/>
    <n v="1"/>
    <x v="2638"/>
    <x v="1"/>
    <x v="6"/>
    <x v="3552"/>
    <d v="2014-06-28T14:05:24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x v="201"/>
    <x v="0"/>
    <s v="theater/plays"/>
    <n v="1.0627272727272727"/>
    <x v="2639"/>
    <x v="1"/>
    <x v="6"/>
    <x v="3553"/>
    <d v="2015-08-12T00:00:00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x v="28"/>
    <x v="0"/>
    <s v="theater/plays"/>
    <n v="1.1342219999999998"/>
    <x v="2640"/>
    <x v="1"/>
    <x v="6"/>
    <x v="3554"/>
    <d v="2015-02-11T17:00:00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x v="25"/>
    <x v="0"/>
    <s v="theater/plays"/>
    <n v="1"/>
    <x v="1231"/>
    <x v="1"/>
    <x v="6"/>
    <x v="3555"/>
    <d v="2016-11-17T11:36:34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x v="9"/>
    <x v="0"/>
    <s v="theater/plays"/>
    <n v="1.0045454545454546"/>
    <x v="2641"/>
    <x v="1"/>
    <x v="6"/>
    <x v="3556"/>
    <d v="2014-08-17T15:35:24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x v="501"/>
    <x v="0"/>
    <s v="theater/plays"/>
    <n v="1.0003599999999999"/>
    <x v="2642"/>
    <x v="1"/>
    <x v="6"/>
    <x v="3557"/>
    <d v="2014-05-05T06:38:31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x v="19"/>
    <x v="0"/>
    <s v="theater/plays"/>
    <n v="1.44"/>
    <x v="2643"/>
    <x v="1"/>
    <x v="6"/>
    <x v="3558"/>
    <d v="2015-06-26T21:00:00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x v="54"/>
    <x v="0"/>
    <s v="theater/plays"/>
    <n v="1.0349999999999999"/>
    <x v="2644"/>
    <x v="1"/>
    <x v="6"/>
    <x v="3559"/>
    <d v="2015-07-31T08:58:00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x v="142"/>
    <x v="0"/>
    <s v="theater/plays"/>
    <n v="1.0843750000000001"/>
    <x v="2645"/>
    <x v="1"/>
    <x v="6"/>
    <x v="3560"/>
    <d v="2015-05-27T02:45:00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x v="241"/>
    <x v="0"/>
    <s v="theater/plays"/>
    <n v="1.024"/>
    <x v="2646"/>
    <x v="1"/>
    <x v="6"/>
    <x v="3561"/>
    <d v="2015-08-05T18:36:00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x v="162"/>
    <x v="0"/>
    <s v="theater/plays"/>
    <n v="1.4888888888888889"/>
    <x v="2647"/>
    <x v="1"/>
    <x v="6"/>
    <x v="3562"/>
    <d v="2016-03-13T22:00:00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x v="20"/>
    <x v="0"/>
    <s v="theater/plays"/>
    <n v="1.0549000000000002"/>
    <x v="2648"/>
    <x v="1"/>
    <x v="6"/>
    <x v="3563"/>
    <d v="2016-08-01T19:00:00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x v="0"/>
    <x v="57"/>
    <x v="0"/>
    <s v="theater/plays"/>
    <n v="1.0049999999999999"/>
    <x v="2649"/>
    <x v="1"/>
    <x v="6"/>
    <x v="3564"/>
    <d v="2015-10-05T16:00:00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x v="8"/>
    <x v="0"/>
    <s v="theater/plays"/>
    <n v="1.3055555555555556"/>
    <x v="2650"/>
    <x v="1"/>
    <x v="6"/>
    <x v="3565"/>
    <d v="2014-12-31T17:50:08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x v="44"/>
    <x v="0"/>
    <s v="theater/plays"/>
    <n v="1.0475000000000001"/>
    <x v="2651"/>
    <x v="1"/>
    <x v="6"/>
    <x v="3566"/>
    <d v="2015-01-23T12:11:23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x v="14"/>
    <x v="0"/>
    <s v="theater/plays"/>
    <n v="1.0880000000000001"/>
    <x v="2652"/>
    <x v="1"/>
    <x v="6"/>
    <x v="3567"/>
    <d v="2015-06-10T19:27:24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x v="10"/>
    <x v="0"/>
    <s v="theater/plays"/>
    <n v="1.1100000000000001"/>
    <x v="2653"/>
    <x v="1"/>
    <x v="6"/>
    <x v="3568"/>
    <d v="2014-09-17T17:46:34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x v="14"/>
    <x v="0"/>
    <s v="theater/plays"/>
    <n v="1.0047999999999999"/>
    <x v="2654"/>
    <x v="1"/>
    <x v="6"/>
    <x v="3569"/>
    <d v="2015-01-08T16:31:3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0"/>
    <x v="55"/>
    <x v="0"/>
    <s v="theater/plays"/>
    <n v="1.1435"/>
    <x v="2655"/>
    <x v="1"/>
    <x v="6"/>
    <x v="3570"/>
    <d v="2014-12-31T07:00:00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x v="20"/>
    <x v="0"/>
    <s v="theater/plays"/>
    <n v="1.2206666666666666"/>
    <x v="2656"/>
    <x v="1"/>
    <x v="6"/>
    <x v="3571"/>
    <d v="2014-10-30T20:36:53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x v="0"/>
    <x v="82"/>
    <x v="0"/>
    <s v="theater/plays"/>
    <n v="1"/>
    <x v="2657"/>
    <x v="1"/>
    <x v="6"/>
    <x v="3572"/>
    <d v="2015-06-21T13:41:22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x v="0"/>
    <x v="76"/>
    <x v="0"/>
    <s v="theater/plays"/>
    <n v="1.028"/>
    <x v="2658"/>
    <x v="1"/>
    <x v="6"/>
    <x v="3573"/>
    <d v="2014-11-08T10:00:4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x v="43"/>
    <x v="0"/>
    <s v="theater/plays"/>
    <n v="1.0612068965517241"/>
    <x v="2659"/>
    <x v="1"/>
    <x v="6"/>
    <x v="3574"/>
    <d v="2014-11-13T23:37:28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x v="332"/>
    <x v="0"/>
    <s v="theater/plays"/>
    <n v="1.0133000000000001"/>
    <x v="2660"/>
    <x v="1"/>
    <x v="6"/>
    <x v="3575"/>
    <d v="2016-08-11T03:59:00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x v="81"/>
    <x v="0"/>
    <s v="theater/plays"/>
    <n v="1"/>
    <x v="135"/>
    <x v="1"/>
    <x v="6"/>
    <x v="3576"/>
    <d v="2016-12-05T14:10:54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x v="74"/>
    <x v="0"/>
    <s v="theater/plays"/>
    <n v="1.3"/>
    <x v="684"/>
    <x v="1"/>
    <x v="6"/>
    <x v="3577"/>
    <d v="2015-04-26T06:28:00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x v="77"/>
    <x v="0"/>
    <s v="theater/plays"/>
    <n v="1.0001333333333333"/>
    <x v="2661"/>
    <x v="1"/>
    <x v="6"/>
    <x v="3578"/>
    <d v="2016-04-30T17:36:17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x v="25"/>
    <x v="0"/>
    <s v="theater/plays"/>
    <n v="1"/>
    <x v="680"/>
    <x v="1"/>
    <x v="6"/>
    <x v="3579"/>
    <d v="2016-03-31T17:17:3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x v="74"/>
    <x v="0"/>
    <s v="theater/plays"/>
    <n v="1.1388888888888888"/>
    <x v="2662"/>
    <x v="1"/>
    <x v="6"/>
    <x v="3580"/>
    <d v="2015-03-01T04:59:00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x v="43"/>
    <x v="0"/>
    <s v="theater/plays"/>
    <n v="1"/>
    <x v="853"/>
    <x v="1"/>
    <x v="6"/>
    <x v="3581"/>
    <d v="2014-07-30T11:18:30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0"/>
    <x v="72"/>
    <x v="0"/>
    <s v="theater/plays"/>
    <n v="2.87"/>
    <x v="2663"/>
    <x v="1"/>
    <x v="6"/>
    <x v="3582"/>
    <d v="2016-04-05T02:18:02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x v="54"/>
    <x v="0"/>
    <s v="theater/plays"/>
    <n v="1.085"/>
    <x v="956"/>
    <x v="1"/>
    <x v="6"/>
    <x v="3583"/>
    <d v="2016-04-18T09:13:25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x v="300"/>
    <x v="0"/>
    <s v="theater/plays"/>
    <n v="1.155"/>
    <x v="2664"/>
    <x v="1"/>
    <x v="6"/>
    <x v="3584"/>
    <d v="2015-07-13T07:35:44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x v="23"/>
    <x v="0"/>
    <s v="theater/plays"/>
    <n v="1.1911764705882353"/>
    <x v="2665"/>
    <x v="1"/>
    <x v="6"/>
    <x v="3585"/>
    <d v="2014-12-21T17:11:30"/>
  </r>
  <r>
    <x v="3586"/>
    <x v="3584"/>
    <s v="See Theatre In A New Light"/>
    <n v="7500"/>
    <n v="8207"/>
    <x v="0"/>
    <x v="0"/>
    <s v="USD"/>
    <n v="1474649070"/>
    <n v="1469465070"/>
    <x v="0"/>
    <x v="241"/>
    <x v="0"/>
    <s v="theater/plays"/>
    <n v="1.0942666666666667"/>
    <x v="2666"/>
    <x v="1"/>
    <x v="6"/>
    <x v="3586"/>
    <d v="2016-09-23T16:44:30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x v="33"/>
    <x v="0"/>
    <s v="theater/plays"/>
    <n v="1.266"/>
    <x v="2667"/>
    <x v="1"/>
    <x v="6"/>
    <x v="3587"/>
    <d v="2016-06-27T19:00:00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0"/>
    <x v="202"/>
    <x v="0"/>
    <s v="theater/plays"/>
    <n v="1.0049999999999999"/>
    <x v="2668"/>
    <x v="1"/>
    <x v="6"/>
    <x v="3588"/>
    <d v="2015-04-29T23:00:00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x v="95"/>
    <x v="0"/>
    <s v="theater/plays"/>
    <n v="1.2749999999999999"/>
    <x v="2669"/>
    <x v="1"/>
    <x v="6"/>
    <x v="3589"/>
    <d v="2015-05-26T15:32:27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x v="196"/>
    <x v="0"/>
    <s v="theater/plays"/>
    <n v="1.0005999999999999"/>
    <x v="2670"/>
    <x v="1"/>
    <x v="6"/>
    <x v="3590"/>
    <d v="2014-10-20T08:00:34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x v="59"/>
    <x v="0"/>
    <s v="theater/plays"/>
    <n v="1.75"/>
    <x v="2671"/>
    <x v="1"/>
    <x v="6"/>
    <x v="3591"/>
    <d v="2015-01-24T04:59:00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x v="2"/>
    <x v="0"/>
    <s v="theater/plays"/>
    <n v="1.2725"/>
    <x v="2672"/>
    <x v="1"/>
    <x v="6"/>
    <x v="3592"/>
    <d v="2015-02-11T04:59:00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x v="68"/>
    <x v="0"/>
    <s v="theater/plays"/>
    <n v="1.1063333333333334"/>
    <x v="2673"/>
    <x v="1"/>
    <x v="6"/>
    <x v="3593"/>
    <d v="2015-01-05T20:26:00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x v="17"/>
    <x v="0"/>
    <s v="theater/plays"/>
    <n v="1.2593749999999999"/>
    <x v="2674"/>
    <x v="1"/>
    <x v="6"/>
    <x v="3594"/>
    <d v="2016-09-04T01:36:22"/>
  </r>
  <r>
    <x v="3595"/>
    <x v="3593"/>
    <s v="A new theatre company staging Will Eno's The Flu Season in Seattle"/>
    <n v="2600"/>
    <n v="3081"/>
    <x v="0"/>
    <x v="0"/>
    <s v="USD"/>
    <n v="1426229940"/>
    <n v="1423959123"/>
    <x v="0"/>
    <x v="95"/>
    <x v="0"/>
    <s v="theater/plays"/>
    <n v="1.1850000000000001"/>
    <x v="2675"/>
    <x v="1"/>
    <x v="6"/>
    <x v="3595"/>
    <d v="2015-03-13T06:59:00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x v="41"/>
    <x v="0"/>
    <s v="theater/plays"/>
    <n v="1.0772727272727274"/>
    <x v="2676"/>
    <x v="1"/>
    <x v="6"/>
    <x v="3596"/>
    <d v="2014-08-26T17:09:42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0"/>
    <x v="51"/>
    <x v="0"/>
    <s v="theater/plays"/>
    <n v="1.026"/>
    <x v="2677"/>
    <x v="1"/>
    <x v="6"/>
    <x v="3597"/>
    <d v="2016-03-03T05:59:00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0"/>
    <x v="74"/>
    <x v="0"/>
    <s v="theater/plays"/>
    <n v="1.101"/>
    <x v="1148"/>
    <x v="1"/>
    <x v="6"/>
    <x v="3598"/>
    <d v="2014-09-03T04:59:00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x v="57"/>
    <x v="0"/>
    <s v="theater/plays"/>
    <n v="2.02"/>
    <x v="2678"/>
    <x v="1"/>
    <x v="6"/>
    <x v="3599"/>
    <d v="2015-08-30T00:00:00"/>
  </r>
  <r>
    <x v="3600"/>
    <x v="3598"/>
    <s v="The First Play From The Man Who Brought You The Black James Bond!"/>
    <n v="10"/>
    <n v="13"/>
    <x v="0"/>
    <x v="0"/>
    <s v="USD"/>
    <n v="1476390164"/>
    <n v="1473970964"/>
    <x v="0"/>
    <x v="80"/>
    <x v="0"/>
    <s v="theater/plays"/>
    <n v="1.3"/>
    <x v="2679"/>
    <x v="1"/>
    <x v="6"/>
    <x v="3600"/>
    <d v="2016-10-13T20:22:44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x v="28"/>
    <x v="0"/>
    <s v="theater/plays"/>
    <n v="1.0435000000000001"/>
    <x v="2680"/>
    <x v="1"/>
    <x v="6"/>
    <x v="3601"/>
    <d v="2015-01-16T23:58:02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x v="72"/>
    <x v="0"/>
    <s v="theater/plays"/>
    <n v="1.0004999999999999"/>
    <x v="2681"/>
    <x v="1"/>
    <x v="6"/>
    <x v="3602"/>
    <d v="2016-05-17T21:27:59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x v="7"/>
    <x v="0"/>
    <s v="theater/plays"/>
    <n v="1.7066666666666668"/>
    <x v="2682"/>
    <x v="1"/>
    <x v="6"/>
    <x v="3603"/>
    <d v="2015-11-05T21:44:40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x v="50"/>
    <x v="0"/>
    <s v="theater/plays"/>
    <n v="1.1283333333333334"/>
    <x v="2683"/>
    <x v="1"/>
    <x v="6"/>
    <x v="3604"/>
    <d v="2016-04-29T06:59:00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x v="41"/>
    <x v="0"/>
    <s v="theater/plays"/>
    <n v="1.84"/>
    <x v="76"/>
    <x v="1"/>
    <x v="6"/>
    <x v="3605"/>
    <d v="2016-02-13T19:02:0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x v="31"/>
    <x v="0"/>
    <s v="theater/plays"/>
    <n v="1.3026666666666666"/>
    <x v="2684"/>
    <x v="1"/>
    <x v="6"/>
    <x v="3606"/>
    <d v="2016-08-14T14:30:57"/>
  </r>
  <r>
    <x v="3607"/>
    <x v="3605"/>
    <s v="'E15' is a verbatim project that looks at the story of the Focus E15 Campaign"/>
    <n v="550"/>
    <n v="580"/>
    <x v="0"/>
    <x v="1"/>
    <s v="GBP"/>
    <n v="1450137600"/>
    <n v="1448924882"/>
    <x v="0"/>
    <x v="9"/>
    <x v="0"/>
    <s v="theater/plays"/>
    <n v="1.0545454545454545"/>
    <x v="2109"/>
    <x v="1"/>
    <x v="6"/>
    <x v="3607"/>
    <d v="2015-12-15T00:00:00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x v="74"/>
    <x v="0"/>
    <s v="theater/plays"/>
    <n v="1"/>
    <x v="2685"/>
    <x v="1"/>
    <x v="6"/>
    <x v="3608"/>
    <d v="2016-06-17T14:00:00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x v="64"/>
    <x v="0"/>
    <s v="theater/plays"/>
    <n v="1.5331632653061225"/>
    <x v="2686"/>
    <x v="1"/>
    <x v="6"/>
    <x v="3609"/>
    <d v="2016-03-30T22:48:05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x v="162"/>
    <x v="0"/>
    <s v="theater/plays"/>
    <n v="1.623"/>
    <x v="2687"/>
    <x v="1"/>
    <x v="6"/>
    <x v="3610"/>
    <d v="2015-08-17T10:22:1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x v="13"/>
    <x v="0"/>
    <s v="theater/plays"/>
    <n v="1.36"/>
    <x v="590"/>
    <x v="1"/>
    <x v="6"/>
    <x v="3611"/>
    <d v="2015-04-08T08:53:21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x v="7"/>
    <x v="0"/>
    <s v="theater/plays"/>
    <n v="1.444"/>
    <x v="2688"/>
    <x v="1"/>
    <x v="6"/>
    <x v="3612"/>
    <d v="2014-06-09T17:26:51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0"/>
    <x v="9"/>
    <x v="0"/>
    <s v="theater/plays"/>
    <n v="1"/>
    <x v="372"/>
    <x v="1"/>
    <x v="6"/>
    <x v="3613"/>
    <d v="2014-06-28T14:09:34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x v="26"/>
    <x v="0"/>
    <s v="theater/plays"/>
    <n v="1.008"/>
    <x v="2689"/>
    <x v="1"/>
    <x v="6"/>
    <x v="3614"/>
    <d v="2015-06-19T01:00:1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x v="250"/>
    <x v="0"/>
    <s v="theater/plays"/>
    <n v="1.0680000000000001"/>
    <x v="2690"/>
    <x v="1"/>
    <x v="6"/>
    <x v="3615"/>
    <d v="2015-12-10T14:14:5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x v="43"/>
    <x v="0"/>
    <s v="theater/plays"/>
    <n v="1.248"/>
    <x v="2691"/>
    <x v="1"/>
    <x v="6"/>
    <x v="3616"/>
    <d v="2015-03-19T21:47:44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x v="13"/>
    <x v="0"/>
    <s v="theater/plays"/>
    <n v="1.1891891891891893"/>
    <x v="2692"/>
    <x v="1"/>
    <x v="6"/>
    <x v="3617"/>
    <d v="2017-02-28T00:00:00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x v="66"/>
    <x v="0"/>
    <s v="theater/plays"/>
    <n v="1.01"/>
    <x v="2693"/>
    <x v="1"/>
    <x v="6"/>
    <x v="3618"/>
    <d v="2015-06-03T15:04:10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x v="57"/>
    <x v="0"/>
    <s v="theater/plays"/>
    <n v="1.1299999999999999"/>
    <x v="1167"/>
    <x v="1"/>
    <x v="6"/>
    <x v="3619"/>
    <d v="2016-11-19T22:00:00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x v="438"/>
    <x v="0"/>
    <s v="theater/plays"/>
    <n v="1.0519047619047619"/>
    <x v="2694"/>
    <x v="1"/>
    <x v="6"/>
    <x v="3620"/>
    <d v="2015-03-05T04:00:00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x v="16"/>
    <x v="0"/>
    <s v="theater/plays"/>
    <n v="1.0973333333333333"/>
    <x v="2695"/>
    <x v="1"/>
    <x v="6"/>
    <x v="3621"/>
    <d v="2016-09-30T21:00:00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x v="0"/>
    <x v="64"/>
    <x v="0"/>
    <s v="theater/plays"/>
    <n v="1.00099"/>
    <x v="2696"/>
    <x v="1"/>
    <x v="6"/>
    <x v="3622"/>
    <d v="2014-09-28T03:23:00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x v="0"/>
    <x v="69"/>
    <x v="0"/>
    <s v="theater/plays"/>
    <n v="1.2"/>
    <x v="2697"/>
    <x v="1"/>
    <x v="6"/>
    <x v="3623"/>
    <d v="2014-07-26T07:00:00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x v="70"/>
    <x v="0"/>
    <s v="theater/plays"/>
    <n v="1.0493333333333332"/>
    <x v="2698"/>
    <x v="1"/>
    <x v="6"/>
    <x v="3624"/>
    <d v="2016-08-23T18:34:50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x v="76"/>
    <x v="0"/>
    <s v="theater/plays"/>
    <n v="1.0266666666666666"/>
    <x v="2699"/>
    <x v="1"/>
    <x v="6"/>
    <x v="3625"/>
    <d v="2015-07-02T15:39:37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x v="53"/>
    <x v="0"/>
    <s v="theater/plays"/>
    <n v="1.0182500000000001"/>
    <x v="2700"/>
    <x v="1"/>
    <x v="6"/>
    <x v="3626"/>
    <d v="2014-08-16T16:00:57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x v="60"/>
    <x v="0"/>
    <s v="theater/plays"/>
    <n v="1"/>
    <x v="2701"/>
    <x v="1"/>
    <x v="6"/>
    <x v="3627"/>
    <d v="2016-05-21T03:59:00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x v="78"/>
    <x v="1"/>
    <s v="theater/musical"/>
    <n v="0"/>
    <x v="121"/>
    <x v="1"/>
    <x v="40"/>
    <x v="3628"/>
    <d v="2015-12-13T20:59:56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x v="84"/>
    <x v="1"/>
    <s v="theater/musical"/>
    <n v="1.9999999999999999E-6"/>
    <x v="120"/>
    <x v="1"/>
    <x v="40"/>
    <x v="3629"/>
    <d v="2016-05-05T17:00:0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x v="29"/>
    <x v="1"/>
    <s v="theater/musical"/>
    <n v="3.3333333333333332E-4"/>
    <x v="120"/>
    <x v="1"/>
    <x v="40"/>
    <x v="3630"/>
    <d v="2014-11-29T21:19:5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x v="211"/>
    <x v="1"/>
    <s v="theater/musical"/>
    <n v="0.51023391812865493"/>
    <x v="2702"/>
    <x v="1"/>
    <x v="40"/>
    <x v="3631"/>
    <d v="2014-09-23T03:59:0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x v="29"/>
    <x v="1"/>
    <s v="theater/musical"/>
    <n v="0.2"/>
    <x v="101"/>
    <x v="1"/>
    <x v="40"/>
    <x v="3632"/>
    <d v="2014-11-23T22:29:09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0"/>
    <x v="162"/>
    <x v="1"/>
    <s v="theater/musical"/>
    <n v="0.35239999999999999"/>
    <x v="2703"/>
    <x v="1"/>
    <x v="40"/>
    <x v="3633"/>
    <d v="2016-11-19T01:00:0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x v="59"/>
    <x v="1"/>
    <s v="theater/musical"/>
    <n v="4.2466666666666666E-2"/>
    <x v="2704"/>
    <x v="1"/>
    <x v="40"/>
    <x v="3634"/>
    <d v="2017-01-14T03:59:00"/>
  </r>
  <r>
    <x v="3635"/>
    <x v="3632"/>
    <s v="Mary's Son is a pop opera about Jesus and the hope he brings to all people."/>
    <n v="3500"/>
    <n v="1276"/>
    <x v="2"/>
    <x v="0"/>
    <s v="USD"/>
    <n v="1461186676"/>
    <n v="1458594676"/>
    <x v="0"/>
    <x v="73"/>
    <x v="1"/>
    <s v="theater/musical"/>
    <n v="0.36457142857142855"/>
    <x v="2705"/>
    <x v="1"/>
    <x v="40"/>
    <x v="3635"/>
    <d v="2016-04-20T21:11:16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x v="78"/>
    <x v="1"/>
    <s v="theater/musical"/>
    <n v="0"/>
    <x v="121"/>
    <x v="1"/>
    <x v="40"/>
    <x v="3636"/>
    <d v="2015-09-14T16:40:29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x v="25"/>
    <x v="1"/>
    <s v="theater/musical"/>
    <n v="0.30866666666666664"/>
    <x v="2706"/>
    <x v="1"/>
    <x v="40"/>
    <x v="3637"/>
    <d v="2015-01-01T16:48:55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x v="0"/>
    <x v="84"/>
    <x v="1"/>
    <s v="theater/musical"/>
    <n v="6.545454545454546E-2"/>
    <x v="1762"/>
    <x v="1"/>
    <x v="40"/>
    <x v="3638"/>
    <d v="2015-04-19T15:08:52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x v="29"/>
    <x v="1"/>
    <s v="theater/musical"/>
    <n v="4.0000000000000003E-5"/>
    <x v="120"/>
    <x v="1"/>
    <x v="40"/>
    <x v="3639"/>
    <d v="2016-10-07T15:11:0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x v="83"/>
    <x v="1"/>
    <s v="theater/musical"/>
    <n v="5.5E-2"/>
    <x v="1782"/>
    <x v="1"/>
    <x v="40"/>
    <x v="3640"/>
    <d v="2015-05-10T18:45:3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x v="78"/>
    <x v="1"/>
    <s v="theater/musical"/>
    <n v="0"/>
    <x v="121"/>
    <x v="1"/>
    <x v="40"/>
    <x v="3641"/>
    <d v="2014-10-05T05:00:0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x v="84"/>
    <x v="1"/>
    <s v="theater/musical"/>
    <n v="2.1428571428571429E-2"/>
    <x v="507"/>
    <x v="1"/>
    <x v="40"/>
    <x v="3642"/>
    <d v="2015-11-30T17:00:0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x v="78"/>
    <x v="1"/>
    <s v="theater/musical"/>
    <n v="0"/>
    <x v="121"/>
    <x v="1"/>
    <x v="40"/>
    <x v="3643"/>
    <d v="2015-11-17T04:27:19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0"/>
    <x v="8"/>
    <x v="1"/>
    <s v="theater/musical"/>
    <n v="0.16420000000000001"/>
    <x v="2707"/>
    <x v="1"/>
    <x v="40"/>
    <x v="3644"/>
    <d v="2016-03-08T04:59:0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x v="29"/>
    <x v="1"/>
    <s v="theater/musical"/>
    <n v="1E-3"/>
    <x v="120"/>
    <x v="1"/>
    <x v="40"/>
    <x v="3645"/>
    <d v="2016-11-22T00:17:18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x v="22"/>
    <x v="1"/>
    <s v="theater/musical"/>
    <n v="4.8099999999999997E-2"/>
    <x v="2708"/>
    <x v="1"/>
    <x v="40"/>
    <x v="3646"/>
    <d v="2015-06-16T23:30:0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x v="84"/>
    <x v="1"/>
    <s v="theater/musical"/>
    <n v="0.06"/>
    <x v="2"/>
    <x v="1"/>
    <x v="40"/>
    <x v="3647"/>
    <d v="2016-09-30T17:58:47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x v="0"/>
    <x v="196"/>
    <x v="0"/>
    <s v="theater/plays"/>
    <n v="1.003825"/>
    <x v="2709"/>
    <x v="1"/>
    <x v="6"/>
    <x v="3648"/>
    <d v="2014-10-05T07:00:45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x v="22"/>
    <x v="0"/>
    <s v="theater/plays"/>
    <n v="1.04"/>
    <x v="1188"/>
    <x v="1"/>
    <x v="6"/>
    <x v="3649"/>
    <d v="2014-06-16T17:06:34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x v="57"/>
    <x v="0"/>
    <s v="theater/plays"/>
    <n v="1"/>
    <x v="2116"/>
    <x v="1"/>
    <x v="6"/>
    <x v="3650"/>
    <d v="2016-02-02T11:29:44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x v="82"/>
    <x v="0"/>
    <s v="theater/plays"/>
    <n v="1.04"/>
    <x v="1377"/>
    <x v="1"/>
    <x v="6"/>
    <x v="3651"/>
    <d v="2014-08-10T15:59:00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x v="57"/>
    <x v="0"/>
    <s v="theater/plays"/>
    <n v="2.5066666666666668"/>
    <x v="2710"/>
    <x v="1"/>
    <x v="6"/>
    <x v="3652"/>
    <d v="2016-08-25T03:59:00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x v="51"/>
    <x v="0"/>
    <s v="theater/plays"/>
    <n v="1.0049999999999999"/>
    <x v="2711"/>
    <x v="1"/>
    <x v="6"/>
    <x v="3653"/>
    <d v="2015-08-05T08:43:27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x v="44"/>
    <x v="0"/>
    <s v="theater/plays"/>
    <n v="1.744"/>
    <x v="2712"/>
    <x v="1"/>
    <x v="6"/>
    <x v="3654"/>
    <d v="2016-04-03T17:00:00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x v="1"/>
    <x v="0"/>
    <s v="theater/plays"/>
    <n v="1.1626000000000001"/>
    <x v="2713"/>
    <x v="1"/>
    <x v="6"/>
    <x v="3655"/>
    <d v="2015-07-18T06:59:00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x v="67"/>
    <x v="0"/>
    <s v="theater/plays"/>
    <n v="1.0582"/>
    <x v="2714"/>
    <x v="1"/>
    <x v="6"/>
    <x v="3656"/>
    <d v="2017-02-01T22:59:00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x v="9"/>
    <x v="0"/>
    <s v="theater/plays"/>
    <n v="1.1074999999999999"/>
    <x v="2715"/>
    <x v="1"/>
    <x v="6"/>
    <x v="3657"/>
    <d v="2016-06-01T21:42:00"/>
  </r>
  <r>
    <x v="3658"/>
    <x v="3654"/>
    <s v="Life is hard when your own imaginary friend can't make time for you."/>
    <n v="1500"/>
    <n v="1510"/>
    <x v="0"/>
    <x v="0"/>
    <s v="USD"/>
    <n v="1404273540"/>
    <n v="1400272580"/>
    <x v="0"/>
    <x v="9"/>
    <x v="0"/>
    <s v="theater/plays"/>
    <n v="1.0066666666666666"/>
    <x v="2716"/>
    <x v="1"/>
    <x v="6"/>
    <x v="3658"/>
    <d v="2014-07-02T03:59:00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0"/>
    <x v="62"/>
    <x v="0"/>
    <s v="theater/plays"/>
    <n v="1.0203333333333333"/>
    <x v="2717"/>
    <x v="1"/>
    <x v="6"/>
    <x v="3659"/>
    <d v="2015-03-19T14:39:00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x v="19"/>
    <x v="0"/>
    <s v="theater/plays"/>
    <n v="1"/>
    <x v="2718"/>
    <x v="1"/>
    <x v="6"/>
    <x v="3660"/>
    <d v="2014-12-23T21:08:45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x v="17"/>
    <x v="0"/>
    <s v="theater/plays"/>
    <n v="1.1100000000000001"/>
    <x v="2719"/>
    <x v="1"/>
    <x v="6"/>
    <x v="3661"/>
    <d v="2016-04-10T04:00:00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x v="244"/>
    <x v="0"/>
    <s v="theater/plays"/>
    <n v="1.0142500000000001"/>
    <x v="2720"/>
    <x v="1"/>
    <x v="6"/>
    <x v="3662"/>
    <d v="2015-03-31T04:16:54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x v="82"/>
    <x v="0"/>
    <s v="theater/plays"/>
    <n v="1.04"/>
    <x v="438"/>
    <x v="1"/>
    <x v="6"/>
    <x v="3663"/>
    <d v="2016-12-21T11:50:30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x v="10"/>
    <x v="0"/>
    <s v="theater/plays"/>
    <n v="1.09375"/>
    <x v="2721"/>
    <x v="1"/>
    <x v="6"/>
    <x v="3664"/>
    <d v="2016-06-16T05:58:09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x v="25"/>
    <x v="0"/>
    <s v="theater/plays"/>
    <n v="1.1516129032258065"/>
    <x v="2722"/>
    <x v="1"/>
    <x v="6"/>
    <x v="3665"/>
    <d v="2015-10-28T19:54:00"/>
  </r>
  <r>
    <x v="3666"/>
    <x v="3662"/>
    <s v="Artistic Internship @ Ojai Playwrights Conference"/>
    <n v="1200"/>
    <n v="1200"/>
    <x v="0"/>
    <x v="0"/>
    <s v="USD"/>
    <n v="1406185200"/>
    <n v="1404337382"/>
    <x v="0"/>
    <x v="44"/>
    <x v="0"/>
    <s v="theater/plays"/>
    <n v="1"/>
    <x v="2723"/>
    <x v="1"/>
    <x v="6"/>
    <x v="3666"/>
    <d v="2014-07-24T07:00:00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x v="6"/>
    <x v="0"/>
    <s v="theater/plays"/>
    <n v="1.0317033333333334"/>
    <x v="2724"/>
    <x v="1"/>
    <x v="6"/>
    <x v="3667"/>
    <d v="2015-07-18T23:16:59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x v="33"/>
    <x v="0"/>
    <s v="theater/plays"/>
    <n v="1.0349999999999999"/>
    <x v="2725"/>
    <x v="1"/>
    <x v="6"/>
    <x v="3668"/>
    <d v="2015-07-23T18:33:00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x v="57"/>
    <x v="0"/>
    <s v="theater/plays"/>
    <n v="1.3819999999999999"/>
    <x v="2726"/>
    <x v="1"/>
    <x v="6"/>
    <x v="3669"/>
    <d v="2015-06-11T16:12:17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x v="8"/>
    <x v="0"/>
    <s v="theater/plays"/>
    <n v="1.0954545454545455"/>
    <x v="2727"/>
    <x v="1"/>
    <x v="6"/>
    <x v="3670"/>
    <d v="2015-05-31T23:00:00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x v="244"/>
    <x v="0"/>
    <s v="theater/plays"/>
    <n v="1.0085714285714287"/>
    <x v="2728"/>
    <x v="1"/>
    <x v="6"/>
    <x v="3671"/>
    <d v="2014-07-21T03:59:00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x v="7"/>
    <x v="0"/>
    <s v="theater/plays"/>
    <n v="1.0153333333333334"/>
    <x v="2729"/>
    <x v="1"/>
    <x v="6"/>
    <x v="3672"/>
    <d v="2014-09-26T22:43:04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x v="229"/>
    <x v="0"/>
    <s v="theater/plays"/>
    <n v="1.13625"/>
    <x v="2730"/>
    <x v="1"/>
    <x v="6"/>
    <x v="3673"/>
    <d v="2014-11-05T12:52:00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x v="162"/>
    <x v="0"/>
    <s v="theater/plays"/>
    <n v="1"/>
    <x v="2731"/>
    <x v="1"/>
    <x v="6"/>
    <x v="3674"/>
    <d v="2016-09-03T20:57:09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x v="83"/>
    <x v="0"/>
    <s v="theater/plays"/>
    <n v="1.4"/>
    <x v="463"/>
    <x v="1"/>
    <x v="6"/>
    <x v="3675"/>
    <d v="2016-05-15T23:00:00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x v="38"/>
    <x v="0"/>
    <s v="theater/plays"/>
    <n v="1.2875000000000001"/>
    <x v="2732"/>
    <x v="1"/>
    <x v="6"/>
    <x v="3676"/>
    <d v="2014-09-12T19:34:44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0"/>
    <x v="473"/>
    <x v="0"/>
    <s v="theater/plays"/>
    <n v="1.0290416666666666"/>
    <x v="2733"/>
    <x v="1"/>
    <x v="6"/>
    <x v="3677"/>
    <d v="2014-07-03T03:59:00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x v="0"/>
    <x v="162"/>
    <x v="0"/>
    <s v="theater/plays"/>
    <n v="1.0249999999999999"/>
    <x v="2734"/>
    <x v="1"/>
    <x v="6"/>
    <x v="3678"/>
    <d v="2015-05-31T12:44:58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x v="209"/>
    <x v="0"/>
    <s v="theater/plays"/>
    <n v="1.101"/>
    <x v="2735"/>
    <x v="1"/>
    <x v="6"/>
    <x v="3679"/>
    <d v="2014-07-01T04:59:00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0"/>
    <x v="69"/>
    <x v="0"/>
    <s v="theater/plays"/>
    <n v="1.1276666666666666"/>
    <x v="2736"/>
    <x v="1"/>
    <x v="6"/>
    <x v="3680"/>
    <d v="2016-10-05T10:53:54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x v="59"/>
    <x v="0"/>
    <s v="theater/plays"/>
    <n v="1.119"/>
    <x v="1050"/>
    <x v="1"/>
    <x v="6"/>
    <x v="3681"/>
    <d v="2016-01-15T15:38:10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x v="85"/>
    <x v="0"/>
    <s v="theater/plays"/>
    <n v="1.3919999999999999"/>
    <x v="2737"/>
    <x v="1"/>
    <x v="6"/>
    <x v="3682"/>
    <d v="2014-06-16T06:59:00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0"/>
    <x v="36"/>
    <x v="0"/>
    <s v="theater/plays"/>
    <n v="1.1085714285714285"/>
    <x v="2738"/>
    <x v="1"/>
    <x v="6"/>
    <x v="3683"/>
    <d v="2016-10-20T02:48:1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x v="23"/>
    <x v="0"/>
    <s v="theater/plays"/>
    <n v="1.3906666666666667"/>
    <x v="2739"/>
    <x v="1"/>
    <x v="6"/>
    <x v="3684"/>
    <d v="2015-09-02T04:19:4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x v="149"/>
    <x v="0"/>
    <s v="theater/plays"/>
    <n v="1.0569999999999999"/>
    <x v="17"/>
    <x v="1"/>
    <x v="6"/>
    <x v="3685"/>
    <d v="2014-05-19T21:00:00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0"/>
    <x v="79"/>
    <x v="0"/>
    <s v="theater/plays"/>
    <n v="1.0142857142857142"/>
    <x v="2740"/>
    <x v="1"/>
    <x v="6"/>
    <x v="3686"/>
    <d v="2015-08-29T03:59:00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x v="20"/>
    <x v="0"/>
    <s v="theater/plays"/>
    <n v="1.0024500000000001"/>
    <x v="2741"/>
    <x v="1"/>
    <x v="6"/>
    <x v="3687"/>
    <d v="2014-06-27T05:14:15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x v="70"/>
    <x v="0"/>
    <s v="theater/plays"/>
    <n v="1.0916666666666666"/>
    <x v="2742"/>
    <x v="1"/>
    <x v="6"/>
    <x v="3688"/>
    <d v="2014-08-08T18:53:24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x v="95"/>
    <x v="0"/>
    <s v="theater/plays"/>
    <n v="1.1833333333333333"/>
    <x v="2743"/>
    <x v="1"/>
    <x v="6"/>
    <x v="3689"/>
    <d v="2015-06-21T22:25:00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x v="162"/>
    <x v="0"/>
    <s v="theater/plays"/>
    <n v="1.2"/>
    <x v="2744"/>
    <x v="1"/>
    <x v="6"/>
    <x v="3690"/>
    <d v="2014-11-27T15:21:23"/>
  </r>
  <r>
    <x v="3691"/>
    <x v="3687"/>
    <s v="World Premiere of last play written by Amiri Baraka"/>
    <n v="40000"/>
    <n v="51184"/>
    <x v="0"/>
    <x v="0"/>
    <s v="USD"/>
    <n v="1425272340"/>
    <n v="1421426929"/>
    <x v="0"/>
    <x v="220"/>
    <x v="0"/>
    <s v="theater/plays"/>
    <n v="1.2796000000000001"/>
    <x v="2745"/>
    <x v="1"/>
    <x v="6"/>
    <x v="3691"/>
    <d v="2015-03-02T04:59:00"/>
  </r>
  <r>
    <x v="3692"/>
    <x v="3688"/>
    <s v="Help us independently produce two great comedies by Christopher Durang."/>
    <n v="1000"/>
    <n v="1260"/>
    <x v="0"/>
    <x v="0"/>
    <s v="USD"/>
    <n v="1411084800"/>
    <n v="1410304179"/>
    <x v="0"/>
    <x v="57"/>
    <x v="0"/>
    <s v="theater/plays"/>
    <n v="1.26"/>
    <x v="2746"/>
    <x v="1"/>
    <x v="6"/>
    <x v="3692"/>
    <d v="2014-09-19T00:00:00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x v="25"/>
    <x v="0"/>
    <s v="theater/plays"/>
    <n v="1.2912912912912913"/>
    <x v="2747"/>
    <x v="1"/>
    <x v="6"/>
    <x v="3693"/>
    <d v="2015-11-30T22:30:00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x v="65"/>
    <x v="0"/>
    <s v="theater/plays"/>
    <n v="1.0742857142857143"/>
    <x v="2748"/>
    <x v="1"/>
    <x v="6"/>
    <x v="3694"/>
    <d v="2016-06-06T02:00:00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x v="51"/>
    <x v="0"/>
    <s v="theater/plays"/>
    <n v="1.00125"/>
    <x v="2749"/>
    <x v="1"/>
    <x v="6"/>
    <x v="3695"/>
    <d v="2015-01-11T20:53:30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0"/>
    <x v="76"/>
    <x v="0"/>
    <s v="theater/plays"/>
    <n v="1.55"/>
    <x v="2750"/>
    <x v="1"/>
    <x v="6"/>
    <x v="3696"/>
    <d v="2015-02-13T14:48:3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x v="209"/>
    <x v="0"/>
    <s v="theater/plays"/>
    <n v="1.08"/>
    <x v="2751"/>
    <x v="1"/>
    <x v="6"/>
    <x v="3697"/>
    <d v="2016-05-10T11:10:48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0"/>
    <x v="327"/>
    <x v="0"/>
    <s v="theater/plays"/>
    <n v="1.1052"/>
    <x v="2752"/>
    <x v="1"/>
    <x v="6"/>
    <x v="3698"/>
    <d v="2016-03-02T19:21:27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x v="244"/>
    <x v="0"/>
    <s v="theater/plays"/>
    <n v="1.008"/>
    <x v="2111"/>
    <x v="1"/>
    <x v="6"/>
    <x v="3699"/>
    <d v="2014-10-15T14:26:56"/>
  </r>
  <r>
    <x v="3700"/>
    <x v="3696"/>
    <s v="Help me produce the play I have written for my senior project!"/>
    <n v="500"/>
    <n v="606"/>
    <x v="0"/>
    <x v="0"/>
    <s v="USD"/>
    <n v="1412092800"/>
    <n v="1409493800"/>
    <x v="0"/>
    <x v="59"/>
    <x v="0"/>
    <s v="theater/plays"/>
    <n v="1.212"/>
    <x v="2417"/>
    <x v="1"/>
    <x v="6"/>
    <x v="3700"/>
    <d v="2014-09-30T16:00:00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x v="70"/>
    <x v="0"/>
    <s v="theater/plays"/>
    <n v="1.0033333333333334"/>
    <x v="2753"/>
    <x v="1"/>
    <x v="6"/>
    <x v="3701"/>
    <d v="2015-06-04T12:59:53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x v="64"/>
    <x v="0"/>
    <s v="theater/plays"/>
    <n v="1.0916666666666666"/>
    <x v="2754"/>
    <x v="1"/>
    <x v="6"/>
    <x v="3702"/>
    <d v="2016-07-10T22:59:00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x v="209"/>
    <x v="0"/>
    <s v="theater/plays"/>
    <n v="1.2342857142857142"/>
    <x v="2755"/>
    <x v="1"/>
    <x v="6"/>
    <x v="3703"/>
    <d v="2016-08-13T06:59:00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x v="74"/>
    <x v="0"/>
    <s v="theater/plays"/>
    <n v="1.3633666666666666"/>
    <x v="2756"/>
    <x v="1"/>
    <x v="6"/>
    <x v="3704"/>
    <d v="2016-05-31T16:33:14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x v="2"/>
    <x v="0"/>
    <s v="theater/plays"/>
    <n v="1.0346657233816767"/>
    <x v="1911"/>
    <x v="1"/>
    <x v="6"/>
    <x v="3705"/>
    <d v="2014-06-23T18:00:00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0"/>
    <x v="62"/>
    <x v="0"/>
    <s v="theater/plays"/>
    <n v="1.2133333333333334"/>
    <x v="2757"/>
    <x v="1"/>
    <x v="6"/>
    <x v="3706"/>
    <d v="2014-09-12T21:55:49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0"/>
    <x v="23"/>
    <x v="0"/>
    <s v="theater/plays"/>
    <n v="1.86"/>
    <x v="2758"/>
    <x v="1"/>
    <x v="6"/>
    <x v="3707"/>
    <d v="2016-07-22T05:26:00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x v="70"/>
    <x v="0"/>
    <s v="theater/plays"/>
    <n v="3"/>
    <x v="2759"/>
    <x v="1"/>
    <x v="6"/>
    <x v="3708"/>
    <d v="2014-07-04T03:24:4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x v="2"/>
    <x v="0"/>
    <s v="theater/plays"/>
    <n v="1.0825"/>
    <x v="2760"/>
    <x v="1"/>
    <x v="6"/>
    <x v="3709"/>
    <d v="2014-06-25T16:59:06"/>
  </r>
  <r>
    <x v="3710"/>
    <x v="3706"/>
    <s v="A comedy about, life, death, men, women, and the power of a good Kegel."/>
    <n v="1300"/>
    <n v="1835"/>
    <x v="0"/>
    <x v="0"/>
    <s v="USD"/>
    <n v="1428068988"/>
    <n v="1425908988"/>
    <x v="0"/>
    <x v="74"/>
    <x v="0"/>
    <s v="theater/plays"/>
    <n v="1.4115384615384616"/>
    <x v="2761"/>
    <x v="1"/>
    <x v="6"/>
    <x v="3710"/>
    <d v="2015-04-03T13:49:48"/>
  </r>
  <r>
    <x v="3711"/>
    <x v="3707"/>
    <s v="Two teachers and twenty kids bring one of Shakespeare's plays to life!"/>
    <n v="500"/>
    <n v="570"/>
    <x v="0"/>
    <x v="0"/>
    <s v="USD"/>
    <n v="1402848000"/>
    <n v="1400606573"/>
    <x v="0"/>
    <x v="64"/>
    <x v="0"/>
    <s v="theater/plays"/>
    <n v="1.1399999999999999"/>
    <x v="2762"/>
    <x v="1"/>
    <x v="6"/>
    <x v="3711"/>
    <d v="2014-06-15T16:00:00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x v="201"/>
    <x v="0"/>
    <s v="theater/plays"/>
    <n v="1.5373333333333334"/>
    <x v="2763"/>
    <x v="1"/>
    <x v="6"/>
    <x v="3712"/>
    <d v="2015-05-31T06:59:00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x v="10"/>
    <x v="0"/>
    <s v="theater/plays"/>
    <n v="1.0149999999999999"/>
    <x v="2764"/>
    <x v="1"/>
    <x v="6"/>
    <x v="3713"/>
    <d v="2016-06-04T17:42:4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x v="174"/>
    <x v="0"/>
    <s v="theater/plays"/>
    <n v="1.0235000000000001"/>
    <x v="2765"/>
    <x v="1"/>
    <x v="6"/>
    <x v="3714"/>
    <d v="2015-05-26T03:59:00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x v="74"/>
    <x v="0"/>
    <s v="theater/plays"/>
    <n v="1.0257142857142858"/>
    <x v="2766"/>
    <x v="1"/>
    <x v="6"/>
    <x v="3715"/>
    <d v="2015-03-31T12:52:00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x v="54"/>
    <x v="0"/>
    <s v="theater/plays"/>
    <n v="1.5575000000000001"/>
    <x v="2767"/>
    <x v="1"/>
    <x v="6"/>
    <x v="3716"/>
    <d v="2016-01-21T21:18:29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0"/>
    <x v="62"/>
    <x v="0"/>
    <s v="theater/plays"/>
    <n v="1.0075000000000001"/>
    <x v="2768"/>
    <x v="1"/>
    <x v="6"/>
    <x v="3717"/>
    <d v="2015-05-09T20:47:29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x v="67"/>
    <x v="0"/>
    <s v="theater/plays"/>
    <n v="2.3940000000000001"/>
    <x v="2769"/>
    <x v="1"/>
    <x v="6"/>
    <x v="3718"/>
    <d v="2015-02-27T17:11:15"/>
  </r>
  <r>
    <x v="3719"/>
    <x v="3715"/>
    <s v="A new piece of physical theatre about love, regret and longing."/>
    <n v="200"/>
    <n v="420"/>
    <x v="0"/>
    <x v="1"/>
    <s v="GBP"/>
    <n v="1434994266"/>
    <n v="1432402266"/>
    <x v="0"/>
    <x v="80"/>
    <x v="0"/>
    <s v="theater/plays"/>
    <n v="2.1"/>
    <x v="2600"/>
    <x v="1"/>
    <x v="6"/>
    <x v="3719"/>
    <d v="2015-06-22T17:31:06"/>
  </r>
  <r>
    <x v="3720"/>
    <x v="3716"/>
    <s v="Breaking the American Indian stereotype in the American Theatre."/>
    <n v="3300"/>
    <n v="3449"/>
    <x v="0"/>
    <x v="0"/>
    <s v="USD"/>
    <n v="1435881006"/>
    <n v="1433980206"/>
    <x v="0"/>
    <x v="244"/>
    <x v="0"/>
    <s v="theater/plays"/>
    <n v="1.0451515151515152"/>
    <x v="2770"/>
    <x v="1"/>
    <x v="6"/>
    <x v="3720"/>
    <d v="2015-07-02T23:50:0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x v="34"/>
    <x v="0"/>
    <s v="theater/plays"/>
    <n v="1.008"/>
    <x v="2771"/>
    <x v="1"/>
    <x v="6"/>
    <x v="3721"/>
    <d v="2014-11-05T23:28:04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x v="2"/>
    <x v="0"/>
    <s v="theater/plays"/>
    <n v="1.1120000000000001"/>
    <x v="2772"/>
    <x v="1"/>
    <x v="6"/>
    <x v="3722"/>
    <d v="2016-02-11T22:59:00"/>
  </r>
  <r>
    <x v="3723"/>
    <x v="3719"/>
    <s v="Saltmine Theatre Company present Beauty and the Beast:"/>
    <n v="4500"/>
    <n v="4592"/>
    <x v="0"/>
    <x v="1"/>
    <s v="GBP"/>
    <n v="1417374262"/>
    <n v="1414778662"/>
    <x v="0"/>
    <x v="287"/>
    <x v="0"/>
    <s v="theater/plays"/>
    <n v="1.0204444444444445"/>
    <x v="2773"/>
    <x v="1"/>
    <x v="6"/>
    <x v="3723"/>
    <d v="2014-11-30T19:04:22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x v="30"/>
    <x v="0"/>
    <s v="theater/plays"/>
    <n v="1.0254767441860466"/>
    <x v="2774"/>
    <x v="1"/>
    <x v="6"/>
    <x v="3724"/>
    <d v="2016-05-04T23:00:00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x v="41"/>
    <x v="0"/>
    <s v="theater/plays"/>
    <n v="1.27"/>
    <x v="2775"/>
    <x v="1"/>
    <x v="6"/>
    <x v="3725"/>
    <d v="2016-02-18T21:30:00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x v="67"/>
    <x v="0"/>
    <s v="theater/plays"/>
    <n v="3.3870588235294119"/>
    <x v="2776"/>
    <x v="1"/>
    <x v="6"/>
    <x v="3726"/>
    <d v="2016-04-29T21:00:00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x v="51"/>
    <x v="0"/>
    <s v="theater/plays"/>
    <n v="1.0075000000000001"/>
    <x v="2777"/>
    <x v="1"/>
    <x v="6"/>
    <x v="3727"/>
    <d v="2016-10-20T04:55:00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0"/>
    <x v="162"/>
    <x v="1"/>
    <s v="theater/plays"/>
    <n v="9.3100000000000002E-2"/>
    <x v="2778"/>
    <x v="1"/>
    <x v="6"/>
    <x v="3728"/>
    <d v="2015-08-19T04:06:1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x v="81"/>
    <x v="1"/>
    <s v="theater/plays"/>
    <n v="7.2400000000000006E-2"/>
    <x v="2779"/>
    <x v="1"/>
    <x v="6"/>
    <x v="3729"/>
    <d v="2015-03-23T03:55:12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x v="29"/>
    <x v="1"/>
    <s v="theater/plays"/>
    <n v="0.1"/>
    <x v="101"/>
    <x v="1"/>
    <x v="6"/>
    <x v="3730"/>
    <d v="2015-08-17T16:15:59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x v="8"/>
    <x v="1"/>
    <s v="theater/plays"/>
    <n v="0.11272727272727273"/>
    <x v="1270"/>
    <x v="1"/>
    <x v="6"/>
    <x v="3731"/>
    <d v="2015-01-10T03:23:00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0"/>
    <x v="80"/>
    <x v="1"/>
    <s v="theater/plays"/>
    <n v="0.15411764705882353"/>
    <x v="164"/>
    <x v="1"/>
    <x v="6"/>
    <x v="3732"/>
    <d v="2015-01-24T12:00:00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0"/>
    <x v="78"/>
    <x v="1"/>
    <s v="theater/plays"/>
    <n v="0"/>
    <x v="121"/>
    <x v="1"/>
    <x v="6"/>
    <x v="3733"/>
    <d v="2015-04-18T22:30:00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x v="63"/>
    <x v="1"/>
    <s v="theater/plays"/>
    <n v="0.28466666666666668"/>
    <x v="2397"/>
    <x v="1"/>
    <x v="6"/>
    <x v="3734"/>
    <d v="2015-05-25T21:38:1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x v="0"/>
    <x v="84"/>
    <x v="1"/>
    <s v="theater/plays"/>
    <n v="0.13333333333333333"/>
    <x v="119"/>
    <x v="1"/>
    <x v="6"/>
    <x v="3735"/>
    <d v="2015-05-28T16:38:09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x v="29"/>
    <x v="1"/>
    <s v="theater/plays"/>
    <n v="6.6666666666666671E-3"/>
    <x v="119"/>
    <x v="1"/>
    <x v="6"/>
    <x v="3736"/>
    <d v="2015-03-23T18:00:00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x v="0"/>
    <x v="80"/>
    <x v="1"/>
    <s v="theater/plays"/>
    <n v="0.21428571428571427"/>
    <x v="839"/>
    <x v="1"/>
    <x v="6"/>
    <x v="3737"/>
    <d v="2015-11-12T06:59:00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0"/>
    <x v="79"/>
    <x v="1"/>
    <s v="theater/plays"/>
    <n v="0.18"/>
    <x v="834"/>
    <x v="1"/>
    <x v="6"/>
    <x v="3738"/>
    <d v="2014-07-15T22:00:00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x v="22"/>
    <x v="1"/>
    <s v="theater/plays"/>
    <n v="0.20125000000000001"/>
    <x v="2780"/>
    <x v="1"/>
    <x v="6"/>
    <x v="3739"/>
    <d v="2016-07-17T10:47:48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x v="25"/>
    <x v="1"/>
    <s v="theater/plays"/>
    <n v="0.17899999999999999"/>
    <x v="2781"/>
    <x v="1"/>
    <x v="6"/>
    <x v="3740"/>
    <d v="2014-08-12T01:53:58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0"/>
    <x v="78"/>
    <x v="1"/>
    <s v="theater/plays"/>
    <n v="0"/>
    <x v="121"/>
    <x v="1"/>
    <x v="6"/>
    <x v="3741"/>
    <d v="2015-12-17T22:05:50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x v="80"/>
    <x v="1"/>
    <s v="theater/plays"/>
    <n v="0.02"/>
    <x v="384"/>
    <x v="1"/>
    <x v="6"/>
    <x v="3742"/>
    <d v="2014-09-06T05:09:04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x v="0"/>
    <x v="78"/>
    <x v="1"/>
    <s v="theater/plays"/>
    <n v="0"/>
    <x v="121"/>
    <x v="1"/>
    <x v="6"/>
    <x v="3743"/>
    <d v="2014-07-03T17:02:44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x v="78"/>
    <x v="1"/>
    <s v="theater/plays"/>
    <n v="0"/>
    <x v="121"/>
    <x v="1"/>
    <x v="6"/>
    <x v="3744"/>
    <d v="2014-07-05T03:59:00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0"/>
    <x v="29"/>
    <x v="1"/>
    <s v="theater/plays"/>
    <n v="0.1"/>
    <x v="119"/>
    <x v="1"/>
    <x v="6"/>
    <x v="3745"/>
    <d v="2014-08-10T16:45:02"/>
  </r>
  <r>
    <x v="3746"/>
    <x v="3741"/>
    <s v="Generational curses CAN be broken...right?"/>
    <n v="8500"/>
    <n v="202"/>
    <x v="2"/>
    <x v="0"/>
    <s v="USD"/>
    <n v="1475918439"/>
    <n v="1473326439"/>
    <x v="0"/>
    <x v="29"/>
    <x v="1"/>
    <s v="theater/plays"/>
    <n v="2.3764705882352941E-2"/>
    <x v="2782"/>
    <x v="1"/>
    <x v="6"/>
    <x v="3746"/>
    <d v="2016-10-08T09:20:39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x v="0"/>
    <x v="29"/>
    <x v="1"/>
    <s v="theater/plays"/>
    <n v="0.01"/>
    <x v="384"/>
    <x v="1"/>
    <x v="6"/>
    <x v="3747"/>
    <d v="2015-07-05T22:59:00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x v="47"/>
    <x v="0"/>
    <s v="theater/musical"/>
    <n v="1.0351999999999999"/>
    <x v="2783"/>
    <x v="1"/>
    <x v="40"/>
    <x v="3748"/>
    <d v="2016-02-16T05:59:0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0"/>
    <x v="63"/>
    <x v="0"/>
    <s v="theater/musical"/>
    <n v="1.05"/>
    <x v="766"/>
    <x v="1"/>
    <x v="40"/>
    <x v="3749"/>
    <d v="2016-04-29T03:59:0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x v="33"/>
    <x v="0"/>
    <s v="theater/musical"/>
    <n v="1.0044999999999999"/>
    <x v="2784"/>
    <x v="1"/>
    <x v="40"/>
    <x v="3750"/>
    <d v="2015-02-10T07:59:0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0"/>
    <x v="202"/>
    <x v="0"/>
    <s v="theater/musical"/>
    <n v="1.3260000000000001"/>
    <x v="2785"/>
    <x v="1"/>
    <x v="40"/>
    <x v="3751"/>
    <d v="2016-04-02T23:51:13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x v="41"/>
    <x v="0"/>
    <s v="theater/musical"/>
    <n v="1.1299999999999999"/>
    <x v="804"/>
    <x v="1"/>
    <x v="40"/>
    <x v="3752"/>
    <d v="2016-10-16T21:00:0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x v="209"/>
    <x v="0"/>
    <s v="theater/musical"/>
    <n v="1.0334000000000001"/>
    <x v="2786"/>
    <x v="1"/>
    <x v="40"/>
    <x v="3753"/>
    <d v="2015-06-03T00:00:0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x v="74"/>
    <x v="0"/>
    <s v="theater/musical"/>
    <n v="1.2"/>
    <x v="2787"/>
    <x v="1"/>
    <x v="40"/>
    <x v="3754"/>
    <d v="2014-07-26T04:59:0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x v="33"/>
    <x v="0"/>
    <s v="theater/musical"/>
    <n v="1.2963636363636364"/>
    <x v="2788"/>
    <x v="1"/>
    <x v="40"/>
    <x v="3755"/>
    <d v="2016-04-15T20:48:27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x v="57"/>
    <x v="0"/>
    <s v="theater/musical"/>
    <n v="1.0111111111111111"/>
    <x v="2789"/>
    <x v="1"/>
    <x v="40"/>
    <x v="3756"/>
    <d v="2014-06-11T19:33:18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x v="133"/>
    <x v="0"/>
    <s v="theater/musical"/>
    <n v="1.0851428571428572"/>
    <x v="2790"/>
    <x v="1"/>
    <x v="40"/>
    <x v="3757"/>
    <d v="2014-12-01T20:25:15"/>
  </r>
  <r>
    <x v="3758"/>
    <x v="3753"/>
    <s v="LUIGI'S LADIES: an original one-woman musical comedy"/>
    <n v="1500"/>
    <n v="1535"/>
    <x v="0"/>
    <x v="0"/>
    <s v="USD"/>
    <n v="1400475600"/>
    <n v="1397819938"/>
    <x v="0"/>
    <x v="55"/>
    <x v="0"/>
    <s v="theater/musical"/>
    <n v="1.0233333333333334"/>
    <x v="2791"/>
    <x v="1"/>
    <x v="40"/>
    <x v="3758"/>
    <d v="2014-05-19T05:00:00"/>
  </r>
  <r>
    <x v="3759"/>
    <x v="3754"/>
    <s v="A production company specializing in small-scale musicals"/>
    <n v="4000"/>
    <n v="4409.7700000000004"/>
    <x v="0"/>
    <x v="0"/>
    <s v="USD"/>
    <n v="1440556553"/>
    <n v="1435372553"/>
    <x v="0"/>
    <x v="106"/>
    <x v="0"/>
    <s v="theater/musical"/>
    <n v="1.1024425000000002"/>
    <x v="2792"/>
    <x v="1"/>
    <x v="40"/>
    <x v="3759"/>
    <d v="2015-08-26T02:35:53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x v="110"/>
    <x v="0"/>
    <s v="theater/musical"/>
    <n v="1.010154"/>
    <x v="2793"/>
    <x v="1"/>
    <x v="40"/>
    <x v="3760"/>
    <d v="2014-05-05T12:36:26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x v="83"/>
    <x v="0"/>
    <s v="theater/musical"/>
    <n v="1"/>
    <x v="2794"/>
    <x v="1"/>
    <x v="40"/>
    <x v="3761"/>
    <d v="2015-08-10T23:00:0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x v="33"/>
    <x v="0"/>
    <s v="theater/musical"/>
    <n v="1.0624"/>
    <x v="2795"/>
    <x v="1"/>
    <x v="40"/>
    <x v="3762"/>
    <d v="2015-08-02T19:31:29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x v="0"/>
    <x v="99"/>
    <x v="0"/>
    <s v="theater/musical"/>
    <n v="1"/>
    <x v="2796"/>
    <x v="1"/>
    <x v="40"/>
    <x v="3763"/>
    <d v="2015-04-01T17:00:26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0"/>
    <x v="74"/>
    <x v="0"/>
    <s v="theater/musical"/>
    <n v="1"/>
    <x v="2657"/>
    <x v="1"/>
    <x v="40"/>
    <x v="3764"/>
    <d v="2016-05-29T00:36:0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x v="329"/>
    <x v="0"/>
    <s v="theater/musical"/>
    <n v="1.1345714285714286"/>
    <x v="2797"/>
    <x v="1"/>
    <x v="40"/>
    <x v="3765"/>
    <d v="2014-07-30T18:38:02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0"/>
    <x v="93"/>
    <x v="0"/>
    <s v="theater/musical"/>
    <n v="1.0265010000000001"/>
    <x v="2798"/>
    <x v="1"/>
    <x v="40"/>
    <x v="3766"/>
    <d v="2014-07-03T04:00:45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x v="66"/>
    <x v="0"/>
    <s v="theater/musical"/>
    <n v="1.1675"/>
    <x v="2799"/>
    <x v="1"/>
    <x v="40"/>
    <x v="3767"/>
    <d v="2015-03-01T04:59:0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x v="6"/>
    <x v="0"/>
    <s v="theater/musical"/>
    <n v="1.0765274999999999"/>
    <x v="2800"/>
    <x v="1"/>
    <x v="40"/>
    <x v="3768"/>
    <d v="2014-06-12T17:28:1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x v="41"/>
    <x v="0"/>
    <s v="theater/musical"/>
    <n v="1"/>
    <x v="2801"/>
    <x v="1"/>
    <x v="40"/>
    <x v="3769"/>
    <d v="2016-04-15T14:21:19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x v="9"/>
    <x v="0"/>
    <s v="theater/musical"/>
    <n v="1"/>
    <x v="101"/>
    <x v="1"/>
    <x v="40"/>
    <x v="3770"/>
    <d v="2015-06-13T22:20:10"/>
  </r>
  <r>
    <x v="3771"/>
    <x v="3766"/>
    <s v="I would like to make a demo recording of six songs from COME OUT SWINGIN'!"/>
    <n v="1000"/>
    <n v="1460"/>
    <x v="0"/>
    <x v="0"/>
    <s v="USD"/>
    <n v="1463529600"/>
    <n v="1462307652"/>
    <x v="0"/>
    <x v="44"/>
    <x v="0"/>
    <s v="theater/musical"/>
    <n v="1.46"/>
    <x v="2802"/>
    <x v="1"/>
    <x v="40"/>
    <x v="3771"/>
    <d v="2016-05-18T00:00:0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x v="51"/>
    <x v="0"/>
    <s v="theater/musical"/>
    <n v="1.1020000000000001"/>
    <x v="2803"/>
    <x v="1"/>
    <x v="40"/>
    <x v="3772"/>
    <d v="2016-11-29T06:00:00"/>
  </r>
  <r>
    <x v="3773"/>
    <x v="3768"/>
    <s v="A dramatic hip-hopera, inspired from monologues written by the performers."/>
    <n v="5000"/>
    <n v="5410"/>
    <x v="0"/>
    <x v="0"/>
    <s v="USD"/>
    <n v="1479175680"/>
    <n v="1476317247"/>
    <x v="0"/>
    <x v="7"/>
    <x v="0"/>
    <s v="theater/musical"/>
    <n v="1.0820000000000001"/>
    <x v="2804"/>
    <x v="1"/>
    <x v="40"/>
    <x v="3773"/>
    <d v="2016-11-15T02:08:0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x v="20"/>
    <x v="0"/>
    <s v="theater/musical"/>
    <n v="1"/>
    <x v="101"/>
    <x v="1"/>
    <x v="40"/>
    <x v="3774"/>
    <d v="2015-04-09T19:00:55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x v="25"/>
    <x v="0"/>
    <s v="theater/musical"/>
    <n v="1.0024999999999999"/>
    <x v="2805"/>
    <x v="1"/>
    <x v="40"/>
    <x v="3775"/>
    <d v="2015-04-09T04:00:0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x v="225"/>
    <x v="0"/>
    <s v="theater/musical"/>
    <n v="1.0671250000000001"/>
    <x v="2806"/>
    <x v="1"/>
    <x v="40"/>
    <x v="3776"/>
    <d v="2014-08-01T01:00:0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x v="211"/>
    <x v="0"/>
    <s v="theater/musical"/>
    <n v="1.4319999999999999"/>
    <x v="2807"/>
    <x v="1"/>
    <x v="40"/>
    <x v="3777"/>
    <d v="2014-09-27T04:00:00"/>
  </r>
  <r>
    <x v="3778"/>
    <x v="3773"/>
    <s v="Sponsor an AVENUE Q puppet for The Barn Players April 2015 production."/>
    <n v="2400"/>
    <n v="2521"/>
    <x v="0"/>
    <x v="0"/>
    <s v="USD"/>
    <n v="1423942780"/>
    <n v="1418758780"/>
    <x v="0"/>
    <x v="17"/>
    <x v="0"/>
    <s v="theater/musical"/>
    <n v="1.0504166666666668"/>
    <x v="2808"/>
    <x v="1"/>
    <x v="40"/>
    <x v="3778"/>
    <d v="2015-02-14T19:39:40"/>
  </r>
  <r>
    <x v="3779"/>
    <x v="3774"/>
    <s v="A fresh, re-telling of the Jesus story for a new generation."/>
    <n v="15000"/>
    <n v="15597"/>
    <x v="0"/>
    <x v="0"/>
    <s v="USD"/>
    <n v="1459010340"/>
    <n v="1456421940"/>
    <x v="0"/>
    <x v="248"/>
    <x v="0"/>
    <s v="theater/musical"/>
    <n v="1.0398000000000001"/>
    <x v="2809"/>
    <x v="1"/>
    <x v="40"/>
    <x v="3779"/>
    <d v="2016-03-26T16:39:0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x v="209"/>
    <x v="0"/>
    <s v="theater/musical"/>
    <n v="1.2"/>
    <x v="101"/>
    <x v="1"/>
    <x v="40"/>
    <x v="3780"/>
    <d v="2015-07-13T20:06:0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x v="47"/>
    <x v="0"/>
    <s v="theater/musical"/>
    <n v="1.0966666666666667"/>
    <x v="2810"/>
    <x v="1"/>
    <x v="40"/>
    <x v="3781"/>
    <d v="2014-09-08T21:11:25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x v="74"/>
    <x v="0"/>
    <s v="theater/musical"/>
    <n v="1.0175000000000001"/>
    <x v="2811"/>
    <x v="1"/>
    <x v="40"/>
    <x v="3782"/>
    <d v="2016-07-24T23:00:0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x v="54"/>
    <x v="0"/>
    <s v="theater/musical"/>
    <n v="1.2891666666666666"/>
    <x v="2812"/>
    <x v="1"/>
    <x v="40"/>
    <x v="3783"/>
    <d v="2016-03-15T16:00:0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x v="73"/>
    <x v="0"/>
    <s v="theater/musical"/>
    <n v="1.1499999999999999"/>
    <x v="2813"/>
    <x v="1"/>
    <x v="40"/>
    <x v="3784"/>
    <d v="2016-07-10T23:32:12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x v="209"/>
    <x v="0"/>
    <s v="theater/musical"/>
    <n v="1.5075000000000001"/>
    <x v="984"/>
    <x v="1"/>
    <x v="40"/>
    <x v="3785"/>
    <d v="2016-08-02T10:03:0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x v="26"/>
    <x v="0"/>
    <s v="theater/musical"/>
    <n v="1.1096666666666666"/>
    <x v="2814"/>
    <x v="1"/>
    <x v="40"/>
    <x v="3786"/>
    <d v="2016-05-27T00:54:35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x v="73"/>
    <x v="0"/>
    <s v="theater/musical"/>
    <n v="1.0028571428571429"/>
    <x v="2815"/>
    <x v="1"/>
    <x v="40"/>
    <x v="3787"/>
    <d v="2015-07-11T03:59:0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x v="29"/>
    <x v="1"/>
    <s v="theater/musical"/>
    <n v="6.6666666666666671E-3"/>
    <x v="130"/>
    <x v="1"/>
    <x v="40"/>
    <x v="3788"/>
    <d v="2015-12-23T16:18:0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x v="80"/>
    <x v="1"/>
    <s v="theater/musical"/>
    <n v="3.267605633802817E-2"/>
    <x v="2109"/>
    <x v="1"/>
    <x v="40"/>
    <x v="3789"/>
    <d v="2015-06-15T19:10:18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x v="78"/>
    <x v="1"/>
    <s v="theater/musical"/>
    <n v="0"/>
    <x v="121"/>
    <x v="1"/>
    <x v="40"/>
    <x v="3790"/>
    <d v="2016-11-22T17:00:23"/>
  </r>
  <r>
    <x v="3791"/>
    <x v="3786"/>
    <s v="Spin! is an original musical comedy-drama presented by Blue Palm Productions."/>
    <n v="1500"/>
    <n v="0"/>
    <x v="2"/>
    <x v="0"/>
    <s v="USD"/>
    <n v="1404664592"/>
    <n v="1399480592"/>
    <x v="0"/>
    <x v="78"/>
    <x v="1"/>
    <s v="theater/musical"/>
    <n v="0"/>
    <x v="121"/>
    <x v="1"/>
    <x v="40"/>
    <x v="3791"/>
    <d v="2014-07-06T16:36:32"/>
  </r>
  <r>
    <x v="3792"/>
    <x v="3787"/>
    <s v="A cultural and historic journey through Puerto Rico's music and dance!"/>
    <n v="12500"/>
    <n v="35"/>
    <x v="2"/>
    <x v="0"/>
    <s v="USD"/>
    <n v="1436957022"/>
    <n v="1434365022"/>
    <x v="0"/>
    <x v="84"/>
    <x v="1"/>
    <s v="theater/musical"/>
    <n v="2.8E-3"/>
    <x v="844"/>
    <x v="1"/>
    <x v="40"/>
    <x v="3792"/>
    <d v="2015-07-15T10:43:42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x v="54"/>
    <x v="1"/>
    <s v="theater/musical"/>
    <n v="0.59657142857142853"/>
    <x v="2816"/>
    <x v="1"/>
    <x v="40"/>
    <x v="3793"/>
    <d v="2014-12-16T22:32:09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x v="29"/>
    <x v="1"/>
    <s v="theater/musical"/>
    <n v="0.01"/>
    <x v="73"/>
    <x v="1"/>
    <x v="40"/>
    <x v="3794"/>
    <d v="2015-06-07T13:55:54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x v="84"/>
    <x v="1"/>
    <s v="theater/musical"/>
    <n v="1.6666666666666666E-2"/>
    <x v="144"/>
    <x v="1"/>
    <x v="40"/>
    <x v="3795"/>
    <d v="2015-08-28T22:30:0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x v="29"/>
    <x v="1"/>
    <s v="theater/musical"/>
    <n v="4.4444444444444447E-5"/>
    <x v="120"/>
    <x v="1"/>
    <x v="40"/>
    <x v="3796"/>
    <d v="2017-01-14T00:42:36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x v="77"/>
    <x v="1"/>
    <s v="theater/musical"/>
    <n v="0.89666666666666661"/>
    <x v="2817"/>
    <x v="1"/>
    <x v="40"/>
    <x v="3797"/>
    <d v="2015-04-20T21:09:25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x v="81"/>
    <x v="1"/>
    <s v="theater/musical"/>
    <n v="1.4642857142857143E-2"/>
    <x v="1536"/>
    <x v="1"/>
    <x v="40"/>
    <x v="3798"/>
    <d v="2014-08-10T17:20:48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0"/>
    <x v="80"/>
    <x v="1"/>
    <s v="theater/musical"/>
    <n v="4.02E-2"/>
    <x v="984"/>
    <x v="1"/>
    <x v="40"/>
    <x v="3799"/>
    <d v="2016-03-11T22:20:43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x v="38"/>
    <x v="1"/>
    <s v="theater/musical"/>
    <n v="4.0045454545454544E-2"/>
    <x v="2818"/>
    <x v="1"/>
    <x v="40"/>
    <x v="3800"/>
    <d v="2015-01-11T04:59:0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x v="82"/>
    <x v="1"/>
    <s v="theater/musical"/>
    <n v="8.5199999999999998E-2"/>
    <x v="2819"/>
    <x v="1"/>
    <x v="40"/>
    <x v="3801"/>
    <d v="2015-01-02T16:13:36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x v="78"/>
    <x v="1"/>
    <s v="theater/musical"/>
    <n v="0"/>
    <x v="121"/>
    <x v="1"/>
    <x v="40"/>
    <x v="3802"/>
    <d v="2015-10-22T03:01:46"/>
  </r>
  <r>
    <x v="3803"/>
    <x v="3798"/>
    <s v="A fully orchestrated concept album of Benjamin Button the Musical!"/>
    <n v="12000"/>
    <n v="2358"/>
    <x v="2"/>
    <x v="0"/>
    <s v="USD"/>
    <n v="1457133568"/>
    <n v="1454541568"/>
    <x v="0"/>
    <x v="244"/>
    <x v="1"/>
    <s v="theater/musical"/>
    <n v="0.19650000000000001"/>
    <x v="2820"/>
    <x v="1"/>
    <x v="40"/>
    <x v="3803"/>
    <d v="2016-03-04T23:19:28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x v="78"/>
    <x v="1"/>
    <s v="theater/musical"/>
    <n v="0"/>
    <x v="121"/>
    <x v="1"/>
    <x v="40"/>
    <x v="3804"/>
    <d v="2016-07-31T07:00:0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x v="84"/>
    <x v="1"/>
    <s v="theater/musical"/>
    <n v="2.0000000000000002E-5"/>
    <x v="1788"/>
    <x v="1"/>
    <x v="40"/>
    <x v="3805"/>
    <d v="2014-09-27T21:17:2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x v="29"/>
    <x v="1"/>
    <s v="theater/musical"/>
    <n v="6.6666666666666664E-4"/>
    <x v="144"/>
    <x v="1"/>
    <x v="40"/>
    <x v="3806"/>
    <d v="2014-06-29T06:13:01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x v="82"/>
    <x v="1"/>
    <s v="theater/musical"/>
    <n v="0.30333333333333334"/>
    <x v="2821"/>
    <x v="1"/>
    <x v="40"/>
    <x v="3807"/>
    <d v="2015-04-03T21:48:59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x v="54"/>
    <x v="0"/>
    <s v="theater/plays"/>
    <n v="1"/>
    <x v="694"/>
    <x v="1"/>
    <x v="6"/>
    <x v="3808"/>
    <d v="2015-04-25T09:53:39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x v="44"/>
    <x v="0"/>
    <s v="theater/plays"/>
    <n v="1.0125"/>
    <x v="1352"/>
    <x v="1"/>
    <x v="6"/>
    <x v="3809"/>
    <d v="2014-07-30T23:00:00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x v="55"/>
    <x v="0"/>
    <s v="theater/plays"/>
    <n v="1.2173333333333334"/>
    <x v="2822"/>
    <x v="1"/>
    <x v="6"/>
    <x v="3810"/>
    <d v="2015-03-21T19:22:38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x v="10"/>
    <x v="0"/>
    <s v="theater/plays"/>
    <n v="3.3"/>
    <x v="2823"/>
    <x v="1"/>
    <x v="6"/>
    <x v="3811"/>
    <d v="2016-05-31T11:00:00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x v="202"/>
    <x v="0"/>
    <s v="theater/plays"/>
    <n v="1.0954999999999999"/>
    <x v="2824"/>
    <x v="1"/>
    <x v="6"/>
    <x v="3812"/>
    <d v="2015-06-01T03:59:00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x v="74"/>
    <x v="0"/>
    <s v="theater/plays"/>
    <n v="1.0095190476190474"/>
    <x v="2825"/>
    <x v="1"/>
    <x v="6"/>
    <x v="3813"/>
    <d v="2016-06-14T21:43:00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x v="69"/>
    <x v="0"/>
    <s v="theater/plays"/>
    <n v="1.4013333333333333"/>
    <x v="2826"/>
    <x v="1"/>
    <x v="6"/>
    <x v="3814"/>
    <d v="2015-04-01T03:59:00"/>
  </r>
  <r>
    <x v="3815"/>
    <x v="3810"/>
    <s v="Come and help us make the Canterbury Shakespeare Festival a reality"/>
    <n v="1000"/>
    <n v="1000.01"/>
    <x v="0"/>
    <x v="1"/>
    <s v="GBP"/>
    <n v="1440111600"/>
    <n v="1437545657"/>
    <x v="0"/>
    <x v="9"/>
    <x v="0"/>
    <s v="theater/plays"/>
    <n v="1.0000100000000001"/>
    <x v="2827"/>
    <x v="1"/>
    <x v="6"/>
    <x v="3815"/>
    <d v="2015-08-20T23:00:00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x v="77"/>
    <x v="0"/>
    <s v="theater/plays"/>
    <n v="1.19238"/>
    <x v="2828"/>
    <x v="1"/>
    <x v="6"/>
    <x v="3816"/>
    <d v="2014-07-17T16:33:43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x v="9"/>
    <x v="0"/>
    <s v="theater/plays"/>
    <n v="1.0725"/>
    <x v="2829"/>
    <x v="1"/>
    <x v="6"/>
    <x v="3817"/>
    <d v="2015-10-24T03:59:00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0"/>
    <x v="73"/>
    <x v="0"/>
    <s v="theater/plays"/>
    <n v="2.2799999999999998"/>
    <x v="2830"/>
    <x v="1"/>
    <x v="6"/>
    <x v="3818"/>
    <d v="2015-03-12T19:13:02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0"/>
    <x v="55"/>
    <x v="0"/>
    <s v="theater/plays"/>
    <n v="1.0640000000000001"/>
    <x v="2831"/>
    <x v="1"/>
    <x v="6"/>
    <x v="3819"/>
    <d v="2015-07-17T21:02:00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x v="9"/>
    <x v="0"/>
    <s v="theater/plays"/>
    <n v="1.4333333333333333"/>
    <x v="2832"/>
    <x v="1"/>
    <x v="6"/>
    <x v="3820"/>
    <d v="2015-07-05T15:38:37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x v="67"/>
    <x v="0"/>
    <s v="theater/plays"/>
    <n v="1.0454285714285714"/>
    <x v="2833"/>
    <x v="1"/>
    <x v="6"/>
    <x v="3821"/>
    <d v="2016-01-04T04:20:07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x v="88"/>
    <x v="0"/>
    <s v="theater/plays"/>
    <n v="1.1002000000000001"/>
    <x v="2834"/>
    <x v="1"/>
    <x v="6"/>
    <x v="3822"/>
    <d v="2016-01-19T22:59:00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x v="14"/>
    <x v="0"/>
    <s v="theater/plays"/>
    <n v="1.06"/>
    <x v="2835"/>
    <x v="1"/>
    <x v="6"/>
    <x v="3823"/>
    <d v="2015-07-20T03:59:00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x v="63"/>
    <x v="0"/>
    <s v="theater/plays"/>
    <n v="1.08"/>
    <x v="2836"/>
    <x v="1"/>
    <x v="6"/>
    <x v="3824"/>
    <d v="2016-08-01T13:41:00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x v="72"/>
    <x v="0"/>
    <s v="theater/plays"/>
    <n v="1.0542"/>
    <x v="2837"/>
    <x v="1"/>
    <x v="6"/>
    <x v="3825"/>
    <d v="2015-06-17T01:40:14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x v="0"/>
    <x v="55"/>
    <x v="0"/>
    <s v="theater/plays"/>
    <n v="1.1916666666666667"/>
    <x v="446"/>
    <x v="1"/>
    <x v="6"/>
    <x v="3826"/>
    <d v="2015-05-07T10:09:54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x v="71"/>
    <x v="0"/>
    <s v="theater/plays"/>
    <n v="1.5266666666666666"/>
    <x v="2838"/>
    <x v="1"/>
    <x v="6"/>
    <x v="3827"/>
    <d v="2015-03-27T00:00:00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x v="33"/>
    <x v="0"/>
    <s v="theater/plays"/>
    <n v="1"/>
    <x v="2839"/>
    <x v="1"/>
    <x v="6"/>
    <x v="3828"/>
    <d v="2014-12-31T13:39:47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x v="22"/>
    <x v="0"/>
    <s v="theater/plays"/>
    <n v="1.002"/>
    <x v="2840"/>
    <x v="1"/>
    <x v="6"/>
    <x v="3829"/>
    <d v="2016-08-31T20:46:11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0"/>
    <x v="83"/>
    <x v="0"/>
    <s v="theater/plays"/>
    <n v="2.25"/>
    <x v="766"/>
    <x v="1"/>
    <x v="6"/>
    <x v="3830"/>
    <d v="2016-05-27T17:46:51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x v="82"/>
    <x v="0"/>
    <s v="theater/plays"/>
    <n v="1.0602199999999999"/>
    <x v="2841"/>
    <x v="1"/>
    <x v="6"/>
    <x v="3831"/>
    <d v="2014-11-05T21:22:25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x v="82"/>
    <x v="0"/>
    <s v="theater/plays"/>
    <n v="1.0466666666666666"/>
    <x v="2842"/>
    <x v="1"/>
    <x v="6"/>
    <x v="3832"/>
    <d v="2016-02-20T02:45:35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x v="9"/>
    <x v="0"/>
    <s v="theater/plays"/>
    <n v="1.1666666666666667"/>
    <x v="2843"/>
    <x v="1"/>
    <x v="6"/>
    <x v="3833"/>
    <d v="2014-12-01T19:09:00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x v="7"/>
    <x v="0"/>
    <s v="theater/plays"/>
    <n v="1.0903333333333334"/>
    <x v="2844"/>
    <x v="1"/>
    <x v="6"/>
    <x v="3834"/>
    <d v="2015-06-18T10:41:07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x v="22"/>
    <x v="0"/>
    <s v="theater/plays"/>
    <n v="1.6"/>
    <x v="379"/>
    <x v="1"/>
    <x v="6"/>
    <x v="3835"/>
    <d v="2016-04-21T22:36:48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0"/>
    <x v="25"/>
    <x v="0"/>
    <s v="theater/plays"/>
    <n v="1.125"/>
    <x v="2845"/>
    <x v="1"/>
    <x v="6"/>
    <x v="3836"/>
    <d v="2016-08-03T04:09:00"/>
  </r>
  <r>
    <x v="3837"/>
    <x v="3832"/>
    <s v="A high-flying French farce with the thrust of a well-tuned jet engine"/>
    <n v="2000"/>
    <n v="2042"/>
    <x v="0"/>
    <x v="1"/>
    <s v="GBP"/>
    <n v="1435947758"/>
    <n v="1432837358"/>
    <x v="0"/>
    <x v="57"/>
    <x v="0"/>
    <s v="theater/plays"/>
    <n v="1.0209999999999999"/>
    <x v="2846"/>
    <x v="1"/>
    <x v="6"/>
    <x v="3837"/>
    <d v="2015-07-03T18:22:3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x v="61"/>
    <x v="0"/>
    <s v="theater/plays"/>
    <n v="1.00824"/>
    <x v="2847"/>
    <x v="1"/>
    <x v="6"/>
    <x v="3838"/>
    <d v="2015-05-22T17:03:29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x v="58"/>
    <x v="0"/>
    <s v="theater/plays"/>
    <n v="1.0125"/>
    <x v="2848"/>
    <x v="1"/>
    <x v="6"/>
    <x v="3839"/>
    <d v="2015-07-30T03:25:24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0"/>
    <x v="83"/>
    <x v="0"/>
    <s v="theater/plays"/>
    <n v="65"/>
    <x v="94"/>
    <x v="1"/>
    <x v="6"/>
    <x v="3840"/>
    <d v="2016-03-28T15:50:29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x v="69"/>
    <x v="1"/>
    <s v="theater/plays"/>
    <n v="8.72E-2"/>
    <x v="2849"/>
    <x v="1"/>
    <x v="6"/>
    <x v="3841"/>
    <d v="2014-07-20T18:51:27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x v="23"/>
    <x v="1"/>
    <s v="theater/plays"/>
    <n v="0.21940000000000001"/>
    <x v="2850"/>
    <x v="1"/>
    <x v="6"/>
    <x v="3842"/>
    <d v="2014-05-11T11:50:52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x v="10"/>
    <x v="1"/>
    <s v="theater/plays"/>
    <n v="0.21299999999999999"/>
    <x v="2851"/>
    <x v="1"/>
    <x v="6"/>
    <x v="3843"/>
    <d v="2014-06-01T01:44:24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x v="133"/>
    <x v="1"/>
    <s v="theater/plays"/>
    <n v="0.41489795918367345"/>
    <x v="2852"/>
    <x v="1"/>
    <x v="6"/>
    <x v="3844"/>
    <d v="2014-06-03T06:59:00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x v="8"/>
    <x v="1"/>
    <s v="theater/plays"/>
    <n v="2.1049999999999999E-2"/>
    <x v="2853"/>
    <x v="1"/>
    <x v="6"/>
    <x v="3845"/>
    <d v="2015-10-01T15:02:54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x v="22"/>
    <x v="1"/>
    <s v="theater/plays"/>
    <n v="2.7E-2"/>
    <x v="2854"/>
    <x v="1"/>
    <x v="6"/>
    <x v="3846"/>
    <d v="2014-10-04T06:59:00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x v="82"/>
    <x v="1"/>
    <s v="theater/plays"/>
    <n v="0.16161904761904761"/>
    <x v="2855"/>
    <x v="1"/>
    <x v="6"/>
    <x v="3847"/>
    <d v="2015-07-19T05:23:11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x v="68"/>
    <x v="1"/>
    <s v="theater/plays"/>
    <n v="0.16376923076923078"/>
    <x v="2856"/>
    <x v="1"/>
    <x v="6"/>
    <x v="3848"/>
    <d v="2015-10-18T19:36:29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x v="33"/>
    <x v="1"/>
    <s v="theater/plays"/>
    <n v="7.0433333333333334E-2"/>
    <x v="2857"/>
    <x v="1"/>
    <x v="6"/>
    <x v="3849"/>
    <d v="2015-06-11T18:24:44"/>
  </r>
  <r>
    <x v="3850"/>
    <x v="3845"/>
    <s v="V-Day is a global activist movement to end violence against women and girls."/>
    <n v="1000"/>
    <n v="38"/>
    <x v="2"/>
    <x v="0"/>
    <s v="USD"/>
    <n v="1420081143"/>
    <n v="1417489143"/>
    <x v="1"/>
    <x v="80"/>
    <x v="1"/>
    <s v="theater/plays"/>
    <n v="3.7999999999999999E-2"/>
    <x v="2858"/>
    <x v="1"/>
    <x v="6"/>
    <x v="3850"/>
    <d v="2015-01-01T02:59:03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x v="54"/>
    <x v="1"/>
    <s v="theater/plays"/>
    <n v="0.34079999999999999"/>
    <x v="2859"/>
    <x v="1"/>
    <x v="6"/>
    <x v="3851"/>
    <d v="2015-07-17T10:32:59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x v="84"/>
    <x v="1"/>
    <s v="theater/plays"/>
    <n v="2E-3"/>
    <x v="119"/>
    <x v="1"/>
    <x v="6"/>
    <x v="3852"/>
    <d v="2015-03-27T03:34:3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0"/>
    <x v="84"/>
    <x v="1"/>
    <s v="theater/plays"/>
    <n v="2.5999999999999998E-4"/>
    <x v="31"/>
    <x v="1"/>
    <x v="6"/>
    <x v="3853"/>
    <d v="2014-09-01T20:09:38"/>
  </r>
  <r>
    <x v="3854"/>
    <x v="3849"/>
    <s v="A play dedicated to the 100th anniversary of the Armenian Genocide."/>
    <n v="11000"/>
    <n v="1788"/>
    <x v="2"/>
    <x v="0"/>
    <s v="USD"/>
    <n v="1431206058"/>
    <n v="1428614058"/>
    <x v="0"/>
    <x v="9"/>
    <x v="1"/>
    <s v="theater/plays"/>
    <n v="0.16254545454545455"/>
    <x v="2860"/>
    <x v="1"/>
    <x v="6"/>
    <x v="3854"/>
    <d v="2015-05-09T21:14:18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x v="29"/>
    <x v="1"/>
    <s v="theater/plays"/>
    <n v="2.5000000000000001E-2"/>
    <x v="384"/>
    <x v="1"/>
    <x v="6"/>
    <x v="3855"/>
    <d v="2015-03-26T22:17:51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x v="29"/>
    <x v="1"/>
    <s v="theater/plays"/>
    <n v="2.0000000000000001E-4"/>
    <x v="120"/>
    <x v="1"/>
    <x v="6"/>
    <x v="3856"/>
    <d v="2015-03-08T16:50:03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x v="80"/>
    <x v="1"/>
    <s v="theater/plays"/>
    <n v="5.1999999999999998E-2"/>
    <x v="178"/>
    <x v="1"/>
    <x v="6"/>
    <x v="3857"/>
    <d v="2014-08-01T17:12:00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x v="29"/>
    <x v="1"/>
    <s v="theater/plays"/>
    <n v="0.02"/>
    <x v="119"/>
    <x v="1"/>
    <x v="6"/>
    <x v="3858"/>
    <d v="2015-05-22T21:00:00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x v="29"/>
    <x v="1"/>
    <s v="theater/plays"/>
    <n v="4.0000000000000002E-4"/>
    <x v="120"/>
    <x v="1"/>
    <x v="6"/>
    <x v="3859"/>
    <d v="2014-06-25T21:00:00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x v="62"/>
    <x v="1"/>
    <s v="theater/plays"/>
    <n v="0.17666666666666667"/>
    <x v="2861"/>
    <x v="1"/>
    <x v="6"/>
    <x v="3860"/>
    <d v="2014-08-12T15:51:50"/>
  </r>
  <r>
    <x v="3861"/>
    <x v="3856"/>
    <s v="THE COMING OF THE LORD!"/>
    <n v="2000"/>
    <n v="100"/>
    <x v="2"/>
    <x v="0"/>
    <s v="USD"/>
    <n v="1415828820"/>
    <n v="1412258977"/>
    <x v="0"/>
    <x v="29"/>
    <x v="1"/>
    <s v="theater/plays"/>
    <n v="0.05"/>
    <x v="101"/>
    <x v="1"/>
    <x v="6"/>
    <x v="3861"/>
    <d v="2014-11-12T21:47:00"/>
  </r>
  <r>
    <x v="3862"/>
    <x v="3857"/>
    <s v="The hit immersive theatre experience of England comes to Corpus Christi!"/>
    <n v="7500"/>
    <n v="1"/>
    <x v="2"/>
    <x v="0"/>
    <s v="USD"/>
    <n v="1473699540"/>
    <n v="1472451356"/>
    <x v="0"/>
    <x v="29"/>
    <x v="1"/>
    <s v="theater/plays"/>
    <n v="1.3333333333333334E-4"/>
    <x v="120"/>
    <x v="1"/>
    <x v="6"/>
    <x v="3862"/>
    <d v="2016-09-12T16:59:00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x v="78"/>
    <x v="1"/>
    <s v="theater/plays"/>
    <n v="0"/>
    <x v="121"/>
    <x v="1"/>
    <x v="6"/>
    <x v="3863"/>
    <d v="2015-11-05T16:11:45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x v="83"/>
    <x v="1"/>
    <s v="theater/plays"/>
    <n v="1.2E-2"/>
    <x v="135"/>
    <x v="1"/>
    <x v="6"/>
    <x v="3864"/>
    <d v="2015-11-17T22:24:14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x v="25"/>
    <x v="1"/>
    <s v="theater/plays"/>
    <n v="0.26937422295897223"/>
    <x v="2521"/>
    <x v="1"/>
    <x v="6"/>
    <x v="3865"/>
    <d v="2014-08-30T05:30:00"/>
  </r>
  <r>
    <x v="3866"/>
    <x v="3861"/>
    <s v="A funny, moving, witty piece about a girl, her oboe, and her dreams."/>
    <n v="2000"/>
    <n v="11"/>
    <x v="2"/>
    <x v="0"/>
    <s v="USD"/>
    <n v="1458703740"/>
    <n v="1454453021"/>
    <x v="0"/>
    <x v="84"/>
    <x v="1"/>
    <s v="theater/plays"/>
    <n v="5.4999999999999997E-3"/>
    <x v="148"/>
    <x v="1"/>
    <x v="6"/>
    <x v="3866"/>
    <d v="2016-03-23T03:29:00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x v="81"/>
    <x v="1"/>
    <s v="theater/plays"/>
    <n v="0.1255"/>
    <x v="2862"/>
    <x v="1"/>
    <x v="6"/>
    <x v="3867"/>
    <d v="2016-06-18T19:32:19"/>
  </r>
  <r>
    <x v="3868"/>
    <x v="3863"/>
    <s v="New collection of music by Scott Evan Davis!"/>
    <n v="5000"/>
    <n v="10"/>
    <x v="1"/>
    <x v="1"/>
    <s v="GBP"/>
    <n v="1410191405"/>
    <n v="1408031405"/>
    <x v="0"/>
    <x v="29"/>
    <x v="1"/>
    <s v="theater/musical"/>
    <n v="2E-3"/>
    <x v="119"/>
    <x v="1"/>
    <x v="40"/>
    <x v="3868"/>
    <d v="2014-09-08T15:50:05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x v="0"/>
    <x v="41"/>
    <x v="1"/>
    <s v="theater/musical"/>
    <n v="3.44748684310884E-2"/>
    <x v="2863"/>
    <x v="1"/>
    <x v="40"/>
    <x v="3869"/>
    <d v="2015-03-14T03:11:0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x v="73"/>
    <x v="1"/>
    <s v="theater/musical"/>
    <n v="0.15"/>
    <x v="1876"/>
    <x v="1"/>
    <x v="40"/>
    <x v="3870"/>
    <d v="2014-07-03T04:07:58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x v="0"/>
    <x v="83"/>
    <x v="1"/>
    <s v="theater/musical"/>
    <n v="2.6666666666666668E-2"/>
    <x v="140"/>
    <x v="1"/>
    <x v="40"/>
    <x v="3871"/>
    <d v="2017-03-29T17:44:1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x v="78"/>
    <x v="1"/>
    <s v="theater/musical"/>
    <n v="0"/>
    <x v="121"/>
    <x v="1"/>
    <x v="40"/>
    <x v="3872"/>
    <d v="2015-08-14T03:29:56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x v="78"/>
    <x v="1"/>
    <s v="theater/musical"/>
    <n v="0"/>
    <x v="121"/>
    <x v="1"/>
    <x v="40"/>
    <x v="3873"/>
    <d v="2015-10-08T16:42:15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x v="78"/>
    <x v="1"/>
    <s v="theater/musical"/>
    <n v="0"/>
    <x v="121"/>
    <x v="1"/>
    <x v="40"/>
    <x v="3874"/>
    <d v="2015-01-24T01:00:0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x v="78"/>
    <x v="1"/>
    <s v="theater/musical"/>
    <n v="0"/>
    <x v="121"/>
    <x v="1"/>
    <x v="40"/>
    <x v="3875"/>
    <d v="2016-09-03T10:00:0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x v="67"/>
    <x v="1"/>
    <s v="theater/musical"/>
    <n v="0.52794871794871789"/>
    <x v="2864"/>
    <x v="1"/>
    <x v="40"/>
    <x v="3876"/>
    <d v="2016-02-02T14:58:48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x v="25"/>
    <x v="1"/>
    <s v="theater/musical"/>
    <n v="4.9639999999999997E-2"/>
    <x v="2865"/>
    <x v="1"/>
    <x v="40"/>
    <x v="3877"/>
    <d v="2016-12-08T16:15:52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x v="29"/>
    <x v="1"/>
    <s v="theater/musical"/>
    <n v="5.5555555555555556E-4"/>
    <x v="119"/>
    <x v="1"/>
    <x v="40"/>
    <x v="3878"/>
    <d v="2015-06-30T03:59:0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x v="78"/>
    <x v="1"/>
    <s v="theater/musical"/>
    <n v="0"/>
    <x v="121"/>
    <x v="1"/>
    <x v="40"/>
    <x v="3879"/>
    <d v="2015-01-25T20:39:56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x v="57"/>
    <x v="1"/>
    <s v="theater/musical"/>
    <n v="0.13066666666666665"/>
    <x v="2866"/>
    <x v="1"/>
    <x v="40"/>
    <x v="3880"/>
    <d v="2014-07-30T23:00:0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x v="0"/>
    <x v="29"/>
    <x v="1"/>
    <s v="theater/musical"/>
    <n v="0.05"/>
    <x v="384"/>
    <x v="1"/>
    <x v="40"/>
    <x v="3881"/>
    <d v="2017-02-20T00:26:39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x v="78"/>
    <x v="1"/>
    <s v="theater/musical"/>
    <n v="0"/>
    <x v="121"/>
    <x v="1"/>
    <x v="40"/>
    <x v="3882"/>
    <d v="2016-01-31T23:03:0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x v="78"/>
    <x v="1"/>
    <s v="theater/musical"/>
    <n v="0"/>
    <x v="121"/>
    <x v="1"/>
    <x v="40"/>
    <x v="3883"/>
    <d v="2014-09-02T14:27:49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0"/>
    <x v="78"/>
    <x v="1"/>
    <s v="theater/musical"/>
    <n v="0"/>
    <x v="121"/>
    <x v="1"/>
    <x v="40"/>
    <x v="3884"/>
    <d v="2015-03-27T17:59:52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0"/>
    <x v="78"/>
    <x v="1"/>
    <s v="theater/musical"/>
    <n v="0"/>
    <x v="121"/>
    <x v="1"/>
    <x v="40"/>
    <x v="3885"/>
    <d v="2016-05-09T22:49:51"/>
  </r>
  <r>
    <x v="3886"/>
    <x v="3881"/>
    <n v="1"/>
    <n v="10000"/>
    <n v="0"/>
    <x v="1"/>
    <x v="2"/>
    <s v="AUD"/>
    <n v="1418275702"/>
    <n v="1415683702"/>
    <x v="0"/>
    <x v="78"/>
    <x v="1"/>
    <s v="theater/musical"/>
    <n v="0"/>
    <x v="121"/>
    <x v="1"/>
    <x v="40"/>
    <x v="3886"/>
    <d v="2014-12-11T05:28:22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x v="84"/>
    <x v="1"/>
    <s v="theater/musical"/>
    <n v="1.7500000000000002E-2"/>
    <x v="844"/>
    <x v="1"/>
    <x v="40"/>
    <x v="3887"/>
    <d v="2015-05-01T22:00:0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x v="25"/>
    <x v="1"/>
    <s v="theater/plays"/>
    <n v="0.27100000000000002"/>
    <x v="2867"/>
    <x v="1"/>
    <x v="6"/>
    <x v="3888"/>
    <d v="2017-02-26T13:05:58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x v="82"/>
    <x v="1"/>
    <s v="theater/plays"/>
    <n v="1.4749999999999999E-2"/>
    <x v="2868"/>
    <x v="1"/>
    <x v="6"/>
    <x v="3889"/>
    <d v="2015-01-04T23:26:00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x v="22"/>
    <x v="1"/>
    <s v="theater/plays"/>
    <n v="0.16826666666666668"/>
    <x v="2869"/>
    <x v="1"/>
    <x v="6"/>
    <x v="3890"/>
    <d v="2015-08-15T18:12:24"/>
  </r>
  <r>
    <x v="3891"/>
    <x v="3886"/>
    <s v="A comedy about a mime who dreams of becoming a stand up comedian."/>
    <n v="800"/>
    <n v="260"/>
    <x v="2"/>
    <x v="0"/>
    <s v="USD"/>
    <n v="1427086740"/>
    <n v="1424488244"/>
    <x v="0"/>
    <x v="63"/>
    <x v="1"/>
    <s v="theater/plays"/>
    <n v="0.32500000000000001"/>
    <x v="2351"/>
    <x v="1"/>
    <x v="6"/>
    <x v="3891"/>
    <d v="2015-03-23T04:59:00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x v="78"/>
    <x v="1"/>
    <s v="theater/plays"/>
    <n v="0"/>
    <x v="121"/>
    <x v="1"/>
    <x v="6"/>
    <x v="3892"/>
    <d v="2014-08-24T07:00:00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x v="87"/>
    <x v="1"/>
    <s v="theater/plays"/>
    <n v="0.2155"/>
    <x v="2870"/>
    <x v="1"/>
    <x v="6"/>
    <x v="3893"/>
    <d v="2014-07-01T06:00:00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x v="202"/>
    <x v="1"/>
    <s v="theater/plays"/>
    <n v="3.4666666666666665E-2"/>
    <x v="1331"/>
    <x v="1"/>
    <x v="6"/>
    <x v="3894"/>
    <d v="2016-12-06T04:59:00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x v="29"/>
    <x v="1"/>
    <s v="theater/plays"/>
    <n v="0.05"/>
    <x v="73"/>
    <x v="1"/>
    <x v="6"/>
    <x v="3895"/>
    <d v="2015-02-28T06:00:18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x v="80"/>
    <x v="1"/>
    <s v="theater/plays"/>
    <n v="0.10625"/>
    <x v="665"/>
    <x v="1"/>
    <x v="6"/>
    <x v="3896"/>
    <d v="2014-06-17T04:36:18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x v="73"/>
    <x v="1"/>
    <s v="theater/plays"/>
    <n v="0.17599999999999999"/>
    <x v="895"/>
    <x v="1"/>
    <x v="6"/>
    <x v="3897"/>
    <d v="2015-01-08T20:58:03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x v="38"/>
    <x v="1"/>
    <s v="theater/plays"/>
    <n v="0.3256"/>
    <x v="1337"/>
    <x v="1"/>
    <x v="6"/>
    <x v="3898"/>
    <d v="2015-08-17T16:00:00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0"/>
    <x v="84"/>
    <x v="1"/>
    <s v="theater/plays"/>
    <n v="1.2500000000000001E-2"/>
    <x v="372"/>
    <x v="1"/>
    <x v="6"/>
    <x v="3899"/>
    <d v="2014-08-12T18:36:01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x v="0"/>
    <x v="81"/>
    <x v="1"/>
    <s v="theater/plays"/>
    <n v="5.3999999999999999E-2"/>
    <x v="2871"/>
    <x v="1"/>
    <x v="6"/>
    <x v="3900"/>
    <d v="2015-06-11T02:13:11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x v="29"/>
    <x v="1"/>
    <s v="theater/plays"/>
    <n v="8.3333333333333332E-3"/>
    <x v="384"/>
    <x v="1"/>
    <x v="6"/>
    <x v="3901"/>
    <d v="2015-12-19T19:49:59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x v="162"/>
    <x v="1"/>
    <s v="theater/plays"/>
    <n v="0.48833333333333334"/>
    <x v="2872"/>
    <x v="1"/>
    <x v="6"/>
    <x v="3902"/>
    <d v="2016-11-14T12:14:02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x v="78"/>
    <x v="1"/>
    <s v="theater/plays"/>
    <n v="0"/>
    <x v="121"/>
    <x v="1"/>
    <x v="6"/>
    <x v="3903"/>
    <d v="2015-08-14T19:38:00"/>
  </r>
  <r>
    <x v="3904"/>
    <x v="3899"/>
    <s v="A play that will cover 4000 years of black history."/>
    <n v="10000"/>
    <n v="3"/>
    <x v="2"/>
    <x v="0"/>
    <s v="USD"/>
    <n v="1429074240"/>
    <n v="1427866200"/>
    <x v="0"/>
    <x v="84"/>
    <x v="1"/>
    <s v="theater/plays"/>
    <n v="2.9999999999999997E-4"/>
    <x v="1788"/>
    <x v="1"/>
    <x v="6"/>
    <x v="3904"/>
    <d v="2015-04-15T05:04:00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x v="63"/>
    <x v="1"/>
    <s v="theater/plays"/>
    <n v="0.11533333333333333"/>
    <x v="2873"/>
    <x v="1"/>
    <x v="6"/>
    <x v="3905"/>
    <d v="2015-06-11T23:00:00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x v="38"/>
    <x v="1"/>
    <s v="theater/plays"/>
    <n v="0.67333333333333334"/>
    <x v="2874"/>
    <x v="1"/>
    <x v="6"/>
    <x v="3906"/>
    <d v="2015-06-26T13:25:00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0"/>
    <x v="80"/>
    <x v="1"/>
    <s v="theater/plays"/>
    <n v="0.153"/>
    <x v="2875"/>
    <x v="1"/>
    <x v="6"/>
    <x v="3907"/>
    <d v="2014-10-26T20:08:00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x v="80"/>
    <x v="1"/>
    <s v="theater/plays"/>
    <n v="8.666666666666667E-2"/>
    <x v="1862"/>
    <x v="1"/>
    <x v="6"/>
    <x v="3908"/>
    <d v="2014-07-29T03:14:5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x v="80"/>
    <x v="1"/>
    <s v="theater/plays"/>
    <n v="2.2499999999999998E-3"/>
    <x v="1209"/>
    <x v="1"/>
    <x v="6"/>
    <x v="3909"/>
    <d v="2014-09-11T08:37:22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x v="83"/>
    <x v="1"/>
    <s v="theater/plays"/>
    <n v="3.0833333333333334E-2"/>
    <x v="2876"/>
    <x v="1"/>
    <x v="6"/>
    <x v="3910"/>
    <d v="2015-09-07T18:09:57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x v="17"/>
    <x v="1"/>
    <s v="theater/plays"/>
    <n v="0.37412499999999999"/>
    <x v="2877"/>
    <x v="1"/>
    <x v="6"/>
    <x v="3911"/>
    <d v="2014-11-26T20:29:37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x v="29"/>
    <x v="1"/>
    <s v="theater/plays"/>
    <n v="6.666666666666667E-5"/>
    <x v="120"/>
    <x v="1"/>
    <x v="6"/>
    <x v="3912"/>
    <d v="2015-04-25T04:35:00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x v="63"/>
    <x v="1"/>
    <s v="theater/plays"/>
    <n v="0.1"/>
    <x v="2878"/>
    <x v="1"/>
    <x v="6"/>
    <x v="3913"/>
    <d v="2015-11-30T06:04:09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x v="74"/>
    <x v="1"/>
    <s v="theater/plays"/>
    <n v="0.36359999999999998"/>
    <x v="2417"/>
    <x v="1"/>
    <x v="6"/>
    <x v="3914"/>
    <d v="2015-05-10T22:59:00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x v="29"/>
    <x v="1"/>
    <s v="theater/plays"/>
    <n v="3.3333333333333335E-3"/>
    <x v="144"/>
    <x v="1"/>
    <x v="6"/>
    <x v="3915"/>
    <d v="2016-06-01T23:38:29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x v="78"/>
    <x v="1"/>
    <s v="theater/plays"/>
    <n v="0"/>
    <x v="121"/>
    <x v="1"/>
    <x v="6"/>
    <x v="3916"/>
    <d v="2016-06-03T11:19:12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x v="29"/>
    <x v="1"/>
    <s v="theater/plays"/>
    <n v="2.8571428571428571E-3"/>
    <x v="119"/>
    <x v="1"/>
    <x v="6"/>
    <x v="3917"/>
    <d v="2014-09-11T12:39:21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x v="83"/>
    <x v="1"/>
    <s v="theater/plays"/>
    <n v="2E-3"/>
    <x v="379"/>
    <x v="1"/>
    <x v="6"/>
    <x v="3918"/>
    <d v="2014-08-04T16:00:00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x v="83"/>
    <x v="1"/>
    <s v="theater/plays"/>
    <n v="1.7999999999999999E-2"/>
    <x v="180"/>
    <x v="1"/>
    <x v="6"/>
    <x v="3919"/>
    <d v="2016-01-18T00:00:00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x v="83"/>
    <x v="1"/>
    <s v="theater/plays"/>
    <n v="5.3999999999999999E-2"/>
    <x v="834"/>
    <x v="1"/>
    <x v="6"/>
    <x v="3920"/>
    <d v="2016-11-13T10:17:40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x v="78"/>
    <x v="1"/>
    <s v="theater/plays"/>
    <n v="0"/>
    <x v="121"/>
    <x v="1"/>
    <x v="6"/>
    <x v="3921"/>
    <d v="2014-10-26T18:00:00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x v="79"/>
    <x v="1"/>
    <s v="theater/plays"/>
    <n v="8.1333333333333327E-2"/>
    <x v="2879"/>
    <x v="1"/>
    <x v="6"/>
    <x v="3922"/>
    <d v="2015-03-02T23:00:00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x v="57"/>
    <x v="1"/>
    <s v="theater/plays"/>
    <n v="0.12034782608695652"/>
    <x v="2880"/>
    <x v="1"/>
    <x v="6"/>
    <x v="3923"/>
    <d v="2015-04-09T23:31:11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x v="244"/>
    <x v="1"/>
    <s v="theater/plays"/>
    <n v="0.15266666666666667"/>
    <x v="1378"/>
    <x v="1"/>
    <x v="6"/>
    <x v="3924"/>
    <d v="2014-06-26T23:02:02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x v="83"/>
    <x v="1"/>
    <s v="theater/plays"/>
    <n v="0.1"/>
    <x v="144"/>
    <x v="1"/>
    <x v="6"/>
    <x v="3925"/>
    <d v="2014-07-30T20:53:59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x v="0"/>
    <x v="29"/>
    <x v="1"/>
    <s v="theater/plays"/>
    <n v="3.0000000000000001E-3"/>
    <x v="2"/>
    <x v="1"/>
    <x v="6"/>
    <x v="3926"/>
    <d v="2014-12-27T02:02:28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x v="84"/>
    <x v="1"/>
    <s v="theater/plays"/>
    <n v="0.01"/>
    <x v="385"/>
    <x v="1"/>
    <x v="6"/>
    <x v="3927"/>
    <d v="2014-08-09T06:25:04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x v="63"/>
    <x v="1"/>
    <s v="theater/plays"/>
    <n v="0.13020000000000001"/>
    <x v="2881"/>
    <x v="1"/>
    <x v="6"/>
    <x v="3928"/>
    <d v="2015-10-16T04:59:00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x v="25"/>
    <x v="1"/>
    <s v="theater/plays"/>
    <n v="2.265E-2"/>
    <x v="2882"/>
    <x v="1"/>
    <x v="6"/>
    <x v="3929"/>
    <d v="2016-09-18T19:51:05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x v="78"/>
    <x v="1"/>
    <s v="theater/plays"/>
    <n v="0"/>
    <x v="121"/>
    <x v="1"/>
    <x v="6"/>
    <x v="3930"/>
    <d v="2016-04-01T06:00:00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x v="78"/>
    <x v="1"/>
    <s v="theater/plays"/>
    <n v="0"/>
    <x v="121"/>
    <x v="1"/>
    <x v="6"/>
    <x v="3931"/>
    <d v="2015-09-06T03:38:27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x v="29"/>
    <x v="1"/>
    <s v="theater/plays"/>
    <n v="8.3333333333333331E-5"/>
    <x v="120"/>
    <x v="1"/>
    <x v="6"/>
    <x v="3932"/>
    <d v="2016-03-16T03:02:44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x v="8"/>
    <x v="1"/>
    <s v="theater/plays"/>
    <n v="0.15742857142857142"/>
    <x v="2883"/>
    <x v="1"/>
    <x v="6"/>
    <x v="3933"/>
    <d v="2016-07-17T00:43:00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x v="8"/>
    <x v="1"/>
    <s v="theater/plays"/>
    <n v="0.11"/>
    <x v="2884"/>
    <x v="1"/>
    <x v="6"/>
    <x v="3934"/>
    <d v="2015-10-01T13:00:00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x v="23"/>
    <x v="1"/>
    <s v="theater/plays"/>
    <n v="0.43833333333333335"/>
    <x v="2885"/>
    <x v="1"/>
    <x v="6"/>
    <x v="3935"/>
    <d v="2015-10-04T15:45:4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x v="78"/>
    <x v="1"/>
    <s v="theater/plays"/>
    <n v="0"/>
    <x v="121"/>
    <x v="1"/>
    <x v="6"/>
    <x v="3936"/>
    <d v="2016-12-01T07:18:40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x v="73"/>
    <x v="1"/>
    <s v="theater/plays"/>
    <n v="0.86135181975736563"/>
    <x v="2886"/>
    <x v="1"/>
    <x v="6"/>
    <x v="3937"/>
    <d v="2016-07-11T15:09:20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x v="81"/>
    <x v="1"/>
    <s v="theater/plays"/>
    <n v="0.12196620583717357"/>
    <x v="2887"/>
    <x v="1"/>
    <x v="6"/>
    <x v="3938"/>
    <d v="2015-06-27T21:44:14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x v="29"/>
    <x v="1"/>
    <s v="theater/plays"/>
    <n v="1E-3"/>
    <x v="144"/>
    <x v="1"/>
    <x v="6"/>
    <x v="3939"/>
    <d v="2014-10-07T04:30:00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x v="84"/>
    <x v="1"/>
    <s v="theater/plays"/>
    <n v="2.2000000000000001E-3"/>
    <x v="148"/>
    <x v="1"/>
    <x v="6"/>
    <x v="3940"/>
    <d v="2015-01-02T11:49:11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x v="84"/>
    <x v="1"/>
    <s v="theater/plays"/>
    <n v="9.0909090909090905E-3"/>
    <x v="384"/>
    <x v="1"/>
    <x v="6"/>
    <x v="3941"/>
    <d v="2014-11-25T01:00:00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x v="78"/>
    <x v="1"/>
    <s v="theater/plays"/>
    <n v="0"/>
    <x v="121"/>
    <x v="1"/>
    <x v="6"/>
    <x v="3942"/>
    <d v="2015-06-16T21:41:54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x v="62"/>
    <x v="1"/>
    <s v="theater/plays"/>
    <n v="0.35639999999999999"/>
    <x v="2888"/>
    <x v="1"/>
    <x v="6"/>
    <x v="3943"/>
    <d v="2015-11-02T16:50:00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x v="78"/>
    <x v="1"/>
    <s v="theater/plays"/>
    <n v="0"/>
    <x v="121"/>
    <x v="1"/>
    <x v="6"/>
    <x v="3944"/>
    <d v="2015-08-27T15:54:35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x v="29"/>
    <x v="1"/>
    <s v="theater/plays"/>
    <n v="2.5000000000000001E-3"/>
    <x v="144"/>
    <x v="1"/>
    <x v="6"/>
    <x v="3945"/>
    <d v="2015-05-15T19:14:28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x v="0"/>
    <x v="81"/>
    <x v="1"/>
    <s v="theater/plays"/>
    <n v="3.2500000000000001E-2"/>
    <x v="498"/>
    <x v="1"/>
    <x v="6"/>
    <x v="3946"/>
    <d v="2015-02-28T08:00:00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x v="84"/>
    <x v="1"/>
    <s v="theater/plays"/>
    <n v="3.3666666666666664E-2"/>
    <x v="476"/>
    <x v="1"/>
    <x v="6"/>
    <x v="3947"/>
    <d v="2016-10-02T03:25:44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x v="78"/>
    <x v="1"/>
    <s v="theater/plays"/>
    <n v="0"/>
    <x v="121"/>
    <x v="1"/>
    <x v="6"/>
    <x v="3948"/>
    <d v="2014-09-07T07:48:43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x v="58"/>
    <x v="1"/>
    <s v="theater/plays"/>
    <n v="0.15770000000000001"/>
    <x v="2889"/>
    <x v="1"/>
    <x v="6"/>
    <x v="3949"/>
    <d v="2015-02-11T02:53:41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x v="29"/>
    <x v="1"/>
    <s v="theater/plays"/>
    <n v="6.2500000000000003E-3"/>
    <x v="384"/>
    <x v="1"/>
    <x v="6"/>
    <x v="3950"/>
    <d v="2016-04-08T18:35:00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x v="29"/>
    <x v="1"/>
    <s v="theater/plays"/>
    <n v="5.0000000000000004E-6"/>
    <x v="120"/>
    <x v="1"/>
    <x v="6"/>
    <x v="3951"/>
    <d v="2016-05-03T18:49:02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x v="29"/>
    <x v="1"/>
    <s v="theater/plays"/>
    <n v="9.6153846153846159E-4"/>
    <x v="384"/>
    <x v="1"/>
    <x v="6"/>
    <x v="3952"/>
    <d v="2015-10-26T18:58:10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x v="78"/>
    <x v="1"/>
    <s v="theater/plays"/>
    <n v="0"/>
    <x v="121"/>
    <x v="1"/>
    <x v="6"/>
    <x v="3953"/>
    <d v="2016-07-29T23:29:00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x v="78"/>
    <x v="1"/>
    <s v="theater/plays"/>
    <n v="0"/>
    <x v="121"/>
    <x v="1"/>
    <x v="6"/>
    <x v="3954"/>
    <d v="2014-07-14T15:37:44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x v="22"/>
    <x v="1"/>
    <s v="theater/plays"/>
    <n v="0.24285714285714285"/>
    <x v="97"/>
    <x v="1"/>
    <x v="6"/>
    <x v="3955"/>
    <d v="2015-11-28T21:22:21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x v="78"/>
    <x v="1"/>
    <s v="theater/plays"/>
    <n v="0"/>
    <x v="121"/>
    <x v="1"/>
    <x v="6"/>
    <x v="3956"/>
    <d v="2016-04-25T00:20:00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0"/>
    <x v="29"/>
    <x v="1"/>
    <s v="theater/plays"/>
    <n v="2.5000000000000001E-4"/>
    <x v="589"/>
    <x v="1"/>
    <x v="6"/>
    <x v="3957"/>
    <d v="2016-07-08T23:25:54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x v="38"/>
    <x v="1"/>
    <s v="theater/plays"/>
    <n v="0.32050000000000001"/>
    <x v="2890"/>
    <x v="1"/>
    <x v="6"/>
    <x v="3958"/>
    <d v="2014-08-02T14:00:00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x v="8"/>
    <x v="1"/>
    <s v="theater/plays"/>
    <n v="0.24333333333333335"/>
    <x v="838"/>
    <x v="1"/>
    <x v="6"/>
    <x v="3959"/>
    <d v="2014-09-28T18:55:5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x v="80"/>
    <x v="1"/>
    <s v="theater/plays"/>
    <n v="1.4999999999999999E-2"/>
    <x v="798"/>
    <x v="1"/>
    <x v="6"/>
    <x v="3960"/>
    <d v="2016-01-03T20:17:3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x v="84"/>
    <x v="1"/>
    <s v="theater/plays"/>
    <n v="4.1999999999999997E-3"/>
    <x v="689"/>
    <x v="1"/>
    <x v="6"/>
    <x v="3961"/>
    <d v="2014-05-08T21:23:30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x v="83"/>
    <x v="1"/>
    <s v="theater/plays"/>
    <n v="3.214285714285714E-2"/>
    <x v="2"/>
    <x v="1"/>
    <x v="6"/>
    <x v="3962"/>
    <d v="2015-11-28T14:54:54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x v="78"/>
    <x v="1"/>
    <s v="theater/plays"/>
    <n v="0"/>
    <x v="121"/>
    <x v="1"/>
    <x v="6"/>
    <x v="3963"/>
    <d v="2015-11-18T04:41:57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x v="83"/>
    <x v="1"/>
    <s v="theater/plays"/>
    <n v="6.3E-2"/>
    <x v="840"/>
    <x v="1"/>
    <x v="6"/>
    <x v="3964"/>
    <d v="2015-04-19T16:19:4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x v="80"/>
    <x v="1"/>
    <s v="theater/plays"/>
    <n v="0.14249999999999999"/>
    <x v="371"/>
    <x v="1"/>
    <x v="6"/>
    <x v="3965"/>
    <d v="2016-04-14T04:39:40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x v="84"/>
    <x v="1"/>
    <s v="theater/plays"/>
    <n v="6.0000000000000001E-3"/>
    <x v="381"/>
    <x v="1"/>
    <x v="6"/>
    <x v="3966"/>
    <d v="2014-07-24T02:59:00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x v="73"/>
    <x v="1"/>
    <s v="theater/plays"/>
    <n v="0.2411764705882353"/>
    <x v="2239"/>
    <x v="1"/>
    <x v="6"/>
    <x v="3967"/>
    <d v="2017-03-06T06:58:27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x v="202"/>
    <x v="1"/>
    <s v="theater/plays"/>
    <n v="0.10539999999999999"/>
    <x v="2891"/>
    <x v="1"/>
    <x v="6"/>
    <x v="3968"/>
    <d v="2016-05-22T19:34:33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x v="79"/>
    <x v="1"/>
    <s v="theater/plays"/>
    <n v="7.4690265486725665E-2"/>
    <x v="2892"/>
    <x v="1"/>
    <x v="6"/>
    <x v="3969"/>
    <d v="2016-08-29T03:55:00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x v="84"/>
    <x v="1"/>
    <s v="theater/plays"/>
    <n v="7.3333333333333334E-4"/>
    <x v="148"/>
    <x v="1"/>
    <x v="6"/>
    <x v="3970"/>
    <d v="2016-04-17T20:43:31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x v="79"/>
    <x v="1"/>
    <s v="theater/plays"/>
    <n v="9.7142857142857135E-3"/>
    <x v="2893"/>
    <x v="1"/>
    <x v="6"/>
    <x v="3971"/>
    <d v="2014-07-21T12:52:0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x v="0"/>
    <x v="22"/>
    <x v="1"/>
    <s v="theater/plays"/>
    <n v="0.21099999999999999"/>
    <x v="2894"/>
    <x v="1"/>
    <x v="6"/>
    <x v="3972"/>
    <d v="2015-02-06T01:37:14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x v="77"/>
    <x v="1"/>
    <s v="theater/plays"/>
    <n v="0.78100000000000003"/>
    <x v="2895"/>
    <x v="1"/>
    <x v="6"/>
    <x v="3973"/>
    <d v="2016-05-09T04:00:00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x v="202"/>
    <x v="1"/>
    <s v="theater/plays"/>
    <n v="0.32"/>
    <x v="2896"/>
    <x v="1"/>
    <x v="6"/>
    <x v="3974"/>
    <d v="2016-06-02T13:07:28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x v="78"/>
    <x v="1"/>
    <s v="theater/plays"/>
    <n v="0"/>
    <x v="121"/>
    <x v="1"/>
    <x v="6"/>
    <x v="3975"/>
    <d v="2016-07-13T20:48:18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x v="73"/>
    <x v="1"/>
    <s v="theater/plays"/>
    <n v="0.47692307692307695"/>
    <x v="2897"/>
    <x v="1"/>
    <x v="6"/>
    <x v="3976"/>
    <d v="2014-08-01T07:00:00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x v="79"/>
    <x v="1"/>
    <s v="theater/plays"/>
    <n v="1.4500000000000001E-2"/>
    <x v="2898"/>
    <x v="1"/>
    <x v="6"/>
    <x v="3977"/>
    <d v="2016-07-22T18:55:32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x v="22"/>
    <x v="1"/>
    <s v="theater/plays"/>
    <n v="0.107"/>
    <x v="1295"/>
    <x v="1"/>
    <x v="6"/>
    <x v="3978"/>
    <d v="2015-01-31T15:25:53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x v="79"/>
    <x v="1"/>
    <s v="theater/plays"/>
    <n v="1.8333333333333333E-2"/>
    <x v="1782"/>
    <x v="1"/>
    <x v="6"/>
    <x v="3979"/>
    <d v="2015-03-29T20:00:00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x v="63"/>
    <x v="1"/>
    <s v="theater/plays"/>
    <n v="0.18"/>
    <x v="2845"/>
    <x v="1"/>
    <x v="6"/>
    <x v="3980"/>
    <d v="2014-07-05T14:22:27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x v="0"/>
    <x v="63"/>
    <x v="1"/>
    <s v="theater/plays"/>
    <n v="4.0833333333333333E-2"/>
    <x v="638"/>
    <x v="1"/>
    <x v="6"/>
    <x v="3981"/>
    <d v="2016-07-17T04:19:09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x v="81"/>
    <x v="1"/>
    <s v="theater/plays"/>
    <n v="0.2"/>
    <x v="447"/>
    <x v="1"/>
    <x v="6"/>
    <x v="3982"/>
    <d v="2015-07-07T19:26:20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x v="67"/>
    <x v="1"/>
    <s v="theater/plays"/>
    <n v="0.34802513464991025"/>
    <x v="2899"/>
    <x v="1"/>
    <x v="6"/>
    <x v="3983"/>
    <d v="2014-05-20T06:59:00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x v="73"/>
    <x v="1"/>
    <s v="theater/plays"/>
    <n v="6.3333333333333339E-2"/>
    <x v="2858"/>
    <x v="1"/>
    <x v="6"/>
    <x v="3984"/>
    <d v="2014-11-08T00:00:00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x v="10"/>
    <x v="1"/>
    <s v="theater/plays"/>
    <n v="0.32050000000000001"/>
    <x v="2900"/>
    <x v="1"/>
    <x v="6"/>
    <x v="3985"/>
    <d v="2016-02-20T21:05:00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x v="62"/>
    <x v="1"/>
    <s v="theater/plays"/>
    <n v="9.7600000000000006E-2"/>
    <x v="2901"/>
    <x v="1"/>
    <x v="6"/>
    <x v="3986"/>
    <d v="2016-05-06T13:04:00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0"/>
    <x v="62"/>
    <x v="1"/>
    <s v="theater/plays"/>
    <n v="0.3775"/>
    <x v="2902"/>
    <x v="1"/>
    <x v="6"/>
    <x v="3987"/>
    <d v="2014-05-16T22:11:30"/>
  </r>
  <r>
    <x v="3988"/>
    <x v="3982"/>
    <s v="An evening of of stories based both in myth and truth."/>
    <n v="1500"/>
    <n v="32"/>
    <x v="2"/>
    <x v="0"/>
    <s v="USD"/>
    <n v="1440813413"/>
    <n v="1439517413"/>
    <x v="0"/>
    <x v="80"/>
    <x v="1"/>
    <s v="theater/plays"/>
    <n v="2.1333333333333333E-2"/>
    <x v="1797"/>
    <x v="1"/>
    <x v="6"/>
    <x v="3988"/>
    <d v="2015-08-29T01:56:53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x v="78"/>
    <x v="1"/>
    <s v="theater/plays"/>
    <n v="0"/>
    <x v="121"/>
    <x v="1"/>
    <x v="6"/>
    <x v="3989"/>
    <d v="2015-11-08T18:59:41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x v="83"/>
    <x v="1"/>
    <s v="theater/plays"/>
    <n v="4.1818181818181817E-2"/>
    <x v="1581"/>
    <x v="1"/>
    <x v="6"/>
    <x v="3990"/>
    <d v="2016-03-02T16:08:13"/>
  </r>
  <r>
    <x v="3991"/>
    <x v="3985"/>
    <s v="North Texas first actor-driven theatre company needs your help"/>
    <n v="500"/>
    <n v="100"/>
    <x v="2"/>
    <x v="0"/>
    <s v="USD"/>
    <n v="1433086082"/>
    <n v="1430494082"/>
    <x v="0"/>
    <x v="29"/>
    <x v="1"/>
    <s v="theater/plays"/>
    <n v="0.2"/>
    <x v="101"/>
    <x v="1"/>
    <x v="6"/>
    <x v="3991"/>
    <d v="2015-05-31T15:28:02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0"/>
    <x v="82"/>
    <x v="1"/>
    <s v="theater/plays"/>
    <n v="5.4100000000000002E-2"/>
    <x v="2903"/>
    <x v="1"/>
    <x v="6"/>
    <x v="3992"/>
    <d v="2015-12-11T23:34:19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0"/>
    <x v="29"/>
    <x v="1"/>
    <s v="theater/plays"/>
    <n v="6.0000000000000002E-5"/>
    <x v="366"/>
    <x v="1"/>
    <x v="6"/>
    <x v="3993"/>
    <d v="2015-05-13T20:45:12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0"/>
    <x v="29"/>
    <x v="1"/>
    <s v="theater/plays"/>
    <n v="2.5000000000000001E-3"/>
    <x v="144"/>
    <x v="1"/>
    <x v="6"/>
    <x v="3994"/>
    <d v="2014-07-19T09:21:30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x v="80"/>
    <x v="1"/>
    <s v="theater/plays"/>
    <n v="0.35"/>
    <x v="844"/>
    <x v="1"/>
    <x v="6"/>
    <x v="3995"/>
    <d v="2015-02-14T11:27:00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x v="57"/>
    <x v="1"/>
    <s v="theater/plays"/>
    <n v="0.16566666666666666"/>
    <x v="2904"/>
    <x v="1"/>
    <x v="6"/>
    <x v="3996"/>
    <d v="2014-11-20T16:04:00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x v="78"/>
    <x v="1"/>
    <s v="theater/plays"/>
    <n v="0"/>
    <x v="121"/>
    <x v="1"/>
    <x v="6"/>
    <x v="3997"/>
    <d v="2015-04-05T08:23:41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0"/>
    <x v="8"/>
    <x v="1"/>
    <s v="theater/plays"/>
    <n v="0.57199999999999995"/>
    <x v="2905"/>
    <x v="1"/>
    <x v="6"/>
    <x v="3998"/>
    <d v="2015-03-28T22:07:0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x v="25"/>
    <x v="1"/>
    <s v="theater/plays"/>
    <n v="0.16514285714285715"/>
    <x v="2906"/>
    <x v="1"/>
    <x v="6"/>
    <x v="3999"/>
    <d v="2014-08-31T19:51:49"/>
  </r>
  <r>
    <x v="4000"/>
    <x v="3994"/>
    <s v="An Enticing Trip into the World of Assisted Dying"/>
    <n v="8000"/>
    <n v="10"/>
    <x v="2"/>
    <x v="0"/>
    <s v="USD"/>
    <n v="1462631358"/>
    <n v="1457450958"/>
    <x v="0"/>
    <x v="29"/>
    <x v="1"/>
    <s v="theater/plays"/>
    <n v="1.25E-3"/>
    <x v="119"/>
    <x v="1"/>
    <x v="6"/>
    <x v="4000"/>
    <d v="2016-05-07T14:29:18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x v="25"/>
    <x v="1"/>
    <s v="theater/plays"/>
    <n v="0.3775"/>
    <x v="2882"/>
    <x v="1"/>
    <x v="6"/>
    <x v="4001"/>
    <d v="2017-03-01T19:00:00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x v="80"/>
    <x v="1"/>
    <s v="theater/plays"/>
    <n v="1.84E-2"/>
    <x v="2117"/>
    <x v="1"/>
    <x v="6"/>
    <x v="4002"/>
    <d v="2014-09-27T01:02:41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x v="84"/>
    <x v="1"/>
    <s v="theater/plays"/>
    <n v="0.10050000000000001"/>
    <x v="984"/>
    <x v="1"/>
    <x v="6"/>
    <x v="4003"/>
    <d v="2015-02-15T14:05:47"/>
  </r>
  <r>
    <x v="4004"/>
    <x v="3998"/>
    <s v="Help Launch The Queen Into South Florida!"/>
    <n v="500"/>
    <n v="1"/>
    <x v="2"/>
    <x v="0"/>
    <s v="USD"/>
    <n v="1412740457"/>
    <n v="1410148457"/>
    <x v="0"/>
    <x v="29"/>
    <x v="1"/>
    <s v="theater/plays"/>
    <n v="2E-3"/>
    <x v="120"/>
    <x v="1"/>
    <x v="6"/>
    <x v="4004"/>
    <d v="2014-10-08T03:54:17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x v="84"/>
    <x v="1"/>
    <s v="theater/plays"/>
    <n v="1.3333333333333334E-2"/>
    <x v="135"/>
    <x v="1"/>
    <x v="6"/>
    <x v="4005"/>
    <d v="2014-10-20T19:23:05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x v="29"/>
    <x v="1"/>
    <s v="theater/plays"/>
    <n v="6.666666666666667E-5"/>
    <x v="453"/>
    <x v="1"/>
    <x v="6"/>
    <x v="4006"/>
    <d v="2016-02-16T18:33:07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x v="29"/>
    <x v="1"/>
    <s v="theater/plays"/>
    <n v="2.5000000000000001E-3"/>
    <x v="144"/>
    <x v="1"/>
    <x v="6"/>
    <x v="4007"/>
    <d v="2014-08-26T16:28:00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x v="80"/>
    <x v="1"/>
    <s v="theater/plays"/>
    <n v="0.06"/>
    <x v="2"/>
    <x v="1"/>
    <x v="6"/>
    <x v="4008"/>
    <d v="2015-07-22T23:08:27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x v="83"/>
    <x v="1"/>
    <s v="theater/plays"/>
    <n v="3.8860103626943004E-2"/>
    <x v="384"/>
    <x v="1"/>
    <x v="6"/>
    <x v="4009"/>
    <d v="2014-09-09T16:49:20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x v="44"/>
    <x v="1"/>
    <s v="theater/plays"/>
    <n v="0.24194444444444443"/>
    <x v="2907"/>
    <x v="1"/>
    <x v="6"/>
    <x v="4010"/>
    <d v="2014-10-26T18:29:2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x v="80"/>
    <x v="1"/>
    <s v="theater/plays"/>
    <n v="7.5999999999999998E-2"/>
    <x v="2908"/>
    <x v="1"/>
    <x v="6"/>
    <x v="4011"/>
    <d v="2015-01-28T13:04:38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x v="78"/>
    <x v="1"/>
    <s v="theater/plays"/>
    <n v="0"/>
    <x v="121"/>
    <x v="1"/>
    <x v="6"/>
    <x v="4012"/>
    <d v="2015-05-02T13:04:09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x v="84"/>
    <x v="1"/>
    <s v="theater/plays"/>
    <n v="1.2999999999999999E-2"/>
    <x v="31"/>
    <x v="1"/>
    <x v="6"/>
    <x v="4013"/>
    <d v="2015-02-16T07:13:43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x v="78"/>
    <x v="1"/>
    <s v="theater/plays"/>
    <n v="0"/>
    <x v="121"/>
    <x v="1"/>
    <x v="6"/>
    <x v="4014"/>
    <d v="2016-03-05T05:54:29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x v="29"/>
    <x v="1"/>
    <s v="theater/plays"/>
    <n v="1.4285714285714287E-4"/>
    <x v="120"/>
    <x v="1"/>
    <x v="6"/>
    <x v="4015"/>
    <d v="2015-07-19T18:44:23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x v="63"/>
    <x v="1"/>
    <s v="theater/plays"/>
    <n v="0.14000000000000001"/>
    <x v="119"/>
    <x v="1"/>
    <x v="6"/>
    <x v="4016"/>
    <d v="2014-09-17T20:56:40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x v="84"/>
    <x v="1"/>
    <s v="theater/plays"/>
    <n v="1.0500000000000001E-2"/>
    <x v="1859"/>
    <x v="1"/>
    <x v="6"/>
    <x v="4017"/>
    <d v="2014-09-04T16:07:54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x v="0"/>
    <x v="80"/>
    <x v="1"/>
    <s v="theater/plays"/>
    <n v="8.666666666666667E-2"/>
    <x v="151"/>
    <x v="1"/>
    <x v="6"/>
    <x v="4018"/>
    <d v="2016-10-07T21:51:48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x v="80"/>
    <x v="1"/>
    <s v="theater/plays"/>
    <n v="8.2857142857142851E-3"/>
    <x v="1878"/>
    <x v="1"/>
    <x v="6"/>
    <x v="4019"/>
    <d v="2016-04-15T16:28:00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x v="83"/>
    <x v="1"/>
    <s v="theater/plays"/>
    <n v="0.16666666666666666"/>
    <x v="853"/>
    <x v="1"/>
    <x v="6"/>
    <x v="4020"/>
    <d v="2015-03-24T03:34:59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0"/>
    <x v="84"/>
    <x v="1"/>
    <s v="theater/plays"/>
    <n v="8.3333333333333332E-3"/>
    <x v="372"/>
    <x v="1"/>
    <x v="6"/>
    <x v="4021"/>
    <d v="2014-10-26T21:52:38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x v="0"/>
    <x v="438"/>
    <x v="1"/>
    <s v="theater/plays"/>
    <n v="0.69561111111111107"/>
    <x v="2909"/>
    <x v="1"/>
    <x v="6"/>
    <x v="4022"/>
    <d v="2015-02-01T02:54:00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0"/>
    <x v="78"/>
    <x v="1"/>
    <s v="theater/plays"/>
    <n v="0"/>
    <x v="121"/>
    <x v="1"/>
    <x v="6"/>
    <x v="4023"/>
    <d v="2016-03-24T22:59:23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x v="29"/>
    <x v="1"/>
    <s v="theater/plays"/>
    <n v="1.2500000000000001E-2"/>
    <x v="119"/>
    <x v="1"/>
    <x v="6"/>
    <x v="4024"/>
    <d v="2015-08-31T16:04:57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x v="80"/>
    <x v="1"/>
    <s v="theater/plays"/>
    <n v="0.05"/>
    <x v="372"/>
    <x v="1"/>
    <x v="6"/>
    <x v="4025"/>
    <d v="2015-07-26T05:42:1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0"/>
    <x v="78"/>
    <x v="1"/>
    <s v="theater/plays"/>
    <n v="0"/>
    <x v="121"/>
    <x v="1"/>
    <x v="6"/>
    <x v="4026"/>
    <d v="2015-12-04T16:43:59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x v="63"/>
    <x v="1"/>
    <s v="theater/plays"/>
    <n v="7.166666666666667E-2"/>
    <x v="2747"/>
    <x v="1"/>
    <x v="6"/>
    <x v="4027"/>
    <d v="2017-02-23T01:00:00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x v="202"/>
    <x v="1"/>
    <s v="theater/plays"/>
    <n v="0.28050000000000003"/>
    <x v="2722"/>
    <x v="1"/>
    <x v="6"/>
    <x v="4028"/>
    <d v="2014-06-05T22:31:40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x v="78"/>
    <x v="1"/>
    <s v="theater/plays"/>
    <n v="0"/>
    <x v="121"/>
    <x v="1"/>
    <x v="6"/>
    <x v="4029"/>
    <d v="2015-12-14T00:36:10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x v="79"/>
    <x v="1"/>
    <s v="theater/plays"/>
    <n v="0.16"/>
    <x v="590"/>
    <x v="1"/>
    <x v="6"/>
    <x v="4030"/>
    <d v="2016-02-03T18:49:00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x v="78"/>
    <x v="1"/>
    <s v="theater/plays"/>
    <n v="0"/>
    <x v="121"/>
    <x v="1"/>
    <x v="6"/>
    <x v="4031"/>
    <d v="2014-12-18T15:02:44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x v="63"/>
    <x v="1"/>
    <s v="theater/plays"/>
    <n v="6.8287037037037035E-2"/>
    <x v="585"/>
    <x v="1"/>
    <x v="6"/>
    <x v="4032"/>
    <d v="2015-12-15T20:25:1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x v="225"/>
    <x v="1"/>
    <s v="theater/plays"/>
    <n v="0.25698702928870293"/>
    <x v="2910"/>
    <x v="1"/>
    <x v="6"/>
    <x v="4033"/>
    <d v="2016-10-02T09:00:00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x v="84"/>
    <x v="1"/>
    <s v="theater/plays"/>
    <n v="1.4814814814814815E-2"/>
    <x v="101"/>
    <x v="1"/>
    <x v="6"/>
    <x v="4034"/>
    <d v="2015-04-03T21:44:10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x v="0"/>
    <x v="20"/>
    <x v="1"/>
    <s v="theater/plays"/>
    <n v="0.36849999999999999"/>
    <x v="2911"/>
    <x v="1"/>
    <x v="6"/>
    <x v="4035"/>
    <d v="2014-10-21T21:11:27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x v="57"/>
    <x v="1"/>
    <s v="theater/plays"/>
    <n v="0.47049999999999997"/>
    <x v="2912"/>
    <x v="1"/>
    <x v="6"/>
    <x v="4036"/>
    <d v="2014-07-01T22:30:00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x v="84"/>
    <x v="1"/>
    <s v="theater/plays"/>
    <n v="0.11428571428571428"/>
    <x v="379"/>
    <x v="1"/>
    <x v="6"/>
    <x v="4037"/>
    <d v="2016-05-24T14:25:00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x v="80"/>
    <x v="1"/>
    <s v="theater/plays"/>
    <n v="0.12039999999999999"/>
    <x v="2913"/>
    <x v="1"/>
    <x v="6"/>
    <x v="4038"/>
    <d v="2014-10-17T19:10:10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0"/>
    <x v="81"/>
    <x v="1"/>
    <s v="theater/plays"/>
    <n v="0.6"/>
    <x v="88"/>
    <x v="1"/>
    <x v="6"/>
    <x v="4039"/>
    <d v="2015-12-01T05:59:00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x v="84"/>
    <x v="1"/>
    <s v="theater/plays"/>
    <n v="0.3125"/>
    <x v="2914"/>
    <x v="1"/>
    <x v="6"/>
    <x v="4040"/>
    <d v="2015-07-18T03:00:00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x v="0"/>
    <x v="84"/>
    <x v="1"/>
    <s v="theater/plays"/>
    <n v="4.1999999999999997E-3"/>
    <x v="689"/>
    <x v="1"/>
    <x v="6"/>
    <x v="4041"/>
    <d v="2016-09-06T11:22:34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x v="83"/>
    <x v="1"/>
    <s v="theater/plays"/>
    <n v="2.0999999999999999E-3"/>
    <x v="589"/>
    <x v="1"/>
    <x v="6"/>
    <x v="4042"/>
    <d v="2015-01-20T19:16:00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0"/>
    <x v="78"/>
    <x v="1"/>
    <s v="theater/plays"/>
    <n v="0"/>
    <x v="121"/>
    <x v="1"/>
    <x v="6"/>
    <x v="4043"/>
    <d v="2014-11-20T22:58:45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x v="80"/>
    <x v="1"/>
    <s v="theater/plays"/>
    <n v="0.375"/>
    <x v="701"/>
    <x v="1"/>
    <x v="6"/>
    <x v="4044"/>
    <d v="2015-04-10T05:00:00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x v="29"/>
    <x v="1"/>
    <s v="theater/plays"/>
    <n v="2.0000000000000001E-4"/>
    <x v="120"/>
    <x v="1"/>
    <x v="6"/>
    <x v="4045"/>
    <d v="2014-08-21T04:49:49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x v="8"/>
    <x v="1"/>
    <s v="theater/plays"/>
    <n v="8.2142857142857142E-2"/>
    <x v="134"/>
    <x v="1"/>
    <x v="6"/>
    <x v="4046"/>
    <d v="2014-10-22T15:36:50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x v="80"/>
    <x v="1"/>
    <s v="theater/plays"/>
    <n v="2.1999999999999999E-2"/>
    <x v="446"/>
    <x v="1"/>
    <x v="6"/>
    <x v="4047"/>
    <d v="2015-01-11T01:00:00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x v="110"/>
    <x v="1"/>
    <s v="theater/plays"/>
    <n v="0.17652941176470588"/>
    <x v="2915"/>
    <x v="1"/>
    <x v="6"/>
    <x v="4048"/>
    <d v="2016-04-11T11:13:07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x v="29"/>
    <x v="1"/>
    <s v="theater/plays"/>
    <n v="8.0000000000000004E-4"/>
    <x v="587"/>
    <x v="1"/>
    <x v="6"/>
    <x v="4049"/>
    <d v="2015-07-14T23:00:15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x v="29"/>
    <x v="1"/>
    <s v="theater/plays"/>
    <n v="6.6666666666666664E-4"/>
    <x v="120"/>
    <x v="1"/>
    <x v="6"/>
    <x v="4050"/>
    <d v="2014-10-23T15:16:31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x v="78"/>
    <x v="1"/>
    <s v="theater/plays"/>
    <n v="0"/>
    <x v="121"/>
    <x v="1"/>
    <x v="6"/>
    <x v="4051"/>
    <d v="2014-05-09T06:53:00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x v="62"/>
    <x v="1"/>
    <s v="theater/plays"/>
    <n v="0.37533333333333335"/>
    <x v="2916"/>
    <x v="1"/>
    <x v="6"/>
    <x v="4052"/>
    <d v="2014-10-13T21:05:1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x v="84"/>
    <x v="1"/>
    <s v="theater/plays"/>
    <n v="0.22"/>
    <x v="698"/>
    <x v="1"/>
    <x v="6"/>
    <x v="4053"/>
    <d v="2014-11-15T20:00:00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x v="78"/>
    <x v="1"/>
    <s v="theater/plays"/>
    <n v="0"/>
    <x v="121"/>
    <x v="1"/>
    <x v="6"/>
    <x v="4054"/>
    <d v="2016-10-01T04:00:00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x v="64"/>
    <x v="1"/>
    <s v="theater/plays"/>
    <n v="0.1762"/>
    <x v="2917"/>
    <x v="1"/>
    <x v="6"/>
    <x v="4055"/>
    <d v="2014-06-19T15:33:51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x v="82"/>
    <x v="1"/>
    <s v="theater/plays"/>
    <n v="0.53"/>
    <x v="2137"/>
    <x v="1"/>
    <x v="6"/>
    <x v="4056"/>
    <d v="2016-07-03T19:59:00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x v="79"/>
    <x v="1"/>
    <s v="theater/plays"/>
    <n v="0.22142857142857142"/>
    <x v="966"/>
    <x v="1"/>
    <x v="6"/>
    <x v="4057"/>
    <d v="2015-11-25T23:00:00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x v="80"/>
    <x v="1"/>
    <s v="theater/plays"/>
    <n v="2.5333333333333333E-2"/>
    <x v="2918"/>
    <x v="1"/>
    <x v="6"/>
    <x v="4058"/>
    <d v="2016-04-01T03:59:00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x v="63"/>
    <x v="1"/>
    <s v="theater/plays"/>
    <n v="2.5000000000000001E-2"/>
    <x v="680"/>
    <x v="1"/>
    <x v="6"/>
    <x v="4059"/>
    <d v="2014-09-16T03:00:00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x v="81"/>
    <x v="1"/>
    <s v="theater/plays"/>
    <n v="2.8500000000000001E-2"/>
    <x v="2830"/>
    <x v="1"/>
    <x v="6"/>
    <x v="4060"/>
    <d v="2014-06-23T16:00:00"/>
  </r>
  <r>
    <x v="4061"/>
    <x v="4054"/>
    <s v="SKYLAR'S SYNDROME is a tremendous psychodrama by master playwright Gavin Kayner!"/>
    <n v="525"/>
    <n v="0"/>
    <x v="2"/>
    <x v="0"/>
    <s v="USD"/>
    <n v="1461205423"/>
    <n v="1456025023"/>
    <x v="0"/>
    <x v="78"/>
    <x v="1"/>
    <s v="theater/plays"/>
    <n v="0"/>
    <x v="121"/>
    <x v="1"/>
    <x v="6"/>
    <x v="4061"/>
    <d v="2016-04-21T02:23:43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x v="83"/>
    <x v="1"/>
    <s v="theater/plays"/>
    <n v="2.4500000000000001E-2"/>
    <x v="2919"/>
    <x v="1"/>
    <x v="6"/>
    <x v="4062"/>
    <d v="2016-07-02T17:44:28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x v="82"/>
    <x v="1"/>
    <s v="theater/plays"/>
    <n v="1.4210526315789474E-2"/>
    <x v="2"/>
    <x v="1"/>
    <x v="6"/>
    <x v="4063"/>
    <d v="2014-06-27T16:21:24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x v="79"/>
    <x v="1"/>
    <s v="theater/plays"/>
    <n v="0.1925"/>
    <x v="2920"/>
    <x v="1"/>
    <x v="6"/>
    <x v="4064"/>
    <d v="2015-04-29T14:07:0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x v="0"/>
    <x v="80"/>
    <x v="1"/>
    <s v="theater/plays"/>
    <n v="6.7499999999999999E-3"/>
    <x v="2921"/>
    <x v="1"/>
    <x v="6"/>
    <x v="4065"/>
    <d v="2014-08-12T22:50:11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x v="29"/>
    <x v="1"/>
    <s v="theater/plays"/>
    <n v="1.6666666666666668E-3"/>
    <x v="384"/>
    <x v="1"/>
    <x v="6"/>
    <x v="4066"/>
    <d v="2016-05-19T00:56:28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x v="57"/>
    <x v="1"/>
    <s v="theater/plays"/>
    <n v="0.60899999999999999"/>
    <x v="2922"/>
    <x v="1"/>
    <x v="6"/>
    <x v="4067"/>
    <d v="2015-09-28T02:49:10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0"/>
    <x v="29"/>
    <x v="1"/>
    <s v="theater/plays"/>
    <n v="0.01"/>
    <x v="2923"/>
    <x v="1"/>
    <x v="6"/>
    <x v="4068"/>
    <d v="2017-01-13T23:05:00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x v="62"/>
    <x v="1"/>
    <s v="theater/plays"/>
    <n v="0.34399999999999997"/>
    <x v="2924"/>
    <x v="1"/>
    <x v="6"/>
    <x v="4069"/>
    <d v="2015-02-28T12:00:00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x v="0"/>
    <x v="79"/>
    <x v="1"/>
    <s v="theater/plays"/>
    <n v="0.16500000000000001"/>
    <x v="446"/>
    <x v="1"/>
    <x v="6"/>
    <x v="4070"/>
    <d v="2015-03-01T03:00:00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x v="78"/>
    <x v="1"/>
    <s v="theater/plays"/>
    <n v="0"/>
    <x v="121"/>
    <x v="1"/>
    <x v="6"/>
    <x v="4071"/>
    <d v="2016-12-26T19:18:51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x v="84"/>
    <x v="1"/>
    <s v="theater/plays"/>
    <n v="4.0000000000000001E-3"/>
    <x v="453"/>
    <x v="1"/>
    <x v="6"/>
    <x v="4072"/>
    <d v="2014-08-21T18:35:11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x v="84"/>
    <x v="1"/>
    <s v="theater/plays"/>
    <n v="1.0571428571428572E-2"/>
    <x v="2925"/>
    <x v="1"/>
    <x v="6"/>
    <x v="4073"/>
    <d v="2015-05-09T04:00:00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x v="64"/>
    <x v="1"/>
    <s v="theater/plays"/>
    <n v="0.26727272727272727"/>
    <x v="436"/>
    <x v="1"/>
    <x v="6"/>
    <x v="4074"/>
    <d v="2015-11-05T14:16:15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x v="62"/>
    <x v="1"/>
    <s v="theater/plays"/>
    <n v="0.28799999999999998"/>
    <x v="2926"/>
    <x v="1"/>
    <x v="6"/>
    <x v="4075"/>
    <d v="2014-06-30T17:28:00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0"/>
    <x v="78"/>
    <x v="1"/>
    <s v="theater/plays"/>
    <n v="0"/>
    <x v="121"/>
    <x v="1"/>
    <x v="6"/>
    <x v="4076"/>
    <d v="2014-10-21T19:51:00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x v="79"/>
    <x v="1"/>
    <s v="theater/plays"/>
    <n v="8.8999999999999996E-2"/>
    <x v="2927"/>
    <x v="1"/>
    <x v="6"/>
    <x v="4077"/>
    <d v="2016-12-21T17:03:14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x v="78"/>
    <x v="1"/>
    <s v="theater/plays"/>
    <n v="0"/>
    <x v="121"/>
    <x v="1"/>
    <x v="6"/>
    <x v="4078"/>
    <d v="2017-01-27T18:54:02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x v="29"/>
    <x v="1"/>
    <s v="theater/plays"/>
    <n v="1.6666666666666668E-3"/>
    <x v="144"/>
    <x v="1"/>
    <x v="6"/>
    <x v="4079"/>
    <d v="2016-06-19T22:32:01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x v="78"/>
    <x v="1"/>
    <s v="theater/plays"/>
    <n v="0"/>
    <x v="121"/>
    <x v="1"/>
    <x v="6"/>
    <x v="4080"/>
    <d v="2016-06-14T18:54:00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x v="8"/>
    <x v="1"/>
    <s v="theater/plays"/>
    <n v="0.15737410071942445"/>
    <x v="2382"/>
    <x v="1"/>
    <x v="6"/>
    <x v="4081"/>
    <d v="2015-03-08T12:57:05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x v="84"/>
    <x v="1"/>
    <s v="theater/plays"/>
    <n v="0.02"/>
    <x v="1788"/>
    <x v="1"/>
    <x v="6"/>
    <x v="4082"/>
    <d v="2015-11-14T23:00:00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x v="79"/>
    <x v="1"/>
    <s v="theater/plays"/>
    <n v="0.21685714285714286"/>
    <x v="2928"/>
    <x v="1"/>
    <x v="6"/>
    <x v="4083"/>
    <d v="2016-01-14T18:16:5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x v="29"/>
    <x v="1"/>
    <s v="theater/plays"/>
    <n v="3.3333333333333335E-3"/>
    <x v="119"/>
    <x v="1"/>
    <x v="6"/>
    <x v="4084"/>
    <d v="2016-10-09T10:28:2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x v="29"/>
    <x v="1"/>
    <s v="theater/plays"/>
    <n v="2.8571428571428571E-3"/>
    <x v="119"/>
    <x v="1"/>
    <x v="6"/>
    <x v="4085"/>
    <d v="2015-03-24T03:59:00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x v="81"/>
    <x v="1"/>
    <s v="theater/plays"/>
    <n v="4.7E-2"/>
    <x v="2929"/>
    <x v="1"/>
    <x v="6"/>
    <x v="4086"/>
    <d v="2015-11-21T04:00:00"/>
  </r>
  <r>
    <x v="4087"/>
    <x v="4080"/>
    <s v="Comedy Stage Play"/>
    <n v="9600"/>
    <n v="0"/>
    <x v="2"/>
    <x v="0"/>
    <s v="USD"/>
    <n v="1468777786"/>
    <n v="1466185786"/>
    <x v="0"/>
    <x v="78"/>
    <x v="1"/>
    <s v="theater/plays"/>
    <n v="0"/>
    <x v="121"/>
    <x v="1"/>
    <x v="6"/>
    <x v="4087"/>
    <d v="2016-07-17T17:49:4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0"/>
    <x v="83"/>
    <x v="1"/>
    <s v="theater/plays"/>
    <n v="0.108"/>
    <x v="2751"/>
    <x v="1"/>
    <x v="6"/>
    <x v="4088"/>
    <d v="2015-01-16T10:26:00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x v="22"/>
    <x v="1"/>
    <s v="theater/plays"/>
    <n v="4.8000000000000001E-2"/>
    <x v="180"/>
    <x v="1"/>
    <x v="6"/>
    <x v="4089"/>
    <d v="2015-05-31T17:35:00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0"/>
    <x v="83"/>
    <x v="1"/>
    <s v="theater/plays"/>
    <n v="3.2000000000000001E-2"/>
    <x v="1592"/>
    <x v="1"/>
    <x v="6"/>
    <x v="4090"/>
    <d v="2015-08-07T15:00:00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x v="22"/>
    <x v="1"/>
    <s v="theater/plays"/>
    <n v="0.1275"/>
    <x v="157"/>
    <x v="1"/>
    <x v="6"/>
    <x v="4091"/>
    <d v="2015-01-16T12:09:11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x v="29"/>
    <x v="1"/>
    <s v="theater/plays"/>
    <n v="1.8181818181818181E-4"/>
    <x v="135"/>
    <x v="1"/>
    <x v="6"/>
    <x v="4092"/>
    <d v="2015-04-05T03:40:47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x v="80"/>
    <x v="1"/>
    <s v="theater/plays"/>
    <n v="2.4E-2"/>
    <x v="2"/>
    <x v="1"/>
    <x v="6"/>
    <x v="4093"/>
    <d v="2015-08-22T19:34:53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x v="22"/>
    <x v="1"/>
    <s v="theater/plays"/>
    <n v="0.36499999999999999"/>
    <x v="2930"/>
    <x v="1"/>
    <x v="6"/>
    <x v="4094"/>
    <d v="2014-10-22T04:59:00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0"/>
    <x v="29"/>
    <x v="1"/>
    <s v="theater/plays"/>
    <n v="2.6666666666666668E-2"/>
    <x v="2931"/>
    <x v="1"/>
    <x v="6"/>
    <x v="4095"/>
    <d v="2016-12-19T00:45:50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x v="81"/>
    <x v="1"/>
    <s v="theater/plays"/>
    <n v="0.11428571428571428"/>
    <x v="2932"/>
    <x v="1"/>
    <x v="6"/>
    <x v="4096"/>
    <d v="2017-02-28T08:51:00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x v="78"/>
    <x v="1"/>
    <s v="theater/plays"/>
    <n v="0"/>
    <x v="121"/>
    <x v="1"/>
    <x v="6"/>
    <x v="4097"/>
    <d v="2016-01-31T23:55:00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0"/>
    <x v="78"/>
    <x v="1"/>
    <s v="theater/plays"/>
    <n v="0"/>
    <x v="121"/>
    <x v="1"/>
    <x v="6"/>
    <x v="4098"/>
    <d v="2016-06-04T17:19:57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x v="29"/>
    <x v="1"/>
    <s v="theater/plays"/>
    <n v="1.1111111111111112E-2"/>
    <x v="73"/>
    <x v="1"/>
    <x v="6"/>
    <x v="4099"/>
    <d v="2016-09-02T20:24:33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x v="0"/>
    <x v="78"/>
    <x v="1"/>
    <s v="theater/plays"/>
    <n v="0"/>
    <x v="121"/>
    <x v="1"/>
    <x v="6"/>
    <x v="4100"/>
    <d v="2014-10-25T02:59:50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x v="78"/>
    <x v="1"/>
    <s v="theater/plays"/>
    <n v="0"/>
    <x v="121"/>
    <x v="1"/>
    <x v="6"/>
    <x v="4101"/>
    <d v="2017-01-25T21:41:22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0"/>
    <x v="79"/>
    <x v="1"/>
    <s v="theater/plays"/>
    <n v="0.27400000000000002"/>
    <x v="2933"/>
    <x v="1"/>
    <x v="6"/>
    <x v="4102"/>
    <d v="2016-05-15T20:21:13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x v="79"/>
    <x v="1"/>
    <s v="theater/plays"/>
    <n v="0.1"/>
    <x v="412"/>
    <x v="1"/>
    <x v="6"/>
    <x v="4103"/>
    <d v="2015-08-26T18:32:00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x v="25"/>
    <x v="1"/>
    <s v="theater/plays"/>
    <n v="0.21366666666666667"/>
    <x v="2934"/>
    <x v="1"/>
    <x v="6"/>
    <x v="4104"/>
    <d v="2016-10-27T06:40:34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x v="79"/>
    <x v="1"/>
    <s v="theater/plays"/>
    <n v="6.9696969696969702E-2"/>
    <x v="2935"/>
    <x v="1"/>
    <x v="6"/>
    <x v="4105"/>
    <d v="2016-12-26T00:15:09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x v="51"/>
    <x v="1"/>
    <s v="theater/plays"/>
    <n v="0.70599999999999996"/>
    <x v="2936"/>
    <x v="1"/>
    <x v="6"/>
    <x v="4106"/>
    <d v="2015-04-02T01:00:00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x v="80"/>
    <x v="1"/>
    <s v="theater/plays"/>
    <n v="2.0500000000000001E-2"/>
    <x v="2270"/>
    <x v="1"/>
    <x v="6"/>
    <x v="4107"/>
    <d v="2014-09-24T22:00:01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x v="29"/>
    <x v="1"/>
    <s v="theater/plays"/>
    <n v="1.9666666666666666E-2"/>
    <x v="585"/>
    <x v="1"/>
    <x v="6"/>
    <x v="4108"/>
    <d v="2017-03-03T05:00:00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x v="78"/>
    <x v="1"/>
    <s v="theater/plays"/>
    <n v="0"/>
    <x v="121"/>
    <x v="1"/>
    <x v="6"/>
    <x v="4109"/>
    <d v="2015-11-29T13:56:44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x v="79"/>
    <x v="1"/>
    <s v="theater/plays"/>
    <n v="0.28666666666666668"/>
    <x v="2937"/>
    <x v="1"/>
    <x v="6"/>
    <x v="4110"/>
    <d v="2016-07-21T15:02:31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x v="79"/>
    <x v="1"/>
    <s v="theater/plays"/>
    <n v="3.1333333333333331E-2"/>
    <x v="2938"/>
    <x v="1"/>
    <x v="6"/>
    <x v="4111"/>
    <d v="2015-02-24T03:15:40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x v="29"/>
    <x v="1"/>
    <s v="theater/plays"/>
    <n v="4.0000000000000002E-4"/>
    <x v="120"/>
    <x v="1"/>
    <x v="6"/>
    <x v="4112"/>
    <d v="2016-02-28T00:00:00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x v="83"/>
    <x v="1"/>
    <s v="theater/plays"/>
    <n v="2E-3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58AD42-1C91-4E56-83E7-4FC275889E7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756BE3-A201-4199-9A72-96927A8005F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0EA59E-5DF3-4AE1-ADD4-1C4E131A108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70E2F05-B498-46F7-B6A9-A7051A313BEC}" name="Table1" displayName="Table1" ref="A1:T4115" totalsRowShown="0" headerRowDxfId="11">
  <autoFilter ref="A1:T4115" xr:uid="{B3F9AD9F-568A-4D7C-B563-59F330927F96}"/>
  <tableColumns count="20">
    <tableColumn id="1" xr3:uid="{06DF039C-0F74-4121-AA2D-07BC759511B5}" name="id"/>
    <tableColumn id="2" xr3:uid="{DE01DF00-225A-4B92-9713-498569C556F8}" name="name" dataDxfId="10"/>
    <tableColumn id="3" xr3:uid="{6B4D45D1-4B11-447C-BD71-A964E969FCAD}" name="blurb" dataDxfId="9"/>
    <tableColumn id="4" xr3:uid="{644548EE-5857-421D-A510-D1E75D06DEA2}" name="goal"/>
    <tableColumn id="5" xr3:uid="{BA5CEC11-D94B-421B-B773-BC248B2312F2}" name="pledged"/>
    <tableColumn id="6" xr3:uid="{BD0670CC-2054-4658-AEA1-D56E503B4162}" name="state"/>
    <tableColumn id="7" xr3:uid="{35F9A103-45B3-415E-9086-1035A89980C7}" name="country"/>
    <tableColumn id="8" xr3:uid="{02FE8E9C-FAC7-4A30-9598-6532A5F1531B}" name="currency"/>
    <tableColumn id="9" xr3:uid="{40A37E85-5E79-4EFE-B0BE-C97CA01E2F2B}" name="deadline"/>
    <tableColumn id="10" xr3:uid="{11F37D25-5EE7-4226-9678-C6AF71628978}" name="launched_at"/>
    <tableColumn id="11" xr3:uid="{9978BA56-4ED1-4D8B-B942-2E4787644DE8}" name="staff_pick"/>
    <tableColumn id="12" xr3:uid="{F8D9698A-990D-4800-B69B-19F10AB1A759}" name="backers_count"/>
    <tableColumn id="13" xr3:uid="{5A8222FF-A19F-4DA8-A9CA-F9F9C88C16FF}" name="spotlight"/>
    <tableColumn id="14" xr3:uid="{C786C3D7-F267-4A99-9008-37A7835D0D23}" name="Category and Sub-Category"/>
    <tableColumn id="15" xr3:uid="{60AEA431-6019-4CA9-855B-B73B0E446268}" name="Percent Funded" dataCellStyle="Percent">
      <calculatedColumnFormula>Table1[[#This Row],[pledged]]/Table1[[#This Row],[goal]]</calculatedColumnFormula>
    </tableColumn>
    <tableColumn id="16" xr3:uid="{2EEECE43-84AE-43D6-8A25-4FFD09A1060E}" name="Average Donation" dataDxfId="8" dataCellStyle="Comma">
      <calculatedColumnFormula>IFERROR(Table1[[#This Row],[pledged]]/Table1[[#This Row],[backers_count]],0)</calculatedColumnFormula>
    </tableColumn>
    <tableColumn id="17" xr3:uid="{68CA7635-4630-4A03-B82C-DEEC64A93BDA}" name="Category" dataDxfId="7">
      <calculatedColumnFormula>LEFT(Table1[[#This Row],[Category and Sub-Category]],FIND("/",Table1[[#This Row],[Category and Sub-Category]])-1)</calculatedColumnFormula>
    </tableColumn>
    <tableColumn id="18" xr3:uid="{E6611266-5FCB-4843-A5F5-21DC0A66C3C9}" name="Sub-Category" dataDxfId="6">
      <calculatedColumnFormula>RIGHT(Table1[[#This Row],[Category and Sub-Category]],LEN(Table1[[#This Row],[Category and Sub-Category]])-FIND("/",Table1[[#This Row],[Category and Sub-Category]]))</calculatedColumnFormula>
    </tableColumn>
    <tableColumn id="19" xr3:uid="{043F5A37-8191-4632-8889-B86F31C0C5A2}" name="Date Created Conversion" dataDxfId="5">
      <calculatedColumnFormula>(((Table1[[#This Row],[launched_at]]/60)/60)/24)+DATE(1970,1,1)</calculatedColumnFormula>
    </tableColumn>
    <tableColumn id="20" xr3:uid="{3E70E0F0-72B0-4112-9DFE-C70F385CCC02}" name="Date Ended Conversion" dataDxfId="4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T1" sqref="T1"/>
    </sheetView>
  </sheetViews>
  <sheetFormatPr defaultRowHeight="14.4" x14ac:dyDescent="0.3"/>
  <cols>
    <col min="1" max="1" width="11.77734375" bestFit="1" customWidth="1"/>
    <col min="2" max="2" width="44.7773437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77734375" bestFit="1" customWidth="1"/>
    <col min="13" max="13" width="19.5546875" bestFit="1" customWidth="1"/>
    <col min="14" max="14" width="41.88671875" bestFit="1" customWidth="1"/>
    <col min="15" max="15" width="18.77734375" style="6" bestFit="1" customWidth="1"/>
    <col min="16" max="16" width="20.6640625" style="8" bestFit="1" customWidth="1"/>
    <col min="17" max="17" width="13" bestFit="1" customWidth="1"/>
    <col min="18" max="18" width="16.88671875" bestFit="1" customWidth="1"/>
    <col min="19" max="19" width="26.5546875" style="13" bestFit="1" customWidth="1"/>
    <col min="20" max="20" width="27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Table1[[#This Row],[pledged]]/Table1[[#This Row],[goal]]</f>
        <v>1.3685882352941177</v>
      </c>
      <c r="P2" s="8">
        <f>IFERROR(Table1[[#This Row],[pledged]]/Table1[[#This Row],[backers_count]],0)</f>
        <v>63.917582417582416</v>
      </c>
      <c r="Q2" t="str">
        <f>LEFT(Table1[[#This Row],[Category and Sub-Category]],FIND("/",Table1[[#This Row],[Category and Sub-Category]])-1)</f>
        <v>film &amp; video</v>
      </c>
      <c r="R2" t="str">
        <f>RIGHT(Table1[[#This Row],[Category and Sub-Category]],LEN(Table1[[#This Row],[Category and Sub-Category]])-FIND("/",Table1[[#This Row],[Category and Sub-Category]]))</f>
        <v>television</v>
      </c>
      <c r="S2" s="13">
        <f>(((Table1[[#This Row],[launched_at]]/60)/60)/24)+DATE(1970,1,1)</f>
        <v>42177.007071759261</v>
      </c>
      <c r="T2" s="13">
        <f>(((Table1[[#This Row],[deadline]]/60)/60)/24)+DATE(1970,1,1)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Table1[[#This Row],[pledged]]/Table1[[#This Row],[goal]]</f>
        <v>1.4260827250608272</v>
      </c>
      <c r="P3" s="8">
        <f>IFERROR(Table1[[#This Row],[pledged]]/Table1[[#This Row],[backers_count]],0)</f>
        <v>185.48101265822785</v>
      </c>
      <c r="Q3" t="str">
        <f>LEFT(Table1[[#This Row],[Category and Sub-Category]],FIND("/",Table1[[#This Row],[Category and Sub-Category]])-1)</f>
        <v>film &amp; video</v>
      </c>
      <c r="R3" t="str">
        <f>RIGHT(Table1[[#This Row],[Category and Sub-Category]],LEN(Table1[[#This Row],[Category and Sub-Category]])-FIND("/",Table1[[#This Row],[Category and Sub-Category]]))</f>
        <v>television</v>
      </c>
      <c r="S3" s="13">
        <f>(((Table1[[#This Row],[launched_at]]/60)/60)/24)+DATE(1970,1,1)</f>
        <v>42766.600497685184</v>
      </c>
      <c r="T3" s="13">
        <f>(((Table1[[#This Row],[deadline]]/60)/60)/24)+DATE(1970,1,1)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Table1[[#This Row],[pledged]]/Table1[[#This Row],[goal]]</f>
        <v>1.05</v>
      </c>
      <c r="P4" s="8">
        <f>IFERROR(Table1[[#This Row],[pledged]]/Table1[[#This Row],[backers_count]],0)</f>
        <v>15</v>
      </c>
      <c r="Q4" t="str">
        <f>LEFT(Table1[[#This Row],[Category and Sub-Category]],FIND("/",Table1[[#This Row],[Category and Sub-Category]])-1)</f>
        <v>film &amp; video</v>
      </c>
      <c r="R4" t="str">
        <f>RIGHT(Table1[[#This Row],[Category and Sub-Category]],LEN(Table1[[#This Row],[Category and Sub-Category]])-FIND("/",Table1[[#This Row],[Category and Sub-Category]]))</f>
        <v>television</v>
      </c>
      <c r="S4" s="13">
        <f>(((Table1[[#This Row],[launched_at]]/60)/60)/24)+DATE(1970,1,1)</f>
        <v>42405.702349537038</v>
      </c>
      <c r="T4" s="13">
        <f>(((Table1[[#This Row],[deadline]]/60)/60)/24)+DATE(1970,1,1)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Table1[[#This Row],[pledged]]/Table1[[#This Row],[goal]]</f>
        <v>1.0389999999999999</v>
      </c>
      <c r="P5" s="8">
        <f>IFERROR(Table1[[#This Row],[pledged]]/Table1[[#This Row],[backers_count]],0)</f>
        <v>69.266666666666666</v>
      </c>
      <c r="Q5" t="str">
        <f>LEFT(Table1[[#This Row],[Category and Sub-Category]],FIND("/",Table1[[#This Row],[Category and Sub-Category]])-1)</f>
        <v>film &amp; video</v>
      </c>
      <c r="R5" t="str">
        <f>RIGHT(Table1[[#This Row],[Category and Sub-Category]],LEN(Table1[[#This Row],[Category and Sub-Category]])-FIND("/",Table1[[#This Row],[Category and Sub-Category]]))</f>
        <v>television</v>
      </c>
      <c r="S5" s="13">
        <f>(((Table1[[#This Row],[launched_at]]/60)/60)/24)+DATE(1970,1,1)</f>
        <v>41828.515127314815</v>
      </c>
      <c r="T5" s="13">
        <f>(((Table1[[#This Row],[deadline]]/60)/60)/24)+DATE(1970,1,1)</f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Table1[[#This Row],[pledged]]/Table1[[#This Row],[goal]]</f>
        <v>1.2299154545454545</v>
      </c>
      <c r="P6" s="8">
        <f>IFERROR(Table1[[#This Row],[pledged]]/Table1[[#This Row],[backers_count]],0)</f>
        <v>190.55028169014085</v>
      </c>
      <c r="Q6" t="str">
        <f>LEFT(Table1[[#This Row],[Category and Sub-Category]],FIND("/",Table1[[#This Row],[Category and Sub-Category]])-1)</f>
        <v>film &amp; video</v>
      </c>
      <c r="R6" t="str">
        <f>RIGHT(Table1[[#This Row],[Category and Sub-Category]],LEN(Table1[[#This Row],[Category and Sub-Category]])-FIND("/",Table1[[#This Row],[Category and Sub-Category]]))</f>
        <v>television</v>
      </c>
      <c r="S6" s="13">
        <f>(((Table1[[#This Row],[launched_at]]/60)/60)/24)+DATE(1970,1,1)</f>
        <v>42327.834247685183</v>
      </c>
      <c r="T6" s="13">
        <f>(((Table1[[#This Row],[deadline]]/60)/60)/24)+DATE(1970,1,1)</f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Table1[[#This Row],[pledged]]/Table1[[#This Row],[goal]]</f>
        <v>1.0977744436109027</v>
      </c>
      <c r="P7" s="8">
        <f>IFERROR(Table1[[#This Row],[pledged]]/Table1[[#This Row],[backers_count]],0)</f>
        <v>93.40425531914893</v>
      </c>
      <c r="Q7" t="str">
        <f>LEFT(Table1[[#This Row],[Category and Sub-Category]],FIND("/",Table1[[#This Row],[Category and Sub-Category]])-1)</f>
        <v>film &amp; video</v>
      </c>
      <c r="R7" t="str">
        <f>RIGHT(Table1[[#This Row],[Category and Sub-Category]],LEN(Table1[[#This Row],[Category and Sub-Category]])-FIND("/",Table1[[#This Row],[Category and Sub-Category]]))</f>
        <v>television</v>
      </c>
      <c r="S7" s="13">
        <f>(((Table1[[#This Row],[launched_at]]/60)/60)/24)+DATE(1970,1,1)</f>
        <v>42563.932951388888</v>
      </c>
      <c r="T7" s="13">
        <f>(((Table1[[#This Row],[deadline]]/60)/60)/24)+DATE(1970,1,1)</f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Table1[[#This Row],[pledged]]/Table1[[#This Row],[goal]]</f>
        <v>1.064875</v>
      </c>
      <c r="P8" s="8">
        <f>IFERROR(Table1[[#This Row],[pledged]]/Table1[[#This Row],[backers_count]],0)</f>
        <v>146.87931034482759</v>
      </c>
      <c r="Q8" t="str">
        <f>LEFT(Table1[[#This Row],[Category and Sub-Category]],FIND("/",Table1[[#This Row],[Category and Sub-Category]])-1)</f>
        <v>film &amp; video</v>
      </c>
      <c r="R8" t="str">
        <f>RIGHT(Table1[[#This Row],[Category and Sub-Category]],LEN(Table1[[#This Row],[Category and Sub-Category]])-FIND("/",Table1[[#This Row],[Category and Sub-Category]]))</f>
        <v>television</v>
      </c>
      <c r="S8" s="13">
        <f>(((Table1[[#This Row],[launched_at]]/60)/60)/24)+DATE(1970,1,1)</f>
        <v>41794.072337962964</v>
      </c>
      <c r="T8" s="13">
        <f>(((Table1[[#This Row],[deadline]]/60)/60)/24)+DATE(1970,1,1)</f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Table1[[#This Row],[pledged]]/Table1[[#This Row],[goal]]</f>
        <v>1.0122222222222221</v>
      </c>
      <c r="P9" s="8">
        <f>IFERROR(Table1[[#This Row],[pledged]]/Table1[[#This Row],[backers_count]],0)</f>
        <v>159.82456140350877</v>
      </c>
      <c r="Q9" t="str">
        <f>LEFT(Table1[[#This Row],[Category and Sub-Category]],FIND("/",Table1[[#This Row],[Category and Sub-Category]])-1)</f>
        <v>film &amp; video</v>
      </c>
      <c r="R9" t="str">
        <f>RIGHT(Table1[[#This Row],[Category and Sub-Category]],LEN(Table1[[#This Row],[Category and Sub-Category]])-FIND("/",Table1[[#This Row],[Category and Sub-Category]]))</f>
        <v>television</v>
      </c>
      <c r="S9" s="13">
        <f>(((Table1[[#This Row],[launched_at]]/60)/60)/24)+DATE(1970,1,1)</f>
        <v>42516.047071759262</v>
      </c>
      <c r="T9" s="13">
        <f>(((Table1[[#This Row],[deadline]]/60)/60)/24)+DATE(1970,1,1)</f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Table1[[#This Row],[pledged]]/Table1[[#This Row],[goal]]</f>
        <v>1.0004342857142856</v>
      </c>
      <c r="P10" s="8">
        <f>IFERROR(Table1[[#This Row],[pledged]]/Table1[[#This Row],[backers_count]],0)</f>
        <v>291.79333333333335</v>
      </c>
      <c r="Q10" t="str">
        <f>LEFT(Table1[[#This Row],[Category and Sub-Category]],FIND("/",Table1[[#This Row],[Category and Sub-Category]])-1)</f>
        <v>film &amp; video</v>
      </c>
      <c r="R10" t="str">
        <f>RIGHT(Table1[[#This Row],[Category and Sub-Category]],LEN(Table1[[#This Row],[Category and Sub-Category]])-FIND("/",Table1[[#This Row],[Category and Sub-Category]]))</f>
        <v>television</v>
      </c>
      <c r="S10" s="13">
        <f>(((Table1[[#This Row],[launched_at]]/60)/60)/24)+DATE(1970,1,1)</f>
        <v>42468.94458333333</v>
      </c>
      <c r="T10" s="13">
        <f>(((Table1[[#This Row],[deadline]]/60)/60)/24)+DATE(1970,1,1)</f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Table1[[#This Row],[pledged]]/Table1[[#This Row],[goal]]</f>
        <v>1.2599800000000001</v>
      </c>
      <c r="P11" s="8">
        <f>IFERROR(Table1[[#This Row],[pledged]]/Table1[[#This Row],[backers_count]],0)</f>
        <v>31.499500000000001</v>
      </c>
      <c r="Q11" t="str">
        <f>LEFT(Table1[[#This Row],[Category and Sub-Category]],FIND("/",Table1[[#This Row],[Category and Sub-Category]])-1)</f>
        <v>film &amp; video</v>
      </c>
      <c r="R11" t="str">
        <f>RIGHT(Table1[[#This Row],[Category and Sub-Category]],LEN(Table1[[#This Row],[Category and Sub-Category]])-FIND("/",Table1[[#This Row],[Category and Sub-Category]]))</f>
        <v>television</v>
      </c>
      <c r="S11" s="13">
        <f>(((Table1[[#This Row],[launched_at]]/60)/60)/24)+DATE(1970,1,1)</f>
        <v>42447.103518518517</v>
      </c>
      <c r="T11" s="13">
        <f>(((Table1[[#This Row],[deadline]]/60)/60)/24)+DATE(1970,1,1)</f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Table1[[#This Row],[pledged]]/Table1[[#This Row],[goal]]</f>
        <v>1.0049999999999999</v>
      </c>
      <c r="P12" s="8">
        <f>IFERROR(Table1[[#This Row],[pledged]]/Table1[[#This Row],[backers_count]],0)</f>
        <v>158.68421052631578</v>
      </c>
      <c r="Q12" t="str">
        <f>LEFT(Table1[[#This Row],[Category and Sub-Category]],FIND("/",Table1[[#This Row],[Category and Sub-Category]])-1)</f>
        <v>film &amp; video</v>
      </c>
      <c r="R12" t="str">
        <f>RIGHT(Table1[[#This Row],[Category and Sub-Category]],LEN(Table1[[#This Row],[Category and Sub-Category]])-FIND("/",Table1[[#This Row],[Category and Sub-Category]]))</f>
        <v>television</v>
      </c>
      <c r="S12" s="13">
        <f>(((Table1[[#This Row],[launched_at]]/60)/60)/24)+DATE(1970,1,1)</f>
        <v>41780.068043981482</v>
      </c>
      <c r="T12" s="13">
        <f>(((Table1[[#This Row],[deadline]]/60)/60)/24)+DATE(1970,1,1)</f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Table1[[#This Row],[pledged]]/Table1[[#This Row],[goal]]</f>
        <v>1.2050000000000001</v>
      </c>
      <c r="P13" s="8">
        <f>IFERROR(Table1[[#This Row],[pledged]]/Table1[[#This Row],[backers_count]],0)</f>
        <v>80.333333333333329</v>
      </c>
      <c r="Q13" t="str">
        <f>LEFT(Table1[[#This Row],[Category and Sub-Category]],FIND("/",Table1[[#This Row],[Category and Sub-Category]])-1)</f>
        <v>film &amp; video</v>
      </c>
      <c r="R13" t="str">
        <f>RIGHT(Table1[[#This Row],[Category and Sub-Category]],LEN(Table1[[#This Row],[Category and Sub-Category]])-FIND("/",Table1[[#This Row],[Category and Sub-Category]]))</f>
        <v>television</v>
      </c>
      <c r="S13" s="13">
        <f>(((Table1[[#This Row],[launched_at]]/60)/60)/24)+DATE(1970,1,1)</f>
        <v>42572.778495370367</v>
      </c>
      <c r="T13" s="13">
        <f>(((Table1[[#This Row],[deadline]]/60)/60)/24)+DATE(1970,1,1)</f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Table1[[#This Row],[pledged]]/Table1[[#This Row],[goal]]</f>
        <v>1.6529333333333334</v>
      </c>
      <c r="P14" s="8">
        <f>IFERROR(Table1[[#This Row],[pledged]]/Table1[[#This Row],[backers_count]],0)</f>
        <v>59.961305925030231</v>
      </c>
      <c r="Q14" t="str">
        <f>LEFT(Table1[[#This Row],[Category and Sub-Category]],FIND("/",Table1[[#This Row],[Category and Sub-Category]])-1)</f>
        <v>film &amp; video</v>
      </c>
      <c r="R14" t="str">
        <f>RIGHT(Table1[[#This Row],[Category and Sub-Category]],LEN(Table1[[#This Row],[Category and Sub-Category]])-FIND("/",Table1[[#This Row],[Category and Sub-Category]]))</f>
        <v>television</v>
      </c>
      <c r="S14" s="13">
        <f>(((Table1[[#This Row],[launched_at]]/60)/60)/24)+DATE(1970,1,1)</f>
        <v>41791.713252314818</v>
      </c>
      <c r="T14" s="13">
        <f>(((Table1[[#This Row],[deadline]]/60)/60)/24)+DATE(1970,1,1)</f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Table1[[#This Row],[pledged]]/Table1[[#This Row],[goal]]</f>
        <v>1.5997142857142856</v>
      </c>
      <c r="P15" s="8">
        <f>IFERROR(Table1[[#This Row],[pledged]]/Table1[[#This Row],[backers_count]],0)</f>
        <v>109.78431372549019</v>
      </c>
      <c r="Q15" t="str">
        <f>LEFT(Table1[[#This Row],[Category and Sub-Category]],FIND("/",Table1[[#This Row],[Category and Sub-Category]])-1)</f>
        <v>film &amp; video</v>
      </c>
      <c r="R15" t="str">
        <f>RIGHT(Table1[[#This Row],[Category and Sub-Category]],LEN(Table1[[#This Row],[Category and Sub-Category]])-FIND("/",Table1[[#This Row],[Category and Sub-Category]]))</f>
        <v>television</v>
      </c>
      <c r="S15" s="13">
        <f>(((Table1[[#This Row],[launched_at]]/60)/60)/24)+DATE(1970,1,1)</f>
        <v>42508.677187499998</v>
      </c>
      <c r="T15" s="13">
        <f>(((Table1[[#This Row],[deadline]]/60)/60)/24)+DATE(1970,1,1)</f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Table1[[#This Row],[pledged]]/Table1[[#This Row],[goal]]</f>
        <v>1.0093333333333334</v>
      </c>
      <c r="P16" s="8">
        <f>IFERROR(Table1[[#This Row],[pledged]]/Table1[[#This Row],[backers_count]],0)</f>
        <v>147.70731707317074</v>
      </c>
      <c r="Q16" t="str">
        <f>LEFT(Table1[[#This Row],[Category and Sub-Category]],FIND("/",Table1[[#This Row],[Category and Sub-Category]])-1)</f>
        <v>film &amp; video</v>
      </c>
      <c r="R16" t="str">
        <f>RIGHT(Table1[[#This Row],[Category and Sub-Category]],LEN(Table1[[#This Row],[Category and Sub-Category]])-FIND("/",Table1[[#This Row],[Category and Sub-Category]]))</f>
        <v>television</v>
      </c>
      <c r="S16" s="13">
        <f>(((Table1[[#This Row],[launched_at]]/60)/60)/24)+DATE(1970,1,1)</f>
        <v>41808.02648148148</v>
      </c>
      <c r="T16" s="13">
        <f>(((Table1[[#This Row],[deadline]]/60)/60)/24)+DATE(1970,1,1)</f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Table1[[#This Row],[pledged]]/Table1[[#This Row],[goal]]</f>
        <v>1.0660000000000001</v>
      </c>
      <c r="P17" s="8">
        <f>IFERROR(Table1[[#This Row],[pledged]]/Table1[[#This Row],[backers_count]],0)</f>
        <v>21.755102040816325</v>
      </c>
      <c r="Q17" t="str">
        <f>LEFT(Table1[[#This Row],[Category and Sub-Category]],FIND("/",Table1[[#This Row],[Category and Sub-Category]])-1)</f>
        <v>film &amp; video</v>
      </c>
      <c r="R17" t="str">
        <f>RIGHT(Table1[[#This Row],[Category and Sub-Category]],LEN(Table1[[#This Row],[Category and Sub-Category]])-FIND("/",Table1[[#This Row],[Category and Sub-Category]]))</f>
        <v>television</v>
      </c>
      <c r="S17" s="13">
        <f>(((Table1[[#This Row],[launched_at]]/60)/60)/24)+DATE(1970,1,1)</f>
        <v>42256.391875000001</v>
      </c>
      <c r="T17" s="13">
        <f>(((Table1[[#This Row],[deadline]]/60)/60)/24)+DATE(1970,1,1)</f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Table1[[#This Row],[pledged]]/Table1[[#This Row],[goal]]</f>
        <v>1.0024166666666667</v>
      </c>
      <c r="P18" s="8">
        <f>IFERROR(Table1[[#This Row],[pledged]]/Table1[[#This Row],[backers_count]],0)</f>
        <v>171.84285714285716</v>
      </c>
      <c r="Q18" t="str">
        <f>LEFT(Table1[[#This Row],[Category and Sub-Category]],FIND("/",Table1[[#This Row],[Category and Sub-Category]])-1)</f>
        <v>film &amp; video</v>
      </c>
      <c r="R18" t="str">
        <f>RIGHT(Table1[[#This Row],[Category and Sub-Category]],LEN(Table1[[#This Row],[Category and Sub-Category]])-FIND("/",Table1[[#This Row],[Category and Sub-Category]]))</f>
        <v>television</v>
      </c>
      <c r="S18" s="13">
        <f>(((Table1[[#This Row],[launched_at]]/60)/60)/24)+DATE(1970,1,1)</f>
        <v>41760.796423611115</v>
      </c>
      <c r="T18" s="13">
        <f>(((Table1[[#This Row],[deadline]]/60)/60)/24)+DATE(1970,1,1)</f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Table1[[#This Row],[pledged]]/Table1[[#This Row],[goal]]</f>
        <v>1.0066666666666666</v>
      </c>
      <c r="P19" s="8">
        <f>IFERROR(Table1[[#This Row],[pledged]]/Table1[[#This Row],[backers_count]],0)</f>
        <v>41.944444444444443</v>
      </c>
      <c r="Q19" t="str">
        <f>LEFT(Table1[[#This Row],[Category and Sub-Category]],FIND("/",Table1[[#This Row],[Category and Sub-Category]])-1)</f>
        <v>film &amp; video</v>
      </c>
      <c r="R19" t="str">
        <f>RIGHT(Table1[[#This Row],[Category and Sub-Category]],LEN(Table1[[#This Row],[Category and Sub-Category]])-FIND("/",Table1[[#This Row],[Category and Sub-Category]]))</f>
        <v>television</v>
      </c>
      <c r="S19" s="13">
        <f>(((Table1[[#This Row],[launched_at]]/60)/60)/24)+DATE(1970,1,1)</f>
        <v>41917.731736111113</v>
      </c>
      <c r="T19" s="13">
        <f>(((Table1[[#This Row],[deadline]]/60)/60)/24)+DATE(1970,1,1)</f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Table1[[#This Row],[pledged]]/Table1[[#This Row],[goal]]</f>
        <v>1.0632110000000001</v>
      </c>
      <c r="P20" s="8">
        <f>IFERROR(Table1[[#This Row],[pledged]]/Table1[[#This Row],[backers_count]],0)</f>
        <v>93.264122807017543</v>
      </c>
      <c r="Q20" t="str">
        <f>LEFT(Table1[[#This Row],[Category and Sub-Category]],FIND("/",Table1[[#This Row],[Category and Sub-Category]])-1)</f>
        <v>film &amp; video</v>
      </c>
      <c r="R20" t="str">
        <f>RIGHT(Table1[[#This Row],[Category and Sub-Category]],LEN(Table1[[#This Row],[Category and Sub-Category]])-FIND("/",Table1[[#This Row],[Category and Sub-Category]]))</f>
        <v>television</v>
      </c>
      <c r="S20" s="13">
        <f>(((Table1[[#This Row],[launched_at]]/60)/60)/24)+DATE(1970,1,1)</f>
        <v>41869.542314814818</v>
      </c>
      <c r="T20" s="13">
        <f>(((Table1[[#This Row],[deadline]]/60)/60)/24)+DATE(1970,1,1)</f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Table1[[#This Row],[pledged]]/Table1[[#This Row],[goal]]</f>
        <v>1.4529411764705882</v>
      </c>
      <c r="P21" s="8">
        <f>IFERROR(Table1[[#This Row],[pledged]]/Table1[[#This Row],[backers_count]],0)</f>
        <v>56.136363636363633</v>
      </c>
      <c r="Q21" t="str">
        <f>LEFT(Table1[[#This Row],[Category and Sub-Category]],FIND("/",Table1[[#This Row],[Category and Sub-Category]])-1)</f>
        <v>film &amp; video</v>
      </c>
      <c r="R21" t="str">
        <f>RIGHT(Table1[[#This Row],[Category and Sub-Category]],LEN(Table1[[#This Row],[Category and Sub-Category]])-FIND("/",Table1[[#This Row],[Category and Sub-Category]]))</f>
        <v>television</v>
      </c>
      <c r="S21" s="13">
        <f>(((Table1[[#This Row],[launched_at]]/60)/60)/24)+DATE(1970,1,1)</f>
        <v>42175.816365740742</v>
      </c>
      <c r="T21" s="13">
        <f>(((Table1[[#This Row],[deadline]]/60)/60)/24)+DATE(1970,1,1)</f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Table1[[#This Row],[pledged]]/Table1[[#This Row],[goal]]</f>
        <v>1.002</v>
      </c>
      <c r="P22" s="8">
        <f>IFERROR(Table1[[#This Row],[pledged]]/Table1[[#This Row],[backers_count]],0)</f>
        <v>80.16</v>
      </c>
      <c r="Q22" t="str">
        <f>LEFT(Table1[[#This Row],[Category and Sub-Category]],FIND("/",Table1[[#This Row],[Category and Sub-Category]])-1)</f>
        <v>film &amp; video</v>
      </c>
      <c r="R22" t="str">
        <f>RIGHT(Table1[[#This Row],[Category and Sub-Category]],LEN(Table1[[#This Row],[Category and Sub-Category]])-FIND("/",Table1[[#This Row],[Category and Sub-Category]]))</f>
        <v>television</v>
      </c>
      <c r="S22" s="13">
        <f>(((Table1[[#This Row],[launched_at]]/60)/60)/24)+DATE(1970,1,1)</f>
        <v>42200.758240740746</v>
      </c>
      <c r="T22" s="13">
        <f>(((Table1[[#This Row],[deadline]]/60)/60)/24)+DATE(1970,1,1)</f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Table1[[#This Row],[pledged]]/Table1[[#This Row],[goal]]</f>
        <v>1.0913513513513513</v>
      </c>
      <c r="P23" s="8">
        <f>IFERROR(Table1[[#This Row],[pledged]]/Table1[[#This Row],[backers_count]],0)</f>
        <v>199.9009900990099</v>
      </c>
      <c r="Q23" t="str">
        <f>LEFT(Table1[[#This Row],[Category and Sub-Category]],FIND("/",Table1[[#This Row],[Category and Sub-Category]])-1)</f>
        <v>film &amp; video</v>
      </c>
      <c r="R23" t="str">
        <f>RIGHT(Table1[[#This Row],[Category and Sub-Category]],LEN(Table1[[#This Row],[Category and Sub-Category]])-FIND("/",Table1[[#This Row],[Category and Sub-Category]]))</f>
        <v>television</v>
      </c>
      <c r="S23" s="13">
        <f>(((Table1[[#This Row],[launched_at]]/60)/60)/24)+DATE(1970,1,1)</f>
        <v>41878.627187500002</v>
      </c>
      <c r="T23" s="13">
        <f>(((Table1[[#This Row],[deadline]]/60)/60)/24)+DATE(1970,1,1)</f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Table1[[#This Row],[pledged]]/Table1[[#This Row],[goal]]</f>
        <v>1.1714285714285715</v>
      </c>
      <c r="P24" s="8">
        <f>IFERROR(Table1[[#This Row],[pledged]]/Table1[[#This Row],[backers_count]],0)</f>
        <v>51.25</v>
      </c>
      <c r="Q24" t="str">
        <f>LEFT(Table1[[#This Row],[Category and Sub-Category]],FIND("/",Table1[[#This Row],[Category and Sub-Category]])-1)</f>
        <v>film &amp; video</v>
      </c>
      <c r="R24" t="str">
        <f>RIGHT(Table1[[#This Row],[Category and Sub-Category]],LEN(Table1[[#This Row],[Category and Sub-Category]])-FIND("/",Table1[[#This Row],[Category and Sub-Category]]))</f>
        <v>television</v>
      </c>
      <c r="S24" s="13">
        <f>(((Table1[[#This Row],[launched_at]]/60)/60)/24)+DATE(1970,1,1)</f>
        <v>41989.91134259259</v>
      </c>
      <c r="T24" s="13">
        <f>(((Table1[[#This Row],[deadline]]/60)/60)/24)+DATE(1970,1,1)</f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Table1[[#This Row],[pledged]]/Table1[[#This Row],[goal]]</f>
        <v>1.1850000000000001</v>
      </c>
      <c r="P25" s="8">
        <f>IFERROR(Table1[[#This Row],[pledged]]/Table1[[#This Row],[backers_count]],0)</f>
        <v>103.04347826086956</v>
      </c>
      <c r="Q25" t="str">
        <f>LEFT(Table1[[#This Row],[Category and Sub-Category]],FIND("/",Table1[[#This Row],[Category and Sub-Category]])-1)</f>
        <v>film &amp; video</v>
      </c>
      <c r="R25" t="str">
        <f>RIGHT(Table1[[#This Row],[Category and Sub-Category]],LEN(Table1[[#This Row],[Category and Sub-Category]])-FIND("/",Table1[[#This Row],[Category and Sub-Category]]))</f>
        <v>television</v>
      </c>
      <c r="S25" s="13">
        <f>(((Table1[[#This Row],[launched_at]]/60)/60)/24)+DATE(1970,1,1)</f>
        <v>42097.778946759259</v>
      </c>
      <c r="T25" s="13">
        <f>(((Table1[[#This Row],[deadline]]/60)/60)/24)+DATE(1970,1,1)</f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Table1[[#This Row],[pledged]]/Table1[[#This Row],[goal]]</f>
        <v>1.0880768571428572</v>
      </c>
      <c r="P26" s="8">
        <f>IFERROR(Table1[[#This Row],[pledged]]/Table1[[#This Row],[backers_count]],0)</f>
        <v>66.346149825783982</v>
      </c>
      <c r="Q26" t="str">
        <f>LEFT(Table1[[#This Row],[Category and Sub-Category]],FIND("/",Table1[[#This Row],[Category and Sub-Category]])-1)</f>
        <v>film &amp; video</v>
      </c>
      <c r="R26" t="str">
        <f>RIGHT(Table1[[#This Row],[Category and Sub-Category]],LEN(Table1[[#This Row],[Category and Sub-Category]])-FIND("/",Table1[[#This Row],[Category and Sub-Category]]))</f>
        <v>television</v>
      </c>
      <c r="S26" s="13">
        <f>(((Table1[[#This Row],[launched_at]]/60)/60)/24)+DATE(1970,1,1)</f>
        <v>42229.820173611108</v>
      </c>
      <c r="T26" s="13">
        <f>(((Table1[[#This Row],[deadline]]/60)/60)/24)+DATE(1970,1,1)</f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Table1[[#This Row],[pledged]]/Table1[[#This Row],[goal]]</f>
        <v>1.3333333333333333</v>
      </c>
      <c r="P27" s="8">
        <f>IFERROR(Table1[[#This Row],[pledged]]/Table1[[#This Row],[backers_count]],0)</f>
        <v>57.142857142857146</v>
      </c>
      <c r="Q27" t="str">
        <f>LEFT(Table1[[#This Row],[Category and Sub-Category]],FIND("/",Table1[[#This Row],[Category and Sub-Category]])-1)</f>
        <v>film &amp; video</v>
      </c>
      <c r="R27" t="str">
        <f>RIGHT(Table1[[#This Row],[Category and Sub-Category]],LEN(Table1[[#This Row],[Category and Sub-Category]])-FIND("/",Table1[[#This Row],[Category and Sub-Category]]))</f>
        <v>television</v>
      </c>
      <c r="S27" s="13">
        <f>(((Table1[[#This Row],[launched_at]]/60)/60)/24)+DATE(1970,1,1)</f>
        <v>42318.025011574078</v>
      </c>
      <c r="T27" s="13">
        <f>(((Table1[[#This Row],[deadline]]/60)/60)/24)+DATE(1970,1,1)</f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Table1[[#This Row],[pledged]]/Table1[[#This Row],[goal]]</f>
        <v>1.552</v>
      </c>
      <c r="P28" s="8">
        <f>IFERROR(Table1[[#This Row],[pledged]]/Table1[[#This Row],[backers_count]],0)</f>
        <v>102.10526315789474</v>
      </c>
      <c r="Q28" t="str">
        <f>LEFT(Table1[[#This Row],[Category and Sub-Category]],FIND("/",Table1[[#This Row],[Category and Sub-Category]])-1)</f>
        <v>film &amp; video</v>
      </c>
      <c r="R28" t="str">
        <f>RIGHT(Table1[[#This Row],[Category and Sub-Category]],LEN(Table1[[#This Row],[Category and Sub-Category]])-FIND("/",Table1[[#This Row],[Category and Sub-Category]]))</f>
        <v>television</v>
      </c>
      <c r="S28" s="13">
        <f>(((Table1[[#This Row],[launched_at]]/60)/60)/24)+DATE(1970,1,1)</f>
        <v>41828.515555555554</v>
      </c>
      <c r="T28" s="13">
        <f>(((Table1[[#This Row],[deadline]]/60)/60)/24)+DATE(1970,1,1)</f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Table1[[#This Row],[pledged]]/Table1[[#This Row],[goal]]</f>
        <v>1.1172500000000001</v>
      </c>
      <c r="P29" s="8">
        <f>IFERROR(Table1[[#This Row],[pledged]]/Table1[[#This Row],[backers_count]],0)</f>
        <v>148.96666666666667</v>
      </c>
      <c r="Q29" t="str">
        <f>LEFT(Table1[[#This Row],[Category and Sub-Category]],FIND("/",Table1[[#This Row],[Category and Sub-Category]])-1)</f>
        <v>film &amp; video</v>
      </c>
      <c r="R29" t="str">
        <f>RIGHT(Table1[[#This Row],[Category and Sub-Category]],LEN(Table1[[#This Row],[Category and Sub-Category]])-FIND("/",Table1[[#This Row],[Category and Sub-Category]]))</f>
        <v>television</v>
      </c>
      <c r="S29" s="13">
        <f>(((Table1[[#This Row],[launched_at]]/60)/60)/24)+DATE(1970,1,1)</f>
        <v>41929.164733796293</v>
      </c>
      <c r="T29" s="13">
        <f>(((Table1[[#This Row],[deadline]]/60)/60)/24)+DATE(1970,1,1)</f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Table1[[#This Row],[pledged]]/Table1[[#This Row],[goal]]</f>
        <v>1.0035000000000001</v>
      </c>
      <c r="P30" s="8">
        <f>IFERROR(Table1[[#This Row],[pledged]]/Table1[[#This Row],[backers_count]],0)</f>
        <v>169.6056338028169</v>
      </c>
      <c r="Q30" t="str">
        <f>LEFT(Table1[[#This Row],[Category and Sub-Category]],FIND("/",Table1[[#This Row],[Category and Sub-Category]])-1)</f>
        <v>film &amp; video</v>
      </c>
      <c r="R30" t="str">
        <f>RIGHT(Table1[[#This Row],[Category and Sub-Category]],LEN(Table1[[#This Row],[Category and Sub-Category]])-FIND("/",Table1[[#This Row],[Category and Sub-Category]]))</f>
        <v>television</v>
      </c>
      <c r="S30" s="13">
        <f>(((Table1[[#This Row],[launched_at]]/60)/60)/24)+DATE(1970,1,1)</f>
        <v>42324.96393518518</v>
      </c>
      <c r="T30" s="13">
        <f>(((Table1[[#This Row],[deadline]]/60)/60)/24)+DATE(1970,1,1)</f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Table1[[#This Row],[pledged]]/Table1[[#This Row],[goal]]</f>
        <v>1.2333333333333334</v>
      </c>
      <c r="P31" s="8">
        <f>IFERROR(Table1[[#This Row],[pledged]]/Table1[[#This Row],[backers_count]],0)</f>
        <v>31.623931623931625</v>
      </c>
      <c r="Q31" t="str">
        <f>LEFT(Table1[[#This Row],[Category and Sub-Category]],FIND("/",Table1[[#This Row],[Category and Sub-Category]])-1)</f>
        <v>film &amp; video</v>
      </c>
      <c r="R31" t="str">
        <f>RIGHT(Table1[[#This Row],[Category and Sub-Category]],LEN(Table1[[#This Row],[Category and Sub-Category]])-FIND("/",Table1[[#This Row],[Category and Sub-Category]]))</f>
        <v>television</v>
      </c>
      <c r="S31" s="13">
        <f>(((Table1[[#This Row],[launched_at]]/60)/60)/24)+DATE(1970,1,1)</f>
        <v>41812.67324074074</v>
      </c>
      <c r="T31" s="13">
        <f>(((Table1[[#This Row],[deadline]]/60)/60)/24)+DATE(1970,1,1)</f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Table1[[#This Row],[pledged]]/Table1[[#This Row],[goal]]</f>
        <v>1.0129975</v>
      </c>
      <c r="P32" s="8">
        <f>IFERROR(Table1[[#This Row],[pledged]]/Table1[[#This Row],[backers_count]],0)</f>
        <v>76.45264150943396</v>
      </c>
      <c r="Q32" t="str">
        <f>LEFT(Table1[[#This Row],[Category and Sub-Category]],FIND("/",Table1[[#This Row],[Category and Sub-Category]])-1)</f>
        <v>film &amp; video</v>
      </c>
      <c r="R32" t="str">
        <f>RIGHT(Table1[[#This Row],[Category and Sub-Category]],LEN(Table1[[#This Row],[Category and Sub-Category]])-FIND("/",Table1[[#This Row],[Category and Sub-Category]]))</f>
        <v>television</v>
      </c>
      <c r="S32" s="13">
        <f>(((Table1[[#This Row],[launched_at]]/60)/60)/24)+DATE(1970,1,1)</f>
        <v>41842.292997685188</v>
      </c>
      <c r="T32" s="13">
        <f>(((Table1[[#This Row],[deadline]]/60)/60)/24)+DATE(1970,1,1)</f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Table1[[#This Row],[pledged]]/Table1[[#This Row],[goal]]</f>
        <v>1</v>
      </c>
      <c r="P33" s="8">
        <f>IFERROR(Table1[[#This Row],[pledged]]/Table1[[#This Row],[backers_count]],0)</f>
        <v>13</v>
      </c>
      <c r="Q33" t="str">
        <f>LEFT(Table1[[#This Row],[Category and Sub-Category]],FIND("/",Table1[[#This Row],[Category and Sub-Category]])-1)</f>
        <v>film &amp; video</v>
      </c>
      <c r="R33" t="str">
        <f>RIGHT(Table1[[#This Row],[Category and Sub-Category]],LEN(Table1[[#This Row],[Category and Sub-Category]])-FIND("/",Table1[[#This Row],[Category and Sub-Category]]))</f>
        <v>television</v>
      </c>
      <c r="S33" s="13">
        <f>(((Table1[[#This Row],[launched_at]]/60)/60)/24)+DATE(1970,1,1)</f>
        <v>42376.79206018518</v>
      </c>
      <c r="T33" s="13">
        <f>(((Table1[[#This Row],[deadline]]/60)/60)/24)+DATE(1970,1,1)</f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Table1[[#This Row],[pledged]]/Table1[[#This Row],[goal]]</f>
        <v>1.0024604569420035</v>
      </c>
      <c r="P34" s="8">
        <f>IFERROR(Table1[[#This Row],[pledged]]/Table1[[#This Row],[backers_count]],0)</f>
        <v>320.44943820224717</v>
      </c>
      <c r="Q34" t="str">
        <f>LEFT(Table1[[#This Row],[Category and Sub-Category]],FIND("/",Table1[[#This Row],[Category and Sub-Category]])-1)</f>
        <v>film &amp; video</v>
      </c>
      <c r="R34" t="str">
        <f>RIGHT(Table1[[#This Row],[Category and Sub-Category]],LEN(Table1[[#This Row],[Category and Sub-Category]])-FIND("/",Table1[[#This Row],[Category and Sub-Category]]))</f>
        <v>television</v>
      </c>
      <c r="S34" s="13">
        <f>(((Table1[[#This Row],[launched_at]]/60)/60)/24)+DATE(1970,1,1)</f>
        <v>42461.627511574072</v>
      </c>
      <c r="T34" s="13">
        <f>(((Table1[[#This Row],[deadline]]/60)/60)/24)+DATE(1970,1,1)</f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Table1[[#This Row],[pledged]]/Table1[[#This Row],[goal]]</f>
        <v>1.0209523809523811</v>
      </c>
      <c r="P35" s="8">
        <f>IFERROR(Table1[[#This Row],[pledged]]/Table1[[#This Row],[backers_count]],0)</f>
        <v>83.75</v>
      </c>
      <c r="Q35" t="str">
        <f>LEFT(Table1[[#This Row],[Category and Sub-Category]],FIND("/",Table1[[#This Row],[Category and Sub-Category]])-1)</f>
        <v>film &amp; video</v>
      </c>
      <c r="R35" t="str">
        <f>RIGHT(Table1[[#This Row],[Category and Sub-Category]],LEN(Table1[[#This Row],[Category and Sub-Category]])-FIND("/",Table1[[#This Row],[Category and Sub-Category]]))</f>
        <v>television</v>
      </c>
      <c r="S35" s="13">
        <f>(((Table1[[#This Row],[launched_at]]/60)/60)/24)+DATE(1970,1,1)</f>
        <v>42286.660891203705</v>
      </c>
      <c r="T35" s="13">
        <f>(((Table1[[#This Row],[deadline]]/60)/60)/24)+DATE(1970,1,1)</f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Table1[[#This Row],[pledged]]/Table1[[#This Row],[goal]]</f>
        <v>1.3046153846153845</v>
      </c>
      <c r="P36" s="8">
        <f>IFERROR(Table1[[#This Row],[pledged]]/Table1[[#This Row],[backers_count]],0)</f>
        <v>49.882352941176471</v>
      </c>
      <c r="Q36" t="str">
        <f>LEFT(Table1[[#This Row],[Category and Sub-Category]],FIND("/",Table1[[#This Row],[Category and Sub-Category]])-1)</f>
        <v>film &amp; video</v>
      </c>
      <c r="R36" t="str">
        <f>RIGHT(Table1[[#This Row],[Category and Sub-Category]],LEN(Table1[[#This Row],[Category and Sub-Category]])-FIND("/",Table1[[#This Row],[Category and Sub-Category]]))</f>
        <v>television</v>
      </c>
      <c r="S36" s="13">
        <f>(((Table1[[#This Row],[launched_at]]/60)/60)/24)+DATE(1970,1,1)</f>
        <v>41841.321770833332</v>
      </c>
      <c r="T36" s="13">
        <f>(((Table1[[#This Row],[deadline]]/60)/60)/24)+DATE(1970,1,1)</f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Table1[[#This Row],[pledged]]/Table1[[#This Row],[goal]]</f>
        <v>1.665</v>
      </c>
      <c r="P37" s="8">
        <f>IFERROR(Table1[[#This Row],[pledged]]/Table1[[#This Row],[backers_count]],0)</f>
        <v>59.464285714285715</v>
      </c>
      <c r="Q37" t="str">
        <f>LEFT(Table1[[#This Row],[Category and Sub-Category]],FIND("/",Table1[[#This Row],[Category and Sub-Category]])-1)</f>
        <v>film &amp; video</v>
      </c>
      <c r="R37" t="str">
        <f>RIGHT(Table1[[#This Row],[Category and Sub-Category]],LEN(Table1[[#This Row],[Category and Sub-Category]])-FIND("/",Table1[[#This Row],[Category and Sub-Category]]))</f>
        <v>television</v>
      </c>
      <c r="S37" s="13">
        <f>(((Table1[[#This Row],[launched_at]]/60)/60)/24)+DATE(1970,1,1)</f>
        <v>42098.291828703703</v>
      </c>
      <c r="T37" s="13">
        <f>(((Table1[[#This Row],[deadline]]/60)/60)/24)+DATE(1970,1,1)</f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Table1[[#This Row],[pledged]]/Table1[[#This Row],[goal]]</f>
        <v>1.4215</v>
      </c>
      <c r="P38" s="8">
        <f>IFERROR(Table1[[#This Row],[pledged]]/Table1[[#This Row],[backers_count]],0)</f>
        <v>193.84090909090909</v>
      </c>
      <c r="Q38" t="str">
        <f>LEFT(Table1[[#This Row],[Category and Sub-Category]],FIND("/",Table1[[#This Row],[Category and Sub-Category]])-1)</f>
        <v>film &amp; video</v>
      </c>
      <c r="R38" t="str">
        <f>RIGHT(Table1[[#This Row],[Category and Sub-Category]],LEN(Table1[[#This Row],[Category and Sub-Category]])-FIND("/",Table1[[#This Row],[Category and Sub-Category]]))</f>
        <v>television</v>
      </c>
      <c r="S38" s="13">
        <f>(((Table1[[#This Row],[launched_at]]/60)/60)/24)+DATE(1970,1,1)</f>
        <v>42068.307002314818</v>
      </c>
      <c r="T38" s="13">
        <f>(((Table1[[#This Row],[deadline]]/60)/60)/24)+DATE(1970,1,1)</f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Table1[[#This Row],[pledged]]/Table1[[#This Row],[goal]]</f>
        <v>1.8344090909090909</v>
      </c>
      <c r="P39" s="8">
        <f>IFERROR(Table1[[#This Row],[pledged]]/Table1[[#This Row],[backers_count]],0)</f>
        <v>159.51383399209487</v>
      </c>
      <c r="Q39" t="str">
        <f>LEFT(Table1[[#This Row],[Category and Sub-Category]],FIND("/",Table1[[#This Row],[Category and Sub-Category]])-1)</f>
        <v>film &amp; video</v>
      </c>
      <c r="R39" t="str">
        <f>RIGHT(Table1[[#This Row],[Category and Sub-Category]],LEN(Table1[[#This Row],[Category and Sub-Category]])-FIND("/",Table1[[#This Row],[Category and Sub-Category]]))</f>
        <v>television</v>
      </c>
      <c r="S39" s="13">
        <f>(((Table1[[#This Row],[launched_at]]/60)/60)/24)+DATE(1970,1,1)</f>
        <v>42032.693043981482</v>
      </c>
      <c r="T39" s="13">
        <f>(((Table1[[#This Row],[deadline]]/60)/60)/24)+DATE(1970,1,1)</f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Table1[[#This Row],[pledged]]/Table1[[#This Row],[goal]]</f>
        <v>1.1004</v>
      </c>
      <c r="P40" s="8">
        <f>IFERROR(Table1[[#This Row],[pledged]]/Table1[[#This Row],[backers_count]],0)</f>
        <v>41.68181818181818</v>
      </c>
      <c r="Q40" t="str">
        <f>LEFT(Table1[[#This Row],[Category and Sub-Category]],FIND("/",Table1[[#This Row],[Category and Sub-Category]])-1)</f>
        <v>film &amp; video</v>
      </c>
      <c r="R40" t="str">
        <f>RIGHT(Table1[[#This Row],[Category and Sub-Category]],LEN(Table1[[#This Row],[Category and Sub-Category]])-FIND("/",Table1[[#This Row],[Category and Sub-Category]]))</f>
        <v>television</v>
      </c>
      <c r="S40" s="13">
        <f>(((Table1[[#This Row],[launched_at]]/60)/60)/24)+DATE(1970,1,1)</f>
        <v>41375.057222222218</v>
      </c>
      <c r="T40" s="13">
        <f>(((Table1[[#This Row],[deadline]]/60)/60)/24)+DATE(1970,1,1)</f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Table1[[#This Row],[pledged]]/Table1[[#This Row],[goal]]</f>
        <v>1.3098000000000001</v>
      </c>
      <c r="P41" s="8">
        <f>IFERROR(Table1[[#This Row],[pledged]]/Table1[[#This Row],[backers_count]],0)</f>
        <v>150.89861751152074</v>
      </c>
      <c r="Q41" t="str">
        <f>LEFT(Table1[[#This Row],[Category and Sub-Category]],FIND("/",Table1[[#This Row],[Category and Sub-Category]])-1)</f>
        <v>film &amp; video</v>
      </c>
      <c r="R41" t="str">
        <f>RIGHT(Table1[[#This Row],[Category and Sub-Category]],LEN(Table1[[#This Row],[Category and Sub-Category]])-FIND("/",Table1[[#This Row],[Category and Sub-Category]]))</f>
        <v>television</v>
      </c>
      <c r="S41" s="13">
        <f>(((Table1[[#This Row],[launched_at]]/60)/60)/24)+DATE(1970,1,1)</f>
        <v>41754.047083333331</v>
      </c>
      <c r="T41" s="13">
        <f>(((Table1[[#This Row],[deadline]]/60)/60)/24)+DATE(1970,1,1)</f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Table1[[#This Row],[pledged]]/Table1[[#This Row],[goal]]</f>
        <v>1.0135000000000001</v>
      </c>
      <c r="P42" s="8">
        <f>IFERROR(Table1[[#This Row],[pledged]]/Table1[[#This Row],[backers_count]],0)</f>
        <v>126.6875</v>
      </c>
      <c r="Q42" t="str">
        <f>LEFT(Table1[[#This Row],[Category and Sub-Category]],FIND("/",Table1[[#This Row],[Category and Sub-Category]])-1)</f>
        <v>film &amp; video</v>
      </c>
      <c r="R42" t="str">
        <f>RIGHT(Table1[[#This Row],[Category and Sub-Category]],LEN(Table1[[#This Row],[Category and Sub-Category]])-FIND("/",Table1[[#This Row],[Category and Sub-Category]]))</f>
        <v>television</v>
      </c>
      <c r="S42" s="13">
        <f>(((Table1[[#This Row],[launched_at]]/60)/60)/24)+DATE(1970,1,1)</f>
        <v>41789.21398148148</v>
      </c>
      <c r="T42" s="13">
        <f>(((Table1[[#This Row],[deadline]]/60)/60)/24)+DATE(1970,1,1)</f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Table1[[#This Row],[pledged]]/Table1[[#This Row],[goal]]</f>
        <v>1</v>
      </c>
      <c r="P43" s="8">
        <f>IFERROR(Table1[[#This Row],[pledged]]/Table1[[#This Row],[backers_count]],0)</f>
        <v>105.26315789473684</v>
      </c>
      <c r="Q43" t="str">
        <f>LEFT(Table1[[#This Row],[Category and Sub-Category]],FIND("/",Table1[[#This Row],[Category and Sub-Category]])-1)</f>
        <v>film &amp; video</v>
      </c>
      <c r="R43" t="str">
        <f>RIGHT(Table1[[#This Row],[Category and Sub-Category]],LEN(Table1[[#This Row],[Category and Sub-Category]])-FIND("/",Table1[[#This Row],[Category and Sub-Category]]))</f>
        <v>television</v>
      </c>
      <c r="S43" s="13">
        <f>(((Table1[[#This Row],[launched_at]]/60)/60)/24)+DATE(1970,1,1)</f>
        <v>41887.568912037037</v>
      </c>
      <c r="T43" s="13">
        <f>(((Table1[[#This Row],[deadline]]/60)/60)/24)+DATE(1970,1,1)</f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Table1[[#This Row],[pledged]]/Table1[[#This Row],[goal]]</f>
        <v>1.4185714285714286</v>
      </c>
      <c r="P44" s="8">
        <f>IFERROR(Table1[[#This Row],[pledged]]/Table1[[#This Row],[backers_count]],0)</f>
        <v>117.51479289940828</v>
      </c>
      <c r="Q44" t="str">
        <f>LEFT(Table1[[#This Row],[Category and Sub-Category]],FIND("/",Table1[[#This Row],[Category and Sub-Category]])-1)</f>
        <v>film &amp; video</v>
      </c>
      <c r="R44" t="str">
        <f>RIGHT(Table1[[#This Row],[Category and Sub-Category]],LEN(Table1[[#This Row],[Category and Sub-Category]])-FIND("/",Table1[[#This Row],[Category and Sub-Category]]))</f>
        <v>television</v>
      </c>
      <c r="S44" s="13">
        <f>(((Table1[[#This Row],[launched_at]]/60)/60)/24)+DATE(1970,1,1)</f>
        <v>41971.639189814814</v>
      </c>
      <c r="T44" s="13">
        <f>(((Table1[[#This Row],[deadline]]/60)/60)/24)+DATE(1970,1,1)</f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Table1[[#This Row],[pledged]]/Table1[[#This Row],[goal]]</f>
        <v>3.0865999999999998</v>
      </c>
      <c r="P45" s="8">
        <f>IFERROR(Table1[[#This Row],[pledged]]/Table1[[#This Row],[backers_count]],0)</f>
        <v>117.36121673003802</v>
      </c>
      <c r="Q45" t="str">
        <f>LEFT(Table1[[#This Row],[Category and Sub-Category]],FIND("/",Table1[[#This Row],[Category and Sub-Category]])-1)</f>
        <v>film &amp; video</v>
      </c>
      <c r="R45" t="str">
        <f>RIGHT(Table1[[#This Row],[Category and Sub-Category]],LEN(Table1[[#This Row],[Category and Sub-Category]])-FIND("/",Table1[[#This Row],[Category and Sub-Category]]))</f>
        <v>television</v>
      </c>
      <c r="S45" s="13">
        <f>(((Table1[[#This Row],[launched_at]]/60)/60)/24)+DATE(1970,1,1)</f>
        <v>41802.790347222224</v>
      </c>
      <c r="T45" s="13">
        <f>(((Table1[[#This Row],[deadline]]/60)/60)/24)+DATE(1970,1,1)</f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Table1[[#This Row],[pledged]]/Table1[[#This Row],[goal]]</f>
        <v>1</v>
      </c>
      <c r="P46" s="8">
        <f>IFERROR(Table1[[#This Row],[pledged]]/Table1[[#This Row],[backers_count]],0)</f>
        <v>133.33333333333334</v>
      </c>
      <c r="Q46" t="str">
        <f>LEFT(Table1[[#This Row],[Category and Sub-Category]],FIND("/",Table1[[#This Row],[Category and Sub-Category]])-1)</f>
        <v>film &amp; video</v>
      </c>
      <c r="R46" t="str">
        <f>RIGHT(Table1[[#This Row],[Category and Sub-Category]],LEN(Table1[[#This Row],[Category and Sub-Category]])-FIND("/",Table1[[#This Row],[Category and Sub-Category]]))</f>
        <v>television</v>
      </c>
      <c r="S46" s="13">
        <f>(((Table1[[#This Row],[launched_at]]/60)/60)/24)+DATE(1970,1,1)</f>
        <v>41874.098807870374</v>
      </c>
      <c r="T46" s="13">
        <f>(((Table1[[#This Row],[deadline]]/60)/60)/24)+DATE(1970,1,1)</f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Table1[[#This Row],[pledged]]/Table1[[#This Row],[goal]]</f>
        <v>1.2</v>
      </c>
      <c r="P47" s="8">
        <f>IFERROR(Table1[[#This Row],[pledged]]/Table1[[#This Row],[backers_count]],0)</f>
        <v>98.360655737704917</v>
      </c>
      <c r="Q47" t="str">
        <f>LEFT(Table1[[#This Row],[Category and Sub-Category]],FIND("/",Table1[[#This Row],[Category and Sub-Category]])-1)</f>
        <v>film &amp; video</v>
      </c>
      <c r="R47" t="str">
        <f>RIGHT(Table1[[#This Row],[Category and Sub-Category]],LEN(Table1[[#This Row],[Category and Sub-Category]])-FIND("/",Table1[[#This Row],[Category and Sub-Category]]))</f>
        <v>television</v>
      </c>
      <c r="S47" s="13">
        <f>(((Table1[[#This Row],[launched_at]]/60)/60)/24)+DATE(1970,1,1)</f>
        <v>42457.623923611114</v>
      </c>
      <c r="T47" s="13">
        <f>(((Table1[[#This Row],[deadline]]/60)/60)/24)+DATE(1970,1,1)</f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Table1[[#This Row],[pledged]]/Table1[[#This Row],[goal]]</f>
        <v>1.0416666666666667</v>
      </c>
      <c r="P48" s="8">
        <f>IFERROR(Table1[[#This Row],[pledged]]/Table1[[#This Row],[backers_count]],0)</f>
        <v>194.44444444444446</v>
      </c>
      <c r="Q48" t="str">
        <f>LEFT(Table1[[#This Row],[Category and Sub-Category]],FIND("/",Table1[[#This Row],[Category and Sub-Category]])-1)</f>
        <v>film &amp; video</v>
      </c>
      <c r="R48" t="str">
        <f>RIGHT(Table1[[#This Row],[Category and Sub-Category]],LEN(Table1[[#This Row],[Category and Sub-Category]])-FIND("/",Table1[[#This Row],[Category and Sub-Category]]))</f>
        <v>television</v>
      </c>
      <c r="S48" s="13">
        <f>(((Table1[[#This Row],[launched_at]]/60)/60)/24)+DATE(1970,1,1)</f>
        <v>42323.964976851858</v>
      </c>
      <c r="T48" s="13">
        <f>(((Table1[[#This Row],[deadline]]/60)/60)/24)+DATE(1970,1,1)</f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Table1[[#This Row],[pledged]]/Table1[[#This Row],[goal]]</f>
        <v>1.0761100000000001</v>
      </c>
      <c r="P49" s="8">
        <f>IFERROR(Table1[[#This Row],[pledged]]/Table1[[#This Row],[backers_count]],0)</f>
        <v>76.865000000000009</v>
      </c>
      <c r="Q49" t="str">
        <f>LEFT(Table1[[#This Row],[Category and Sub-Category]],FIND("/",Table1[[#This Row],[Category and Sub-Category]])-1)</f>
        <v>film &amp; video</v>
      </c>
      <c r="R49" t="str">
        <f>RIGHT(Table1[[#This Row],[Category and Sub-Category]],LEN(Table1[[#This Row],[Category and Sub-Category]])-FIND("/",Table1[[#This Row],[Category and Sub-Category]]))</f>
        <v>television</v>
      </c>
      <c r="S49" s="13">
        <f>(((Table1[[#This Row],[launched_at]]/60)/60)/24)+DATE(1970,1,1)</f>
        <v>41932.819525462961</v>
      </c>
      <c r="T49" s="13">
        <f>(((Table1[[#This Row],[deadline]]/60)/60)/24)+DATE(1970,1,1)</f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Table1[[#This Row],[pledged]]/Table1[[#This Row],[goal]]</f>
        <v>1.0794999999999999</v>
      </c>
      <c r="P50" s="8">
        <f>IFERROR(Table1[[#This Row],[pledged]]/Table1[[#This Row],[backers_count]],0)</f>
        <v>56.815789473684212</v>
      </c>
      <c r="Q50" t="str">
        <f>LEFT(Table1[[#This Row],[Category and Sub-Category]],FIND("/",Table1[[#This Row],[Category and Sub-Category]])-1)</f>
        <v>film &amp; video</v>
      </c>
      <c r="R50" t="str">
        <f>RIGHT(Table1[[#This Row],[Category and Sub-Category]],LEN(Table1[[#This Row],[Category and Sub-Category]])-FIND("/",Table1[[#This Row],[Category and Sub-Category]]))</f>
        <v>television</v>
      </c>
      <c r="S50" s="13">
        <f>(((Table1[[#This Row],[launched_at]]/60)/60)/24)+DATE(1970,1,1)</f>
        <v>42033.516898148147</v>
      </c>
      <c r="T50" s="13">
        <f>(((Table1[[#This Row],[deadline]]/60)/60)/24)+DATE(1970,1,1)</f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Table1[[#This Row],[pledged]]/Table1[[#This Row],[goal]]</f>
        <v>1</v>
      </c>
      <c r="P51" s="8">
        <f>IFERROR(Table1[[#This Row],[pledged]]/Table1[[#This Row],[backers_count]],0)</f>
        <v>137.93103448275863</v>
      </c>
      <c r="Q51" t="str">
        <f>LEFT(Table1[[#This Row],[Category and Sub-Category]],FIND("/",Table1[[#This Row],[Category and Sub-Category]])-1)</f>
        <v>film &amp; video</v>
      </c>
      <c r="R51" t="str">
        <f>RIGHT(Table1[[#This Row],[Category and Sub-Category]],LEN(Table1[[#This Row],[Category and Sub-Category]])-FIND("/",Table1[[#This Row],[Category and Sub-Category]]))</f>
        <v>television</v>
      </c>
      <c r="S51" s="13">
        <f>(((Table1[[#This Row],[launched_at]]/60)/60)/24)+DATE(1970,1,1)</f>
        <v>42271.176446759258</v>
      </c>
      <c r="T51" s="13">
        <f>(((Table1[[#This Row],[deadline]]/60)/60)/24)+DATE(1970,1,1)</f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Table1[[#This Row],[pledged]]/Table1[[#This Row],[goal]]</f>
        <v>1</v>
      </c>
      <c r="P52" s="8">
        <f>IFERROR(Table1[[#This Row],[pledged]]/Table1[[#This Row],[backers_count]],0)</f>
        <v>27.272727272727273</v>
      </c>
      <c r="Q52" t="str">
        <f>LEFT(Table1[[#This Row],[Category and Sub-Category]],FIND("/",Table1[[#This Row],[Category and Sub-Category]])-1)</f>
        <v>film &amp; video</v>
      </c>
      <c r="R52" t="str">
        <f>RIGHT(Table1[[#This Row],[Category and Sub-Category]],LEN(Table1[[#This Row],[Category and Sub-Category]])-FIND("/",Table1[[#This Row],[Category and Sub-Category]]))</f>
        <v>television</v>
      </c>
      <c r="S52" s="13">
        <f>(((Table1[[#This Row],[launched_at]]/60)/60)/24)+DATE(1970,1,1)</f>
        <v>41995.752986111111</v>
      </c>
      <c r="T52" s="13">
        <f>(((Table1[[#This Row],[deadline]]/60)/60)/24)+DATE(1970,1,1)</f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Table1[[#This Row],[pledged]]/Table1[[#This Row],[goal]]</f>
        <v>1.2801818181818181</v>
      </c>
      <c r="P53" s="8">
        <f>IFERROR(Table1[[#This Row],[pledged]]/Table1[[#This Row],[backers_count]],0)</f>
        <v>118.33613445378151</v>
      </c>
      <c r="Q53" t="str">
        <f>LEFT(Table1[[#This Row],[Category and Sub-Category]],FIND("/",Table1[[#This Row],[Category and Sub-Category]])-1)</f>
        <v>film &amp; video</v>
      </c>
      <c r="R53" t="str">
        <f>RIGHT(Table1[[#This Row],[Category and Sub-Category]],LEN(Table1[[#This Row],[Category and Sub-Category]])-FIND("/",Table1[[#This Row],[Category and Sub-Category]]))</f>
        <v>television</v>
      </c>
      <c r="S53" s="13">
        <f>(((Table1[[#This Row],[launched_at]]/60)/60)/24)+DATE(1970,1,1)</f>
        <v>42196.928668981483</v>
      </c>
      <c r="T53" s="13">
        <f>(((Table1[[#This Row],[deadline]]/60)/60)/24)+DATE(1970,1,1)</f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Table1[[#This Row],[pledged]]/Table1[[#This Row],[goal]]</f>
        <v>1.1620999999999999</v>
      </c>
      <c r="P54" s="8">
        <f>IFERROR(Table1[[#This Row],[pledged]]/Table1[[#This Row],[backers_count]],0)</f>
        <v>223.48076923076923</v>
      </c>
      <c r="Q54" t="str">
        <f>LEFT(Table1[[#This Row],[Category and Sub-Category]],FIND("/",Table1[[#This Row],[Category and Sub-Category]])-1)</f>
        <v>film &amp; video</v>
      </c>
      <c r="R54" t="str">
        <f>RIGHT(Table1[[#This Row],[Category and Sub-Category]],LEN(Table1[[#This Row],[Category and Sub-Category]])-FIND("/",Table1[[#This Row],[Category and Sub-Category]]))</f>
        <v>television</v>
      </c>
      <c r="S54" s="13">
        <f>(((Table1[[#This Row],[launched_at]]/60)/60)/24)+DATE(1970,1,1)</f>
        <v>41807.701921296299</v>
      </c>
      <c r="T54" s="13">
        <f>(((Table1[[#This Row],[deadline]]/60)/60)/24)+DATE(1970,1,1)</f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Table1[[#This Row],[pledged]]/Table1[[#This Row],[goal]]</f>
        <v>1.0963333333333334</v>
      </c>
      <c r="P55" s="8">
        <f>IFERROR(Table1[[#This Row],[pledged]]/Table1[[#This Row],[backers_count]],0)</f>
        <v>28.111111111111111</v>
      </c>
      <c r="Q55" t="str">
        <f>LEFT(Table1[[#This Row],[Category and Sub-Category]],FIND("/",Table1[[#This Row],[Category and Sub-Category]])-1)</f>
        <v>film &amp; video</v>
      </c>
      <c r="R55" t="str">
        <f>RIGHT(Table1[[#This Row],[Category and Sub-Category]],LEN(Table1[[#This Row],[Category and Sub-Category]])-FIND("/",Table1[[#This Row],[Category and Sub-Category]]))</f>
        <v>television</v>
      </c>
      <c r="S55" s="13">
        <f>(((Table1[[#This Row],[launched_at]]/60)/60)/24)+DATE(1970,1,1)</f>
        <v>41719.549131944441</v>
      </c>
      <c r="T55" s="13">
        <f>(((Table1[[#This Row],[deadline]]/60)/60)/24)+DATE(1970,1,1)</f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Table1[[#This Row],[pledged]]/Table1[[#This Row],[goal]]</f>
        <v>1.01</v>
      </c>
      <c r="P56" s="8">
        <f>IFERROR(Table1[[#This Row],[pledged]]/Table1[[#This Row],[backers_count]],0)</f>
        <v>194.23076923076923</v>
      </c>
      <c r="Q56" t="str">
        <f>LEFT(Table1[[#This Row],[Category and Sub-Category]],FIND("/",Table1[[#This Row],[Category and Sub-Category]])-1)</f>
        <v>film &amp; video</v>
      </c>
      <c r="R56" t="str">
        <f>RIGHT(Table1[[#This Row],[Category and Sub-Category]],LEN(Table1[[#This Row],[Category and Sub-Category]])-FIND("/",Table1[[#This Row],[Category and Sub-Category]]))</f>
        <v>television</v>
      </c>
      <c r="S56" s="13">
        <f>(((Table1[[#This Row],[launched_at]]/60)/60)/24)+DATE(1970,1,1)</f>
        <v>42333.713206018518</v>
      </c>
      <c r="T56" s="13">
        <f>(((Table1[[#This Row],[deadline]]/60)/60)/24)+DATE(1970,1,1)</f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Table1[[#This Row],[pledged]]/Table1[[#This Row],[goal]]</f>
        <v>1.2895348837209302</v>
      </c>
      <c r="P57" s="8">
        <f>IFERROR(Table1[[#This Row],[pledged]]/Table1[[#This Row],[backers_count]],0)</f>
        <v>128.95348837209303</v>
      </c>
      <c r="Q57" t="str">
        <f>LEFT(Table1[[#This Row],[Category and Sub-Category]],FIND("/",Table1[[#This Row],[Category and Sub-Category]])-1)</f>
        <v>film &amp; video</v>
      </c>
      <c r="R57" t="str">
        <f>RIGHT(Table1[[#This Row],[Category and Sub-Category]],LEN(Table1[[#This Row],[Category and Sub-Category]])-FIND("/",Table1[[#This Row],[Category and Sub-Category]]))</f>
        <v>television</v>
      </c>
      <c r="S57" s="13">
        <f>(((Table1[[#This Row],[launched_at]]/60)/60)/24)+DATE(1970,1,1)</f>
        <v>42496.968935185185</v>
      </c>
      <c r="T57" s="13">
        <f>(((Table1[[#This Row],[deadline]]/60)/60)/24)+DATE(1970,1,1)</f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Table1[[#This Row],[pledged]]/Table1[[#This Row],[goal]]</f>
        <v>1.0726249999999999</v>
      </c>
      <c r="P58" s="8">
        <f>IFERROR(Table1[[#This Row],[pledged]]/Table1[[#This Row],[backers_count]],0)</f>
        <v>49.316091954022987</v>
      </c>
      <c r="Q58" t="str">
        <f>LEFT(Table1[[#This Row],[Category and Sub-Category]],FIND("/",Table1[[#This Row],[Category and Sub-Category]])-1)</f>
        <v>film &amp; video</v>
      </c>
      <c r="R58" t="str">
        <f>RIGHT(Table1[[#This Row],[Category and Sub-Category]],LEN(Table1[[#This Row],[Category and Sub-Category]])-FIND("/",Table1[[#This Row],[Category and Sub-Category]]))</f>
        <v>television</v>
      </c>
      <c r="S58" s="13">
        <f>(((Table1[[#This Row],[launched_at]]/60)/60)/24)+DATE(1970,1,1)</f>
        <v>42149.548888888887</v>
      </c>
      <c r="T58" s="13">
        <f>(((Table1[[#This Row],[deadline]]/60)/60)/24)+DATE(1970,1,1)</f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Table1[[#This Row],[pledged]]/Table1[[#This Row],[goal]]</f>
        <v>1.0189999999999999</v>
      </c>
      <c r="P59" s="8">
        <f>IFERROR(Table1[[#This Row],[pledged]]/Table1[[#This Row],[backers_count]],0)</f>
        <v>221.52173913043478</v>
      </c>
      <c r="Q59" t="str">
        <f>LEFT(Table1[[#This Row],[Category and Sub-Category]],FIND("/",Table1[[#This Row],[Category and Sub-Category]])-1)</f>
        <v>film &amp; video</v>
      </c>
      <c r="R59" t="str">
        <f>RIGHT(Table1[[#This Row],[Category and Sub-Category]],LEN(Table1[[#This Row],[Category and Sub-Category]])-FIND("/",Table1[[#This Row],[Category and Sub-Category]]))</f>
        <v>television</v>
      </c>
      <c r="S59" s="13">
        <f>(((Table1[[#This Row],[launched_at]]/60)/60)/24)+DATE(1970,1,1)</f>
        <v>42089.83289351852</v>
      </c>
      <c r="T59" s="13">
        <f>(((Table1[[#This Row],[deadline]]/60)/60)/24)+DATE(1970,1,1)</f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Table1[[#This Row],[pledged]]/Table1[[#This Row],[goal]]</f>
        <v>1.0290999999999999</v>
      </c>
      <c r="P60" s="8">
        <f>IFERROR(Table1[[#This Row],[pledged]]/Table1[[#This Row],[backers_count]],0)</f>
        <v>137.21333333333334</v>
      </c>
      <c r="Q60" t="str">
        <f>LEFT(Table1[[#This Row],[Category and Sub-Category]],FIND("/",Table1[[#This Row],[Category and Sub-Category]])-1)</f>
        <v>film &amp; video</v>
      </c>
      <c r="R60" t="str">
        <f>RIGHT(Table1[[#This Row],[Category and Sub-Category]],LEN(Table1[[#This Row],[Category and Sub-Category]])-FIND("/",Table1[[#This Row],[Category and Sub-Category]]))</f>
        <v>television</v>
      </c>
      <c r="S60" s="13">
        <f>(((Table1[[#This Row],[launched_at]]/60)/60)/24)+DATE(1970,1,1)</f>
        <v>41932.745046296295</v>
      </c>
      <c r="T60" s="13">
        <f>(((Table1[[#This Row],[deadline]]/60)/60)/24)+DATE(1970,1,1)</f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Table1[[#This Row],[pledged]]/Table1[[#This Row],[goal]]</f>
        <v>1.0012570000000001</v>
      </c>
      <c r="P61" s="8">
        <f>IFERROR(Table1[[#This Row],[pledged]]/Table1[[#This Row],[backers_count]],0)</f>
        <v>606.82242424242418</v>
      </c>
      <c r="Q61" t="str">
        <f>LEFT(Table1[[#This Row],[Category and Sub-Category]],FIND("/",Table1[[#This Row],[Category and Sub-Category]])-1)</f>
        <v>film &amp; video</v>
      </c>
      <c r="R61" t="str">
        <f>RIGHT(Table1[[#This Row],[Category and Sub-Category]],LEN(Table1[[#This Row],[Category and Sub-Category]])-FIND("/",Table1[[#This Row],[Category and Sub-Category]]))</f>
        <v>television</v>
      </c>
      <c r="S61" s="13">
        <f>(((Table1[[#This Row],[launched_at]]/60)/60)/24)+DATE(1970,1,1)</f>
        <v>42230.23583333334</v>
      </c>
      <c r="T61" s="13">
        <f>(((Table1[[#This Row],[deadline]]/60)/60)/24)+DATE(1970,1,1)</f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Table1[[#This Row],[pledged]]/Table1[[#This Row],[goal]]</f>
        <v>1.0329622222222221</v>
      </c>
      <c r="P62" s="8">
        <f>IFERROR(Table1[[#This Row],[pledged]]/Table1[[#This Row],[backers_count]],0)</f>
        <v>43.040092592592593</v>
      </c>
      <c r="Q62" t="str">
        <f>LEFT(Table1[[#This Row],[Category and Sub-Category]],FIND("/",Table1[[#This Row],[Category and Sub-Category]])-1)</f>
        <v>film &amp; video</v>
      </c>
      <c r="R62" t="str">
        <f>RIGHT(Table1[[#This Row],[Category and Sub-Category]],LEN(Table1[[#This Row],[Category and Sub-Category]])-FIND("/",Table1[[#This Row],[Category and Sub-Category]]))</f>
        <v>shorts</v>
      </c>
      <c r="S62" s="13">
        <f>(((Table1[[#This Row],[launched_at]]/60)/60)/24)+DATE(1970,1,1)</f>
        <v>41701.901817129627</v>
      </c>
      <c r="T62" s="13">
        <f>(((Table1[[#This Row],[deadline]]/60)/60)/24)+DATE(1970,1,1)</f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Table1[[#This Row],[pledged]]/Table1[[#This Row],[goal]]</f>
        <v>1.4830000000000001</v>
      </c>
      <c r="P63" s="8">
        <f>IFERROR(Table1[[#This Row],[pledged]]/Table1[[#This Row],[backers_count]],0)</f>
        <v>322.39130434782606</v>
      </c>
      <c r="Q63" t="str">
        <f>LEFT(Table1[[#This Row],[Category and Sub-Category]],FIND("/",Table1[[#This Row],[Category and Sub-Category]])-1)</f>
        <v>film &amp; video</v>
      </c>
      <c r="R63" t="str">
        <f>RIGHT(Table1[[#This Row],[Category and Sub-Category]],LEN(Table1[[#This Row],[Category and Sub-Category]])-FIND("/",Table1[[#This Row],[Category and Sub-Category]]))</f>
        <v>shorts</v>
      </c>
      <c r="S63" s="13">
        <f>(((Table1[[#This Row],[launched_at]]/60)/60)/24)+DATE(1970,1,1)</f>
        <v>41409.814317129632</v>
      </c>
      <c r="T63" s="13">
        <f>(((Table1[[#This Row],[deadline]]/60)/60)/24)+DATE(1970,1,1)</f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Table1[[#This Row],[pledged]]/Table1[[#This Row],[goal]]</f>
        <v>1.5473333333333332</v>
      </c>
      <c r="P64" s="8">
        <f>IFERROR(Table1[[#This Row],[pledged]]/Table1[[#This Row],[backers_count]],0)</f>
        <v>96.708333333333329</v>
      </c>
      <c r="Q64" t="str">
        <f>LEFT(Table1[[#This Row],[Category and Sub-Category]],FIND("/",Table1[[#This Row],[Category and Sub-Category]])-1)</f>
        <v>film &amp; video</v>
      </c>
      <c r="R64" t="str">
        <f>RIGHT(Table1[[#This Row],[Category and Sub-Category]],LEN(Table1[[#This Row],[Category and Sub-Category]])-FIND("/",Table1[[#This Row],[Category and Sub-Category]]))</f>
        <v>shorts</v>
      </c>
      <c r="S64" s="13">
        <f>(((Table1[[#This Row],[launched_at]]/60)/60)/24)+DATE(1970,1,1)</f>
        <v>41311.799513888887</v>
      </c>
      <c r="T64" s="13">
        <f>(((Table1[[#This Row],[deadline]]/60)/60)/24)+DATE(1970,1,1)</f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Table1[[#This Row],[pledged]]/Table1[[#This Row],[goal]]</f>
        <v>1.1351849999999999</v>
      </c>
      <c r="P65" s="8">
        <f>IFERROR(Table1[[#This Row],[pledged]]/Table1[[#This Row],[backers_count]],0)</f>
        <v>35.474531249999998</v>
      </c>
      <c r="Q65" t="str">
        <f>LEFT(Table1[[#This Row],[Category and Sub-Category]],FIND("/",Table1[[#This Row],[Category and Sub-Category]])-1)</f>
        <v>film &amp; video</v>
      </c>
      <c r="R65" t="str">
        <f>RIGHT(Table1[[#This Row],[Category and Sub-Category]],LEN(Table1[[#This Row],[Category and Sub-Category]])-FIND("/",Table1[[#This Row],[Category and Sub-Category]]))</f>
        <v>shorts</v>
      </c>
      <c r="S65" s="13">
        <f>(((Table1[[#This Row],[launched_at]]/60)/60)/24)+DATE(1970,1,1)</f>
        <v>41612.912187499998</v>
      </c>
      <c r="T65" s="13">
        <f>(((Table1[[#This Row],[deadline]]/60)/60)/24)+DATE(1970,1,1)</f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Table1[[#This Row],[pledged]]/Table1[[#This Row],[goal]]</f>
        <v>1.7333333333333334</v>
      </c>
      <c r="P66" s="8">
        <f>IFERROR(Table1[[#This Row],[pledged]]/Table1[[#This Row],[backers_count]],0)</f>
        <v>86.666666666666671</v>
      </c>
      <c r="Q66" t="str">
        <f>LEFT(Table1[[#This Row],[Category and Sub-Category]],FIND("/",Table1[[#This Row],[Category and Sub-Category]])-1)</f>
        <v>film &amp; video</v>
      </c>
      <c r="R66" t="str">
        <f>RIGHT(Table1[[#This Row],[Category and Sub-Category]],LEN(Table1[[#This Row],[Category and Sub-Category]])-FIND("/",Table1[[#This Row],[Category and Sub-Category]]))</f>
        <v>shorts</v>
      </c>
      <c r="S66" s="13">
        <f>(((Table1[[#This Row],[launched_at]]/60)/60)/24)+DATE(1970,1,1)</f>
        <v>41433.01829861111</v>
      </c>
      <c r="T66" s="13">
        <f>(((Table1[[#This Row],[deadline]]/60)/60)/24)+DATE(1970,1,1)</f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Table1[[#This Row],[pledged]]/Table1[[#This Row],[goal]]</f>
        <v>1.0752857142857142</v>
      </c>
      <c r="P67" s="8">
        <f>IFERROR(Table1[[#This Row],[pledged]]/Table1[[#This Row],[backers_count]],0)</f>
        <v>132.05263157894737</v>
      </c>
      <c r="Q67" t="str">
        <f>LEFT(Table1[[#This Row],[Category and Sub-Category]],FIND("/",Table1[[#This Row],[Category and Sub-Category]])-1)</f>
        <v>film &amp; video</v>
      </c>
      <c r="R67" t="str">
        <f>RIGHT(Table1[[#This Row],[Category and Sub-Category]],LEN(Table1[[#This Row],[Category and Sub-Category]])-FIND("/",Table1[[#This Row],[Category and Sub-Category]]))</f>
        <v>shorts</v>
      </c>
      <c r="S67" s="13">
        <f>(((Table1[[#This Row],[launched_at]]/60)/60)/24)+DATE(1970,1,1)</f>
        <v>41835.821226851855</v>
      </c>
      <c r="T67" s="13">
        <f>(((Table1[[#This Row],[deadline]]/60)/60)/24)+DATE(1970,1,1)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Table1[[#This Row],[pledged]]/Table1[[#This Row],[goal]]</f>
        <v>1.1859999999999999</v>
      </c>
      <c r="P68" s="8">
        <f>IFERROR(Table1[[#This Row],[pledged]]/Table1[[#This Row],[backers_count]],0)</f>
        <v>91.230769230769226</v>
      </c>
      <c r="Q68" t="str">
        <f>LEFT(Table1[[#This Row],[Category and Sub-Category]],FIND("/",Table1[[#This Row],[Category and Sub-Category]])-1)</f>
        <v>film &amp; video</v>
      </c>
      <c r="R68" t="str">
        <f>RIGHT(Table1[[#This Row],[Category and Sub-Category]],LEN(Table1[[#This Row],[Category and Sub-Category]])-FIND("/",Table1[[#This Row],[Category and Sub-Category]]))</f>
        <v>shorts</v>
      </c>
      <c r="S68" s="13">
        <f>(((Table1[[#This Row],[launched_at]]/60)/60)/24)+DATE(1970,1,1)</f>
        <v>42539.849768518514</v>
      </c>
      <c r="T68" s="13">
        <f>(((Table1[[#This Row],[deadline]]/60)/60)/24)+DATE(1970,1,1)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Table1[[#This Row],[pledged]]/Table1[[#This Row],[goal]]</f>
        <v>1.1625000000000001</v>
      </c>
      <c r="P69" s="8">
        <f>IFERROR(Table1[[#This Row],[pledged]]/Table1[[#This Row],[backers_count]],0)</f>
        <v>116.25</v>
      </c>
      <c r="Q69" t="str">
        <f>LEFT(Table1[[#This Row],[Category and Sub-Category]],FIND("/",Table1[[#This Row],[Category and Sub-Category]])-1)</f>
        <v>film &amp; video</v>
      </c>
      <c r="R69" t="str">
        <f>RIGHT(Table1[[#This Row],[Category and Sub-Category]],LEN(Table1[[#This Row],[Category and Sub-Category]])-FIND("/",Table1[[#This Row],[Category and Sub-Category]]))</f>
        <v>shorts</v>
      </c>
      <c r="S69" s="13">
        <f>(((Table1[[#This Row],[launched_at]]/60)/60)/24)+DATE(1970,1,1)</f>
        <v>41075.583379629628</v>
      </c>
      <c r="T69" s="13">
        <f>(((Table1[[#This Row],[deadline]]/60)/60)/24)+DATE(1970,1,1)</f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Table1[[#This Row],[pledged]]/Table1[[#This Row],[goal]]</f>
        <v>1.2716666666666667</v>
      </c>
      <c r="P70" s="8">
        <f>IFERROR(Table1[[#This Row],[pledged]]/Table1[[#This Row],[backers_count]],0)</f>
        <v>21.194444444444443</v>
      </c>
      <c r="Q70" t="str">
        <f>LEFT(Table1[[#This Row],[Category and Sub-Category]],FIND("/",Table1[[#This Row],[Category and Sub-Category]])-1)</f>
        <v>film &amp; video</v>
      </c>
      <c r="R70" t="str">
        <f>RIGHT(Table1[[#This Row],[Category and Sub-Category]],LEN(Table1[[#This Row],[Category and Sub-Category]])-FIND("/",Table1[[#This Row],[Category and Sub-Category]]))</f>
        <v>shorts</v>
      </c>
      <c r="S70" s="13">
        <f>(((Table1[[#This Row],[launched_at]]/60)/60)/24)+DATE(1970,1,1)</f>
        <v>41663.569340277776</v>
      </c>
      <c r="T70" s="13">
        <f>(((Table1[[#This Row],[deadline]]/60)/60)/24)+DATE(1970,1,1)</f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Table1[[#This Row],[pledged]]/Table1[[#This Row],[goal]]</f>
        <v>1.109423</v>
      </c>
      <c r="P71" s="8">
        <f>IFERROR(Table1[[#This Row],[pledged]]/Table1[[#This Row],[backers_count]],0)</f>
        <v>62.327134831460668</v>
      </c>
      <c r="Q71" t="str">
        <f>LEFT(Table1[[#This Row],[Category and Sub-Category]],FIND("/",Table1[[#This Row],[Category and Sub-Category]])-1)</f>
        <v>film &amp; video</v>
      </c>
      <c r="R71" t="str">
        <f>RIGHT(Table1[[#This Row],[Category and Sub-Category]],LEN(Table1[[#This Row],[Category and Sub-Category]])-FIND("/",Table1[[#This Row],[Category and Sub-Category]]))</f>
        <v>shorts</v>
      </c>
      <c r="S71" s="13">
        <f>(((Table1[[#This Row],[launched_at]]/60)/60)/24)+DATE(1970,1,1)</f>
        <v>40786.187789351854</v>
      </c>
      <c r="T71" s="13">
        <f>(((Table1[[#This Row],[deadline]]/60)/60)/24)+DATE(1970,1,1)</f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Table1[[#This Row],[pledged]]/Table1[[#This Row],[goal]]</f>
        <v>1.272</v>
      </c>
      <c r="P72" s="8">
        <f>IFERROR(Table1[[#This Row],[pledged]]/Table1[[#This Row],[backers_count]],0)</f>
        <v>37.411764705882355</v>
      </c>
      <c r="Q72" t="str">
        <f>LEFT(Table1[[#This Row],[Category and Sub-Category]],FIND("/",Table1[[#This Row],[Category and Sub-Category]])-1)</f>
        <v>film &amp; video</v>
      </c>
      <c r="R72" t="str">
        <f>RIGHT(Table1[[#This Row],[Category and Sub-Category]],LEN(Table1[[#This Row],[Category and Sub-Category]])-FIND("/",Table1[[#This Row],[Category and Sub-Category]]))</f>
        <v>shorts</v>
      </c>
      <c r="S72" s="13">
        <f>(((Table1[[#This Row],[launched_at]]/60)/60)/24)+DATE(1970,1,1)</f>
        <v>40730.896354166667</v>
      </c>
      <c r="T72" s="13">
        <f>(((Table1[[#This Row],[deadline]]/60)/60)/24)+DATE(1970,1,1)</f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Table1[[#This Row],[pledged]]/Table1[[#This Row],[goal]]</f>
        <v>1.2394444444444443</v>
      </c>
      <c r="P73" s="8">
        <f>IFERROR(Table1[[#This Row],[pledged]]/Table1[[#This Row],[backers_count]],0)</f>
        <v>69.71875</v>
      </c>
      <c r="Q73" t="str">
        <f>LEFT(Table1[[#This Row],[Category and Sub-Category]],FIND("/",Table1[[#This Row],[Category and Sub-Category]])-1)</f>
        <v>film &amp; video</v>
      </c>
      <c r="R73" t="str">
        <f>RIGHT(Table1[[#This Row],[Category and Sub-Category]],LEN(Table1[[#This Row],[Category and Sub-Category]])-FIND("/",Table1[[#This Row],[Category and Sub-Category]]))</f>
        <v>shorts</v>
      </c>
      <c r="S73" s="13">
        <f>(((Table1[[#This Row],[launched_at]]/60)/60)/24)+DATE(1970,1,1)</f>
        <v>40997.271493055552</v>
      </c>
      <c r="T73" s="13">
        <f>(((Table1[[#This Row],[deadline]]/60)/60)/24)+DATE(1970,1,1)</f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Table1[[#This Row],[pledged]]/Table1[[#This Row],[goal]]</f>
        <v>1.084090909090909</v>
      </c>
      <c r="P74" s="8">
        <f>IFERROR(Table1[[#This Row],[pledged]]/Table1[[#This Row],[backers_count]],0)</f>
        <v>58.170731707317074</v>
      </c>
      <c r="Q74" t="str">
        <f>LEFT(Table1[[#This Row],[Category and Sub-Category]],FIND("/",Table1[[#This Row],[Category and Sub-Category]])-1)</f>
        <v>film &amp; video</v>
      </c>
      <c r="R74" t="str">
        <f>RIGHT(Table1[[#This Row],[Category and Sub-Category]],LEN(Table1[[#This Row],[Category and Sub-Category]])-FIND("/",Table1[[#This Row],[Category and Sub-Category]]))</f>
        <v>shorts</v>
      </c>
      <c r="S74" s="13">
        <f>(((Table1[[#This Row],[launched_at]]/60)/60)/24)+DATE(1970,1,1)</f>
        <v>41208.010196759256</v>
      </c>
      <c r="T74" s="13">
        <f>(((Table1[[#This Row],[deadline]]/60)/60)/24)+DATE(1970,1,1)</f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Table1[[#This Row],[pledged]]/Table1[[#This Row],[goal]]</f>
        <v>1</v>
      </c>
      <c r="P75" s="8">
        <f>IFERROR(Table1[[#This Row],[pledged]]/Table1[[#This Row],[backers_count]],0)</f>
        <v>50</v>
      </c>
      <c r="Q75" t="str">
        <f>LEFT(Table1[[#This Row],[Category and Sub-Category]],FIND("/",Table1[[#This Row],[Category and Sub-Category]])-1)</f>
        <v>film &amp; video</v>
      </c>
      <c r="R75" t="str">
        <f>RIGHT(Table1[[#This Row],[Category and Sub-Category]],LEN(Table1[[#This Row],[Category and Sub-Category]])-FIND("/",Table1[[#This Row],[Category and Sub-Category]]))</f>
        <v>shorts</v>
      </c>
      <c r="S75" s="13">
        <f>(((Table1[[#This Row],[launched_at]]/60)/60)/24)+DATE(1970,1,1)</f>
        <v>40587.75675925926</v>
      </c>
      <c r="T75" s="13">
        <f>(((Table1[[#This Row],[deadline]]/60)/60)/24)+DATE(1970,1,1)</f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Table1[[#This Row],[pledged]]/Table1[[#This Row],[goal]]</f>
        <v>1.1293199999999999</v>
      </c>
      <c r="P76" s="8">
        <f>IFERROR(Table1[[#This Row],[pledged]]/Table1[[#This Row],[backers_count]],0)</f>
        <v>19.471034482758618</v>
      </c>
      <c r="Q76" t="str">
        <f>LEFT(Table1[[#This Row],[Category and Sub-Category]],FIND("/",Table1[[#This Row],[Category and Sub-Category]])-1)</f>
        <v>film &amp; video</v>
      </c>
      <c r="R76" t="str">
        <f>RIGHT(Table1[[#This Row],[Category and Sub-Category]],LEN(Table1[[#This Row],[Category and Sub-Category]])-FIND("/",Table1[[#This Row],[Category and Sub-Category]]))</f>
        <v>shorts</v>
      </c>
      <c r="S76" s="13">
        <f>(((Table1[[#This Row],[launched_at]]/60)/60)/24)+DATE(1970,1,1)</f>
        <v>42360.487210648149</v>
      </c>
      <c r="T76" s="13">
        <f>(((Table1[[#This Row],[deadline]]/60)/60)/24)+DATE(1970,1,1)</f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Table1[[#This Row],[pledged]]/Table1[[#This Row],[goal]]</f>
        <v>1.1542857142857144</v>
      </c>
      <c r="P77" s="8">
        <f>IFERROR(Table1[[#This Row],[pledged]]/Table1[[#This Row],[backers_count]],0)</f>
        <v>85.957446808510639</v>
      </c>
      <c r="Q77" t="str">
        <f>LEFT(Table1[[#This Row],[Category and Sub-Category]],FIND("/",Table1[[#This Row],[Category and Sub-Category]])-1)</f>
        <v>film &amp; video</v>
      </c>
      <c r="R77" t="str">
        <f>RIGHT(Table1[[#This Row],[Category and Sub-Category]],LEN(Table1[[#This Row],[Category and Sub-Category]])-FIND("/",Table1[[#This Row],[Category and Sub-Category]]))</f>
        <v>shorts</v>
      </c>
      <c r="S77" s="13">
        <f>(((Table1[[#This Row],[launched_at]]/60)/60)/24)+DATE(1970,1,1)</f>
        <v>41357.209166666667</v>
      </c>
      <c r="T77" s="13">
        <f>(((Table1[[#This Row],[deadline]]/60)/60)/24)+DATE(1970,1,1)</f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Table1[[#This Row],[pledged]]/Table1[[#This Row],[goal]]</f>
        <v>1.5333333333333334</v>
      </c>
      <c r="P78" s="8">
        <f>IFERROR(Table1[[#This Row],[pledged]]/Table1[[#This Row],[backers_count]],0)</f>
        <v>30.666666666666668</v>
      </c>
      <c r="Q78" t="str">
        <f>LEFT(Table1[[#This Row],[Category and Sub-Category]],FIND("/",Table1[[#This Row],[Category and Sub-Category]])-1)</f>
        <v>film &amp; video</v>
      </c>
      <c r="R78" t="str">
        <f>RIGHT(Table1[[#This Row],[Category and Sub-Category]],LEN(Table1[[#This Row],[Category and Sub-Category]])-FIND("/",Table1[[#This Row],[Category and Sub-Category]]))</f>
        <v>shorts</v>
      </c>
      <c r="S78" s="13">
        <f>(((Table1[[#This Row],[launched_at]]/60)/60)/24)+DATE(1970,1,1)</f>
        <v>40844.691643518519</v>
      </c>
      <c r="T78" s="13">
        <f>(((Table1[[#This Row],[deadline]]/60)/60)/24)+DATE(1970,1,1)</f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Table1[[#This Row],[pledged]]/Table1[[#This Row],[goal]]</f>
        <v>3.9249999999999998</v>
      </c>
      <c r="P79" s="8">
        <f>IFERROR(Table1[[#This Row],[pledged]]/Table1[[#This Row],[backers_count]],0)</f>
        <v>60.384615384615387</v>
      </c>
      <c r="Q79" t="str">
        <f>LEFT(Table1[[#This Row],[Category and Sub-Category]],FIND("/",Table1[[#This Row],[Category and Sub-Category]])-1)</f>
        <v>film &amp; video</v>
      </c>
      <c r="R79" t="str">
        <f>RIGHT(Table1[[#This Row],[Category and Sub-Category]],LEN(Table1[[#This Row],[Category and Sub-Category]])-FIND("/",Table1[[#This Row],[Category and Sub-Category]]))</f>
        <v>shorts</v>
      </c>
      <c r="S79" s="13">
        <f>(((Table1[[#This Row],[launched_at]]/60)/60)/24)+DATE(1970,1,1)</f>
        <v>40997.144872685189</v>
      </c>
      <c r="T79" s="13">
        <f>(((Table1[[#This Row],[deadline]]/60)/60)/24)+DATE(1970,1,1)</f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Table1[[#This Row],[pledged]]/Table1[[#This Row],[goal]]</f>
        <v>27.02</v>
      </c>
      <c r="P80" s="8">
        <f>IFERROR(Table1[[#This Row],[pledged]]/Table1[[#This Row],[backers_count]],0)</f>
        <v>38.6</v>
      </c>
      <c r="Q80" t="str">
        <f>LEFT(Table1[[#This Row],[Category and Sub-Category]],FIND("/",Table1[[#This Row],[Category and Sub-Category]])-1)</f>
        <v>film &amp; video</v>
      </c>
      <c r="R80" t="str">
        <f>RIGHT(Table1[[#This Row],[Category and Sub-Category]],LEN(Table1[[#This Row],[Category and Sub-Category]])-FIND("/",Table1[[#This Row],[Category and Sub-Category]]))</f>
        <v>shorts</v>
      </c>
      <c r="S80" s="13">
        <f>(((Table1[[#This Row],[launched_at]]/60)/60)/24)+DATE(1970,1,1)</f>
        <v>42604.730567129634</v>
      </c>
      <c r="T80" s="13">
        <f>(((Table1[[#This Row],[deadline]]/60)/60)/24)+DATE(1970,1,1)</f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Table1[[#This Row],[pledged]]/Table1[[#This Row],[goal]]</f>
        <v>1.27</v>
      </c>
      <c r="P81" s="8">
        <f>IFERROR(Table1[[#This Row],[pledged]]/Table1[[#This Row],[backers_count]],0)</f>
        <v>40.268292682926827</v>
      </c>
      <c r="Q81" t="str">
        <f>LEFT(Table1[[#This Row],[Category and Sub-Category]],FIND("/",Table1[[#This Row],[Category and Sub-Category]])-1)</f>
        <v>film &amp; video</v>
      </c>
      <c r="R81" t="str">
        <f>RIGHT(Table1[[#This Row],[Category and Sub-Category]],LEN(Table1[[#This Row],[Category and Sub-Category]])-FIND("/",Table1[[#This Row],[Category and Sub-Category]]))</f>
        <v>shorts</v>
      </c>
      <c r="S81" s="13">
        <f>(((Table1[[#This Row],[launched_at]]/60)/60)/24)+DATE(1970,1,1)</f>
        <v>41724.776539351849</v>
      </c>
      <c r="T81" s="13">
        <f>(((Table1[[#This Row],[deadline]]/60)/60)/24)+DATE(1970,1,1)</f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Table1[[#This Row],[pledged]]/Table1[[#This Row],[goal]]</f>
        <v>1.0725</v>
      </c>
      <c r="P82" s="8">
        <f>IFERROR(Table1[[#This Row],[pledged]]/Table1[[#This Row],[backers_count]],0)</f>
        <v>273.82978723404256</v>
      </c>
      <c r="Q82" t="str">
        <f>LEFT(Table1[[#This Row],[Category and Sub-Category]],FIND("/",Table1[[#This Row],[Category and Sub-Category]])-1)</f>
        <v>film &amp; video</v>
      </c>
      <c r="R82" t="str">
        <f>RIGHT(Table1[[#This Row],[Category and Sub-Category]],LEN(Table1[[#This Row],[Category and Sub-Category]])-FIND("/",Table1[[#This Row],[Category and Sub-Category]]))</f>
        <v>shorts</v>
      </c>
      <c r="S82" s="13">
        <f>(((Table1[[#This Row],[launched_at]]/60)/60)/24)+DATE(1970,1,1)</f>
        <v>41583.083981481483</v>
      </c>
      <c r="T82" s="13">
        <f>(((Table1[[#This Row],[deadline]]/60)/60)/24)+DATE(1970,1,1)</f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Table1[[#This Row],[pledged]]/Table1[[#This Row],[goal]]</f>
        <v>1.98</v>
      </c>
      <c r="P83" s="8">
        <f>IFERROR(Table1[[#This Row],[pledged]]/Table1[[#This Row],[backers_count]],0)</f>
        <v>53.035714285714285</v>
      </c>
      <c r="Q83" t="str">
        <f>LEFT(Table1[[#This Row],[Category and Sub-Category]],FIND("/",Table1[[#This Row],[Category and Sub-Category]])-1)</f>
        <v>film &amp; video</v>
      </c>
      <c r="R83" t="str">
        <f>RIGHT(Table1[[#This Row],[Category and Sub-Category]],LEN(Table1[[#This Row],[Category and Sub-Category]])-FIND("/",Table1[[#This Row],[Category and Sub-Category]]))</f>
        <v>shorts</v>
      </c>
      <c r="S83" s="13">
        <f>(((Table1[[#This Row],[launched_at]]/60)/60)/24)+DATE(1970,1,1)</f>
        <v>41100.158877314818</v>
      </c>
      <c r="T83" s="13">
        <f>(((Table1[[#This Row],[deadline]]/60)/60)/24)+DATE(1970,1,1)</f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Table1[[#This Row],[pledged]]/Table1[[#This Row],[goal]]</f>
        <v>1.0001249999999999</v>
      </c>
      <c r="P84" s="8">
        <f>IFERROR(Table1[[#This Row],[pledged]]/Table1[[#This Row],[backers_count]],0)</f>
        <v>40.005000000000003</v>
      </c>
      <c r="Q84" t="str">
        <f>LEFT(Table1[[#This Row],[Category and Sub-Category]],FIND("/",Table1[[#This Row],[Category and Sub-Category]])-1)</f>
        <v>film &amp; video</v>
      </c>
      <c r="R84" t="str">
        <f>RIGHT(Table1[[#This Row],[Category and Sub-Category]],LEN(Table1[[#This Row],[Category and Sub-Category]])-FIND("/",Table1[[#This Row],[Category and Sub-Category]]))</f>
        <v>shorts</v>
      </c>
      <c r="S84" s="13">
        <f>(((Table1[[#This Row],[launched_at]]/60)/60)/24)+DATE(1970,1,1)</f>
        <v>40795.820150462961</v>
      </c>
      <c r="T84" s="13">
        <f>(((Table1[[#This Row],[deadline]]/60)/60)/24)+DATE(1970,1,1)</f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Table1[[#This Row],[pledged]]/Table1[[#This Row],[goal]]</f>
        <v>1.0249999999999999</v>
      </c>
      <c r="P85" s="8">
        <f>IFERROR(Table1[[#This Row],[pledged]]/Table1[[#This Row],[backers_count]],0)</f>
        <v>15.76923076923077</v>
      </c>
      <c r="Q85" t="str">
        <f>LEFT(Table1[[#This Row],[Category and Sub-Category]],FIND("/",Table1[[#This Row],[Category and Sub-Category]])-1)</f>
        <v>film &amp; video</v>
      </c>
      <c r="R85" t="str">
        <f>RIGHT(Table1[[#This Row],[Category and Sub-Category]],LEN(Table1[[#This Row],[Category and Sub-Category]])-FIND("/",Table1[[#This Row],[Category and Sub-Category]]))</f>
        <v>shorts</v>
      </c>
      <c r="S85" s="13">
        <f>(((Table1[[#This Row],[launched_at]]/60)/60)/24)+DATE(1970,1,1)</f>
        <v>42042.615613425922</v>
      </c>
      <c r="T85" s="13">
        <f>(((Table1[[#This Row],[deadline]]/60)/60)/24)+DATE(1970,1,1)</f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Table1[[#This Row],[pledged]]/Table1[[#This Row],[goal]]</f>
        <v>1</v>
      </c>
      <c r="P86" s="8">
        <f>IFERROR(Table1[[#This Row],[pledged]]/Table1[[#This Row],[backers_count]],0)</f>
        <v>71.428571428571431</v>
      </c>
      <c r="Q86" t="str">
        <f>LEFT(Table1[[#This Row],[Category and Sub-Category]],FIND("/",Table1[[#This Row],[Category and Sub-Category]])-1)</f>
        <v>film &amp; video</v>
      </c>
      <c r="R86" t="str">
        <f>RIGHT(Table1[[#This Row],[Category and Sub-Category]],LEN(Table1[[#This Row],[Category and Sub-Category]])-FIND("/",Table1[[#This Row],[Category and Sub-Category]]))</f>
        <v>shorts</v>
      </c>
      <c r="S86" s="13">
        <f>(((Table1[[#This Row],[launched_at]]/60)/60)/24)+DATE(1970,1,1)</f>
        <v>40648.757939814815</v>
      </c>
      <c r="T86" s="13">
        <f>(((Table1[[#This Row],[deadline]]/60)/60)/24)+DATE(1970,1,1)</f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Table1[[#This Row],[pledged]]/Table1[[#This Row],[goal]]</f>
        <v>1.2549999999999999</v>
      </c>
      <c r="P87" s="8">
        <f>IFERROR(Table1[[#This Row],[pledged]]/Table1[[#This Row],[backers_count]],0)</f>
        <v>71.714285714285708</v>
      </c>
      <c r="Q87" t="str">
        <f>LEFT(Table1[[#This Row],[Category and Sub-Category]],FIND("/",Table1[[#This Row],[Category and Sub-Category]])-1)</f>
        <v>film &amp; video</v>
      </c>
      <c r="R87" t="str">
        <f>RIGHT(Table1[[#This Row],[Category and Sub-Category]],LEN(Table1[[#This Row],[Category and Sub-Category]])-FIND("/",Table1[[#This Row],[Category and Sub-Category]]))</f>
        <v>shorts</v>
      </c>
      <c r="S87" s="13">
        <f>(((Table1[[#This Row],[launched_at]]/60)/60)/24)+DATE(1970,1,1)</f>
        <v>40779.125428240739</v>
      </c>
      <c r="T87" s="13">
        <f>(((Table1[[#This Row],[deadline]]/60)/60)/24)+DATE(1970,1,1)</f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Table1[[#This Row],[pledged]]/Table1[[#This Row],[goal]]</f>
        <v>1.0646666666666667</v>
      </c>
      <c r="P88" s="8">
        <f>IFERROR(Table1[[#This Row],[pledged]]/Table1[[#This Row],[backers_count]],0)</f>
        <v>375.76470588235293</v>
      </c>
      <c r="Q88" t="str">
        <f>LEFT(Table1[[#This Row],[Category and Sub-Category]],FIND("/",Table1[[#This Row],[Category and Sub-Category]])-1)</f>
        <v>film &amp; video</v>
      </c>
      <c r="R88" t="str">
        <f>RIGHT(Table1[[#This Row],[Category and Sub-Category]],LEN(Table1[[#This Row],[Category and Sub-Category]])-FIND("/",Table1[[#This Row],[Category and Sub-Category]]))</f>
        <v>shorts</v>
      </c>
      <c r="S88" s="13">
        <f>(((Table1[[#This Row],[launched_at]]/60)/60)/24)+DATE(1970,1,1)</f>
        <v>42291.556076388893</v>
      </c>
      <c r="T88" s="13">
        <f>(((Table1[[#This Row],[deadline]]/60)/60)/24)+DATE(1970,1,1)</f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Table1[[#This Row],[pledged]]/Table1[[#This Row],[goal]]</f>
        <v>1.046</v>
      </c>
      <c r="P89" s="8">
        <f>IFERROR(Table1[[#This Row],[pledged]]/Table1[[#This Row],[backers_count]],0)</f>
        <v>104.6</v>
      </c>
      <c r="Q89" t="str">
        <f>LEFT(Table1[[#This Row],[Category and Sub-Category]],FIND("/",Table1[[#This Row],[Category and Sub-Category]])-1)</f>
        <v>film &amp; video</v>
      </c>
      <c r="R89" t="str">
        <f>RIGHT(Table1[[#This Row],[Category and Sub-Category]],LEN(Table1[[#This Row],[Category and Sub-Category]])-FIND("/",Table1[[#This Row],[Category and Sub-Category]]))</f>
        <v>shorts</v>
      </c>
      <c r="S89" s="13">
        <f>(((Table1[[#This Row],[launched_at]]/60)/60)/24)+DATE(1970,1,1)</f>
        <v>40322.53938657407</v>
      </c>
      <c r="T89" s="13">
        <f>(((Table1[[#This Row],[deadline]]/60)/60)/24)+DATE(1970,1,1)</f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Table1[[#This Row],[pledged]]/Table1[[#This Row],[goal]]</f>
        <v>1.0285714285714285</v>
      </c>
      <c r="P90" s="8">
        <f>IFERROR(Table1[[#This Row],[pledged]]/Table1[[#This Row],[backers_count]],0)</f>
        <v>60</v>
      </c>
      <c r="Q90" t="str">
        <f>LEFT(Table1[[#This Row],[Category and Sub-Category]],FIND("/",Table1[[#This Row],[Category and Sub-Category]])-1)</f>
        <v>film &amp; video</v>
      </c>
      <c r="R90" t="str">
        <f>RIGHT(Table1[[#This Row],[Category and Sub-Category]],LEN(Table1[[#This Row],[Category and Sub-Category]])-FIND("/",Table1[[#This Row],[Category and Sub-Category]]))</f>
        <v>shorts</v>
      </c>
      <c r="S90" s="13">
        <f>(((Table1[[#This Row],[launched_at]]/60)/60)/24)+DATE(1970,1,1)</f>
        <v>41786.65892361111</v>
      </c>
      <c r="T90" s="13">
        <f>(((Table1[[#This Row],[deadline]]/60)/60)/24)+DATE(1970,1,1)</f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Table1[[#This Row],[pledged]]/Table1[[#This Row],[goal]]</f>
        <v>1.1506666666666667</v>
      </c>
      <c r="P91" s="8">
        <f>IFERROR(Table1[[#This Row],[pledged]]/Table1[[#This Row],[backers_count]],0)</f>
        <v>123.28571428571429</v>
      </c>
      <c r="Q91" t="str">
        <f>LEFT(Table1[[#This Row],[Category and Sub-Category]],FIND("/",Table1[[#This Row],[Category and Sub-Category]])-1)</f>
        <v>film &amp; video</v>
      </c>
      <c r="R91" t="str">
        <f>RIGHT(Table1[[#This Row],[Category and Sub-Category]],LEN(Table1[[#This Row],[Category and Sub-Category]])-FIND("/",Table1[[#This Row],[Category and Sub-Category]]))</f>
        <v>shorts</v>
      </c>
      <c r="S91" s="13">
        <f>(((Table1[[#This Row],[launched_at]]/60)/60)/24)+DATE(1970,1,1)</f>
        <v>41402.752222222225</v>
      </c>
      <c r="T91" s="13">
        <f>(((Table1[[#This Row],[deadline]]/60)/60)/24)+DATE(1970,1,1)</f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Table1[[#This Row],[pledged]]/Table1[[#This Row],[goal]]</f>
        <v>1.004</v>
      </c>
      <c r="P92" s="8">
        <f>IFERROR(Table1[[#This Row],[pledged]]/Table1[[#This Row],[backers_count]],0)</f>
        <v>31.375</v>
      </c>
      <c r="Q92" t="str">
        <f>LEFT(Table1[[#This Row],[Category and Sub-Category]],FIND("/",Table1[[#This Row],[Category and Sub-Category]])-1)</f>
        <v>film &amp; video</v>
      </c>
      <c r="R92" t="str">
        <f>RIGHT(Table1[[#This Row],[Category and Sub-Category]],LEN(Table1[[#This Row],[Category and Sub-Category]])-FIND("/",Table1[[#This Row],[Category and Sub-Category]]))</f>
        <v>shorts</v>
      </c>
      <c r="S92" s="13">
        <f>(((Table1[[#This Row],[launched_at]]/60)/60)/24)+DATE(1970,1,1)</f>
        <v>40706.297442129631</v>
      </c>
      <c r="T92" s="13">
        <f>(((Table1[[#This Row],[deadline]]/60)/60)/24)+DATE(1970,1,1)</f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Table1[[#This Row],[pledged]]/Table1[[#This Row],[goal]]</f>
        <v>1.2</v>
      </c>
      <c r="P93" s="8">
        <f>IFERROR(Table1[[#This Row],[pledged]]/Table1[[#This Row],[backers_count]],0)</f>
        <v>78.260869565217391</v>
      </c>
      <c r="Q93" t="str">
        <f>LEFT(Table1[[#This Row],[Category and Sub-Category]],FIND("/",Table1[[#This Row],[Category and Sub-Category]])-1)</f>
        <v>film &amp; video</v>
      </c>
      <c r="R93" t="str">
        <f>RIGHT(Table1[[#This Row],[Category and Sub-Category]],LEN(Table1[[#This Row],[Category and Sub-Category]])-FIND("/",Table1[[#This Row],[Category and Sub-Category]]))</f>
        <v>shorts</v>
      </c>
      <c r="S93" s="13">
        <f>(((Table1[[#This Row],[launched_at]]/60)/60)/24)+DATE(1970,1,1)</f>
        <v>40619.402361111112</v>
      </c>
      <c r="T93" s="13">
        <f>(((Table1[[#This Row],[deadline]]/60)/60)/24)+DATE(1970,1,1)</f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Table1[[#This Row],[pledged]]/Table1[[#This Row],[goal]]</f>
        <v>1.052</v>
      </c>
      <c r="P94" s="8">
        <f>IFERROR(Table1[[#This Row],[pledged]]/Table1[[#This Row],[backers_count]],0)</f>
        <v>122.32558139534883</v>
      </c>
      <c r="Q94" t="str">
        <f>LEFT(Table1[[#This Row],[Category and Sub-Category]],FIND("/",Table1[[#This Row],[Category and Sub-Category]])-1)</f>
        <v>film &amp; video</v>
      </c>
      <c r="R94" t="str">
        <f>RIGHT(Table1[[#This Row],[Category and Sub-Category]],LEN(Table1[[#This Row],[Category and Sub-Category]])-FIND("/",Table1[[#This Row],[Category and Sub-Category]]))</f>
        <v>shorts</v>
      </c>
      <c r="S94" s="13">
        <f>(((Table1[[#This Row],[launched_at]]/60)/60)/24)+DATE(1970,1,1)</f>
        <v>42721.198877314819</v>
      </c>
      <c r="T94" s="13">
        <f>(((Table1[[#This Row],[deadline]]/60)/60)/24)+DATE(1970,1,1)</f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Table1[[#This Row],[pledged]]/Table1[[#This Row],[goal]]</f>
        <v>1.1060000000000001</v>
      </c>
      <c r="P95" s="8">
        <f>IFERROR(Table1[[#This Row],[pledged]]/Table1[[#This Row],[backers_count]],0)</f>
        <v>73.733333333333334</v>
      </c>
      <c r="Q95" t="str">
        <f>LEFT(Table1[[#This Row],[Category and Sub-Category]],FIND("/",Table1[[#This Row],[Category and Sub-Category]])-1)</f>
        <v>film &amp; video</v>
      </c>
      <c r="R95" t="str">
        <f>RIGHT(Table1[[#This Row],[Category and Sub-Category]],LEN(Table1[[#This Row],[Category and Sub-Category]])-FIND("/",Table1[[#This Row],[Category and Sub-Category]]))</f>
        <v>shorts</v>
      </c>
      <c r="S95" s="13">
        <f>(((Table1[[#This Row],[launched_at]]/60)/60)/24)+DATE(1970,1,1)</f>
        <v>41065.858067129629</v>
      </c>
      <c r="T95" s="13">
        <f>(((Table1[[#This Row],[deadline]]/60)/60)/24)+DATE(1970,1,1)</f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Table1[[#This Row],[pledged]]/Table1[[#This Row],[goal]]</f>
        <v>1.04</v>
      </c>
      <c r="P96" s="8">
        <f>IFERROR(Table1[[#This Row],[pledged]]/Table1[[#This Row],[backers_count]],0)</f>
        <v>21.666666666666668</v>
      </c>
      <c r="Q96" t="str">
        <f>LEFT(Table1[[#This Row],[Category and Sub-Category]],FIND("/",Table1[[#This Row],[Category and Sub-Category]])-1)</f>
        <v>film &amp; video</v>
      </c>
      <c r="R96" t="str">
        <f>RIGHT(Table1[[#This Row],[Category and Sub-Category]],LEN(Table1[[#This Row],[Category and Sub-Category]])-FIND("/",Table1[[#This Row],[Category and Sub-Category]]))</f>
        <v>shorts</v>
      </c>
      <c r="S96" s="13">
        <f>(((Table1[[#This Row],[launched_at]]/60)/60)/24)+DATE(1970,1,1)</f>
        <v>41716.717847222222</v>
      </c>
      <c r="T96" s="13">
        <f>(((Table1[[#This Row],[deadline]]/60)/60)/24)+DATE(1970,1,1)</f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Table1[[#This Row],[pledged]]/Table1[[#This Row],[goal]]</f>
        <v>1.3142857142857143</v>
      </c>
      <c r="P97" s="8">
        <f>IFERROR(Table1[[#This Row],[pledged]]/Table1[[#This Row],[backers_count]],0)</f>
        <v>21.904761904761905</v>
      </c>
      <c r="Q97" t="str">
        <f>LEFT(Table1[[#This Row],[Category and Sub-Category]],FIND("/",Table1[[#This Row],[Category and Sub-Category]])-1)</f>
        <v>film &amp; video</v>
      </c>
      <c r="R97" t="str">
        <f>RIGHT(Table1[[#This Row],[Category and Sub-Category]],LEN(Table1[[#This Row],[Category and Sub-Category]])-FIND("/",Table1[[#This Row],[Category and Sub-Category]]))</f>
        <v>shorts</v>
      </c>
      <c r="S97" s="13">
        <f>(((Table1[[#This Row],[launched_at]]/60)/60)/24)+DATE(1970,1,1)</f>
        <v>40935.005104166667</v>
      </c>
      <c r="T97" s="13">
        <f>(((Table1[[#This Row],[deadline]]/60)/60)/24)+DATE(1970,1,1)</f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Table1[[#This Row],[pledged]]/Table1[[#This Row],[goal]]</f>
        <v>1.1466666666666667</v>
      </c>
      <c r="P98" s="8">
        <f>IFERROR(Table1[[#This Row],[pledged]]/Table1[[#This Row],[backers_count]],0)</f>
        <v>50.588235294117645</v>
      </c>
      <c r="Q98" t="str">
        <f>LEFT(Table1[[#This Row],[Category and Sub-Category]],FIND("/",Table1[[#This Row],[Category and Sub-Category]])-1)</f>
        <v>film &amp; video</v>
      </c>
      <c r="R98" t="str">
        <f>RIGHT(Table1[[#This Row],[Category and Sub-Category]],LEN(Table1[[#This Row],[Category and Sub-Category]])-FIND("/",Table1[[#This Row],[Category and Sub-Category]]))</f>
        <v>shorts</v>
      </c>
      <c r="S98" s="13">
        <f>(((Table1[[#This Row],[launched_at]]/60)/60)/24)+DATE(1970,1,1)</f>
        <v>40324.662511574075</v>
      </c>
      <c r="T98" s="13">
        <f>(((Table1[[#This Row],[deadline]]/60)/60)/24)+DATE(1970,1,1)</f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Table1[[#This Row],[pledged]]/Table1[[#This Row],[goal]]</f>
        <v>1.0625</v>
      </c>
      <c r="P99" s="8">
        <f>IFERROR(Table1[[#This Row],[pledged]]/Table1[[#This Row],[backers_count]],0)</f>
        <v>53.125</v>
      </c>
      <c r="Q99" t="str">
        <f>LEFT(Table1[[#This Row],[Category and Sub-Category]],FIND("/",Table1[[#This Row],[Category and Sub-Category]])-1)</f>
        <v>film &amp; video</v>
      </c>
      <c r="R99" t="str">
        <f>RIGHT(Table1[[#This Row],[Category and Sub-Category]],LEN(Table1[[#This Row],[Category and Sub-Category]])-FIND("/",Table1[[#This Row],[Category and Sub-Category]]))</f>
        <v>shorts</v>
      </c>
      <c r="S99" s="13">
        <f>(((Table1[[#This Row],[launched_at]]/60)/60)/24)+DATE(1970,1,1)</f>
        <v>40706.135208333333</v>
      </c>
      <c r="T99" s="13">
        <f>(((Table1[[#This Row],[deadline]]/60)/60)/24)+DATE(1970,1,1)</f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Table1[[#This Row],[pledged]]/Table1[[#This Row],[goal]]</f>
        <v>1.0625</v>
      </c>
      <c r="P100" s="8">
        <f>IFERROR(Table1[[#This Row],[pledged]]/Table1[[#This Row],[backers_count]],0)</f>
        <v>56.666666666666664</v>
      </c>
      <c r="Q100" t="str">
        <f>LEFT(Table1[[#This Row],[Category and Sub-Category]],FIND("/",Table1[[#This Row],[Category and Sub-Category]])-1)</f>
        <v>film &amp; video</v>
      </c>
      <c r="R100" t="str">
        <f>RIGHT(Table1[[#This Row],[Category and Sub-Category]],LEN(Table1[[#This Row],[Category and Sub-Category]])-FIND("/",Table1[[#This Row],[Category and Sub-Category]]))</f>
        <v>shorts</v>
      </c>
      <c r="S100" s="13">
        <f>(((Table1[[#This Row],[launched_at]]/60)/60)/24)+DATE(1970,1,1)</f>
        <v>41214.79483796296</v>
      </c>
      <c r="T100" s="13">
        <f>(((Table1[[#This Row],[deadline]]/60)/60)/24)+DATE(1970,1,1)</f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Table1[[#This Row],[pledged]]/Table1[[#This Row],[goal]]</f>
        <v>1.0601933333333333</v>
      </c>
      <c r="P101" s="8">
        <f>IFERROR(Table1[[#This Row],[pledged]]/Table1[[#This Row],[backers_count]],0)</f>
        <v>40.776666666666664</v>
      </c>
      <c r="Q101" t="str">
        <f>LEFT(Table1[[#This Row],[Category and Sub-Category]],FIND("/",Table1[[#This Row],[Category and Sub-Category]])-1)</f>
        <v>film &amp; video</v>
      </c>
      <c r="R101" t="str">
        <f>RIGHT(Table1[[#This Row],[Category and Sub-Category]],LEN(Table1[[#This Row],[Category and Sub-Category]])-FIND("/",Table1[[#This Row],[Category and Sub-Category]]))</f>
        <v>shorts</v>
      </c>
      <c r="S101" s="13">
        <f>(((Table1[[#This Row],[launched_at]]/60)/60)/24)+DATE(1970,1,1)</f>
        <v>41631.902766203704</v>
      </c>
      <c r="T101" s="13">
        <f>(((Table1[[#This Row],[deadline]]/60)/60)/24)+DATE(1970,1,1)</f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Table1[[#This Row],[pledged]]/Table1[[#This Row],[goal]]</f>
        <v>1</v>
      </c>
      <c r="P102" s="8">
        <f>IFERROR(Table1[[#This Row],[pledged]]/Table1[[#This Row],[backers_count]],0)</f>
        <v>192.30769230769232</v>
      </c>
      <c r="Q102" t="str">
        <f>LEFT(Table1[[#This Row],[Category and Sub-Category]],FIND("/",Table1[[#This Row],[Category and Sub-Category]])-1)</f>
        <v>film &amp; video</v>
      </c>
      <c r="R102" t="str">
        <f>RIGHT(Table1[[#This Row],[Category and Sub-Category]],LEN(Table1[[#This Row],[Category and Sub-Category]])-FIND("/",Table1[[#This Row],[Category and Sub-Category]]))</f>
        <v>shorts</v>
      </c>
      <c r="S102" s="13">
        <f>(((Table1[[#This Row],[launched_at]]/60)/60)/24)+DATE(1970,1,1)</f>
        <v>41197.753310185188</v>
      </c>
      <c r="T102" s="13">
        <f>(((Table1[[#This Row],[deadline]]/60)/60)/24)+DATE(1970,1,1)</f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Table1[[#This Row],[pledged]]/Table1[[#This Row],[goal]]</f>
        <v>1</v>
      </c>
      <c r="P103" s="8">
        <f>IFERROR(Table1[[#This Row],[pledged]]/Table1[[#This Row],[backers_count]],0)</f>
        <v>100</v>
      </c>
      <c r="Q103" t="str">
        <f>LEFT(Table1[[#This Row],[Category and Sub-Category]],FIND("/",Table1[[#This Row],[Category and Sub-Category]])-1)</f>
        <v>film &amp; video</v>
      </c>
      <c r="R103" t="str">
        <f>RIGHT(Table1[[#This Row],[Category and Sub-Category]],LEN(Table1[[#This Row],[Category and Sub-Category]])-FIND("/",Table1[[#This Row],[Category and Sub-Category]]))</f>
        <v>shorts</v>
      </c>
      <c r="S103" s="13">
        <f>(((Table1[[#This Row],[launched_at]]/60)/60)/24)+DATE(1970,1,1)</f>
        <v>41274.776736111111</v>
      </c>
      <c r="T103" s="13">
        <f>(((Table1[[#This Row],[deadline]]/60)/60)/24)+DATE(1970,1,1)</f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Table1[[#This Row],[pledged]]/Table1[[#This Row],[goal]]</f>
        <v>1.2775000000000001</v>
      </c>
      <c r="P104" s="8">
        <f>IFERROR(Table1[[#This Row],[pledged]]/Table1[[#This Row],[backers_count]],0)</f>
        <v>117.92307692307692</v>
      </c>
      <c r="Q104" t="str">
        <f>LEFT(Table1[[#This Row],[Category and Sub-Category]],FIND("/",Table1[[#This Row],[Category and Sub-Category]])-1)</f>
        <v>film &amp; video</v>
      </c>
      <c r="R104" t="str">
        <f>RIGHT(Table1[[#This Row],[Category and Sub-Category]],LEN(Table1[[#This Row],[Category and Sub-Category]])-FIND("/",Table1[[#This Row],[Category and Sub-Category]]))</f>
        <v>shorts</v>
      </c>
      <c r="S104" s="13">
        <f>(((Table1[[#This Row],[launched_at]]/60)/60)/24)+DATE(1970,1,1)</f>
        <v>40505.131168981483</v>
      </c>
      <c r="T104" s="13">
        <f>(((Table1[[#This Row],[deadline]]/60)/60)/24)+DATE(1970,1,1)</f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Table1[[#This Row],[pledged]]/Table1[[#This Row],[goal]]</f>
        <v>1.0515384615384615</v>
      </c>
      <c r="P105" s="8">
        <f>IFERROR(Table1[[#This Row],[pledged]]/Table1[[#This Row],[backers_count]],0)</f>
        <v>27.897959183673468</v>
      </c>
      <c r="Q105" t="str">
        <f>LEFT(Table1[[#This Row],[Category and Sub-Category]],FIND("/",Table1[[#This Row],[Category and Sub-Category]])-1)</f>
        <v>film &amp; video</v>
      </c>
      <c r="R105" t="str">
        <f>RIGHT(Table1[[#This Row],[Category and Sub-Category]],LEN(Table1[[#This Row],[Category and Sub-Category]])-FIND("/",Table1[[#This Row],[Category and Sub-Category]]))</f>
        <v>shorts</v>
      </c>
      <c r="S105" s="13">
        <f>(((Table1[[#This Row],[launched_at]]/60)/60)/24)+DATE(1970,1,1)</f>
        <v>41682.805902777778</v>
      </c>
      <c r="T105" s="13">
        <f>(((Table1[[#This Row],[deadline]]/60)/60)/24)+DATE(1970,1,1)</f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Table1[[#This Row],[pledged]]/Table1[[#This Row],[goal]]</f>
        <v>1.2</v>
      </c>
      <c r="P106" s="8">
        <f>IFERROR(Table1[[#This Row],[pledged]]/Table1[[#This Row],[backers_count]],0)</f>
        <v>60</v>
      </c>
      <c r="Q106" t="str">
        <f>LEFT(Table1[[#This Row],[Category and Sub-Category]],FIND("/",Table1[[#This Row],[Category and Sub-Category]])-1)</f>
        <v>film &amp; video</v>
      </c>
      <c r="R106" t="str">
        <f>RIGHT(Table1[[#This Row],[Category and Sub-Category]],LEN(Table1[[#This Row],[Category and Sub-Category]])-FIND("/",Table1[[#This Row],[Category and Sub-Category]]))</f>
        <v>shorts</v>
      </c>
      <c r="S106" s="13">
        <f>(((Table1[[#This Row],[launched_at]]/60)/60)/24)+DATE(1970,1,1)</f>
        <v>40612.695208333331</v>
      </c>
      <c r="T106" s="13">
        <f>(((Table1[[#This Row],[deadline]]/60)/60)/24)+DATE(1970,1,1)</f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Table1[[#This Row],[pledged]]/Table1[[#This Row],[goal]]</f>
        <v>1.074090909090909</v>
      </c>
      <c r="P107" s="8">
        <f>IFERROR(Table1[[#This Row],[pledged]]/Table1[[#This Row],[backers_count]],0)</f>
        <v>39.383333333333333</v>
      </c>
      <c r="Q107" t="str">
        <f>LEFT(Table1[[#This Row],[Category and Sub-Category]],FIND("/",Table1[[#This Row],[Category and Sub-Category]])-1)</f>
        <v>film &amp; video</v>
      </c>
      <c r="R107" t="str">
        <f>RIGHT(Table1[[#This Row],[Category and Sub-Category]],LEN(Table1[[#This Row],[Category and Sub-Category]])-FIND("/",Table1[[#This Row],[Category and Sub-Category]]))</f>
        <v>shorts</v>
      </c>
      <c r="S107" s="13">
        <f>(((Table1[[#This Row],[launched_at]]/60)/60)/24)+DATE(1970,1,1)</f>
        <v>42485.724768518514</v>
      </c>
      <c r="T107" s="13">
        <f>(((Table1[[#This Row],[deadline]]/60)/60)/24)+DATE(1970,1,1)</f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Table1[[#This Row],[pledged]]/Table1[[#This Row],[goal]]</f>
        <v>1.0049999999999999</v>
      </c>
      <c r="P108" s="8">
        <f>IFERROR(Table1[[#This Row],[pledged]]/Table1[[#This Row],[backers_count]],0)</f>
        <v>186.11111111111111</v>
      </c>
      <c r="Q108" t="str">
        <f>LEFT(Table1[[#This Row],[Category and Sub-Category]],FIND("/",Table1[[#This Row],[Category and Sub-Category]])-1)</f>
        <v>film &amp; video</v>
      </c>
      <c r="R108" t="str">
        <f>RIGHT(Table1[[#This Row],[Category and Sub-Category]],LEN(Table1[[#This Row],[Category and Sub-Category]])-FIND("/",Table1[[#This Row],[Category and Sub-Category]]))</f>
        <v>shorts</v>
      </c>
      <c r="S108" s="13">
        <f>(((Table1[[#This Row],[launched_at]]/60)/60)/24)+DATE(1970,1,1)</f>
        <v>40987.776631944449</v>
      </c>
      <c r="T108" s="13">
        <f>(((Table1[[#This Row],[deadline]]/60)/60)/24)+DATE(1970,1,1)</f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Table1[[#This Row],[pledged]]/Table1[[#This Row],[goal]]</f>
        <v>1.0246666666666666</v>
      </c>
      <c r="P109" s="8">
        <f>IFERROR(Table1[[#This Row],[pledged]]/Table1[[#This Row],[backers_count]],0)</f>
        <v>111.37681159420291</v>
      </c>
      <c r="Q109" t="str">
        <f>LEFT(Table1[[#This Row],[Category and Sub-Category]],FIND("/",Table1[[#This Row],[Category and Sub-Category]])-1)</f>
        <v>film &amp; video</v>
      </c>
      <c r="R109" t="str">
        <f>RIGHT(Table1[[#This Row],[Category and Sub-Category]],LEN(Table1[[#This Row],[Category and Sub-Category]])-FIND("/",Table1[[#This Row],[Category and Sub-Category]]))</f>
        <v>shorts</v>
      </c>
      <c r="S109" s="13">
        <f>(((Table1[[#This Row],[launched_at]]/60)/60)/24)+DATE(1970,1,1)</f>
        <v>40635.982488425929</v>
      </c>
      <c r="T109" s="13">
        <f>(((Table1[[#This Row],[deadline]]/60)/60)/24)+DATE(1970,1,1)</f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Table1[[#This Row],[pledged]]/Table1[[#This Row],[goal]]</f>
        <v>2.4666666666666668</v>
      </c>
      <c r="P110" s="8">
        <f>IFERROR(Table1[[#This Row],[pledged]]/Table1[[#This Row],[backers_count]],0)</f>
        <v>78.723404255319153</v>
      </c>
      <c r="Q110" t="str">
        <f>LEFT(Table1[[#This Row],[Category and Sub-Category]],FIND("/",Table1[[#This Row],[Category and Sub-Category]])-1)</f>
        <v>film &amp; video</v>
      </c>
      <c r="R110" t="str">
        <f>RIGHT(Table1[[#This Row],[Category and Sub-Category]],LEN(Table1[[#This Row],[Category and Sub-Category]])-FIND("/",Table1[[#This Row],[Category and Sub-Category]]))</f>
        <v>shorts</v>
      </c>
      <c r="S110" s="13">
        <f>(((Table1[[#This Row],[launched_at]]/60)/60)/24)+DATE(1970,1,1)</f>
        <v>41365.613078703704</v>
      </c>
      <c r="T110" s="13">
        <f>(((Table1[[#This Row],[deadline]]/60)/60)/24)+DATE(1970,1,1)</f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Table1[[#This Row],[pledged]]/Table1[[#This Row],[goal]]</f>
        <v>2.1949999999999998</v>
      </c>
      <c r="P111" s="8">
        <f>IFERROR(Table1[[#This Row],[pledged]]/Table1[[#This Row],[backers_count]],0)</f>
        <v>46.702127659574465</v>
      </c>
      <c r="Q111" t="str">
        <f>LEFT(Table1[[#This Row],[Category and Sub-Category]],FIND("/",Table1[[#This Row],[Category and Sub-Category]])-1)</f>
        <v>film &amp; video</v>
      </c>
      <c r="R111" t="str">
        <f>RIGHT(Table1[[#This Row],[Category and Sub-Category]],LEN(Table1[[#This Row],[Category and Sub-Category]])-FIND("/",Table1[[#This Row],[Category and Sub-Category]]))</f>
        <v>shorts</v>
      </c>
      <c r="S111" s="13">
        <f>(((Table1[[#This Row],[launched_at]]/60)/60)/24)+DATE(1970,1,1)</f>
        <v>40570.025810185187</v>
      </c>
      <c r="T111" s="13">
        <f>(((Table1[[#This Row],[deadline]]/60)/60)/24)+DATE(1970,1,1)</f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Table1[[#This Row],[pledged]]/Table1[[#This Row],[goal]]</f>
        <v>1.3076923076923077</v>
      </c>
      <c r="P112" s="8">
        <f>IFERROR(Table1[[#This Row],[pledged]]/Table1[[#This Row],[backers_count]],0)</f>
        <v>65.384615384615387</v>
      </c>
      <c r="Q112" t="str">
        <f>LEFT(Table1[[#This Row],[Category and Sub-Category]],FIND("/",Table1[[#This Row],[Category and Sub-Category]])-1)</f>
        <v>film &amp; video</v>
      </c>
      <c r="R112" t="str">
        <f>RIGHT(Table1[[#This Row],[Category and Sub-Category]],LEN(Table1[[#This Row],[Category and Sub-Category]])-FIND("/",Table1[[#This Row],[Category and Sub-Category]]))</f>
        <v>shorts</v>
      </c>
      <c r="S112" s="13">
        <f>(((Table1[[#This Row],[launched_at]]/60)/60)/24)+DATE(1970,1,1)</f>
        <v>41557.949687500004</v>
      </c>
      <c r="T112" s="13">
        <f>(((Table1[[#This Row],[deadline]]/60)/60)/24)+DATE(1970,1,1)</f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Table1[[#This Row],[pledged]]/Table1[[#This Row],[goal]]</f>
        <v>1.5457142857142858</v>
      </c>
      <c r="P113" s="8">
        <f>IFERROR(Table1[[#This Row],[pledged]]/Table1[[#This Row],[backers_count]],0)</f>
        <v>102.0754716981132</v>
      </c>
      <c r="Q113" t="str">
        <f>LEFT(Table1[[#This Row],[Category and Sub-Category]],FIND("/",Table1[[#This Row],[Category and Sub-Category]])-1)</f>
        <v>film &amp; video</v>
      </c>
      <c r="R113" t="str">
        <f>RIGHT(Table1[[#This Row],[Category and Sub-Category]],LEN(Table1[[#This Row],[Category and Sub-Category]])-FIND("/",Table1[[#This Row],[Category and Sub-Category]]))</f>
        <v>shorts</v>
      </c>
      <c r="S113" s="13">
        <f>(((Table1[[#This Row],[launched_at]]/60)/60)/24)+DATE(1970,1,1)</f>
        <v>42125.333182870367</v>
      </c>
      <c r="T113" s="13">
        <f>(((Table1[[#This Row],[deadline]]/60)/60)/24)+DATE(1970,1,1)</f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Table1[[#This Row],[pledged]]/Table1[[#This Row],[goal]]</f>
        <v>1.04</v>
      </c>
      <c r="P114" s="8">
        <f>IFERROR(Table1[[#This Row],[pledged]]/Table1[[#This Row],[backers_count]],0)</f>
        <v>64.197530864197532</v>
      </c>
      <c r="Q114" t="str">
        <f>LEFT(Table1[[#This Row],[Category and Sub-Category]],FIND("/",Table1[[#This Row],[Category and Sub-Category]])-1)</f>
        <v>film &amp; video</v>
      </c>
      <c r="R114" t="str">
        <f>RIGHT(Table1[[#This Row],[Category and Sub-Category]],LEN(Table1[[#This Row],[Category and Sub-Category]])-FIND("/",Table1[[#This Row],[Category and Sub-Category]]))</f>
        <v>shorts</v>
      </c>
      <c r="S114" s="13">
        <f>(((Table1[[#This Row],[launched_at]]/60)/60)/24)+DATE(1970,1,1)</f>
        <v>41718.043032407404</v>
      </c>
      <c r="T114" s="13">
        <f>(((Table1[[#This Row],[deadline]]/60)/60)/24)+DATE(1970,1,1)</f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Table1[[#This Row],[pledged]]/Table1[[#This Row],[goal]]</f>
        <v>1.41</v>
      </c>
      <c r="P115" s="8">
        <f>IFERROR(Table1[[#This Row],[pledged]]/Table1[[#This Row],[backers_count]],0)</f>
        <v>90.384615384615387</v>
      </c>
      <c r="Q115" t="str">
        <f>LEFT(Table1[[#This Row],[Category and Sub-Category]],FIND("/",Table1[[#This Row],[Category and Sub-Category]])-1)</f>
        <v>film &amp; video</v>
      </c>
      <c r="R115" t="str">
        <f>RIGHT(Table1[[#This Row],[Category and Sub-Category]],LEN(Table1[[#This Row],[Category and Sub-Category]])-FIND("/",Table1[[#This Row],[Category and Sub-Category]]))</f>
        <v>shorts</v>
      </c>
      <c r="S115" s="13">
        <f>(((Table1[[#This Row],[launched_at]]/60)/60)/24)+DATE(1970,1,1)</f>
        <v>40753.758425925924</v>
      </c>
      <c r="T115" s="13">
        <f>(((Table1[[#This Row],[deadline]]/60)/60)/24)+DATE(1970,1,1)</f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Table1[[#This Row],[pledged]]/Table1[[#This Row],[goal]]</f>
        <v>1.0333333333333334</v>
      </c>
      <c r="P116" s="8">
        <f>IFERROR(Table1[[#This Row],[pledged]]/Table1[[#This Row],[backers_count]],0)</f>
        <v>88.571428571428569</v>
      </c>
      <c r="Q116" t="str">
        <f>LEFT(Table1[[#This Row],[Category and Sub-Category]],FIND("/",Table1[[#This Row],[Category and Sub-Category]])-1)</f>
        <v>film &amp; video</v>
      </c>
      <c r="R116" t="str">
        <f>RIGHT(Table1[[#This Row],[Category and Sub-Category]],LEN(Table1[[#This Row],[Category and Sub-Category]])-FIND("/",Table1[[#This Row],[Category and Sub-Category]]))</f>
        <v>shorts</v>
      </c>
      <c r="S116" s="13">
        <f>(((Table1[[#This Row],[launched_at]]/60)/60)/24)+DATE(1970,1,1)</f>
        <v>40861.27416666667</v>
      </c>
      <c r="T116" s="13">
        <f>(((Table1[[#This Row],[deadline]]/60)/60)/24)+DATE(1970,1,1)</f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Table1[[#This Row],[pledged]]/Table1[[#This Row],[goal]]</f>
        <v>1.4044444444444444</v>
      </c>
      <c r="P117" s="8">
        <f>IFERROR(Table1[[#This Row],[pledged]]/Table1[[#This Row],[backers_count]],0)</f>
        <v>28.727272727272727</v>
      </c>
      <c r="Q117" t="str">
        <f>LEFT(Table1[[#This Row],[Category and Sub-Category]],FIND("/",Table1[[#This Row],[Category and Sub-Category]])-1)</f>
        <v>film &amp; video</v>
      </c>
      <c r="R117" t="str">
        <f>RIGHT(Table1[[#This Row],[Category and Sub-Category]],LEN(Table1[[#This Row],[Category and Sub-Category]])-FIND("/",Table1[[#This Row],[Category and Sub-Category]]))</f>
        <v>shorts</v>
      </c>
      <c r="S117" s="13">
        <f>(((Table1[[#This Row],[launched_at]]/60)/60)/24)+DATE(1970,1,1)</f>
        <v>40918.738935185182</v>
      </c>
      <c r="T117" s="13">
        <f>(((Table1[[#This Row],[deadline]]/60)/60)/24)+DATE(1970,1,1)</f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Table1[[#This Row],[pledged]]/Table1[[#This Row],[goal]]</f>
        <v>1.1365714285714286</v>
      </c>
      <c r="P118" s="8">
        <f>IFERROR(Table1[[#This Row],[pledged]]/Table1[[#This Row],[backers_count]],0)</f>
        <v>69.78947368421052</v>
      </c>
      <c r="Q118" t="str">
        <f>LEFT(Table1[[#This Row],[Category and Sub-Category]],FIND("/",Table1[[#This Row],[Category and Sub-Category]])-1)</f>
        <v>film &amp; video</v>
      </c>
      <c r="R118" t="str">
        <f>RIGHT(Table1[[#This Row],[Category and Sub-Category]],LEN(Table1[[#This Row],[Category and Sub-Category]])-FIND("/",Table1[[#This Row],[Category and Sub-Category]]))</f>
        <v>shorts</v>
      </c>
      <c r="S118" s="13">
        <f>(((Table1[[#This Row],[launched_at]]/60)/60)/24)+DATE(1970,1,1)</f>
        <v>40595.497164351851</v>
      </c>
      <c r="T118" s="13">
        <f>(((Table1[[#This Row],[deadline]]/60)/60)/24)+DATE(1970,1,1)</f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Table1[[#This Row],[pledged]]/Table1[[#This Row],[goal]]</f>
        <v>1.0049377777777779</v>
      </c>
      <c r="P119" s="8">
        <f>IFERROR(Table1[[#This Row],[pledged]]/Table1[[#This Row],[backers_count]],0)</f>
        <v>167.48962962962963</v>
      </c>
      <c r="Q119" t="str">
        <f>LEFT(Table1[[#This Row],[Category and Sub-Category]],FIND("/",Table1[[#This Row],[Category and Sub-Category]])-1)</f>
        <v>film &amp; video</v>
      </c>
      <c r="R119" t="str">
        <f>RIGHT(Table1[[#This Row],[Category and Sub-Category]],LEN(Table1[[#This Row],[Category and Sub-Category]])-FIND("/",Table1[[#This Row],[Category and Sub-Category]]))</f>
        <v>shorts</v>
      </c>
      <c r="S119" s="13">
        <f>(((Table1[[#This Row],[launched_at]]/60)/60)/24)+DATE(1970,1,1)</f>
        <v>40248.834999999999</v>
      </c>
      <c r="T119" s="13">
        <f>(((Table1[[#This Row],[deadline]]/60)/60)/24)+DATE(1970,1,1)</f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Table1[[#This Row],[pledged]]/Table1[[#This Row],[goal]]</f>
        <v>1.1303159999999999</v>
      </c>
      <c r="P120" s="8">
        <f>IFERROR(Table1[[#This Row],[pledged]]/Table1[[#This Row],[backers_count]],0)</f>
        <v>144.91230769230768</v>
      </c>
      <c r="Q120" t="str">
        <f>LEFT(Table1[[#This Row],[Category and Sub-Category]],FIND("/",Table1[[#This Row],[Category and Sub-Category]])-1)</f>
        <v>film &amp; video</v>
      </c>
      <c r="R120" t="str">
        <f>RIGHT(Table1[[#This Row],[Category and Sub-Category]],LEN(Table1[[#This Row],[Category and Sub-Category]])-FIND("/",Table1[[#This Row],[Category and Sub-Category]]))</f>
        <v>shorts</v>
      </c>
      <c r="S120" s="13">
        <f>(((Table1[[#This Row],[launched_at]]/60)/60)/24)+DATE(1970,1,1)</f>
        <v>40723.053657407407</v>
      </c>
      <c r="T120" s="13">
        <f>(((Table1[[#This Row],[deadline]]/60)/60)/24)+DATE(1970,1,1)</f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Table1[[#This Row],[pledged]]/Table1[[#This Row],[goal]]</f>
        <v>1.0455692307692308</v>
      </c>
      <c r="P121" s="8">
        <f>IFERROR(Table1[[#This Row],[pledged]]/Table1[[#This Row],[backers_count]],0)</f>
        <v>91.840540540540545</v>
      </c>
      <c r="Q121" t="str">
        <f>LEFT(Table1[[#This Row],[Category and Sub-Category]],FIND("/",Table1[[#This Row],[Category and Sub-Category]])-1)</f>
        <v>film &amp; video</v>
      </c>
      <c r="R121" t="str">
        <f>RIGHT(Table1[[#This Row],[Category and Sub-Category]],LEN(Table1[[#This Row],[Category and Sub-Category]])-FIND("/",Table1[[#This Row],[Category and Sub-Category]]))</f>
        <v>shorts</v>
      </c>
      <c r="S121" s="13">
        <f>(((Table1[[#This Row],[launched_at]]/60)/60)/24)+DATE(1970,1,1)</f>
        <v>40739.069282407407</v>
      </c>
      <c r="T121" s="13">
        <f>(((Table1[[#This Row],[deadline]]/60)/60)/24)+DATE(1970,1,1)</f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Table1[[#This Row],[pledged]]/Table1[[#This Row],[goal]]</f>
        <v>1.4285714285714287E-4</v>
      </c>
      <c r="P122" s="8">
        <f>IFERROR(Table1[[#This Row],[pledged]]/Table1[[#This Row],[backers_count]],0)</f>
        <v>10</v>
      </c>
      <c r="Q122" t="str">
        <f>LEFT(Table1[[#This Row],[Category and Sub-Category]],FIND("/",Table1[[#This Row],[Category and Sub-Category]])-1)</f>
        <v>film &amp; video</v>
      </c>
      <c r="R122" t="str">
        <f>RIGHT(Table1[[#This Row],[Category and Sub-Category]],LEN(Table1[[#This Row],[Category and Sub-Category]])-FIND("/",Table1[[#This Row],[Category and Sub-Category]]))</f>
        <v>science fiction</v>
      </c>
      <c r="S122" s="13">
        <f>(((Table1[[#This Row],[launched_at]]/60)/60)/24)+DATE(1970,1,1)</f>
        <v>42616.049849537041</v>
      </c>
      <c r="T122" s="13">
        <f>(((Table1[[#This Row],[deadline]]/60)/60)/24)+DATE(1970,1,1)</f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Table1[[#This Row],[pledged]]/Table1[[#This Row],[goal]]</f>
        <v>3.3333333333333332E-4</v>
      </c>
      <c r="P123" s="8">
        <f>IFERROR(Table1[[#This Row],[pledged]]/Table1[[#This Row],[backers_count]],0)</f>
        <v>1</v>
      </c>
      <c r="Q123" t="str">
        <f>LEFT(Table1[[#This Row],[Category and Sub-Category]],FIND("/",Table1[[#This Row],[Category and Sub-Category]])-1)</f>
        <v>film &amp; video</v>
      </c>
      <c r="R123" t="str">
        <f>RIGHT(Table1[[#This Row],[Category and Sub-Category]],LEN(Table1[[#This Row],[Category and Sub-Category]])-FIND("/",Table1[[#This Row],[Category and Sub-Category]]))</f>
        <v>science fiction</v>
      </c>
      <c r="S123" s="13">
        <f>(((Table1[[#This Row],[launched_at]]/60)/60)/24)+DATE(1970,1,1)</f>
        <v>42096.704976851848</v>
      </c>
      <c r="T123" s="13">
        <f>(((Table1[[#This Row],[deadline]]/60)/60)/24)+DATE(1970,1,1)</f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Table1[[#This Row],[pledged]]/Table1[[#This Row],[goal]]</f>
        <v>0</v>
      </c>
      <c r="P124" s="8">
        <f>IFERROR(Table1[[#This Row],[pledged]]/Table1[[#This Row],[backers_count]],0)</f>
        <v>0</v>
      </c>
      <c r="Q124" t="str">
        <f>LEFT(Table1[[#This Row],[Category and Sub-Category]],FIND("/",Table1[[#This Row],[Category and Sub-Category]])-1)</f>
        <v>film &amp; video</v>
      </c>
      <c r="R124" t="str">
        <f>RIGHT(Table1[[#This Row],[Category and Sub-Category]],LEN(Table1[[#This Row],[Category and Sub-Category]])-FIND("/",Table1[[#This Row],[Category and Sub-Category]]))</f>
        <v>science fiction</v>
      </c>
      <c r="S124" s="13">
        <f>(((Table1[[#This Row],[launched_at]]/60)/60)/24)+DATE(1970,1,1)</f>
        <v>42593.431793981479</v>
      </c>
      <c r="T124" s="13">
        <f>(((Table1[[#This Row],[deadline]]/60)/60)/24)+DATE(1970,1,1)</f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Table1[[#This Row],[pledged]]/Table1[[#This Row],[goal]]</f>
        <v>2.7454545454545453E-3</v>
      </c>
      <c r="P125" s="8">
        <f>IFERROR(Table1[[#This Row],[pledged]]/Table1[[#This Row],[backers_count]],0)</f>
        <v>25.166666666666668</v>
      </c>
      <c r="Q125" t="str">
        <f>LEFT(Table1[[#This Row],[Category and Sub-Category]],FIND("/",Table1[[#This Row],[Category and Sub-Category]])-1)</f>
        <v>film &amp; video</v>
      </c>
      <c r="R125" t="str">
        <f>RIGHT(Table1[[#This Row],[Category and Sub-Category]],LEN(Table1[[#This Row],[Category and Sub-Category]])-FIND("/",Table1[[#This Row],[Category and Sub-Category]]))</f>
        <v>science fiction</v>
      </c>
      <c r="S125" s="13">
        <f>(((Table1[[#This Row],[launched_at]]/60)/60)/24)+DATE(1970,1,1)</f>
        <v>41904.781990740739</v>
      </c>
      <c r="T125" s="13">
        <f>(((Table1[[#This Row],[deadline]]/60)/60)/24)+DATE(1970,1,1)</f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Table1[[#This Row],[pledged]]/Table1[[#This Row],[goal]]</f>
        <v>0</v>
      </c>
      <c r="P126" s="8">
        <f>IFERROR(Table1[[#This Row],[pledged]]/Table1[[#This Row],[backers_count]],0)</f>
        <v>0</v>
      </c>
      <c r="Q126" t="str">
        <f>LEFT(Table1[[#This Row],[Category and Sub-Category]],FIND("/",Table1[[#This Row],[Category and Sub-Category]])-1)</f>
        <v>film &amp; video</v>
      </c>
      <c r="R126" t="str">
        <f>RIGHT(Table1[[#This Row],[Category and Sub-Category]],LEN(Table1[[#This Row],[Category and Sub-Category]])-FIND("/",Table1[[#This Row],[Category and Sub-Category]]))</f>
        <v>science fiction</v>
      </c>
      <c r="S126" s="13">
        <f>(((Table1[[#This Row],[launched_at]]/60)/60)/24)+DATE(1970,1,1)</f>
        <v>42114.928726851853</v>
      </c>
      <c r="T126" s="13">
        <f>(((Table1[[#This Row],[deadline]]/60)/60)/24)+DATE(1970,1,1)</f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Table1[[#This Row],[pledged]]/Table1[[#This Row],[goal]]</f>
        <v>0.14000000000000001</v>
      </c>
      <c r="P127" s="8">
        <f>IFERROR(Table1[[#This Row],[pledged]]/Table1[[#This Row],[backers_count]],0)</f>
        <v>11.666666666666666</v>
      </c>
      <c r="Q127" t="str">
        <f>LEFT(Table1[[#This Row],[Category and Sub-Category]],FIND("/",Table1[[#This Row],[Category and Sub-Category]])-1)</f>
        <v>film &amp; video</v>
      </c>
      <c r="R127" t="str">
        <f>RIGHT(Table1[[#This Row],[Category and Sub-Category]],LEN(Table1[[#This Row],[Category and Sub-Category]])-FIND("/",Table1[[#This Row],[Category and Sub-Category]]))</f>
        <v>science fiction</v>
      </c>
      <c r="S127" s="13">
        <f>(((Table1[[#This Row],[launched_at]]/60)/60)/24)+DATE(1970,1,1)</f>
        <v>42709.993981481486</v>
      </c>
      <c r="T127" s="13">
        <f>(((Table1[[#This Row],[deadline]]/60)/60)/24)+DATE(1970,1,1)</f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Table1[[#This Row],[pledged]]/Table1[[#This Row],[goal]]</f>
        <v>5.5480000000000002E-2</v>
      </c>
      <c r="P128" s="8">
        <f>IFERROR(Table1[[#This Row],[pledged]]/Table1[[#This Row],[backers_count]],0)</f>
        <v>106.69230769230769</v>
      </c>
      <c r="Q128" t="str">
        <f>LEFT(Table1[[#This Row],[Category and Sub-Category]],FIND("/",Table1[[#This Row],[Category and Sub-Category]])-1)</f>
        <v>film &amp; video</v>
      </c>
      <c r="R128" t="str">
        <f>RIGHT(Table1[[#This Row],[Category and Sub-Category]],LEN(Table1[[#This Row],[Category and Sub-Category]])-FIND("/",Table1[[#This Row],[Category and Sub-Category]]))</f>
        <v>science fiction</v>
      </c>
      <c r="S128" s="13">
        <f>(((Table1[[#This Row],[launched_at]]/60)/60)/24)+DATE(1970,1,1)</f>
        <v>42135.589548611111</v>
      </c>
      <c r="T128" s="13">
        <f>(((Table1[[#This Row],[deadline]]/60)/60)/24)+DATE(1970,1,1)</f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Table1[[#This Row],[pledged]]/Table1[[#This Row],[goal]]</f>
        <v>2.375E-2</v>
      </c>
      <c r="P129" s="8">
        <f>IFERROR(Table1[[#This Row],[pledged]]/Table1[[#This Row],[backers_count]],0)</f>
        <v>47.5</v>
      </c>
      <c r="Q129" t="str">
        <f>LEFT(Table1[[#This Row],[Category and Sub-Category]],FIND("/",Table1[[#This Row],[Category and Sub-Category]])-1)</f>
        <v>film &amp; video</v>
      </c>
      <c r="R129" t="str">
        <f>RIGHT(Table1[[#This Row],[Category and Sub-Category]],LEN(Table1[[#This Row],[Category and Sub-Category]])-FIND("/",Table1[[#This Row],[Category and Sub-Category]]))</f>
        <v>science fiction</v>
      </c>
      <c r="S129" s="13">
        <f>(((Table1[[#This Row],[launched_at]]/60)/60)/24)+DATE(1970,1,1)</f>
        <v>42067.62431712963</v>
      </c>
      <c r="T129" s="13">
        <f>(((Table1[[#This Row],[deadline]]/60)/60)/24)+DATE(1970,1,1)</f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Table1[[#This Row],[pledged]]/Table1[[#This Row],[goal]]</f>
        <v>1.8669999999999999E-2</v>
      </c>
      <c r="P130" s="8">
        <f>IFERROR(Table1[[#This Row],[pledged]]/Table1[[#This Row],[backers_count]],0)</f>
        <v>311.16666666666669</v>
      </c>
      <c r="Q130" t="str">
        <f>LEFT(Table1[[#This Row],[Category and Sub-Category]],FIND("/",Table1[[#This Row],[Category and Sub-Category]])-1)</f>
        <v>film &amp; video</v>
      </c>
      <c r="R130" t="str">
        <f>RIGHT(Table1[[#This Row],[Category and Sub-Category]],LEN(Table1[[#This Row],[Category and Sub-Category]])-FIND("/",Table1[[#This Row],[Category and Sub-Category]]))</f>
        <v>science fiction</v>
      </c>
      <c r="S130" s="13">
        <f>(((Table1[[#This Row],[launched_at]]/60)/60)/24)+DATE(1970,1,1)</f>
        <v>42628.22792824074</v>
      </c>
      <c r="T130" s="13">
        <f>(((Table1[[#This Row],[deadline]]/60)/60)/24)+DATE(1970,1,1)</f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Table1[[#This Row],[pledged]]/Table1[[#This Row],[goal]]</f>
        <v>0</v>
      </c>
      <c r="P131" s="8">
        <f>IFERROR(Table1[[#This Row],[pledged]]/Table1[[#This Row],[backers_count]],0)</f>
        <v>0</v>
      </c>
      <c r="Q131" t="str">
        <f>LEFT(Table1[[#This Row],[Category and Sub-Category]],FIND("/",Table1[[#This Row],[Category and Sub-Category]])-1)</f>
        <v>film &amp; video</v>
      </c>
      <c r="R131" t="str">
        <f>RIGHT(Table1[[#This Row],[Category and Sub-Category]],LEN(Table1[[#This Row],[Category and Sub-Category]])-FIND("/",Table1[[#This Row],[Category and Sub-Category]]))</f>
        <v>science fiction</v>
      </c>
      <c r="S131" s="13">
        <f>(((Table1[[#This Row],[launched_at]]/60)/60)/24)+DATE(1970,1,1)</f>
        <v>41882.937303240738</v>
      </c>
      <c r="T131" s="13">
        <f>(((Table1[[#This Row],[deadline]]/60)/60)/24)+DATE(1970,1,1)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Table1[[#This Row],[pledged]]/Table1[[#This Row],[goal]]</f>
        <v>0</v>
      </c>
      <c r="P132" s="8">
        <f>IFERROR(Table1[[#This Row],[pledged]]/Table1[[#This Row],[backers_count]],0)</f>
        <v>0</v>
      </c>
      <c r="Q132" t="str">
        <f>LEFT(Table1[[#This Row],[Category and Sub-Category]],FIND("/",Table1[[#This Row],[Category and Sub-Category]])-1)</f>
        <v>film &amp; video</v>
      </c>
      <c r="R132" t="str">
        <f>RIGHT(Table1[[#This Row],[Category and Sub-Category]],LEN(Table1[[#This Row],[Category and Sub-Category]])-FIND("/",Table1[[#This Row],[Category and Sub-Category]]))</f>
        <v>science fiction</v>
      </c>
      <c r="S132" s="13">
        <f>(((Table1[[#This Row],[launched_at]]/60)/60)/24)+DATE(1970,1,1)</f>
        <v>41778.915416666663</v>
      </c>
      <c r="T132" s="13">
        <f>(((Table1[[#This Row],[deadline]]/60)/60)/24)+DATE(1970,1,1)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Table1[[#This Row],[pledged]]/Table1[[#This Row],[goal]]</f>
        <v>0</v>
      </c>
      <c r="P133" s="8">
        <f>IFERROR(Table1[[#This Row],[pledged]]/Table1[[#This Row],[backers_count]],0)</f>
        <v>0</v>
      </c>
      <c r="Q133" t="str">
        <f>LEFT(Table1[[#This Row],[Category and Sub-Category]],FIND("/",Table1[[#This Row],[Category and Sub-Category]])-1)</f>
        <v>film &amp; video</v>
      </c>
      <c r="R133" t="str">
        <f>RIGHT(Table1[[#This Row],[Category and Sub-Category]],LEN(Table1[[#This Row],[Category and Sub-Category]])-FIND("/",Table1[[#This Row],[Category and Sub-Category]]))</f>
        <v>science fiction</v>
      </c>
      <c r="S133" s="13">
        <f>(((Table1[[#This Row],[launched_at]]/60)/60)/24)+DATE(1970,1,1)</f>
        <v>42541.837511574078</v>
      </c>
      <c r="T133" s="13">
        <f>(((Table1[[#This Row],[deadline]]/60)/60)/24)+DATE(1970,1,1)</f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Table1[[#This Row],[pledged]]/Table1[[#This Row],[goal]]</f>
        <v>9.5687499999999995E-2</v>
      </c>
      <c r="P134" s="8">
        <f>IFERROR(Table1[[#This Row],[pledged]]/Table1[[#This Row],[backers_count]],0)</f>
        <v>94.506172839506178</v>
      </c>
      <c r="Q134" t="str">
        <f>LEFT(Table1[[#This Row],[Category and Sub-Category]],FIND("/",Table1[[#This Row],[Category and Sub-Category]])-1)</f>
        <v>film &amp; video</v>
      </c>
      <c r="R134" t="str">
        <f>RIGHT(Table1[[#This Row],[Category and Sub-Category]],LEN(Table1[[#This Row],[Category and Sub-Category]])-FIND("/",Table1[[#This Row],[Category and Sub-Category]]))</f>
        <v>science fiction</v>
      </c>
      <c r="S134" s="13">
        <f>(((Table1[[#This Row],[launched_at]]/60)/60)/24)+DATE(1970,1,1)</f>
        <v>41905.812581018516</v>
      </c>
      <c r="T134" s="13">
        <f>(((Table1[[#This Row],[deadline]]/60)/60)/24)+DATE(1970,1,1)</f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Table1[[#This Row],[pledged]]/Table1[[#This Row],[goal]]</f>
        <v>0</v>
      </c>
      <c r="P135" s="8">
        <f>IFERROR(Table1[[#This Row],[pledged]]/Table1[[#This Row],[backers_count]],0)</f>
        <v>0</v>
      </c>
      <c r="Q135" t="str">
        <f>LEFT(Table1[[#This Row],[Category and Sub-Category]],FIND("/",Table1[[#This Row],[Category and Sub-Category]])-1)</f>
        <v>film &amp; video</v>
      </c>
      <c r="R135" t="str">
        <f>RIGHT(Table1[[#This Row],[Category and Sub-Category]],LEN(Table1[[#This Row],[Category and Sub-Category]])-FIND("/",Table1[[#This Row],[Category and Sub-Category]]))</f>
        <v>science fiction</v>
      </c>
      <c r="S135" s="13">
        <f>(((Table1[[#This Row],[launched_at]]/60)/60)/24)+DATE(1970,1,1)</f>
        <v>42491.80768518518</v>
      </c>
      <c r="T135" s="13">
        <f>(((Table1[[#This Row],[deadline]]/60)/60)/24)+DATE(1970,1,1)</f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Table1[[#This Row],[pledged]]/Table1[[#This Row],[goal]]</f>
        <v>0</v>
      </c>
      <c r="P136" s="8">
        <f>IFERROR(Table1[[#This Row],[pledged]]/Table1[[#This Row],[backers_count]],0)</f>
        <v>0</v>
      </c>
      <c r="Q136" t="str">
        <f>LEFT(Table1[[#This Row],[Category and Sub-Category]],FIND("/",Table1[[#This Row],[Category and Sub-Category]])-1)</f>
        <v>film &amp; video</v>
      </c>
      <c r="R136" t="str">
        <f>RIGHT(Table1[[#This Row],[Category and Sub-Category]],LEN(Table1[[#This Row],[Category and Sub-Category]])-FIND("/",Table1[[#This Row],[Category and Sub-Category]]))</f>
        <v>science fiction</v>
      </c>
      <c r="S136" s="13">
        <f>(((Table1[[#This Row],[launched_at]]/60)/60)/24)+DATE(1970,1,1)</f>
        <v>42221.909930555557</v>
      </c>
      <c r="T136" s="13">
        <f>(((Table1[[#This Row],[deadline]]/60)/60)/24)+DATE(1970,1,1)</f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Table1[[#This Row],[pledged]]/Table1[[#This Row],[goal]]</f>
        <v>0.13433333333333333</v>
      </c>
      <c r="P137" s="8">
        <f>IFERROR(Table1[[#This Row],[pledged]]/Table1[[#This Row],[backers_count]],0)</f>
        <v>80.599999999999994</v>
      </c>
      <c r="Q137" t="str">
        <f>LEFT(Table1[[#This Row],[Category and Sub-Category]],FIND("/",Table1[[#This Row],[Category and Sub-Category]])-1)</f>
        <v>film &amp; video</v>
      </c>
      <c r="R137" t="str">
        <f>RIGHT(Table1[[#This Row],[Category and Sub-Category]],LEN(Table1[[#This Row],[Category and Sub-Category]])-FIND("/",Table1[[#This Row],[Category and Sub-Category]]))</f>
        <v>science fiction</v>
      </c>
      <c r="S137" s="13">
        <f>(((Table1[[#This Row],[launched_at]]/60)/60)/24)+DATE(1970,1,1)</f>
        <v>41788.381909722222</v>
      </c>
      <c r="T137" s="13">
        <f>(((Table1[[#This Row],[deadline]]/60)/60)/24)+DATE(1970,1,1)</f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Table1[[#This Row],[pledged]]/Table1[[#This Row],[goal]]</f>
        <v>0</v>
      </c>
      <c r="P138" s="8">
        <f>IFERROR(Table1[[#This Row],[pledged]]/Table1[[#This Row],[backers_count]],0)</f>
        <v>0</v>
      </c>
      <c r="Q138" t="str">
        <f>LEFT(Table1[[#This Row],[Category and Sub-Category]],FIND("/",Table1[[#This Row],[Category and Sub-Category]])-1)</f>
        <v>film &amp; video</v>
      </c>
      <c r="R138" t="str">
        <f>RIGHT(Table1[[#This Row],[Category and Sub-Category]],LEN(Table1[[#This Row],[Category and Sub-Category]])-FIND("/",Table1[[#This Row],[Category and Sub-Category]]))</f>
        <v>science fiction</v>
      </c>
      <c r="S138" s="13">
        <f>(((Table1[[#This Row],[launched_at]]/60)/60)/24)+DATE(1970,1,1)</f>
        <v>42096.410115740742</v>
      </c>
      <c r="T138" s="13">
        <f>(((Table1[[#This Row],[deadline]]/60)/60)/24)+DATE(1970,1,1)</f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Table1[[#This Row],[pledged]]/Table1[[#This Row],[goal]]</f>
        <v>0</v>
      </c>
      <c r="P139" s="8">
        <f>IFERROR(Table1[[#This Row],[pledged]]/Table1[[#This Row],[backers_count]],0)</f>
        <v>0</v>
      </c>
      <c r="Q139" t="str">
        <f>LEFT(Table1[[#This Row],[Category and Sub-Category]],FIND("/",Table1[[#This Row],[Category and Sub-Category]])-1)</f>
        <v>film &amp; video</v>
      </c>
      <c r="R139" t="str">
        <f>RIGHT(Table1[[#This Row],[Category and Sub-Category]],LEN(Table1[[#This Row],[Category and Sub-Category]])-FIND("/",Table1[[#This Row],[Category and Sub-Category]]))</f>
        <v>science fiction</v>
      </c>
      <c r="S139" s="13">
        <f>(((Table1[[#This Row],[launched_at]]/60)/60)/24)+DATE(1970,1,1)</f>
        <v>42239.573993055557</v>
      </c>
      <c r="T139" s="13">
        <f>(((Table1[[#This Row],[deadline]]/60)/60)/24)+DATE(1970,1,1)</f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Table1[[#This Row],[pledged]]/Table1[[#This Row],[goal]]</f>
        <v>3.1413333333333335E-2</v>
      </c>
      <c r="P140" s="8">
        <f>IFERROR(Table1[[#This Row],[pledged]]/Table1[[#This Row],[backers_count]],0)</f>
        <v>81.241379310344826</v>
      </c>
      <c r="Q140" t="str">
        <f>LEFT(Table1[[#This Row],[Category and Sub-Category]],FIND("/",Table1[[#This Row],[Category and Sub-Category]])-1)</f>
        <v>film &amp; video</v>
      </c>
      <c r="R140" t="str">
        <f>RIGHT(Table1[[#This Row],[Category and Sub-Category]],LEN(Table1[[#This Row],[Category and Sub-Category]])-FIND("/",Table1[[#This Row],[Category and Sub-Category]]))</f>
        <v>science fiction</v>
      </c>
      <c r="S140" s="13">
        <f>(((Table1[[#This Row],[launched_at]]/60)/60)/24)+DATE(1970,1,1)</f>
        <v>42186.257418981477</v>
      </c>
      <c r="T140" s="13">
        <f>(((Table1[[#This Row],[deadline]]/60)/60)/24)+DATE(1970,1,1)</f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Table1[[#This Row],[pledged]]/Table1[[#This Row],[goal]]</f>
        <v>1</v>
      </c>
      <c r="P141" s="8">
        <f>IFERROR(Table1[[#This Row],[pledged]]/Table1[[#This Row],[backers_count]],0)</f>
        <v>500</v>
      </c>
      <c r="Q141" t="str">
        <f>LEFT(Table1[[#This Row],[Category and Sub-Category]],FIND("/",Table1[[#This Row],[Category and Sub-Category]])-1)</f>
        <v>film &amp; video</v>
      </c>
      <c r="R141" t="str">
        <f>RIGHT(Table1[[#This Row],[Category and Sub-Category]],LEN(Table1[[#This Row],[Category and Sub-Category]])-FIND("/",Table1[[#This Row],[Category and Sub-Category]]))</f>
        <v>science fiction</v>
      </c>
      <c r="S141" s="13">
        <f>(((Table1[[#This Row],[launched_at]]/60)/60)/24)+DATE(1970,1,1)</f>
        <v>42187.920972222222</v>
      </c>
      <c r="T141" s="13">
        <f>(((Table1[[#This Row],[deadline]]/60)/60)/24)+DATE(1970,1,1)</f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Table1[[#This Row],[pledged]]/Table1[[#This Row],[goal]]</f>
        <v>0</v>
      </c>
      <c r="P142" s="8">
        <f>IFERROR(Table1[[#This Row],[pledged]]/Table1[[#This Row],[backers_count]],0)</f>
        <v>0</v>
      </c>
      <c r="Q142" t="str">
        <f>LEFT(Table1[[#This Row],[Category and Sub-Category]],FIND("/",Table1[[#This Row],[Category and Sub-Category]])-1)</f>
        <v>film &amp; video</v>
      </c>
      <c r="R142" t="str">
        <f>RIGHT(Table1[[#This Row],[Category and Sub-Category]],LEN(Table1[[#This Row],[Category and Sub-Category]])-FIND("/",Table1[[#This Row],[Category and Sub-Category]]))</f>
        <v>science fiction</v>
      </c>
      <c r="S142" s="13">
        <f>(((Table1[[#This Row],[launched_at]]/60)/60)/24)+DATE(1970,1,1)</f>
        <v>42053.198287037041</v>
      </c>
      <c r="T142" s="13">
        <f>(((Table1[[#This Row],[deadline]]/60)/60)/24)+DATE(1970,1,1)</f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Table1[[#This Row],[pledged]]/Table1[[#This Row],[goal]]</f>
        <v>0.10775</v>
      </c>
      <c r="P143" s="8">
        <f>IFERROR(Table1[[#This Row],[pledged]]/Table1[[#This Row],[backers_count]],0)</f>
        <v>46.178571428571431</v>
      </c>
      <c r="Q143" t="str">
        <f>LEFT(Table1[[#This Row],[Category and Sub-Category]],FIND("/",Table1[[#This Row],[Category and Sub-Category]])-1)</f>
        <v>film &amp; video</v>
      </c>
      <c r="R143" t="str">
        <f>RIGHT(Table1[[#This Row],[Category and Sub-Category]],LEN(Table1[[#This Row],[Category and Sub-Category]])-FIND("/",Table1[[#This Row],[Category and Sub-Category]]))</f>
        <v>science fiction</v>
      </c>
      <c r="S143" s="13">
        <f>(((Table1[[#This Row],[launched_at]]/60)/60)/24)+DATE(1970,1,1)</f>
        <v>42110.153043981481</v>
      </c>
      <c r="T143" s="13">
        <f>(((Table1[[#This Row],[deadline]]/60)/60)/24)+DATE(1970,1,1)</f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Table1[[#This Row],[pledged]]/Table1[[#This Row],[goal]]</f>
        <v>3.3333333333333335E-3</v>
      </c>
      <c r="P144" s="8">
        <f>IFERROR(Table1[[#This Row],[pledged]]/Table1[[#This Row],[backers_count]],0)</f>
        <v>10</v>
      </c>
      <c r="Q144" t="str">
        <f>LEFT(Table1[[#This Row],[Category and Sub-Category]],FIND("/",Table1[[#This Row],[Category and Sub-Category]])-1)</f>
        <v>film &amp; video</v>
      </c>
      <c r="R144" t="str">
        <f>RIGHT(Table1[[#This Row],[Category and Sub-Category]],LEN(Table1[[#This Row],[Category and Sub-Category]])-FIND("/",Table1[[#This Row],[Category and Sub-Category]]))</f>
        <v>science fiction</v>
      </c>
      <c r="S144" s="13">
        <f>(((Table1[[#This Row],[launched_at]]/60)/60)/24)+DATE(1970,1,1)</f>
        <v>41938.893263888887</v>
      </c>
      <c r="T144" s="13">
        <f>(((Table1[[#This Row],[deadline]]/60)/60)/24)+DATE(1970,1,1)</f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Table1[[#This Row],[pledged]]/Table1[[#This Row],[goal]]</f>
        <v>0</v>
      </c>
      <c r="P145" s="8">
        <f>IFERROR(Table1[[#This Row],[pledged]]/Table1[[#This Row],[backers_count]],0)</f>
        <v>0</v>
      </c>
      <c r="Q145" t="str">
        <f>LEFT(Table1[[#This Row],[Category and Sub-Category]],FIND("/",Table1[[#This Row],[Category and Sub-Category]])-1)</f>
        <v>film &amp; video</v>
      </c>
      <c r="R145" t="str">
        <f>RIGHT(Table1[[#This Row],[Category and Sub-Category]],LEN(Table1[[#This Row],[Category and Sub-Category]])-FIND("/",Table1[[#This Row],[Category and Sub-Category]]))</f>
        <v>science fiction</v>
      </c>
      <c r="S145" s="13">
        <f>(((Table1[[#This Row],[launched_at]]/60)/60)/24)+DATE(1970,1,1)</f>
        <v>42559.064143518524</v>
      </c>
      <c r="T145" s="13">
        <f>(((Table1[[#This Row],[deadline]]/60)/60)/24)+DATE(1970,1,1)</f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Table1[[#This Row],[pledged]]/Table1[[#This Row],[goal]]</f>
        <v>0.27600000000000002</v>
      </c>
      <c r="P146" s="8">
        <f>IFERROR(Table1[[#This Row],[pledged]]/Table1[[#This Row],[backers_count]],0)</f>
        <v>55.945945945945944</v>
      </c>
      <c r="Q146" t="str">
        <f>LEFT(Table1[[#This Row],[Category and Sub-Category]],FIND("/",Table1[[#This Row],[Category and Sub-Category]])-1)</f>
        <v>film &amp; video</v>
      </c>
      <c r="R146" t="str">
        <f>RIGHT(Table1[[#This Row],[Category and Sub-Category]],LEN(Table1[[#This Row],[Category and Sub-Category]])-FIND("/",Table1[[#This Row],[Category and Sub-Category]]))</f>
        <v>science fiction</v>
      </c>
      <c r="S146" s="13">
        <f>(((Table1[[#This Row],[launched_at]]/60)/60)/24)+DATE(1970,1,1)</f>
        <v>42047.762407407412</v>
      </c>
      <c r="T146" s="13">
        <f>(((Table1[[#This Row],[deadline]]/60)/60)/24)+DATE(1970,1,1)</f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Table1[[#This Row],[pledged]]/Table1[[#This Row],[goal]]</f>
        <v>7.5111111111111115E-2</v>
      </c>
      <c r="P147" s="8">
        <f>IFERROR(Table1[[#This Row],[pledged]]/Table1[[#This Row],[backers_count]],0)</f>
        <v>37.555555555555557</v>
      </c>
      <c r="Q147" t="str">
        <f>LEFT(Table1[[#This Row],[Category and Sub-Category]],FIND("/",Table1[[#This Row],[Category and Sub-Category]])-1)</f>
        <v>film &amp; video</v>
      </c>
      <c r="R147" t="str">
        <f>RIGHT(Table1[[#This Row],[Category and Sub-Category]],LEN(Table1[[#This Row],[Category and Sub-Category]])-FIND("/",Table1[[#This Row],[Category and Sub-Category]]))</f>
        <v>science fiction</v>
      </c>
      <c r="S147" s="13">
        <f>(((Table1[[#This Row],[launched_at]]/60)/60)/24)+DATE(1970,1,1)</f>
        <v>42200.542268518519</v>
      </c>
      <c r="T147" s="13">
        <f>(((Table1[[#This Row],[deadline]]/60)/60)/24)+DATE(1970,1,1)</f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Table1[[#This Row],[pledged]]/Table1[[#This Row],[goal]]</f>
        <v>5.7499999999999999E-3</v>
      </c>
      <c r="P148" s="8">
        <f>IFERROR(Table1[[#This Row],[pledged]]/Table1[[#This Row],[backers_count]],0)</f>
        <v>38.333333333333336</v>
      </c>
      <c r="Q148" t="str">
        <f>LEFT(Table1[[#This Row],[Category and Sub-Category]],FIND("/",Table1[[#This Row],[Category and Sub-Category]])-1)</f>
        <v>film &amp; video</v>
      </c>
      <c r="R148" t="str">
        <f>RIGHT(Table1[[#This Row],[Category and Sub-Category]],LEN(Table1[[#This Row],[Category and Sub-Category]])-FIND("/",Table1[[#This Row],[Category and Sub-Category]]))</f>
        <v>science fiction</v>
      </c>
      <c r="S148" s="13">
        <f>(((Table1[[#This Row],[launched_at]]/60)/60)/24)+DATE(1970,1,1)</f>
        <v>42693.016180555554</v>
      </c>
      <c r="T148" s="13">
        <f>(((Table1[[#This Row],[deadline]]/60)/60)/24)+DATE(1970,1,1)</f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Table1[[#This Row],[pledged]]/Table1[[#This Row],[goal]]</f>
        <v>0</v>
      </c>
      <c r="P149" s="8">
        <f>IFERROR(Table1[[#This Row],[pledged]]/Table1[[#This Row],[backers_count]],0)</f>
        <v>0</v>
      </c>
      <c r="Q149" t="str">
        <f>LEFT(Table1[[#This Row],[Category and Sub-Category]],FIND("/",Table1[[#This Row],[Category and Sub-Category]])-1)</f>
        <v>film &amp; video</v>
      </c>
      <c r="R149" t="str">
        <f>RIGHT(Table1[[#This Row],[Category and Sub-Category]],LEN(Table1[[#This Row],[Category and Sub-Category]])-FIND("/",Table1[[#This Row],[Category and Sub-Category]]))</f>
        <v>science fiction</v>
      </c>
      <c r="S149" s="13">
        <f>(((Table1[[#This Row],[launched_at]]/60)/60)/24)+DATE(1970,1,1)</f>
        <v>41969.767824074079</v>
      </c>
      <c r="T149" s="13">
        <f>(((Table1[[#This Row],[deadline]]/60)/60)/24)+DATE(1970,1,1)</f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Table1[[#This Row],[pledged]]/Table1[[#This Row],[goal]]</f>
        <v>8.0000000000000004E-4</v>
      </c>
      <c r="P150" s="8">
        <f>IFERROR(Table1[[#This Row],[pledged]]/Table1[[#This Row],[backers_count]],0)</f>
        <v>20</v>
      </c>
      <c r="Q150" t="str">
        <f>LEFT(Table1[[#This Row],[Category and Sub-Category]],FIND("/",Table1[[#This Row],[Category and Sub-Category]])-1)</f>
        <v>film &amp; video</v>
      </c>
      <c r="R150" t="str">
        <f>RIGHT(Table1[[#This Row],[Category and Sub-Category]],LEN(Table1[[#This Row],[Category and Sub-Category]])-FIND("/",Table1[[#This Row],[Category and Sub-Category]]))</f>
        <v>science fiction</v>
      </c>
      <c r="S150" s="13">
        <f>(((Table1[[#This Row],[launched_at]]/60)/60)/24)+DATE(1970,1,1)</f>
        <v>42397.281666666662</v>
      </c>
      <c r="T150" s="13">
        <f>(((Table1[[#This Row],[deadline]]/60)/60)/24)+DATE(1970,1,1)</f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Table1[[#This Row],[pledged]]/Table1[[#This Row],[goal]]</f>
        <v>9.1999999999999998E-3</v>
      </c>
      <c r="P151" s="8">
        <f>IFERROR(Table1[[#This Row],[pledged]]/Table1[[#This Row],[backers_count]],0)</f>
        <v>15.333333333333334</v>
      </c>
      <c r="Q151" t="str">
        <f>LEFT(Table1[[#This Row],[Category and Sub-Category]],FIND("/",Table1[[#This Row],[Category and Sub-Category]])-1)</f>
        <v>film &amp; video</v>
      </c>
      <c r="R151" t="str">
        <f>RIGHT(Table1[[#This Row],[Category and Sub-Category]],LEN(Table1[[#This Row],[Category and Sub-Category]])-FIND("/",Table1[[#This Row],[Category and Sub-Category]]))</f>
        <v>science fiction</v>
      </c>
      <c r="S151" s="13">
        <f>(((Table1[[#This Row],[launched_at]]/60)/60)/24)+DATE(1970,1,1)</f>
        <v>41968.172106481477</v>
      </c>
      <c r="T151" s="13">
        <f>(((Table1[[#This Row],[deadline]]/60)/60)/24)+DATE(1970,1,1)</f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Table1[[#This Row],[pledged]]/Table1[[#This Row],[goal]]</f>
        <v>0.23163076923076922</v>
      </c>
      <c r="P152" s="8">
        <f>IFERROR(Table1[[#This Row],[pledged]]/Table1[[#This Row],[backers_count]],0)</f>
        <v>449.43283582089555</v>
      </c>
      <c r="Q152" t="str">
        <f>LEFT(Table1[[#This Row],[Category and Sub-Category]],FIND("/",Table1[[#This Row],[Category and Sub-Category]])-1)</f>
        <v>film &amp; video</v>
      </c>
      <c r="R152" t="str">
        <f>RIGHT(Table1[[#This Row],[Category and Sub-Category]],LEN(Table1[[#This Row],[Category and Sub-Category]])-FIND("/",Table1[[#This Row],[Category and Sub-Category]]))</f>
        <v>science fiction</v>
      </c>
      <c r="S152" s="13">
        <f>(((Table1[[#This Row],[launched_at]]/60)/60)/24)+DATE(1970,1,1)</f>
        <v>42090.161828703705</v>
      </c>
      <c r="T152" s="13">
        <f>(((Table1[[#This Row],[deadline]]/60)/60)/24)+DATE(1970,1,1)</f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Table1[[#This Row],[pledged]]/Table1[[#This Row],[goal]]</f>
        <v>5.5999999999999995E-4</v>
      </c>
      <c r="P153" s="8">
        <f>IFERROR(Table1[[#This Row],[pledged]]/Table1[[#This Row],[backers_count]],0)</f>
        <v>28</v>
      </c>
      <c r="Q153" t="str">
        <f>LEFT(Table1[[#This Row],[Category and Sub-Category]],FIND("/",Table1[[#This Row],[Category and Sub-Category]])-1)</f>
        <v>film &amp; video</v>
      </c>
      <c r="R153" t="str">
        <f>RIGHT(Table1[[#This Row],[Category and Sub-Category]],LEN(Table1[[#This Row],[Category and Sub-Category]])-FIND("/",Table1[[#This Row],[Category and Sub-Category]]))</f>
        <v>science fiction</v>
      </c>
      <c r="S153" s="13">
        <f>(((Table1[[#This Row],[launched_at]]/60)/60)/24)+DATE(1970,1,1)</f>
        <v>42113.550821759258</v>
      </c>
      <c r="T153" s="13">
        <f>(((Table1[[#This Row],[deadline]]/60)/60)/24)+DATE(1970,1,1)</f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Table1[[#This Row],[pledged]]/Table1[[#This Row],[goal]]</f>
        <v>7.8947368421052633E-5</v>
      </c>
      <c r="P154" s="8">
        <f>IFERROR(Table1[[#This Row],[pledged]]/Table1[[#This Row],[backers_count]],0)</f>
        <v>15</v>
      </c>
      <c r="Q154" t="str">
        <f>LEFT(Table1[[#This Row],[Category and Sub-Category]],FIND("/",Table1[[#This Row],[Category and Sub-Category]])-1)</f>
        <v>film &amp; video</v>
      </c>
      <c r="R154" t="str">
        <f>RIGHT(Table1[[#This Row],[Category and Sub-Category]],LEN(Table1[[#This Row],[Category and Sub-Category]])-FIND("/",Table1[[#This Row],[Category and Sub-Category]]))</f>
        <v>science fiction</v>
      </c>
      <c r="S154" s="13">
        <f>(((Table1[[#This Row],[launched_at]]/60)/60)/24)+DATE(1970,1,1)</f>
        <v>41875.077546296299</v>
      </c>
      <c r="T154" s="13">
        <f>(((Table1[[#This Row],[deadline]]/60)/60)/24)+DATE(1970,1,1)</f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Table1[[#This Row],[pledged]]/Table1[[#This Row],[goal]]</f>
        <v>7.1799999999999998E-3</v>
      </c>
      <c r="P155" s="8">
        <f>IFERROR(Table1[[#This Row],[pledged]]/Table1[[#This Row],[backers_count]],0)</f>
        <v>35.9</v>
      </c>
      <c r="Q155" t="str">
        <f>LEFT(Table1[[#This Row],[Category and Sub-Category]],FIND("/",Table1[[#This Row],[Category and Sub-Category]])-1)</f>
        <v>film &amp; video</v>
      </c>
      <c r="R155" t="str">
        <f>RIGHT(Table1[[#This Row],[Category and Sub-Category]],LEN(Table1[[#This Row],[Category and Sub-Category]])-FIND("/",Table1[[#This Row],[Category and Sub-Category]]))</f>
        <v>science fiction</v>
      </c>
      <c r="S155" s="13">
        <f>(((Table1[[#This Row],[launched_at]]/60)/60)/24)+DATE(1970,1,1)</f>
        <v>41933.586157407408</v>
      </c>
      <c r="T155" s="13">
        <f>(((Table1[[#This Row],[deadline]]/60)/60)/24)+DATE(1970,1,1)</f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Table1[[#This Row],[pledged]]/Table1[[#This Row],[goal]]</f>
        <v>2.6666666666666668E-2</v>
      </c>
      <c r="P156" s="8">
        <f>IFERROR(Table1[[#This Row],[pledged]]/Table1[[#This Row],[backers_count]],0)</f>
        <v>13.333333333333334</v>
      </c>
      <c r="Q156" t="str">
        <f>LEFT(Table1[[#This Row],[Category and Sub-Category]],FIND("/",Table1[[#This Row],[Category and Sub-Category]])-1)</f>
        <v>film &amp; video</v>
      </c>
      <c r="R156" t="str">
        <f>RIGHT(Table1[[#This Row],[Category and Sub-Category]],LEN(Table1[[#This Row],[Category and Sub-Category]])-FIND("/",Table1[[#This Row],[Category and Sub-Category]]))</f>
        <v>science fiction</v>
      </c>
      <c r="S156" s="13">
        <f>(((Table1[[#This Row],[launched_at]]/60)/60)/24)+DATE(1970,1,1)</f>
        <v>42115.547395833331</v>
      </c>
      <c r="T156" s="13">
        <f>(((Table1[[#This Row],[deadline]]/60)/60)/24)+DATE(1970,1,1)</f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Table1[[#This Row],[pledged]]/Table1[[#This Row],[goal]]</f>
        <v>6.0000000000000002E-5</v>
      </c>
      <c r="P157" s="8">
        <f>IFERROR(Table1[[#This Row],[pledged]]/Table1[[#This Row],[backers_count]],0)</f>
        <v>20.25</v>
      </c>
      <c r="Q157" t="str">
        <f>LEFT(Table1[[#This Row],[Category and Sub-Category]],FIND("/",Table1[[#This Row],[Category and Sub-Category]])-1)</f>
        <v>film &amp; video</v>
      </c>
      <c r="R157" t="str">
        <f>RIGHT(Table1[[#This Row],[Category and Sub-Category]],LEN(Table1[[#This Row],[Category and Sub-Category]])-FIND("/",Table1[[#This Row],[Category and Sub-Category]]))</f>
        <v>science fiction</v>
      </c>
      <c r="S157" s="13">
        <f>(((Table1[[#This Row],[launched_at]]/60)/60)/24)+DATE(1970,1,1)</f>
        <v>42168.559432870374</v>
      </c>
      <c r="T157" s="13">
        <f>(((Table1[[#This Row],[deadline]]/60)/60)/24)+DATE(1970,1,1)</f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Table1[[#This Row],[pledged]]/Table1[[#This Row],[goal]]</f>
        <v>5.0999999999999997E-2</v>
      </c>
      <c r="P158" s="8">
        <f>IFERROR(Table1[[#This Row],[pledged]]/Table1[[#This Row],[backers_count]],0)</f>
        <v>119</v>
      </c>
      <c r="Q158" t="str">
        <f>LEFT(Table1[[#This Row],[Category and Sub-Category]],FIND("/",Table1[[#This Row],[Category and Sub-Category]])-1)</f>
        <v>film &amp; video</v>
      </c>
      <c r="R158" t="str">
        <f>RIGHT(Table1[[#This Row],[Category and Sub-Category]],LEN(Table1[[#This Row],[Category and Sub-Category]])-FIND("/",Table1[[#This Row],[Category and Sub-Category]]))</f>
        <v>science fiction</v>
      </c>
      <c r="S158" s="13">
        <f>(((Table1[[#This Row],[launched_at]]/60)/60)/24)+DATE(1970,1,1)</f>
        <v>41794.124953703707</v>
      </c>
      <c r="T158" s="13">
        <f>(((Table1[[#This Row],[deadline]]/60)/60)/24)+DATE(1970,1,1)</f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Table1[[#This Row],[pledged]]/Table1[[#This Row],[goal]]</f>
        <v>2.671118530884808E-3</v>
      </c>
      <c r="P159" s="8">
        <f>IFERROR(Table1[[#This Row],[pledged]]/Table1[[#This Row],[backers_count]],0)</f>
        <v>4</v>
      </c>
      <c r="Q159" t="str">
        <f>LEFT(Table1[[#This Row],[Category and Sub-Category]],FIND("/",Table1[[#This Row],[Category and Sub-Category]])-1)</f>
        <v>film &amp; video</v>
      </c>
      <c r="R159" t="str">
        <f>RIGHT(Table1[[#This Row],[Category and Sub-Category]],LEN(Table1[[#This Row],[Category and Sub-Category]])-FIND("/",Table1[[#This Row],[Category and Sub-Category]]))</f>
        <v>science fiction</v>
      </c>
      <c r="S159" s="13">
        <f>(((Table1[[#This Row],[launched_at]]/60)/60)/24)+DATE(1970,1,1)</f>
        <v>42396.911712962959</v>
      </c>
      <c r="T159" s="13">
        <f>(((Table1[[#This Row],[deadline]]/60)/60)/24)+DATE(1970,1,1)</f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Table1[[#This Row],[pledged]]/Table1[[#This Row],[goal]]</f>
        <v>0</v>
      </c>
      <c r="P160" s="8">
        <f>IFERROR(Table1[[#This Row],[pledged]]/Table1[[#This Row],[backers_count]],0)</f>
        <v>0</v>
      </c>
      <c r="Q160" t="str">
        <f>LEFT(Table1[[#This Row],[Category and Sub-Category]],FIND("/",Table1[[#This Row],[Category and Sub-Category]])-1)</f>
        <v>film &amp; video</v>
      </c>
      <c r="R160" t="str">
        <f>RIGHT(Table1[[#This Row],[Category and Sub-Category]],LEN(Table1[[#This Row],[Category and Sub-Category]])-FIND("/",Table1[[#This Row],[Category and Sub-Category]]))</f>
        <v>science fiction</v>
      </c>
      <c r="S160" s="13">
        <f>(((Table1[[#This Row],[launched_at]]/60)/60)/24)+DATE(1970,1,1)</f>
        <v>41904.07671296296</v>
      </c>
      <c r="T160" s="13">
        <f>(((Table1[[#This Row],[deadline]]/60)/60)/24)+DATE(1970,1,1)</f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Table1[[#This Row],[pledged]]/Table1[[#This Row],[goal]]</f>
        <v>2.0000000000000002E-5</v>
      </c>
      <c r="P161" s="8">
        <f>IFERROR(Table1[[#This Row],[pledged]]/Table1[[#This Row],[backers_count]],0)</f>
        <v>10</v>
      </c>
      <c r="Q161" t="str">
        <f>LEFT(Table1[[#This Row],[Category and Sub-Category]],FIND("/",Table1[[#This Row],[Category and Sub-Category]])-1)</f>
        <v>film &amp; video</v>
      </c>
      <c r="R161" t="str">
        <f>RIGHT(Table1[[#This Row],[Category and Sub-Category]],LEN(Table1[[#This Row],[Category and Sub-Category]])-FIND("/",Table1[[#This Row],[Category and Sub-Category]]))</f>
        <v>science fiction</v>
      </c>
      <c r="S161" s="13">
        <f>(((Table1[[#This Row],[launched_at]]/60)/60)/24)+DATE(1970,1,1)</f>
        <v>42514.434548611112</v>
      </c>
      <c r="T161" s="13">
        <f>(((Table1[[#This Row],[deadline]]/60)/60)/24)+DATE(1970,1,1)</f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Table1[[#This Row],[pledged]]/Table1[[#This Row],[goal]]</f>
        <v>0</v>
      </c>
      <c r="P162" s="8">
        <f>IFERROR(Table1[[#This Row],[pledged]]/Table1[[#This Row],[backers_count]],0)</f>
        <v>0</v>
      </c>
      <c r="Q162" t="str">
        <f>LEFT(Table1[[#This Row],[Category and Sub-Category]],FIND("/",Table1[[#This Row],[Category and Sub-Category]])-1)</f>
        <v>film &amp; video</v>
      </c>
      <c r="R162" t="str">
        <f>RIGHT(Table1[[#This Row],[Category and Sub-Category]],LEN(Table1[[#This Row],[Category and Sub-Category]])-FIND("/",Table1[[#This Row],[Category and Sub-Category]]))</f>
        <v>drama</v>
      </c>
      <c r="S162" s="13">
        <f>(((Table1[[#This Row],[launched_at]]/60)/60)/24)+DATE(1970,1,1)</f>
        <v>42171.913090277783</v>
      </c>
      <c r="T162" s="13">
        <f>(((Table1[[#This Row],[deadline]]/60)/60)/24)+DATE(1970,1,1)</f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Table1[[#This Row],[pledged]]/Table1[[#This Row],[goal]]</f>
        <v>1E-4</v>
      </c>
      <c r="P163" s="8">
        <f>IFERROR(Table1[[#This Row],[pledged]]/Table1[[#This Row],[backers_count]],0)</f>
        <v>5</v>
      </c>
      <c r="Q163" t="str">
        <f>LEFT(Table1[[#This Row],[Category and Sub-Category]],FIND("/",Table1[[#This Row],[Category and Sub-Category]])-1)</f>
        <v>film &amp; video</v>
      </c>
      <c r="R163" t="str">
        <f>RIGHT(Table1[[#This Row],[Category and Sub-Category]],LEN(Table1[[#This Row],[Category and Sub-Category]])-FIND("/",Table1[[#This Row],[Category and Sub-Category]]))</f>
        <v>drama</v>
      </c>
      <c r="S163" s="13">
        <f>(((Table1[[#This Row],[launched_at]]/60)/60)/24)+DATE(1970,1,1)</f>
        <v>41792.687442129631</v>
      </c>
      <c r="T163" s="13">
        <f>(((Table1[[#This Row],[deadline]]/60)/60)/24)+DATE(1970,1,1)</f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Table1[[#This Row],[pledged]]/Table1[[#This Row],[goal]]</f>
        <v>0.15535714285714286</v>
      </c>
      <c r="P164" s="8">
        <f>IFERROR(Table1[[#This Row],[pledged]]/Table1[[#This Row],[backers_count]],0)</f>
        <v>43.5</v>
      </c>
      <c r="Q164" t="str">
        <f>LEFT(Table1[[#This Row],[Category and Sub-Category]],FIND("/",Table1[[#This Row],[Category and Sub-Category]])-1)</f>
        <v>film &amp; video</v>
      </c>
      <c r="R164" t="str">
        <f>RIGHT(Table1[[#This Row],[Category and Sub-Category]],LEN(Table1[[#This Row],[Category and Sub-Category]])-FIND("/",Table1[[#This Row],[Category and Sub-Category]]))</f>
        <v>drama</v>
      </c>
      <c r="S164" s="13">
        <f>(((Table1[[#This Row],[launched_at]]/60)/60)/24)+DATE(1970,1,1)</f>
        <v>41835.126805555556</v>
      </c>
      <c r="T164" s="13">
        <f>(((Table1[[#This Row],[deadline]]/60)/60)/24)+DATE(1970,1,1)</f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Table1[[#This Row],[pledged]]/Table1[[#This Row],[goal]]</f>
        <v>0</v>
      </c>
      <c r="P165" s="8">
        <f>IFERROR(Table1[[#This Row],[pledged]]/Table1[[#This Row],[backers_count]],0)</f>
        <v>0</v>
      </c>
      <c r="Q165" t="str">
        <f>LEFT(Table1[[#This Row],[Category and Sub-Category]],FIND("/",Table1[[#This Row],[Category and Sub-Category]])-1)</f>
        <v>film &amp; video</v>
      </c>
      <c r="R165" t="str">
        <f>RIGHT(Table1[[#This Row],[Category and Sub-Category]],LEN(Table1[[#This Row],[Category and Sub-Category]])-FIND("/",Table1[[#This Row],[Category and Sub-Category]]))</f>
        <v>drama</v>
      </c>
      <c r="S165" s="13">
        <f>(((Table1[[#This Row],[launched_at]]/60)/60)/24)+DATE(1970,1,1)</f>
        <v>42243.961273148147</v>
      </c>
      <c r="T165" s="13">
        <f>(((Table1[[#This Row],[deadline]]/60)/60)/24)+DATE(1970,1,1)</f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Table1[[#This Row],[pledged]]/Table1[[#This Row],[goal]]</f>
        <v>5.3333333333333332E-3</v>
      </c>
      <c r="P166" s="8">
        <f>IFERROR(Table1[[#This Row],[pledged]]/Table1[[#This Row],[backers_count]],0)</f>
        <v>91.428571428571431</v>
      </c>
      <c r="Q166" t="str">
        <f>LEFT(Table1[[#This Row],[Category and Sub-Category]],FIND("/",Table1[[#This Row],[Category and Sub-Category]])-1)</f>
        <v>film &amp; video</v>
      </c>
      <c r="R166" t="str">
        <f>RIGHT(Table1[[#This Row],[Category and Sub-Category]],LEN(Table1[[#This Row],[Category and Sub-Category]])-FIND("/",Table1[[#This Row],[Category and Sub-Category]]))</f>
        <v>drama</v>
      </c>
      <c r="S166" s="13">
        <f>(((Table1[[#This Row],[launched_at]]/60)/60)/24)+DATE(1970,1,1)</f>
        <v>41841.762743055559</v>
      </c>
      <c r="T166" s="13">
        <f>(((Table1[[#This Row],[deadline]]/60)/60)/24)+DATE(1970,1,1)</f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Table1[[#This Row],[pledged]]/Table1[[#This Row],[goal]]</f>
        <v>0</v>
      </c>
      <c r="P167" s="8">
        <f>IFERROR(Table1[[#This Row],[pledged]]/Table1[[#This Row],[backers_count]],0)</f>
        <v>0</v>
      </c>
      <c r="Q167" t="str">
        <f>LEFT(Table1[[#This Row],[Category and Sub-Category]],FIND("/",Table1[[#This Row],[Category and Sub-Category]])-1)</f>
        <v>film &amp; video</v>
      </c>
      <c r="R167" t="str">
        <f>RIGHT(Table1[[#This Row],[Category and Sub-Category]],LEN(Table1[[#This Row],[Category and Sub-Category]])-FIND("/",Table1[[#This Row],[Category and Sub-Category]]))</f>
        <v>drama</v>
      </c>
      <c r="S167" s="13">
        <f>(((Table1[[#This Row],[launched_at]]/60)/60)/24)+DATE(1970,1,1)</f>
        <v>42351.658842592587</v>
      </c>
      <c r="T167" s="13">
        <f>(((Table1[[#This Row],[deadline]]/60)/60)/24)+DATE(1970,1,1)</f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Table1[[#This Row],[pledged]]/Table1[[#This Row],[goal]]</f>
        <v>0.6</v>
      </c>
      <c r="P168" s="8">
        <f>IFERROR(Table1[[#This Row],[pledged]]/Table1[[#This Row],[backers_count]],0)</f>
        <v>3000</v>
      </c>
      <c r="Q168" t="str">
        <f>LEFT(Table1[[#This Row],[Category and Sub-Category]],FIND("/",Table1[[#This Row],[Category and Sub-Category]])-1)</f>
        <v>film &amp; video</v>
      </c>
      <c r="R168" t="str">
        <f>RIGHT(Table1[[#This Row],[Category and Sub-Category]],LEN(Table1[[#This Row],[Category and Sub-Category]])-FIND("/",Table1[[#This Row],[Category and Sub-Category]]))</f>
        <v>drama</v>
      </c>
      <c r="S168" s="13">
        <f>(((Table1[[#This Row],[launched_at]]/60)/60)/24)+DATE(1970,1,1)</f>
        <v>42721.075949074075</v>
      </c>
      <c r="T168" s="13">
        <f>(((Table1[[#This Row],[deadline]]/60)/60)/24)+DATE(1970,1,1)</f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Table1[[#This Row],[pledged]]/Table1[[#This Row],[goal]]</f>
        <v>1E-4</v>
      </c>
      <c r="P169" s="8">
        <f>IFERROR(Table1[[#This Row],[pledged]]/Table1[[#This Row],[backers_count]],0)</f>
        <v>5.5</v>
      </c>
      <c r="Q169" t="str">
        <f>LEFT(Table1[[#This Row],[Category and Sub-Category]],FIND("/",Table1[[#This Row],[Category and Sub-Category]])-1)</f>
        <v>film &amp; video</v>
      </c>
      <c r="R169" t="str">
        <f>RIGHT(Table1[[#This Row],[Category and Sub-Category]],LEN(Table1[[#This Row],[Category and Sub-Category]])-FIND("/",Table1[[#This Row],[Category and Sub-Category]]))</f>
        <v>drama</v>
      </c>
      <c r="S169" s="13">
        <f>(((Table1[[#This Row],[launched_at]]/60)/60)/24)+DATE(1970,1,1)</f>
        <v>42160.927488425921</v>
      </c>
      <c r="T169" s="13">
        <f>(((Table1[[#This Row],[deadline]]/60)/60)/24)+DATE(1970,1,1)</f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Table1[[#This Row],[pledged]]/Table1[[#This Row],[goal]]</f>
        <v>4.0625000000000001E-2</v>
      </c>
      <c r="P170" s="8">
        <f>IFERROR(Table1[[#This Row],[pledged]]/Table1[[#This Row],[backers_count]],0)</f>
        <v>108.33333333333333</v>
      </c>
      <c r="Q170" t="str">
        <f>LEFT(Table1[[#This Row],[Category and Sub-Category]],FIND("/",Table1[[#This Row],[Category and Sub-Category]])-1)</f>
        <v>film &amp; video</v>
      </c>
      <c r="R170" t="str">
        <f>RIGHT(Table1[[#This Row],[Category and Sub-Category]],LEN(Table1[[#This Row],[Category and Sub-Category]])-FIND("/",Table1[[#This Row],[Category and Sub-Category]]))</f>
        <v>drama</v>
      </c>
      <c r="S170" s="13">
        <f>(((Table1[[#This Row],[launched_at]]/60)/60)/24)+DATE(1970,1,1)</f>
        <v>42052.83530092593</v>
      </c>
      <c r="T170" s="13">
        <f>(((Table1[[#This Row],[deadline]]/60)/60)/24)+DATE(1970,1,1)</f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Table1[[#This Row],[pledged]]/Table1[[#This Row],[goal]]</f>
        <v>0.224</v>
      </c>
      <c r="P171" s="8">
        <f>IFERROR(Table1[[#This Row],[pledged]]/Table1[[#This Row],[backers_count]],0)</f>
        <v>56</v>
      </c>
      <c r="Q171" t="str">
        <f>LEFT(Table1[[#This Row],[Category and Sub-Category]],FIND("/",Table1[[#This Row],[Category and Sub-Category]])-1)</f>
        <v>film &amp; video</v>
      </c>
      <c r="R171" t="str">
        <f>RIGHT(Table1[[#This Row],[Category and Sub-Category]],LEN(Table1[[#This Row],[Category and Sub-Category]])-FIND("/",Table1[[#This Row],[Category and Sub-Category]]))</f>
        <v>drama</v>
      </c>
      <c r="S171" s="13">
        <f>(((Table1[[#This Row],[launched_at]]/60)/60)/24)+DATE(1970,1,1)</f>
        <v>41900.505312499998</v>
      </c>
      <c r="T171" s="13">
        <f>(((Table1[[#This Row],[deadline]]/60)/60)/24)+DATE(1970,1,1)</f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Table1[[#This Row],[pledged]]/Table1[[#This Row],[goal]]</f>
        <v>3.2500000000000001E-2</v>
      </c>
      <c r="P172" s="8">
        <f>IFERROR(Table1[[#This Row],[pledged]]/Table1[[#This Row],[backers_count]],0)</f>
        <v>32.5</v>
      </c>
      <c r="Q172" t="str">
        <f>LEFT(Table1[[#This Row],[Category and Sub-Category]],FIND("/",Table1[[#This Row],[Category and Sub-Category]])-1)</f>
        <v>film &amp; video</v>
      </c>
      <c r="R172" t="str">
        <f>RIGHT(Table1[[#This Row],[Category and Sub-Category]],LEN(Table1[[#This Row],[Category and Sub-Category]])-FIND("/",Table1[[#This Row],[Category and Sub-Category]]))</f>
        <v>drama</v>
      </c>
      <c r="S172" s="13">
        <f>(((Table1[[#This Row],[launched_at]]/60)/60)/24)+DATE(1970,1,1)</f>
        <v>42216.977812500001</v>
      </c>
      <c r="T172" s="13">
        <f>(((Table1[[#This Row],[deadline]]/60)/60)/24)+DATE(1970,1,1)</f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Table1[[#This Row],[pledged]]/Table1[[#This Row],[goal]]</f>
        <v>2.0000000000000002E-5</v>
      </c>
      <c r="P173" s="8">
        <f>IFERROR(Table1[[#This Row],[pledged]]/Table1[[#This Row],[backers_count]],0)</f>
        <v>1</v>
      </c>
      <c r="Q173" t="str">
        <f>LEFT(Table1[[#This Row],[Category and Sub-Category]],FIND("/",Table1[[#This Row],[Category and Sub-Category]])-1)</f>
        <v>film &amp; video</v>
      </c>
      <c r="R173" t="str">
        <f>RIGHT(Table1[[#This Row],[Category and Sub-Category]],LEN(Table1[[#This Row],[Category and Sub-Category]])-FIND("/",Table1[[#This Row],[Category and Sub-Category]]))</f>
        <v>drama</v>
      </c>
      <c r="S173" s="13">
        <f>(((Table1[[#This Row],[launched_at]]/60)/60)/24)+DATE(1970,1,1)</f>
        <v>42534.180717592593</v>
      </c>
      <c r="T173" s="13">
        <f>(((Table1[[#This Row],[deadline]]/60)/60)/24)+DATE(1970,1,1)</f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Table1[[#This Row],[pledged]]/Table1[[#This Row],[goal]]</f>
        <v>0</v>
      </c>
      <c r="P174" s="8">
        <f>IFERROR(Table1[[#This Row],[pledged]]/Table1[[#This Row],[backers_count]],0)</f>
        <v>0</v>
      </c>
      <c r="Q174" t="str">
        <f>LEFT(Table1[[#This Row],[Category and Sub-Category]],FIND("/",Table1[[#This Row],[Category and Sub-Category]])-1)</f>
        <v>film &amp; video</v>
      </c>
      <c r="R174" t="str">
        <f>RIGHT(Table1[[#This Row],[Category and Sub-Category]],LEN(Table1[[#This Row],[Category and Sub-Category]])-FIND("/",Table1[[#This Row],[Category and Sub-Category]]))</f>
        <v>drama</v>
      </c>
      <c r="S174" s="13">
        <f>(((Table1[[#This Row],[launched_at]]/60)/60)/24)+DATE(1970,1,1)</f>
        <v>42047.394942129627</v>
      </c>
      <c r="T174" s="13">
        <f>(((Table1[[#This Row],[deadline]]/60)/60)/24)+DATE(1970,1,1)</f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Table1[[#This Row],[pledged]]/Table1[[#This Row],[goal]]</f>
        <v>0</v>
      </c>
      <c r="P175" s="8">
        <f>IFERROR(Table1[[#This Row],[pledged]]/Table1[[#This Row],[backers_count]],0)</f>
        <v>0</v>
      </c>
      <c r="Q175" t="str">
        <f>LEFT(Table1[[#This Row],[Category and Sub-Category]],FIND("/",Table1[[#This Row],[Category and Sub-Category]])-1)</f>
        <v>film &amp; video</v>
      </c>
      <c r="R175" t="str">
        <f>RIGHT(Table1[[#This Row],[Category and Sub-Category]],LEN(Table1[[#This Row],[Category and Sub-Category]])-FIND("/",Table1[[#This Row],[Category and Sub-Category]]))</f>
        <v>drama</v>
      </c>
      <c r="S175" s="13">
        <f>(((Table1[[#This Row],[launched_at]]/60)/60)/24)+DATE(1970,1,1)</f>
        <v>42033.573009259257</v>
      </c>
      <c r="T175" s="13">
        <f>(((Table1[[#This Row],[deadline]]/60)/60)/24)+DATE(1970,1,1)</f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Table1[[#This Row],[pledged]]/Table1[[#This Row],[goal]]</f>
        <v>0</v>
      </c>
      <c r="P176" s="8">
        <f>IFERROR(Table1[[#This Row],[pledged]]/Table1[[#This Row],[backers_count]],0)</f>
        <v>0</v>
      </c>
      <c r="Q176" t="str">
        <f>LEFT(Table1[[#This Row],[Category and Sub-Category]],FIND("/",Table1[[#This Row],[Category and Sub-Category]])-1)</f>
        <v>film &amp; video</v>
      </c>
      <c r="R176" t="str">
        <f>RIGHT(Table1[[#This Row],[Category and Sub-Category]],LEN(Table1[[#This Row],[Category and Sub-Category]])-FIND("/",Table1[[#This Row],[Category and Sub-Category]]))</f>
        <v>drama</v>
      </c>
      <c r="S176" s="13">
        <f>(((Table1[[#This Row],[launched_at]]/60)/60)/24)+DATE(1970,1,1)</f>
        <v>42072.758981481486</v>
      </c>
      <c r="T176" s="13">
        <f>(((Table1[[#This Row],[deadline]]/60)/60)/24)+DATE(1970,1,1)</f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Table1[[#This Row],[pledged]]/Table1[[#This Row],[goal]]</f>
        <v>6.4850000000000005E-2</v>
      </c>
      <c r="P177" s="8">
        <f>IFERROR(Table1[[#This Row],[pledged]]/Table1[[#This Row],[backers_count]],0)</f>
        <v>49.884615384615387</v>
      </c>
      <c r="Q177" t="str">
        <f>LEFT(Table1[[#This Row],[Category and Sub-Category]],FIND("/",Table1[[#This Row],[Category and Sub-Category]])-1)</f>
        <v>film &amp; video</v>
      </c>
      <c r="R177" t="str">
        <f>RIGHT(Table1[[#This Row],[Category and Sub-Category]],LEN(Table1[[#This Row],[Category and Sub-Category]])-FIND("/",Table1[[#This Row],[Category and Sub-Category]]))</f>
        <v>drama</v>
      </c>
      <c r="S177" s="13">
        <f>(((Table1[[#This Row],[launched_at]]/60)/60)/24)+DATE(1970,1,1)</f>
        <v>41855.777905092589</v>
      </c>
      <c r="T177" s="13">
        <f>(((Table1[[#This Row],[deadline]]/60)/60)/24)+DATE(1970,1,1)</f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Table1[[#This Row],[pledged]]/Table1[[#This Row],[goal]]</f>
        <v>0</v>
      </c>
      <c r="P178" s="8">
        <f>IFERROR(Table1[[#This Row],[pledged]]/Table1[[#This Row],[backers_count]],0)</f>
        <v>0</v>
      </c>
      <c r="Q178" t="str">
        <f>LEFT(Table1[[#This Row],[Category and Sub-Category]],FIND("/",Table1[[#This Row],[Category and Sub-Category]])-1)</f>
        <v>film &amp; video</v>
      </c>
      <c r="R178" t="str">
        <f>RIGHT(Table1[[#This Row],[Category and Sub-Category]],LEN(Table1[[#This Row],[Category and Sub-Category]])-FIND("/",Table1[[#This Row],[Category and Sub-Category]]))</f>
        <v>drama</v>
      </c>
      <c r="S178" s="13">
        <f>(((Table1[[#This Row],[launched_at]]/60)/60)/24)+DATE(1970,1,1)</f>
        <v>42191.824062500003</v>
      </c>
      <c r="T178" s="13">
        <f>(((Table1[[#This Row],[deadline]]/60)/60)/24)+DATE(1970,1,1)</f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Table1[[#This Row],[pledged]]/Table1[[#This Row],[goal]]</f>
        <v>0.4</v>
      </c>
      <c r="P179" s="8">
        <f>IFERROR(Table1[[#This Row],[pledged]]/Table1[[#This Row],[backers_count]],0)</f>
        <v>25.714285714285715</v>
      </c>
      <c r="Q179" t="str">
        <f>LEFT(Table1[[#This Row],[Category and Sub-Category]],FIND("/",Table1[[#This Row],[Category and Sub-Category]])-1)</f>
        <v>film &amp; video</v>
      </c>
      <c r="R179" t="str">
        <f>RIGHT(Table1[[#This Row],[Category and Sub-Category]],LEN(Table1[[#This Row],[Category and Sub-Category]])-FIND("/",Table1[[#This Row],[Category and Sub-Category]]))</f>
        <v>drama</v>
      </c>
      <c r="S179" s="13">
        <f>(((Table1[[#This Row],[launched_at]]/60)/60)/24)+DATE(1970,1,1)</f>
        <v>42070.047754629632</v>
      </c>
      <c r="T179" s="13">
        <f>(((Table1[[#This Row],[deadline]]/60)/60)/24)+DATE(1970,1,1)</f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Table1[[#This Row],[pledged]]/Table1[[#This Row],[goal]]</f>
        <v>0</v>
      </c>
      <c r="P180" s="8">
        <f>IFERROR(Table1[[#This Row],[pledged]]/Table1[[#This Row],[backers_count]],0)</f>
        <v>0</v>
      </c>
      <c r="Q180" t="str">
        <f>LEFT(Table1[[#This Row],[Category and Sub-Category]],FIND("/",Table1[[#This Row],[Category and Sub-Category]])-1)</f>
        <v>film &amp; video</v>
      </c>
      <c r="R180" t="str">
        <f>RIGHT(Table1[[#This Row],[Category and Sub-Category]],LEN(Table1[[#This Row],[Category and Sub-Category]])-FIND("/",Table1[[#This Row],[Category and Sub-Category]]))</f>
        <v>drama</v>
      </c>
      <c r="S180" s="13">
        <f>(((Table1[[#This Row],[launched_at]]/60)/60)/24)+DATE(1970,1,1)</f>
        <v>42304.955381944441</v>
      </c>
      <c r="T180" s="13">
        <f>(((Table1[[#This Row],[deadline]]/60)/60)/24)+DATE(1970,1,1)</f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Table1[[#This Row],[pledged]]/Table1[[#This Row],[goal]]</f>
        <v>0.2</v>
      </c>
      <c r="P181" s="8">
        <f>IFERROR(Table1[[#This Row],[pledged]]/Table1[[#This Row],[backers_count]],0)</f>
        <v>100</v>
      </c>
      <c r="Q181" t="str">
        <f>LEFT(Table1[[#This Row],[Category and Sub-Category]],FIND("/",Table1[[#This Row],[Category and Sub-Category]])-1)</f>
        <v>film &amp; video</v>
      </c>
      <c r="R181" t="str">
        <f>RIGHT(Table1[[#This Row],[Category and Sub-Category]],LEN(Table1[[#This Row],[Category and Sub-Category]])-FIND("/",Table1[[#This Row],[Category and Sub-Category]]))</f>
        <v>drama</v>
      </c>
      <c r="S181" s="13">
        <f>(((Table1[[#This Row],[launched_at]]/60)/60)/24)+DATE(1970,1,1)</f>
        <v>42403.080497685187</v>
      </c>
      <c r="T181" s="13">
        <f>(((Table1[[#This Row],[deadline]]/60)/60)/24)+DATE(1970,1,1)</f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Table1[[#This Row],[pledged]]/Table1[[#This Row],[goal]]</f>
        <v>0.33416666666666667</v>
      </c>
      <c r="P182" s="8">
        <f>IFERROR(Table1[[#This Row],[pledged]]/Table1[[#This Row],[backers_count]],0)</f>
        <v>30.846153846153847</v>
      </c>
      <c r="Q182" t="str">
        <f>LEFT(Table1[[#This Row],[Category and Sub-Category]],FIND("/",Table1[[#This Row],[Category and Sub-Category]])-1)</f>
        <v>film &amp; video</v>
      </c>
      <c r="R182" t="str">
        <f>RIGHT(Table1[[#This Row],[Category and Sub-Category]],LEN(Table1[[#This Row],[Category and Sub-Category]])-FIND("/",Table1[[#This Row],[Category and Sub-Category]]))</f>
        <v>drama</v>
      </c>
      <c r="S182" s="13">
        <f>(((Table1[[#This Row],[launched_at]]/60)/60)/24)+DATE(1970,1,1)</f>
        <v>42067.991238425922</v>
      </c>
      <c r="T182" s="13">
        <f>(((Table1[[#This Row],[deadline]]/60)/60)/24)+DATE(1970,1,1)</f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Table1[[#This Row],[pledged]]/Table1[[#This Row],[goal]]</f>
        <v>0.21092608822670172</v>
      </c>
      <c r="P183" s="8">
        <f>IFERROR(Table1[[#This Row],[pledged]]/Table1[[#This Row],[backers_count]],0)</f>
        <v>180.5</v>
      </c>
      <c r="Q183" t="str">
        <f>LEFT(Table1[[#This Row],[Category and Sub-Category]],FIND("/",Table1[[#This Row],[Category and Sub-Category]])-1)</f>
        <v>film &amp; video</v>
      </c>
      <c r="R183" t="str">
        <f>RIGHT(Table1[[#This Row],[Category and Sub-Category]],LEN(Table1[[#This Row],[Category and Sub-Category]])-FIND("/",Table1[[#This Row],[Category and Sub-Category]]))</f>
        <v>drama</v>
      </c>
      <c r="S183" s="13">
        <f>(((Table1[[#This Row],[launched_at]]/60)/60)/24)+DATE(1970,1,1)</f>
        <v>42147.741840277777</v>
      </c>
      <c r="T183" s="13">
        <f>(((Table1[[#This Row],[deadline]]/60)/60)/24)+DATE(1970,1,1)</f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Table1[[#This Row],[pledged]]/Table1[[#This Row],[goal]]</f>
        <v>0</v>
      </c>
      <c r="P184" s="8">
        <f>IFERROR(Table1[[#This Row],[pledged]]/Table1[[#This Row],[backers_count]],0)</f>
        <v>0</v>
      </c>
      <c r="Q184" t="str">
        <f>LEFT(Table1[[#This Row],[Category and Sub-Category]],FIND("/",Table1[[#This Row],[Category and Sub-Category]])-1)</f>
        <v>film &amp; video</v>
      </c>
      <c r="R184" t="str">
        <f>RIGHT(Table1[[#This Row],[Category and Sub-Category]],LEN(Table1[[#This Row],[Category and Sub-Category]])-FIND("/",Table1[[#This Row],[Category and Sub-Category]]))</f>
        <v>drama</v>
      </c>
      <c r="S184" s="13">
        <f>(((Table1[[#This Row],[launched_at]]/60)/60)/24)+DATE(1970,1,1)</f>
        <v>42712.011944444443</v>
      </c>
      <c r="T184" s="13">
        <f>(((Table1[[#This Row],[deadline]]/60)/60)/24)+DATE(1970,1,1)</f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Table1[[#This Row],[pledged]]/Table1[[#This Row],[goal]]</f>
        <v>0.35855999999999999</v>
      </c>
      <c r="P185" s="8">
        <f>IFERROR(Table1[[#This Row],[pledged]]/Table1[[#This Row],[backers_count]],0)</f>
        <v>373.5</v>
      </c>
      <c r="Q185" t="str">
        <f>LEFT(Table1[[#This Row],[Category and Sub-Category]],FIND("/",Table1[[#This Row],[Category and Sub-Category]])-1)</f>
        <v>film &amp; video</v>
      </c>
      <c r="R185" t="str">
        <f>RIGHT(Table1[[#This Row],[Category and Sub-Category]],LEN(Table1[[#This Row],[Category and Sub-Category]])-FIND("/",Table1[[#This Row],[Category and Sub-Category]]))</f>
        <v>drama</v>
      </c>
      <c r="S185" s="13">
        <f>(((Table1[[#This Row],[launched_at]]/60)/60)/24)+DATE(1970,1,1)</f>
        <v>41939.810300925928</v>
      </c>
      <c r="T185" s="13">
        <f>(((Table1[[#This Row],[deadline]]/60)/60)/24)+DATE(1970,1,1)</f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Table1[[#This Row],[pledged]]/Table1[[#This Row],[goal]]</f>
        <v>3.4000000000000002E-2</v>
      </c>
      <c r="P186" s="8">
        <f>IFERROR(Table1[[#This Row],[pledged]]/Table1[[#This Row],[backers_count]],0)</f>
        <v>25.5</v>
      </c>
      <c r="Q186" t="str">
        <f>LEFT(Table1[[#This Row],[Category and Sub-Category]],FIND("/",Table1[[#This Row],[Category and Sub-Category]])-1)</f>
        <v>film &amp; video</v>
      </c>
      <c r="R186" t="str">
        <f>RIGHT(Table1[[#This Row],[Category and Sub-Category]],LEN(Table1[[#This Row],[Category and Sub-Category]])-FIND("/",Table1[[#This Row],[Category and Sub-Category]]))</f>
        <v>drama</v>
      </c>
      <c r="S186" s="13">
        <f>(((Table1[[#This Row],[launched_at]]/60)/60)/24)+DATE(1970,1,1)</f>
        <v>41825.791226851856</v>
      </c>
      <c r="T186" s="13">
        <f>(((Table1[[#This Row],[deadline]]/60)/60)/24)+DATE(1970,1,1)</f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Table1[[#This Row],[pledged]]/Table1[[#This Row],[goal]]</f>
        <v>5.5E-2</v>
      </c>
      <c r="P187" s="8">
        <f>IFERROR(Table1[[#This Row],[pledged]]/Table1[[#This Row],[backers_count]],0)</f>
        <v>220</v>
      </c>
      <c r="Q187" t="str">
        <f>LEFT(Table1[[#This Row],[Category and Sub-Category]],FIND("/",Table1[[#This Row],[Category and Sub-Category]])-1)</f>
        <v>film &amp; video</v>
      </c>
      <c r="R187" t="str">
        <f>RIGHT(Table1[[#This Row],[Category and Sub-Category]],LEN(Table1[[#This Row],[Category and Sub-Category]])-FIND("/",Table1[[#This Row],[Category and Sub-Category]]))</f>
        <v>drama</v>
      </c>
      <c r="S187" s="13">
        <f>(((Table1[[#This Row],[launched_at]]/60)/60)/24)+DATE(1970,1,1)</f>
        <v>42570.91133101852</v>
      </c>
      <c r="T187" s="13">
        <f>(((Table1[[#This Row],[deadline]]/60)/60)/24)+DATE(1970,1,1)</f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Table1[[#This Row],[pledged]]/Table1[[#This Row],[goal]]</f>
        <v>0</v>
      </c>
      <c r="P188" s="8">
        <f>IFERROR(Table1[[#This Row],[pledged]]/Table1[[#This Row],[backers_count]],0)</f>
        <v>0</v>
      </c>
      <c r="Q188" t="str">
        <f>LEFT(Table1[[#This Row],[Category and Sub-Category]],FIND("/",Table1[[#This Row],[Category and Sub-Category]])-1)</f>
        <v>film &amp; video</v>
      </c>
      <c r="R188" t="str">
        <f>RIGHT(Table1[[#This Row],[Category and Sub-Category]],LEN(Table1[[#This Row],[Category and Sub-Category]])-FIND("/",Table1[[#This Row],[Category and Sub-Category]]))</f>
        <v>drama</v>
      </c>
      <c r="S188" s="13">
        <f>(((Table1[[#This Row],[launched_at]]/60)/60)/24)+DATE(1970,1,1)</f>
        <v>42767.812893518523</v>
      </c>
      <c r="T188" s="13">
        <f>(((Table1[[#This Row],[deadline]]/60)/60)/24)+DATE(1970,1,1)</f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Table1[[#This Row],[pledged]]/Table1[[#This Row],[goal]]</f>
        <v>0.16</v>
      </c>
      <c r="P189" s="8">
        <f>IFERROR(Table1[[#This Row],[pledged]]/Table1[[#This Row],[backers_count]],0)</f>
        <v>160</v>
      </c>
      <c r="Q189" t="str">
        <f>LEFT(Table1[[#This Row],[Category and Sub-Category]],FIND("/",Table1[[#This Row],[Category and Sub-Category]])-1)</f>
        <v>film &amp; video</v>
      </c>
      <c r="R189" t="str">
        <f>RIGHT(Table1[[#This Row],[Category and Sub-Category]],LEN(Table1[[#This Row],[Category and Sub-Category]])-FIND("/",Table1[[#This Row],[Category and Sub-Category]]))</f>
        <v>drama</v>
      </c>
      <c r="S189" s="13">
        <f>(((Table1[[#This Row],[launched_at]]/60)/60)/24)+DATE(1970,1,1)</f>
        <v>42182.234456018516</v>
      </c>
      <c r="T189" s="13">
        <f>(((Table1[[#This Row],[deadline]]/60)/60)/24)+DATE(1970,1,1)</f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Table1[[#This Row],[pledged]]/Table1[[#This Row],[goal]]</f>
        <v>0</v>
      </c>
      <c r="P190" s="8">
        <f>IFERROR(Table1[[#This Row],[pledged]]/Table1[[#This Row],[backers_count]],0)</f>
        <v>0</v>
      </c>
      <c r="Q190" t="str">
        <f>LEFT(Table1[[#This Row],[Category and Sub-Category]],FIND("/",Table1[[#This Row],[Category and Sub-Category]])-1)</f>
        <v>film &amp; video</v>
      </c>
      <c r="R190" t="str">
        <f>RIGHT(Table1[[#This Row],[Category and Sub-Category]],LEN(Table1[[#This Row],[Category and Sub-Category]])-FIND("/",Table1[[#This Row],[Category and Sub-Category]]))</f>
        <v>drama</v>
      </c>
      <c r="S190" s="13">
        <f>(((Table1[[#This Row],[launched_at]]/60)/60)/24)+DATE(1970,1,1)</f>
        <v>41857.18304398148</v>
      </c>
      <c r="T190" s="13">
        <f>(((Table1[[#This Row],[deadline]]/60)/60)/24)+DATE(1970,1,1)</f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Table1[[#This Row],[pledged]]/Table1[[#This Row],[goal]]</f>
        <v>6.8999999999999997E-4</v>
      </c>
      <c r="P191" s="8">
        <f>IFERROR(Table1[[#This Row],[pledged]]/Table1[[#This Row],[backers_count]],0)</f>
        <v>69</v>
      </c>
      <c r="Q191" t="str">
        <f>LEFT(Table1[[#This Row],[Category and Sub-Category]],FIND("/",Table1[[#This Row],[Category and Sub-Category]])-1)</f>
        <v>film &amp; video</v>
      </c>
      <c r="R191" t="str">
        <f>RIGHT(Table1[[#This Row],[Category and Sub-Category]],LEN(Table1[[#This Row],[Category and Sub-Category]])-FIND("/",Table1[[#This Row],[Category and Sub-Category]]))</f>
        <v>drama</v>
      </c>
      <c r="S191" s="13">
        <f>(((Table1[[#This Row],[launched_at]]/60)/60)/24)+DATE(1970,1,1)</f>
        <v>42556.690706018519</v>
      </c>
      <c r="T191" s="13">
        <f>(((Table1[[#This Row],[deadline]]/60)/60)/24)+DATE(1970,1,1)</f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Table1[[#This Row],[pledged]]/Table1[[#This Row],[goal]]</f>
        <v>4.1666666666666666E-3</v>
      </c>
      <c r="P192" s="8">
        <f>IFERROR(Table1[[#This Row],[pledged]]/Table1[[#This Row],[backers_count]],0)</f>
        <v>50</v>
      </c>
      <c r="Q192" t="str">
        <f>LEFT(Table1[[#This Row],[Category and Sub-Category]],FIND("/",Table1[[#This Row],[Category and Sub-Category]])-1)</f>
        <v>film &amp; video</v>
      </c>
      <c r="R192" t="str">
        <f>RIGHT(Table1[[#This Row],[Category and Sub-Category]],LEN(Table1[[#This Row],[Category and Sub-Category]])-FIND("/",Table1[[#This Row],[Category and Sub-Category]]))</f>
        <v>drama</v>
      </c>
      <c r="S192" s="13">
        <f>(((Table1[[#This Row],[launched_at]]/60)/60)/24)+DATE(1970,1,1)</f>
        <v>42527.650995370372</v>
      </c>
      <c r="T192" s="13">
        <f>(((Table1[[#This Row],[deadline]]/60)/60)/24)+DATE(1970,1,1)</f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Table1[[#This Row],[pledged]]/Table1[[#This Row],[goal]]</f>
        <v>0.05</v>
      </c>
      <c r="P193" s="8">
        <f>IFERROR(Table1[[#This Row],[pledged]]/Table1[[#This Row],[backers_count]],0)</f>
        <v>83.333333333333329</v>
      </c>
      <c r="Q193" t="str">
        <f>LEFT(Table1[[#This Row],[Category and Sub-Category]],FIND("/",Table1[[#This Row],[Category and Sub-Category]])-1)</f>
        <v>film &amp; video</v>
      </c>
      <c r="R193" t="str">
        <f>RIGHT(Table1[[#This Row],[Category and Sub-Category]],LEN(Table1[[#This Row],[Category and Sub-Category]])-FIND("/",Table1[[#This Row],[Category and Sub-Category]]))</f>
        <v>drama</v>
      </c>
      <c r="S193" s="13">
        <f>(((Table1[[#This Row],[launched_at]]/60)/60)/24)+DATE(1970,1,1)</f>
        <v>42239.441412037035</v>
      </c>
      <c r="T193" s="13">
        <f>(((Table1[[#This Row],[deadline]]/60)/60)/24)+DATE(1970,1,1)</f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Table1[[#This Row],[pledged]]/Table1[[#This Row],[goal]]</f>
        <v>1.7E-5</v>
      </c>
      <c r="P194" s="8">
        <f>IFERROR(Table1[[#This Row],[pledged]]/Table1[[#This Row],[backers_count]],0)</f>
        <v>5.666666666666667</v>
      </c>
      <c r="Q194" t="str">
        <f>LEFT(Table1[[#This Row],[Category and Sub-Category]],FIND("/",Table1[[#This Row],[Category and Sub-Category]])-1)</f>
        <v>film &amp; video</v>
      </c>
      <c r="R194" t="str">
        <f>RIGHT(Table1[[#This Row],[Category and Sub-Category]],LEN(Table1[[#This Row],[Category and Sub-Category]])-FIND("/",Table1[[#This Row],[Category and Sub-Category]]))</f>
        <v>drama</v>
      </c>
      <c r="S194" s="13">
        <f>(((Table1[[#This Row],[launched_at]]/60)/60)/24)+DATE(1970,1,1)</f>
        <v>41899.792037037041</v>
      </c>
      <c r="T194" s="13">
        <f>(((Table1[[#This Row],[deadline]]/60)/60)/24)+DATE(1970,1,1)</f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Table1[[#This Row],[pledged]]/Table1[[#This Row],[goal]]</f>
        <v>0</v>
      </c>
      <c r="P195" s="8">
        <f>IFERROR(Table1[[#This Row],[pledged]]/Table1[[#This Row],[backers_count]],0)</f>
        <v>0</v>
      </c>
      <c r="Q195" t="str">
        <f>LEFT(Table1[[#This Row],[Category and Sub-Category]],FIND("/",Table1[[#This Row],[Category and Sub-Category]])-1)</f>
        <v>film &amp; video</v>
      </c>
      <c r="R195" t="str">
        <f>RIGHT(Table1[[#This Row],[Category and Sub-Category]],LEN(Table1[[#This Row],[Category and Sub-Category]])-FIND("/",Table1[[#This Row],[Category and Sub-Category]]))</f>
        <v>drama</v>
      </c>
      <c r="S195" s="13">
        <f>(((Table1[[#This Row],[launched_at]]/60)/60)/24)+DATE(1970,1,1)</f>
        <v>41911.934791666667</v>
      </c>
      <c r="T195" s="13">
        <f>(((Table1[[#This Row],[deadline]]/60)/60)/24)+DATE(1970,1,1)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Table1[[#This Row],[pledged]]/Table1[[#This Row],[goal]]</f>
        <v>1.1999999999999999E-3</v>
      </c>
      <c r="P196" s="8">
        <f>IFERROR(Table1[[#This Row],[pledged]]/Table1[[#This Row],[backers_count]],0)</f>
        <v>1</v>
      </c>
      <c r="Q196" t="str">
        <f>LEFT(Table1[[#This Row],[Category and Sub-Category]],FIND("/",Table1[[#This Row],[Category and Sub-Category]])-1)</f>
        <v>film &amp; video</v>
      </c>
      <c r="R196" t="str">
        <f>RIGHT(Table1[[#This Row],[Category and Sub-Category]],LEN(Table1[[#This Row],[Category and Sub-Category]])-FIND("/",Table1[[#This Row],[Category and Sub-Category]]))</f>
        <v>drama</v>
      </c>
      <c r="S196" s="13">
        <f>(((Table1[[#This Row],[launched_at]]/60)/60)/24)+DATE(1970,1,1)</f>
        <v>42375.996886574074</v>
      </c>
      <c r="T196" s="13">
        <f>(((Table1[[#This Row],[deadline]]/60)/60)/24)+DATE(1970,1,1)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Table1[[#This Row],[pledged]]/Table1[[#This Row],[goal]]</f>
        <v>0</v>
      </c>
      <c r="P197" s="8">
        <f>IFERROR(Table1[[#This Row],[pledged]]/Table1[[#This Row],[backers_count]],0)</f>
        <v>0</v>
      </c>
      <c r="Q197" t="str">
        <f>LEFT(Table1[[#This Row],[Category and Sub-Category]],FIND("/",Table1[[#This Row],[Category and Sub-Category]])-1)</f>
        <v>film &amp; video</v>
      </c>
      <c r="R197" t="str">
        <f>RIGHT(Table1[[#This Row],[Category and Sub-Category]],LEN(Table1[[#This Row],[Category and Sub-Category]])-FIND("/",Table1[[#This Row],[Category and Sub-Category]]))</f>
        <v>drama</v>
      </c>
      <c r="S197" s="13">
        <f>(((Table1[[#This Row],[launched_at]]/60)/60)/24)+DATE(1970,1,1)</f>
        <v>42135.67050925926</v>
      </c>
      <c r="T197" s="13">
        <f>(((Table1[[#This Row],[deadline]]/60)/60)/24)+DATE(1970,1,1)</f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Table1[[#This Row],[pledged]]/Table1[[#This Row],[goal]]</f>
        <v>0.41857142857142859</v>
      </c>
      <c r="P198" s="8">
        <f>IFERROR(Table1[[#This Row],[pledged]]/Table1[[#This Row],[backers_count]],0)</f>
        <v>77.10526315789474</v>
      </c>
      <c r="Q198" t="str">
        <f>LEFT(Table1[[#This Row],[Category and Sub-Category]],FIND("/",Table1[[#This Row],[Category and Sub-Category]])-1)</f>
        <v>film &amp; video</v>
      </c>
      <c r="R198" t="str">
        <f>RIGHT(Table1[[#This Row],[Category and Sub-Category]],LEN(Table1[[#This Row],[Category and Sub-Category]])-FIND("/",Table1[[#This Row],[Category and Sub-Category]]))</f>
        <v>drama</v>
      </c>
      <c r="S198" s="13">
        <f>(((Table1[[#This Row],[launched_at]]/60)/60)/24)+DATE(1970,1,1)</f>
        <v>42259.542800925927</v>
      </c>
      <c r="T198" s="13">
        <f>(((Table1[[#This Row],[deadline]]/60)/60)/24)+DATE(1970,1,1)</f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Table1[[#This Row],[pledged]]/Table1[[#This Row],[goal]]</f>
        <v>0.1048</v>
      </c>
      <c r="P199" s="8">
        <f>IFERROR(Table1[[#This Row],[pledged]]/Table1[[#This Row],[backers_count]],0)</f>
        <v>32.75</v>
      </c>
      <c r="Q199" t="str">
        <f>LEFT(Table1[[#This Row],[Category and Sub-Category]],FIND("/",Table1[[#This Row],[Category and Sub-Category]])-1)</f>
        <v>film &amp; video</v>
      </c>
      <c r="R199" t="str">
        <f>RIGHT(Table1[[#This Row],[Category and Sub-Category]],LEN(Table1[[#This Row],[Category and Sub-Category]])-FIND("/",Table1[[#This Row],[Category and Sub-Category]]))</f>
        <v>drama</v>
      </c>
      <c r="S199" s="13">
        <f>(((Table1[[#This Row],[launched_at]]/60)/60)/24)+DATE(1970,1,1)</f>
        <v>42741.848379629635</v>
      </c>
      <c r="T199" s="13">
        <f>(((Table1[[#This Row],[deadline]]/60)/60)/24)+DATE(1970,1,1)</f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Table1[[#This Row],[pledged]]/Table1[[#This Row],[goal]]</f>
        <v>1.116E-2</v>
      </c>
      <c r="P200" s="8">
        <f>IFERROR(Table1[[#This Row],[pledged]]/Table1[[#This Row],[backers_count]],0)</f>
        <v>46.5</v>
      </c>
      <c r="Q200" t="str">
        <f>LEFT(Table1[[#This Row],[Category and Sub-Category]],FIND("/",Table1[[#This Row],[Category and Sub-Category]])-1)</f>
        <v>film &amp; video</v>
      </c>
      <c r="R200" t="str">
        <f>RIGHT(Table1[[#This Row],[Category and Sub-Category]],LEN(Table1[[#This Row],[Category and Sub-Category]])-FIND("/",Table1[[#This Row],[Category and Sub-Category]]))</f>
        <v>drama</v>
      </c>
      <c r="S200" s="13">
        <f>(((Table1[[#This Row],[launched_at]]/60)/60)/24)+DATE(1970,1,1)</f>
        <v>41887.383356481485</v>
      </c>
      <c r="T200" s="13">
        <f>(((Table1[[#This Row],[deadline]]/60)/60)/24)+DATE(1970,1,1)</f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Table1[[#This Row],[pledged]]/Table1[[#This Row],[goal]]</f>
        <v>0</v>
      </c>
      <c r="P201" s="8">
        <f>IFERROR(Table1[[#This Row],[pledged]]/Table1[[#This Row],[backers_count]],0)</f>
        <v>0</v>
      </c>
      <c r="Q201" t="str">
        <f>LEFT(Table1[[#This Row],[Category and Sub-Category]],FIND("/",Table1[[#This Row],[Category and Sub-Category]])-1)</f>
        <v>film &amp; video</v>
      </c>
      <c r="R201" t="str">
        <f>RIGHT(Table1[[#This Row],[Category and Sub-Category]],LEN(Table1[[#This Row],[Category and Sub-Category]])-FIND("/",Table1[[#This Row],[Category and Sub-Category]]))</f>
        <v>drama</v>
      </c>
      <c r="S201" s="13">
        <f>(((Table1[[#This Row],[launched_at]]/60)/60)/24)+DATE(1970,1,1)</f>
        <v>42584.123865740738</v>
      </c>
      <c r="T201" s="13">
        <f>(((Table1[[#This Row],[deadline]]/60)/60)/24)+DATE(1970,1,1)</f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Table1[[#This Row],[pledged]]/Table1[[#This Row],[goal]]</f>
        <v>0.26192500000000002</v>
      </c>
      <c r="P202" s="8">
        <f>IFERROR(Table1[[#This Row],[pledged]]/Table1[[#This Row],[backers_count]],0)</f>
        <v>87.308333333333337</v>
      </c>
      <c r="Q202" t="str">
        <f>LEFT(Table1[[#This Row],[Category and Sub-Category]],FIND("/",Table1[[#This Row],[Category and Sub-Category]])-1)</f>
        <v>film &amp; video</v>
      </c>
      <c r="R202" t="str">
        <f>RIGHT(Table1[[#This Row],[Category and Sub-Category]],LEN(Table1[[#This Row],[Category and Sub-Category]])-FIND("/",Table1[[#This Row],[Category and Sub-Category]]))</f>
        <v>drama</v>
      </c>
      <c r="S202" s="13">
        <f>(((Table1[[#This Row],[launched_at]]/60)/60)/24)+DATE(1970,1,1)</f>
        <v>41867.083368055559</v>
      </c>
      <c r="T202" s="13">
        <f>(((Table1[[#This Row],[deadline]]/60)/60)/24)+DATE(1970,1,1)</f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Table1[[#This Row],[pledged]]/Table1[[#This Row],[goal]]</f>
        <v>0.58461538461538465</v>
      </c>
      <c r="P203" s="8">
        <f>IFERROR(Table1[[#This Row],[pledged]]/Table1[[#This Row],[backers_count]],0)</f>
        <v>54.285714285714285</v>
      </c>
      <c r="Q203" t="str">
        <f>LEFT(Table1[[#This Row],[Category and Sub-Category]],FIND("/",Table1[[#This Row],[Category and Sub-Category]])-1)</f>
        <v>film &amp; video</v>
      </c>
      <c r="R203" t="str">
        <f>RIGHT(Table1[[#This Row],[Category and Sub-Category]],LEN(Table1[[#This Row],[Category and Sub-Category]])-FIND("/",Table1[[#This Row],[Category and Sub-Category]]))</f>
        <v>drama</v>
      </c>
      <c r="S203" s="13">
        <f>(((Table1[[#This Row],[launched_at]]/60)/60)/24)+DATE(1970,1,1)</f>
        <v>42023.818622685183</v>
      </c>
      <c r="T203" s="13">
        <f>(((Table1[[#This Row],[deadline]]/60)/60)/24)+DATE(1970,1,1)</f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Table1[[#This Row],[pledged]]/Table1[[#This Row],[goal]]</f>
        <v>0</v>
      </c>
      <c r="P204" s="8">
        <f>IFERROR(Table1[[#This Row],[pledged]]/Table1[[#This Row],[backers_count]],0)</f>
        <v>0</v>
      </c>
      <c r="Q204" t="str">
        <f>LEFT(Table1[[#This Row],[Category and Sub-Category]],FIND("/",Table1[[#This Row],[Category and Sub-Category]])-1)</f>
        <v>film &amp; video</v>
      </c>
      <c r="R204" t="str">
        <f>RIGHT(Table1[[#This Row],[Category and Sub-Category]],LEN(Table1[[#This Row],[Category and Sub-Category]])-FIND("/",Table1[[#This Row],[Category and Sub-Category]]))</f>
        <v>drama</v>
      </c>
      <c r="S204" s="13">
        <f>(((Table1[[#This Row],[launched_at]]/60)/60)/24)+DATE(1970,1,1)</f>
        <v>42255.927824074075</v>
      </c>
      <c r="T204" s="13">
        <f>(((Table1[[#This Row],[deadline]]/60)/60)/24)+DATE(1970,1,1)</f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Table1[[#This Row],[pledged]]/Table1[[#This Row],[goal]]</f>
        <v>0.2984</v>
      </c>
      <c r="P205" s="8">
        <f>IFERROR(Table1[[#This Row],[pledged]]/Table1[[#This Row],[backers_count]],0)</f>
        <v>93.25</v>
      </c>
      <c r="Q205" t="str">
        <f>LEFT(Table1[[#This Row],[Category and Sub-Category]],FIND("/",Table1[[#This Row],[Category and Sub-Category]])-1)</f>
        <v>film &amp; video</v>
      </c>
      <c r="R205" t="str">
        <f>RIGHT(Table1[[#This Row],[Category and Sub-Category]],LEN(Table1[[#This Row],[Category and Sub-Category]])-FIND("/",Table1[[#This Row],[Category and Sub-Category]]))</f>
        <v>drama</v>
      </c>
      <c r="S205" s="13">
        <f>(((Table1[[#This Row],[launched_at]]/60)/60)/24)+DATE(1970,1,1)</f>
        <v>41973.847962962958</v>
      </c>
      <c r="T205" s="13">
        <f>(((Table1[[#This Row],[deadline]]/60)/60)/24)+DATE(1970,1,1)</f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Table1[[#This Row],[pledged]]/Table1[[#This Row],[goal]]</f>
        <v>0.50721666666666665</v>
      </c>
      <c r="P206" s="8">
        <f>IFERROR(Table1[[#This Row],[pledged]]/Table1[[#This Row],[backers_count]],0)</f>
        <v>117.68368136117556</v>
      </c>
      <c r="Q206" t="str">
        <f>LEFT(Table1[[#This Row],[Category and Sub-Category]],FIND("/",Table1[[#This Row],[Category and Sub-Category]])-1)</f>
        <v>film &amp; video</v>
      </c>
      <c r="R206" t="str">
        <f>RIGHT(Table1[[#This Row],[Category and Sub-Category]],LEN(Table1[[#This Row],[Category and Sub-Category]])-FIND("/",Table1[[#This Row],[Category and Sub-Category]]))</f>
        <v>drama</v>
      </c>
      <c r="S206" s="13">
        <f>(((Table1[[#This Row],[launched_at]]/60)/60)/24)+DATE(1970,1,1)</f>
        <v>42556.583368055552</v>
      </c>
      <c r="T206" s="13">
        <f>(((Table1[[#This Row],[deadline]]/60)/60)/24)+DATE(1970,1,1)</f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Table1[[#This Row],[pledged]]/Table1[[#This Row],[goal]]</f>
        <v>0.16250000000000001</v>
      </c>
      <c r="P207" s="8">
        <f>IFERROR(Table1[[#This Row],[pledged]]/Table1[[#This Row],[backers_count]],0)</f>
        <v>76.470588235294116</v>
      </c>
      <c r="Q207" t="str">
        <f>LEFT(Table1[[#This Row],[Category and Sub-Category]],FIND("/",Table1[[#This Row],[Category and Sub-Category]])-1)</f>
        <v>film &amp; video</v>
      </c>
      <c r="R207" t="str">
        <f>RIGHT(Table1[[#This Row],[Category and Sub-Category]],LEN(Table1[[#This Row],[Category and Sub-Category]])-FIND("/",Table1[[#This Row],[Category and Sub-Category]]))</f>
        <v>drama</v>
      </c>
      <c r="S207" s="13">
        <f>(((Table1[[#This Row],[launched_at]]/60)/60)/24)+DATE(1970,1,1)</f>
        <v>42248.632199074069</v>
      </c>
      <c r="T207" s="13">
        <f>(((Table1[[#This Row],[deadline]]/60)/60)/24)+DATE(1970,1,1)</f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Table1[[#This Row],[pledged]]/Table1[[#This Row],[goal]]</f>
        <v>0</v>
      </c>
      <c r="P208" s="8">
        <f>IFERROR(Table1[[#This Row],[pledged]]/Table1[[#This Row],[backers_count]],0)</f>
        <v>0</v>
      </c>
      <c r="Q208" t="str">
        <f>LEFT(Table1[[#This Row],[Category and Sub-Category]],FIND("/",Table1[[#This Row],[Category and Sub-Category]])-1)</f>
        <v>film &amp; video</v>
      </c>
      <c r="R208" t="str">
        <f>RIGHT(Table1[[#This Row],[Category and Sub-Category]],LEN(Table1[[#This Row],[Category and Sub-Category]])-FIND("/",Table1[[#This Row],[Category and Sub-Category]]))</f>
        <v>drama</v>
      </c>
      <c r="S208" s="13">
        <f>(((Table1[[#This Row],[launched_at]]/60)/60)/24)+DATE(1970,1,1)</f>
        <v>42567.004432870366</v>
      </c>
      <c r="T208" s="13">
        <f>(((Table1[[#This Row],[deadline]]/60)/60)/24)+DATE(1970,1,1)</f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Table1[[#This Row],[pledged]]/Table1[[#This Row],[goal]]</f>
        <v>0.15214285714285714</v>
      </c>
      <c r="P209" s="8">
        <f>IFERROR(Table1[[#This Row],[pledged]]/Table1[[#This Row],[backers_count]],0)</f>
        <v>163.84615384615384</v>
      </c>
      <c r="Q209" t="str">
        <f>LEFT(Table1[[#This Row],[Category and Sub-Category]],FIND("/",Table1[[#This Row],[Category and Sub-Category]])-1)</f>
        <v>film &amp; video</v>
      </c>
      <c r="R209" t="str">
        <f>RIGHT(Table1[[#This Row],[Category and Sub-Category]],LEN(Table1[[#This Row],[Category and Sub-Category]])-FIND("/",Table1[[#This Row],[Category and Sub-Category]]))</f>
        <v>drama</v>
      </c>
      <c r="S209" s="13">
        <f>(((Table1[[#This Row],[launched_at]]/60)/60)/24)+DATE(1970,1,1)</f>
        <v>41978.197199074071</v>
      </c>
      <c r="T209" s="13">
        <f>(((Table1[[#This Row],[deadline]]/60)/60)/24)+DATE(1970,1,1)</f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Table1[[#This Row],[pledged]]/Table1[[#This Row],[goal]]</f>
        <v>0</v>
      </c>
      <c r="P210" s="8">
        <f>IFERROR(Table1[[#This Row],[pledged]]/Table1[[#This Row],[backers_count]],0)</f>
        <v>0</v>
      </c>
      <c r="Q210" t="str">
        <f>LEFT(Table1[[#This Row],[Category and Sub-Category]],FIND("/",Table1[[#This Row],[Category and Sub-Category]])-1)</f>
        <v>film &amp; video</v>
      </c>
      <c r="R210" t="str">
        <f>RIGHT(Table1[[#This Row],[Category and Sub-Category]],LEN(Table1[[#This Row],[Category and Sub-Category]])-FIND("/",Table1[[#This Row],[Category and Sub-Category]]))</f>
        <v>drama</v>
      </c>
      <c r="S210" s="13">
        <f>(((Table1[[#This Row],[launched_at]]/60)/60)/24)+DATE(1970,1,1)</f>
        <v>41959.369988425926</v>
      </c>
      <c r="T210" s="13">
        <f>(((Table1[[#This Row],[deadline]]/60)/60)/24)+DATE(1970,1,1)</f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Table1[[#This Row],[pledged]]/Table1[[#This Row],[goal]]</f>
        <v>0</v>
      </c>
      <c r="P211" s="8">
        <f>IFERROR(Table1[[#This Row],[pledged]]/Table1[[#This Row],[backers_count]],0)</f>
        <v>0</v>
      </c>
      <c r="Q211" t="str">
        <f>LEFT(Table1[[#This Row],[Category and Sub-Category]],FIND("/",Table1[[#This Row],[Category and Sub-Category]])-1)</f>
        <v>film &amp; video</v>
      </c>
      <c r="R211" t="str">
        <f>RIGHT(Table1[[#This Row],[Category and Sub-Category]],LEN(Table1[[#This Row],[Category and Sub-Category]])-FIND("/",Table1[[#This Row],[Category and Sub-Category]]))</f>
        <v>drama</v>
      </c>
      <c r="S211" s="13">
        <f>(((Table1[[#This Row],[launched_at]]/60)/60)/24)+DATE(1970,1,1)</f>
        <v>42165.922858796301</v>
      </c>
      <c r="T211" s="13">
        <f>(((Table1[[#This Row],[deadline]]/60)/60)/24)+DATE(1970,1,1)</f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Table1[[#This Row],[pledged]]/Table1[[#This Row],[goal]]</f>
        <v>0.2525</v>
      </c>
      <c r="P212" s="8">
        <f>IFERROR(Table1[[#This Row],[pledged]]/Table1[[#This Row],[backers_count]],0)</f>
        <v>91.818181818181813</v>
      </c>
      <c r="Q212" t="str">
        <f>LEFT(Table1[[#This Row],[Category and Sub-Category]],FIND("/",Table1[[#This Row],[Category and Sub-Category]])-1)</f>
        <v>film &amp; video</v>
      </c>
      <c r="R212" t="str">
        <f>RIGHT(Table1[[#This Row],[Category and Sub-Category]],LEN(Table1[[#This Row],[Category and Sub-Category]])-FIND("/",Table1[[#This Row],[Category and Sub-Category]]))</f>
        <v>drama</v>
      </c>
      <c r="S212" s="13">
        <f>(((Table1[[#This Row],[launched_at]]/60)/60)/24)+DATE(1970,1,1)</f>
        <v>42249.064722222218</v>
      </c>
      <c r="T212" s="13">
        <f>(((Table1[[#This Row],[deadline]]/60)/60)/24)+DATE(1970,1,1)</f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Table1[[#This Row],[pledged]]/Table1[[#This Row],[goal]]</f>
        <v>0.44600000000000001</v>
      </c>
      <c r="P213" s="8">
        <f>IFERROR(Table1[[#This Row],[pledged]]/Table1[[#This Row],[backers_count]],0)</f>
        <v>185.83333333333334</v>
      </c>
      <c r="Q213" t="str">
        <f>LEFT(Table1[[#This Row],[Category and Sub-Category]],FIND("/",Table1[[#This Row],[Category and Sub-Category]])-1)</f>
        <v>film &amp; video</v>
      </c>
      <c r="R213" t="str">
        <f>RIGHT(Table1[[#This Row],[Category and Sub-Category]],LEN(Table1[[#This Row],[Category and Sub-Category]])-FIND("/",Table1[[#This Row],[Category and Sub-Category]]))</f>
        <v>drama</v>
      </c>
      <c r="S213" s="13">
        <f>(((Table1[[#This Row],[launched_at]]/60)/60)/24)+DATE(1970,1,1)</f>
        <v>42236.159918981488</v>
      </c>
      <c r="T213" s="13">
        <f>(((Table1[[#This Row],[deadline]]/60)/60)/24)+DATE(1970,1,1)</f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Table1[[#This Row],[pledged]]/Table1[[#This Row],[goal]]</f>
        <v>1.5873015873015873E-4</v>
      </c>
      <c r="P214" s="8">
        <f>IFERROR(Table1[[#This Row],[pledged]]/Table1[[#This Row],[backers_count]],0)</f>
        <v>1</v>
      </c>
      <c r="Q214" t="str">
        <f>LEFT(Table1[[#This Row],[Category and Sub-Category]],FIND("/",Table1[[#This Row],[Category and Sub-Category]])-1)</f>
        <v>film &amp; video</v>
      </c>
      <c r="R214" t="str">
        <f>RIGHT(Table1[[#This Row],[Category and Sub-Category]],LEN(Table1[[#This Row],[Category and Sub-Category]])-FIND("/",Table1[[#This Row],[Category and Sub-Category]]))</f>
        <v>drama</v>
      </c>
      <c r="S214" s="13">
        <f>(((Table1[[#This Row],[launched_at]]/60)/60)/24)+DATE(1970,1,1)</f>
        <v>42416.881018518514</v>
      </c>
      <c r="T214" s="13">
        <f>(((Table1[[#This Row],[deadline]]/60)/60)/24)+DATE(1970,1,1)</f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Table1[[#This Row],[pledged]]/Table1[[#This Row],[goal]]</f>
        <v>4.0000000000000002E-4</v>
      </c>
      <c r="P215" s="8">
        <f>IFERROR(Table1[[#This Row],[pledged]]/Table1[[#This Row],[backers_count]],0)</f>
        <v>20</v>
      </c>
      <c r="Q215" t="str">
        <f>LEFT(Table1[[#This Row],[Category and Sub-Category]],FIND("/",Table1[[#This Row],[Category and Sub-Category]])-1)</f>
        <v>film &amp; video</v>
      </c>
      <c r="R215" t="str">
        <f>RIGHT(Table1[[#This Row],[Category and Sub-Category]],LEN(Table1[[#This Row],[Category and Sub-Category]])-FIND("/",Table1[[#This Row],[Category and Sub-Category]]))</f>
        <v>drama</v>
      </c>
      <c r="S215" s="13">
        <f>(((Table1[[#This Row],[launched_at]]/60)/60)/24)+DATE(1970,1,1)</f>
        <v>42202.594293981485</v>
      </c>
      <c r="T215" s="13">
        <f>(((Table1[[#This Row],[deadline]]/60)/60)/24)+DATE(1970,1,1)</f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Table1[[#This Row],[pledged]]/Table1[[#This Row],[goal]]</f>
        <v>8.0000000000000007E-5</v>
      </c>
      <c r="P216" s="8">
        <f>IFERROR(Table1[[#This Row],[pledged]]/Table1[[#This Row],[backers_count]],0)</f>
        <v>1</v>
      </c>
      <c r="Q216" t="str">
        <f>LEFT(Table1[[#This Row],[Category and Sub-Category]],FIND("/",Table1[[#This Row],[Category and Sub-Category]])-1)</f>
        <v>film &amp; video</v>
      </c>
      <c r="R216" t="str">
        <f>RIGHT(Table1[[#This Row],[Category and Sub-Category]],LEN(Table1[[#This Row],[Category and Sub-Category]])-FIND("/",Table1[[#This Row],[Category and Sub-Category]]))</f>
        <v>drama</v>
      </c>
      <c r="S216" s="13">
        <f>(((Table1[[#This Row],[launched_at]]/60)/60)/24)+DATE(1970,1,1)</f>
        <v>42009.64061342593</v>
      </c>
      <c r="T216" s="13">
        <f>(((Table1[[#This Row],[deadline]]/60)/60)/24)+DATE(1970,1,1)</f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Table1[[#This Row],[pledged]]/Table1[[#This Row],[goal]]</f>
        <v>2.2727272727272726E-3</v>
      </c>
      <c r="P217" s="8">
        <f>IFERROR(Table1[[#This Row],[pledged]]/Table1[[#This Row],[backers_count]],0)</f>
        <v>10</v>
      </c>
      <c r="Q217" t="str">
        <f>LEFT(Table1[[#This Row],[Category and Sub-Category]],FIND("/",Table1[[#This Row],[Category and Sub-Category]])-1)</f>
        <v>film &amp; video</v>
      </c>
      <c r="R217" t="str">
        <f>RIGHT(Table1[[#This Row],[Category and Sub-Category]],LEN(Table1[[#This Row],[Category and Sub-Category]])-FIND("/",Table1[[#This Row],[Category and Sub-Category]]))</f>
        <v>drama</v>
      </c>
      <c r="S217" s="13">
        <f>(((Table1[[#This Row],[launched_at]]/60)/60)/24)+DATE(1970,1,1)</f>
        <v>42375.230115740742</v>
      </c>
      <c r="T217" s="13">
        <f>(((Table1[[#This Row],[deadline]]/60)/60)/24)+DATE(1970,1,1)</f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Table1[[#This Row],[pledged]]/Table1[[#This Row],[goal]]</f>
        <v>0.55698440000000005</v>
      </c>
      <c r="P218" s="8">
        <f>IFERROR(Table1[[#This Row],[pledged]]/Table1[[#This Row],[backers_count]],0)</f>
        <v>331.53833333333336</v>
      </c>
      <c r="Q218" t="str">
        <f>LEFT(Table1[[#This Row],[Category and Sub-Category]],FIND("/",Table1[[#This Row],[Category and Sub-Category]])-1)</f>
        <v>film &amp; video</v>
      </c>
      <c r="R218" t="str">
        <f>RIGHT(Table1[[#This Row],[Category and Sub-Category]],LEN(Table1[[#This Row],[Category and Sub-Category]])-FIND("/",Table1[[#This Row],[Category and Sub-Category]]))</f>
        <v>drama</v>
      </c>
      <c r="S218" s="13">
        <f>(((Table1[[#This Row],[launched_at]]/60)/60)/24)+DATE(1970,1,1)</f>
        <v>42066.958761574075</v>
      </c>
      <c r="T218" s="13">
        <f>(((Table1[[#This Row],[deadline]]/60)/60)/24)+DATE(1970,1,1)</f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Table1[[#This Row],[pledged]]/Table1[[#This Row],[goal]]</f>
        <v>0.11942999999999999</v>
      </c>
      <c r="P219" s="8">
        <f>IFERROR(Table1[[#This Row],[pledged]]/Table1[[#This Row],[backers_count]],0)</f>
        <v>314.28947368421052</v>
      </c>
      <c r="Q219" t="str">
        <f>LEFT(Table1[[#This Row],[Category and Sub-Category]],FIND("/",Table1[[#This Row],[Category and Sub-Category]])-1)</f>
        <v>film &amp; video</v>
      </c>
      <c r="R219" t="str">
        <f>RIGHT(Table1[[#This Row],[Category and Sub-Category]],LEN(Table1[[#This Row],[Category and Sub-Category]])-FIND("/",Table1[[#This Row],[Category and Sub-Category]]))</f>
        <v>drama</v>
      </c>
      <c r="S219" s="13">
        <f>(((Table1[[#This Row],[launched_at]]/60)/60)/24)+DATE(1970,1,1)</f>
        <v>41970.64061342593</v>
      </c>
      <c r="T219" s="13">
        <f>(((Table1[[#This Row],[deadline]]/60)/60)/24)+DATE(1970,1,1)</f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Table1[[#This Row],[pledged]]/Table1[[#This Row],[goal]]</f>
        <v>0.02</v>
      </c>
      <c r="P220" s="8">
        <f>IFERROR(Table1[[#This Row],[pledged]]/Table1[[#This Row],[backers_count]],0)</f>
        <v>100</v>
      </c>
      <c r="Q220" t="str">
        <f>LEFT(Table1[[#This Row],[Category and Sub-Category]],FIND("/",Table1[[#This Row],[Category and Sub-Category]])-1)</f>
        <v>film &amp; video</v>
      </c>
      <c r="R220" t="str">
        <f>RIGHT(Table1[[#This Row],[Category and Sub-Category]],LEN(Table1[[#This Row],[Category and Sub-Category]])-FIND("/",Table1[[#This Row],[Category and Sub-Category]]))</f>
        <v>drama</v>
      </c>
      <c r="S220" s="13">
        <f>(((Table1[[#This Row],[launched_at]]/60)/60)/24)+DATE(1970,1,1)</f>
        <v>42079.628344907411</v>
      </c>
      <c r="T220" s="13">
        <f>(((Table1[[#This Row],[deadline]]/60)/60)/24)+DATE(1970,1,1)</f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Table1[[#This Row],[pledged]]/Table1[[#This Row],[goal]]</f>
        <v>0.17630000000000001</v>
      </c>
      <c r="P221" s="8">
        <f>IFERROR(Table1[[#This Row],[pledged]]/Table1[[#This Row],[backers_count]],0)</f>
        <v>115.98684210526316</v>
      </c>
      <c r="Q221" t="str">
        <f>LEFT(Table1[[#This Row],[Category and Sub-Category]],FIND("/",Table1[[#This Row],[Category and Sub-Category]])-1)</f>
        <v>film &amp; video</v>
      </c>
      <c r="R221" t="str">
        <f>RIGHT(Table1[[#This Row],[Category and Sub-Category]],LEN(Table1[[#This Row],[Category and Sub-Category]])-FIND("/",Table1[[#This Row],[Category and Sub-Category]]))</f>
        <v>drama</v>
      </c>
      <c r="S221" s="13">
        <f>(((Table1[[#This Row],[launched_at]]/60)/60)/24)+DATE(1970,1,1)</f>
        <v>42429.326678240745</v>
      </c>
      <c r="T221" s="13">
        <f>(((Table1[[#This Row],[deadline]]/60)/60)/24)+DATE(1970,1,1)</f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Table1[[#This Row],[pledged]]/Table1[[#This Row],[goal]]</f>
        <v>7.1999999999999998E-3</v>
      </c>
      <c r="P222" s="8">
        <f>IFERROR(Table1[[#This Row],[pledged]]/Table1[[#This Row],[backers_count]],0)</f>
        <v>120</v>
      </c>
      <c r="Q222" t="str">
        <f>LEFT(Table1[[#This Row],[Category and Sub-Category]],FIND("/",Table1[[#This Row],[Category and Sub-Category]])-1)</f>
        <v>film &amp; video</v>
      </c>
      <c r="R222" t="str">
        <f>RIGHT(Table1[[#This Row],[Category and Sub-Category]],LEN(Table1[[#This Row],[Category and Sub-Category]])-FIND("/",Table1[[#This Row],[Category and Sub-Category]]))</f>
        <v>drama</v>
      </c>
      <c r="S222" s="13">
        <f>(((Table1[[#This Row],[launched_at]]/60)/60)/24)+DATE(1970,1,1)</f>
        <v>42195.643865740742</v>
      </c>
      <c r="T222" s="13">
        <f>(((Table1[[#This Row],[deadline]]/60)/60)/24)+DATE(1970,1,1)</f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Table1[[#This Row],[pledged]]/Table1[[#This Row],[goal]]</f>
        <v>0</v>
      </c>
      <c r="P223" s="8">
        <f>IFERROR(Table1[[#This Row],[pledged]]/Table1[[#This Row],[backers_count]],0)</f>
        <v>0</v>
      </c>
      <c r="Q223" t="str">
        <f>LEFT(Table1[[#This Row],[Category and Sub-Category]],FIND("/",Table1[[#This Row],[Category and Sub-Category]])-1)</f>
        <v>film &amp; video</v>
      </c>
      <c r="R223" t="str">
        <f>RIGHT(Table1[[#This Row],[Category and Sub-Category]],LEN(Table1[[#This Row],[Category and Sub-Category]])-FIND("/",Table1[[#This Row],[Category and Sub-Category]]))</f>
        <v>drama</v>
      </c>
      <c r="S223" s="13">
        <f>(((Table1[[#This Row],[launched_at]]/60)/60)/24)+DATE(1970,1,1)</f>
        <v>42031.837546296301</v>
      </c>
      <c r="T223" s="13">
        <f>(((Table1[[#This Row],[deadline]]/60)/60)/24)+DATE(1970,1,1)</f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Table1[[#This Row],[pledged]]/Table1[[#This Row],[goal]]</f>
        <v>0.13</v>
      </c>
      <c r="P224" s="8">
        <f>IFERROR(Table1[[#This Row],[pledged]]/Table1[[#This Row],[backers_count]],0)</f>
        <v>65</v>
      </c>
      <c r="Q224" t="str">
        <f>LEFT(Table1[[#This Row],[Category and Sub-Category]],FIND("/",Table1[[#This Row],[Category and Sub-Category]])-1)</f>
        <v>film &amp; video</v>
      </c>
      <c r="R224" t="str">
        <f>RIGHT(Table1[[#This Row],[Category and Sub-Category]],LEN(Table1[[#This Row],[Category and Sub-Category]])-FIND("/",Table1[[#This Row],[Category and Sub-Category]]))</f>
        <v>drama</v>
      </c>
      <c r="S224" s="13">
        <f>(((Table1[[#This Row],[launched_at]]/60)/60)/24)+DATE(1970,1,1)</f>
        <v>42031.769884259258</v>
      </c>
      <c r="T224" s="13">
        <f>(((Table1[[#This Row],[deadline]]/60)/60)/24)+DATE(1970,1,1)</f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Table1[[#This Row],[pledged]]/Table1[[#This Row],[goal]]</f>
        <v>0</v>
      </c>
      <c r="P225" s="8">
        <f>IFERROR(Table1[[#This Row],[pledged]]/Table1[[#This Row],[backers_count]],0)</f>
        <v>0</v>
      </c>
      <c r="Q225" t="str">
        <f>LEFT(Table1[[#This Row],[Category and Sub-Category]],FIND("/",Table1[[#This Row],[Category and Sub-Category]])-1)</f>
        <v>film &amp; video</v>
      </c>
      <c r="R225" t="str">
        <f>RIGHT(Table1[[#This Row],[Category and Sub-Category]],LEN(Table1[[#This Row],[Category and Sub-Category]])-FIND("/",Table1[[#This Row],[Category and Sub-Category]]))</f>
        <v>drama</v>
      </c>
      <c r="S225" s="13">
        <f>(((Table1[[#This Row],[launched_at]]/60)/60)/24)+DATE(1970,1,1)</f>
        <v>42482.048032407409</v>
      </c>
      <c r="T225" s="13">
        <f>(((Table1[[#This Row],[deadline]]/60)/60)/24)+DATE(1970,1,1)</f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Table1[[#This Row],[pledged]]/Table1[[#This Row],[goal]]</f>
        <v>0</v>
      </c>
      <c r="P226" s="8">
        <f>IFERROR(Table1[[#This Row],[pledged]]/Table1[[#This Row],[backers_count]],0)</f>
        <v>0</v>
      </c>
      <c r="Q226" t="str">
        <f>LEFT(Table1[[#This Row],[Category and Sub-Category]],FIND("/",Table1[[#This Row],[Category and Sub-Category]])-1)</f>
        <v>film &amp; video</v>
      </c>
      <c r="R226" t="str">
        <f>RIGHT(Table1[[#This Row],[Category and Sub-Category]],LEN(Table1[[#This Row],[Category and Sub-Category]])-FIND("/",Table1[[#This Row],[Category and Sub-Category]]))</f>
        <v>drama</v>
      </c>
      <c r="S226" s="13">
        <f>(((Table1[[#This Row],[launched_at]]/60)/60)/24)+DATE(1970,1,1)</f>
        <v>42135.235254629632</v>
      </c>
      <c r="T226" s="13">
        <f>(((Table1[[#This Row],[deadline]]/60)/60)/24)+DATE(1970,1,1)</f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Table1[[#This Row],[pledged]]/Table1[[#This Row],[goal]]</f>
        <v>0</v>
      </c>
      <c r="P227" s="8">
        <f>IFERROR(Table1[[#This Row],[pledged]]/Table1[[#This Row],[backers_count]],0)</f>
        <v>0</v>
      </c>
      <c r="Q227" t="str">
        <f>LEFT(Table1[[#This Row],[Category and Sub-Category]],FIND("/",Table1[[#This Row],[Category and Sub-Category]])-1)</f>
        <v>film &amp; video</v>
      </c>
      <c r="R227" t="str">
        <f>RIGHT(Table1[[#This Row],[Category and Sub-Category]],LEN(Table1[[#This Row],[Category and Sub-Category]])-FIND("/",Table1[[#This Row],[Category and Sub-Category]]))</f>
        <v>drama</v>
      </c>
      <c r="S227" s="13">
        <f>(((Table1[[#This Row],[launched_at]]/60)/60)/24)+DATE(1970,1,1)</f>
        <v>42438.961273148147</v>
      </c>
      <c r="T227" s="13">
        <f>(((Table1[[#This Row],[deadline]]/60)/60)/24)+DATE(1970,1,1)</f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Table1[[#This Row],[pledged]]/Table1[[#This Row],[goal]]</f>
        <v>8.6206896551724137E-3</v>
      </c>
      <c r="P228" s="8">
        <f>IFERROR(Table1[[#This Row],[pledged]]/Table1[[#This Row],[backers_count]],0)</f>
        <v>125</v>
      </c>
      <c r="Q228" t="str">
        <f>LEFT(Table1[[#This Row],[Category and Sub-Category]],FIND("/",Table1[[#This Row],[Category and Sub-Category]])-1)</f>
        <v>film &amp; video</v>
      </c>
      <c r="R228" t="str">
        <f>RIGHT(Table1[[#This Row],[Category and Sub-Category]],LEN(Table1[[#This Row],[Category and Sub-Category]])-FIND("/",Table1[[#This Row],[Category and Sub-Category]]))</f>
        <v>drama</v>
      </c>
      <c r="S228" s="13">
        <f>(((Table1[[#This Row],[launched_at]]/60)/60)/24)+DATE(1970,1,1)</f>
        <v>42106.666018518517</v>
      </c>
      <c r="T228" s="13">
        <f>(((Table1[[#This Row],[deadline]]/60)/60)/24)+DATE(1970,1,1)</f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Table1[[#This Row],[pledged]]/Table1[[#This Row],[goal]]</f>
        <v>0</v>
      </c>
      <c r="P229" s="8">
        <f>IFERROR(Table1[[#This Row],[pledged]]/Table1[[#This Row],[backers_count]],0)</f>
        <v>0</v>
      </c>
      <c r="Q229" t="str">
        <f>LEFT(Table1[[#This Row],[Category and Sub-Category]],FIND("/",Table1[[#This Row],[Category and Sub-Category]])-1)</f>
        <v>film &amp; video</v>
      </c>
      <c r="R229" t="str">
        <f>RIGHT(Table1[[#This Row],[Category and Sub-Category]],LEN(Table1[[#This Row],[Category and Sub-Category]])-FIND("/",Table1[[#This Row],[Category and Sub-Category]]))</f>
        <v>drama</v>
      </c>
      <c r="S229" s="13">
        <f>(((Table1[[#This Row],[launched_at]]/60)/60)/24)+DATE(1970,1,1)</f>
        <v>42164.893993055557</v>
      </c>
      <c r="T229" s="13">
        <f>(((Table1[[#This Row],[deadline]]/60)/60)/24)+DATE(1970,1,1)</f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Table1[[#This Row],[pledged]]/Table1[[#This Row],[goal]]</f>
        <v>0</v>
      </c>
      <c r="P230" s="8">
        <f>IFERROR(Table1[[#This Row],[pledged]]/Table1[[#This Row],[backers_count]],0)</f>
        <v>0</v>
      </c>
      <c r="Q230" t="str">
        <f>LEFT(Table1[[#This Row],[Category and Sub-Category]],FIND("/",Table1[[#This Row],[Category and Sub-Category]])-1)</f>
        <v>film &amp; video</v>
      </c>
      <c r="R230" t="str">
        <f>RIGHT(Table1[[#This Row],[Category and Sub-Category]],LEN(Table1[[#This Row],[Category and Sub-Category]])-FIND("/",Table1[[#This Row],[Category and Sub-Category]]))</f>
        <v>drama</v>
      </c>
      <c r="S230" s="13">
        <f>(((Table1[[#This Row],[launched_at]]/60)/60)/24)+DATE(1970,1,1)</f>
        <v>42096.686400462961</v>
      </c>
      <c r="T230" s="13">
        <f>(((Table1[[#This Row],[deadline]]/60)/60)/24)+DATE(1970,1,1)</f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Table1[[#This Row],[pledged]]/Table1[[#This Row],[goal]]</f>
        <v>0</v>
      </c>
      <c r="P231" s="8">
        <f>IFERROR(Table1[[#This Row],[pledged]]/Table1[[#This Row],[backers_count]],0)</f>
        <v>0</v>
      </c>
      <c r="Q231" t="str">
        <f>LEFT(Table1[[#This Row],[Category and Sub-Category]],FIND("/",Table1[[#This Row],[Category and Sub-Category]])-1)</f>
        <v>film &amp; video</v>
      </c>
      <c r="R231" t="str">
        <f>RIGHT(Table1[[#This Row],[Category and Sub-Category]],LEN(Table1[[#This Row],[Category and Sub-Category]])-FIND("/",Table1[[#This Row],[Category and Sub-Category]]))</f>
        <v>drama</v>
      </c>
      <c r="S231" s="13">
        <f>(((Table1[[#This Row],[launched_at]]/60)/60)/24)+DATE(1970,1,1)</f>
        <v>42383.933993055558</v>
      </c>
      <c r="T231" s="13">
        <f>(((Table1[[#This Row],[deadline]]/60)/60)/24)+DATE(1970,1,1)</f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Table1[[#This Row],[pledged]]/Table1[[#This Row],[goal]]</f>
        <v>4.0000000000000001E-3</v>
      </c>
      <c r="P232" s="8">
        <f>IFERROR(Table1[[#This Row],[pledged]]/Table1[[#This Row],[backers_count]],0)</f>
        <v>30</v>
      </c>
      <c r="Q232" t="str">
        <f>LEFT(Table1[[#This Row],[Category and Sub-Category]],FIND("/",Table1[[#This Row],[Category and Sub-Category]])-1)</f>
        <v>film &amp; video</v>
      </c>
      <c r="R232" t="str">
        <f>RIGHT(Table1[[#This Row],[Category and Sub-Category]],LEN(Table1[[#This Row],[Category and Sub-Category]])-FIND("/",Table1[[#This Row],[Category and Sub-Category]]))</f>
        <v>drama</v>
      </c>
      <c r="S232" s="13">
        <f>(((Table1[[#This Row],[launched_at]]/60)/60)/24)+DATE(1970,1,1)</f>
        <v>42129.777210648142</v>
      </c>
      <c r="T232" s="13">
        <f>(((Table1[[#This Row],[deadline]]/60)/60)/24)+DATE(1970,1,1)</f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Table1[[#This Row],[pledged]]/Table1[[#This Row],[goal]]</f>
        <v>0</v>
      </c>
      <c r="P233" s="8">
        <f>IFERROR(Table1[[#This Row],[pledged]]/Table1[[#This Row],[backers_count]],0)</f>
        <v>0</v>
      </c>
      <c r="Q233" t="str">
        <f>LEFT(Table1[[#This Row],[Category and Sub-Category]],FIND("/",Table1[[#This Row],[Category and Sub-Category]])-1)</f>
        <v>film &amp; video</v>
      </c>
      <c r="R233" t="str">
        <f>RIGHT(Table1[[#This Row],[Category and Sub-Category]],LEN(Table1[[#This Row],[Category and Sub-Category]])-FIND("/",Table1[[#This Row],[Category and Sub-Category]]))</f>
        <v>drama</v>
      </c>
      <c r="S233" s="13">
        <f>(((Table1[[#This Row],[launched_at]]/60)/60)/24)+DATE(1970,1,1)</f>
        <v>42341.958923611113</v>
      </c>
      <c r="T233" s="13">
        <f>(((Table1[[#This Row],[deadline]]/60)/60)/24)+DATE(1970,1,1)</f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Table1[[#This Row],[pledged]]/Table1[[#This Row],[goal]]</f>
        <v>2.75E-2</v>
      </c>
      <c r="P234" s="8">
        <f>IFERROR(Table1[[#This Row],[pledged]]/Table1[[#This Row],[backers_count]],0)</f>
        <v>15.714285714285714</v>
      </c>
      <c r="Q234" t="str">
        <f>LEFT(Table1[[#This Row],[Category and Sub-Category]],FIND("/",Table1[[#This Row],[Category and Sub-Category]])-1)</f>
        <v>film &amp; video</v>
      </c>
      <c r="R234" t="str">
        <f>RIGHT(Table1[[#This Row],[Category and Sub-Category]],LEN(Table1[[#This Row],[Category and Sub-Category]])-FIND("/",Table1[[#This Row],[Category and Sub-Category]]))</f>
        <v>drama</v>
      </c>
      <c r="S234" s="13">
        <f>(((Table1[[#This Row],[launched_at]]/60)/60)/24)+DATE(1970,1,1)</f>
        <v>42032.82576388889</v>
      </c>
      <c r="T234" s="13">
        <f>(((Table1[[#This Row],[deadline]]/60)/60)/24)+DATE(1970,1,1)</f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Table1[[#This Row],[pledged]]/Table1[[#This Row],[goal]]</f>
        <v>0</v>
      </c>
      <c r="P235" s="8">
        <f>IFERROR(Table1[[#This Row],[pledged]]/Table1[[#This Row],[backers_count]],0)</f>
        <v>0</v>
      </c>
      <c r="Q235" t="str">
        <f>LEFT(Table1[[#This Row],[Category and Sub-Category]],FIND("/",Table1[[#This Row],[Category and Sub-Category]])-1)</f>
        <v>film &amp; video</v>
      </c>
      <c r="R235" t="str">
        <f>RIGHT(Table1[[#This Row],[Category and Sub-Category]],LEN(Table1[[#This Row],[Category and Sub-Category]])-FIND("/",Table1[[#This Row],[Category and Sub-Category]]))</f>
        <v>drama</v>
      </c>
      <c r="S235" s="13">
        <f>(((Table1[[#This Row],[launched_at]]/60)/60)/24)+DATE(1970,1,1)</f>
        <v>42612.911712962959</v>
      </c>
      <c r="T235" s="13">
        <f>(((Table1[[#This Row],[deadline]]/60)/60)/24)+DATE(1970,1,1)</f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Table1[[#This Row],[pledged]]/Table1[[#This Row],[goal]]</f>
        <v>0.40100000000000002</v>
      </c>
      <c r="P236" s="8">
        <f>IFERROR(Table1[[#This Row],[pledged]]/Table1[[#This Row],[backers_count]],0)</f>
        <v>80.2</v>
      </c>
      <c r="Q236" t="str">
        <f>LEFT(Table1[[#This Row],[Category and Sub-Category]],FIND("/",Table1[[#This Row],[Category and Sub-Category]])-1)</f>
        <v>film &amp; video</v>
      </c>
      <c r="R236" t="str">
        <f>RIGHT(Table1[[#This Row],[Category and Sub-Category]],LEN(Table1[[#This Row],[Category and Sub-Category]])-FIND("/",Table1[[#This Row],[Category and Sub-Category]]))</f>
        <v>drama</v>
      </c>
      <c r="S236" s="13">
        <f>(((Table1[[#This Row],[launched_at]]/60)/60)/24)+DATE(1970,1,1)</f>
        <v>42136.035405092596</v>
      </c>
      <c r="T236" s="13">
        <f>(((Table1[[#This Row],[deadline]]/60)/60)/24)+DATE(1970,1,1)</f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Table1[[#This Row],[pledged]]/Table1[[#This Row],[goal]]</f>
        <v>0</v>
      </c>
      <c r="P237" s="8">
        <f>IFERROR(Table1[[#This Row],[pledged]]/Table1[[#This Row],[backers_count]],0)</f>
        <v>0</v>
      </c>
      <c r="Q237" t="str">
        <f>LEFT(Table1[[#This Row],[Category and Sub-Category]],FIND("/",Table1[[#This Row],[Category and Sub-Category]])-1)</f>
        <v>film &amp; video</v>
      </c>
      <c r="R237" t="str">
        <f>RIGHT(Table1[[#This Row],[Category and Sub-Category]],LEN(Table1[[#This Row],[Category and Sub-Category]])-FIND("/",Table1[[#This Row],[Category and Sub-Category]]))</f>
        <v>drama</v>
      </c>
      <c r="S237" s="13">
        <f>(((Table1[[#This Row],[launched_at]]/60)/60)/24)+DATE(1970,1,1)</f>
        <v>42164.908530092594</v>
      </c>
      <c r="T237" s="13">
        <f>(((Table1[[#This Row],[deadline]]/60)/60)/24)+DATE(1970,1,1)</f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Table1[[#This Row],[pledged]]/Table1[[#This Row],[goal]]</f>
        <v>0</v>
      </c>
      <c r="P238" s="8">
        <f>IFERROR(Table1[[#This Row],[pledged]]/Table1[[#This Row],[backers_count]],0)</f>
        <v>0</v>
      </c>
      <c r="Q238" t="str">
        <f>LEFT(Table1[[#This Row],[Category and Sub-Category]],FIND("/",Table1[[#This Row],[Category and Sub-Category]])-1)</f>
        <v>film &amp; video</v>
      </c>
      <c r="R238" t="str">
        <f>RIGHT(Table1[[#This Row],[Category and Sub-Category]],LEN(Table1[[#This Row],[Category and Sub-Category]])-FIND("/",Table1[[#This Row],[Category and Sub-Category]]))</f>
        <v>drama</v>
      </c>
      <c r="S238" s="13">
        <f>(((Table1[[#This Row],[launched_at]]/60)/60)/24)+DATE(1970,1,1)</f>
        <v>42321.08447916666</v>
      </c>
      <c r="T238" s="13">
        <f>(((Table1[[#This Row],[deadline]]/60)/60)/24)+DATE(1970,1,1)</f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Table1[[#This Row],[pledged]]/Table1[[#This Row],[goal]]</f>
        <v>3.3333333333333335E-3</v>
      </c>
      <c r="P239" s="8">
        <f>IFERROR(Table1[[#This Row],[pledged]]/Table1[[#This Row],[backers_count]],0)</f>
        <v>50</v>
      </c>
      <c r="Q239" t="str">
        <f>LEFT(Table1[[#This Row],[Category and Sub-Category]],FIND("/",Table1[[#This Row],[Category and Sub-Category]])-1)</f>
        <v>film &amp; video</v>
      </c>
      <c r="R239" t="str">
        <f>RIGHT(Table1[[#This Row],[Category and Sub-Category]],LEN(Table1[[#This Row],[Category and Sub-Category]])-FIND("/",Table1[[#This Row],[Category and Sub-Category]]))</f>
        <v>drama</v>
      </c>
      <c r="S239" s="13">
        <f>(((Table1[[#This Row],[launched_at]]/60)/60)/24)+DATE(1970,1,1)</f>
        <v>42377.577187499999</v>
      </c>
      <c r="T239" s="13">
        <f>(((Table1[[#This Row],[deadline]]/60)/60)/24)+DATE(1970,1,1)</f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Table1[[#This Row],[pledged]]/Table1[[#This Row],[goal]]</f>
        <v>0</v>
      </c>
      <c r="P240" s="8">
        <f>IFERROR(Table1[[#This Row],[pledged]]/Table1[[#This Row],[backers_count]],0)</f>
        <v>0</v>
      </c>
      <c r="Q240" t="str">
        <f>LEFT(Table1[[#This Row],[Category and Sub-Category]],FIND("/",Table1[[#This Row],[Category and Sub-Category]])-1)</f>
        <v>film &amp; video</v>
      </c>
      <c r="R240" t="str">
        <f>RIGHT(Table1[[#This Row],[Category and Sub-Category]],LEN(Table1[[#This Row],[Category and Sub-Category]])-FIND("/",Table1[[#This Row],[Category and Sub-Category]]))</f>
        <v>drama</v>
      </c>
      <c r="S240" s="13">
        <f>(((Table1[[#This Row],[launched_at]]/60)/60)/24)+DATE(1970,1,1)</f>
        <v>42713.962499999994</v>
      </c>
      <c r="T240" s="13">
        <f>(((Table1[[#This Row],[deadline]]/60)/60)/24)+DATE(1970,1,1)</f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Table1[[#This Row],[pledged]]/Table1[[#This Row],[goal]]</f>
        <v>0.25</v>
      </c>
      <c r="P241" s="8">
        <f>IFERROR(Table1[[#This Row],[pledged]]/Table1[[#This Row],[backers_count]],0)</f>
        <v>50</v>
      </c>
      <c r="Q241" t="str">
        <f>LEFT(Table1[[#This Row],[Category and Sub-Category]],FIND("/",Table1[[#This Row],[Category and Sub-Category]])-1)</f>
        <v>film &amp; video</v>
      </c>
      <c r="R241" t="str">
        <f>RIGHT(Table1[[#This Row],[Category and Sub-Category]],LEN(Table1[[#This Row],[Category and Sub-Category]])-FIND("/",Table1[[#This Row],[Category and Sub-Category]]))</f>
        <v>drama</v>
      </c>
      <c r="S241" s="13">
        <f>(((Table1[[#This Row],[launched_at]]/60)/60)/24)+DATE(1970,1,1)</f>
        <v>42297.110300925924</v>
      </c>
      <c r="T241" s="13">
        <f>(((Table1[[#This Row],[deadline]]/60)/60)/24)+DATE(1970,1,1)</f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Table1[[#This Row],[pledged]]/Table1[[#This Row],[goal]]</f>
        <v>1.0763413333333334</v>
      </c>
      <c r="P242" s="8">
        <f>IFERROR(Table1[[#This Row],[pledged]]/Table1[[#This Row],[backers_count]],0)</f>
        <v>117.84759124087591</v>
      </c>
      <c r="Q242" t="str">
        <f>LEFT(Table1[[#This Row],[Category and Sub-Category]],FIND("/",Table1[[#This Row],[Category and Sub-Category]])-1)</f>
        <v>film &amp; video</v>
      </c>
      <c r="R242" t="str">
        <f>RIGHT(Table1[[#This Row],[Category and Sub-Category]],LEN(Table1[[#This Row],[Category and Sub-Category]])-FIND("/",Table1[[#This Row],[Category and Sub-Category]]))</f>
        <v>documentary</v>
      </c>
      <c r="S242" s="13">
        <f>(((Table1[[#This Row],[launched_at]]/60)/60)/24)+DATE(1970,1,1)</f>
        <v>41354.708460648151</v>
      </c>
      <c r="T242" s="13">
        <f>(((Table1[[#This Row],[deadline]]/60)/60)/24)+DATE(1970,1,1)</f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Table1[[#This Row],[pledged]]/Table1[[#This Row],[goal]]</f>
        <v>1.1263736263736264</v>
      </c>
      <c r="P243" s="8">
        <f>IFERROR(Table1[[#This Row],[pledged]]/Table1[[#This Row],[backers_count]],0)</f>
        <v>109.04255319148936</v>
      </c>
      <c r="Q243" t="str">
        <f>LEFT(Table1[[#This Row],[Category and Sub-Category]],FIND("/",Table1[[#This Row],[Category and Sub-Category]])-1)</f>
        <v>film &amp; video</v>
      </c>
      <c r="R243" t="str">
        <f>RIGHT(Table1[[#This Row],[Category and Sub-Category]],LEN(Table1[[#This Row],[Category and Sub-Category]])-FIND("/",Table1[[#This Row],[Category and Sub-Category]]))</f>
        <v>documentary</v>
      </c>
      <c r="S243" s="13">
        <f>(((Table1[[#This Row],[launched_at]]/60)/60)/24)+DATE(1970,1,1)</f>
        <v>41949.697962962964</v>
      </c>
      <c r="T243" s="13">
        <f>(((Table1[[#This Row],[deadline]]/60)/60)/24)+DATE(1970,1,1)</f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Table1[[#This Row],[pledged]]/Table1[[#This Row],[goal]]</f>
        <v>1.1346153846153846</v>
      </c>
      <c r="P244" s="8">
        <f>IFERROR(Table1[[#This Row],[pledged]]/Table1[[#This Row],[backers_count]],0)</f>
        <v>73.019801980198025</v>
      </c>
      <c r="Q244" t="str">
        <f>LEFT(Table1[[#This Row],[Category and Sub-Category]],FIND("/",Table1[[#This Row],[Category and Sub-Category]])-1)</f>
        <v>film &amp; video</v>
      </c>
      <c r="R244" t="str">
        <f>RIGHT(Table1[[#This Row],[Category and Sub-Category]],LEN(Table1[[#This Row],[Category and Sub-Category]])-FIND("/",Table1[[#This Row],[Category and Sub-Category]]))</f>
        <v>documentary</v>
      </c>
      <c r="S244" s="13">
        <f>(((Table1[[#This Row],[launched_at]]/60)/60)/24)+DATE(1970,1,1)</f>
        <v>40862.492939814816</v>
      </c>
      <c r="T244" s="13">
        <f>(((Table1[[#This Row],[deadline]]/60)/60)/24)+DATE(1970,1,1)</f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Table1[[#This Row],[pledged]]/Table1[[#This Row],[goal]]</f>
        <v>1.0259199999999999</v>
      </c>
      <c r="P245" s="8">
        <f>IFERROR(Table1[[#This Row],[pledged]]/Table1[[#This Row],[backers_count]],0)</f>
        <v>78.195121951219505</v>
      </c>
      <c r="Q245" t="str">
        <f>LEFT(Table1[[#This Row],[Category and Sub-Category]],FIND("/",Table1[[#This Row],[Category and Sub-Category]])-1)</f>
        <v>film &amp; video</v>
      </c>
      <c r="R245" t="str">
        <f>RIGHT(Table1[[#This Row],[Category and Sub-Category]],LEN(Table1[[#This Row],[Category and Sub-Category]])-FIND("/",Table1[[#This Row],[Category and Sub-Category]]))</f>
        <v>documentary</v>
      </c>
      <c r="S245" s="13">
        <f>(((Table1[[#This Row],[launched_at]]/60)/60)/24)+DATE(1970,1,1)</f>
        <v>41662.047500000001</v>
      </c>
      <c r="T245" s="13">
        <f>(((Table1[[#This Row],[deadline]]/60)/60)/24)+DATE(1970,1,1)</f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Table1[[#This Row],[pledged]]/Table1[[#This Row],[goal]]</f>
        <v>1.1375714285714287</v>
      </c>
      <c r="P246" s="8">
        <f>IFERROR(Table1[[#This Row],[pledged]]/Table1[[#This Row],[backers_count]],0)</f>
        <v>47.398809523809526</v>
      </c>
      <c r="Q246" t="str">
        <f>LEFT(Table1[[#This Row],[Category and Sub-Category]],FIND("/",Table1[[#This Row],[Category and Sub-Category]])-1)</f>
        <v>film &amp; video</v>
      </c>
      <c r="R246" t="str">
        <f>RIGHT(Table1[[#This Row],[Category and Sub-Category]],LEN(Table1[[#This Row],[Category and Sub-Category]])-FIND("/",Table1[[#This Row],[Category and Sub-Category]]))</f>
        <v>documentary</v>
      </c>
      <c r="S246" s="13">
        <f>(((Table1[[#This Row],[launched_at]]/60)/60)/24)+DATE(1970,1,1)</f>
        <v>40213.323599537034</v>
      </c>
      <c r="T246" s="13">
        <f>(((Table1[[#This Row],[deadline]]/60)/60)/24)+DATE(1970,1,1)</f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Table1[[#This Row],[pledged]]/Table1[[#This Row],[goal]]</f>
        <v>1.0371999999999999</v>
      </c>
      <c r="P247" s="8">
        <f>IFERROR(Table1[[#This Row],[pledged]]/Table1[[#This Row],[backers_count]],0)</f>
        <v>54.020833333333336</v>
      </c>
      <c r="Q247" t="str">
        <f>LEFT(Table1[[#This Row],[Category and Sub-Category]],FIND("/",Table1[[#This Row],[Category and Sub-Category]])-1)</f>
        <v>film &amp; video</v>
      </c>
      <c r="R247" t="str">
        <f>RIGHT(Table1[[#This Row],[Category and Sub-Category]],LEN(Table1[[#This Row],[Category and Sub-Category]])-FIND("/",Table1[[#This Row],[Category and Sub-Category]]))</f>
        <v>documentary</v>
      </c>
      <c r="S247" s="13">
        <f>(((Table1[[#This Row],[launched_at]]/60)/60)/24)+DATE(1970,1,1)</f>
        <v>41107.053067129629</v>
      </c>
      <c r="T247" s="13">
        <f>(((Table1[[#This Row],[deadline]]/60)/60)/24)+DATE(1970,1,1)</f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Table1[[#This Row],[pledged]]/Table1[[#This Row],[goal]]</f>
        <v>3.0546000000000002</v>
      </c>
      <c r="P248" s="8">
        <f>IFERROR(Table1[[#This Row],[pledged]]/Table1[[#This Row],[backers_count]],0)</f>
        <v>68.488789237668158</v>
      </c>
      <c r="Q248" t="str">
        <f>LEFT(Table1[[#This Row],[Category and Sub-Category]],FIND("/",Table1[[#This Row],[Category and Sub-Category]])-1)</f>
        <v>film &amp; video</v>
      </c>
      <c r="R248" t="str">
        <f>RIGHT(Table1[[#This Row],[Category and Sub-Category]],LEN(Table1[[#This Row],[Category and Sub-Category]])-FIND("/",Table1[[#This Row],[Category and Sub-Category]]))</f>
        <v>documentary</v>
      </c>
      <c r="S248" s="13">
        <f>(((Table1[[#This Row],[launched_at]]/60)/60)/24)+DATE(1970,1,1)</f>
        <v>40480.363483796296</v>
      </c>
      <c r="T248" s="13">
        <f>(((Table1[[#This Row],[deadline]]/60)/60)/24)+DATE(1970,1,1)</f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Table1[[#This Row],[pledged]]/Table1[[#This Row],[goal]]</f>
        <v>1.341</v>
      </c>
      <c r="P249" s="8">
        <f>IFERROR(Table1[[#This Row],[pledged]]/Table1[[#This Row],[backers_count]],0)</f>
        <v>108.14516129032258</v>
      </c>
      <c r="Q249" t="str">
        <f>LEFT(Table1[[#This Row],[Category and Sub-Category]],FIND("/",Table1[[#This Row],[Category and Sub-Category]])-1)</f>
        <v>film &amp; video</v>
      </c>
      <c r="R249" t="str">
        <f>RIGHT(Table1[[#This Row],[Category and Sub-Category]],LEN(Table1[[#This Row],[Category and Sub-Category]])-FIND("/",Table1[[#This Row],[Category and Sub-Category]]))</f>
        <v>documentary</v>
      </c>
      <c r="S249" s="13">
        <f>(((Table1[[#This Row],[launched_at]]/60)/60)/24)+DATE(1970,1,1)</f>
        <v>40430.604328703703</v>
      </c>
      <c r="T249" s="13">
        <f>(((Table1[[#This Row],[deadline]]/60)/60)/24)+DATE(1970,1,1)</f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Table1[[#This Row],[pledged]]/Table1[[#This Row],[goal]]</f>
        <v>1.0133294117647058</v>
      </c>
      <c r="P250" s="8">
        <f>IFERROR(Table1[[#This Row],[pledged]]/Table1[[#This Row],[backers_count]],0)</f>
        <v>589.95205479452056</v>
      </c>
      <c r="Q250" t="str">
        <f>LEFT(Table1[[#This Row],[Category and Sub-Category]],FIND("/",Table1[[#This Row],[Category and Sub-Category]])-1)</f>
        <v>film &amp; video</v>
      </c>
      <c r="R250" t="str">
        <f>RIGHT(Table1[[#This Row],[Category and Sub-Category]],LEN(Table1[[#This Row],[Category and Sub-Category]])-FIND("/",Table1[[#This Row],[Category and Sub-Category]]))</f>
        <v>documentary</v>
      </c>
      <c r="S250" s="13">
        <f>(((Table1[[#This Row],[launched_at]]/60)/60)/24)+DATE(1970,1,1)</f>
        <v>40870.774409722224</v>
      </c>
      <c r="T250" s="13">
        <f>(((Table1[[#This Row],[deadline]]/60)/60)/24)+DATE(1970,1,1)</f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Table1[[#This Row],[pledged]]/Table1[[#This Row],[goal]]</f>
        <v>1.1292</v>
      </c>
      <c r="P251" s="8">
        <f>IFERROR(Table1[[#This Row],[pledged]]/Table1[[#This Row],[backers_count]],0)</f>
        <v>48.051063829787232</v>
      </c>
      <c r="Q251" t="str">
        <f>LEFT(Table1[[#This Row],[Category and Sub-Category]],FIND("/",Table1[[#This Row],[Category and Sub-Category]])-1)</f>
        <v>film &amp; video</v>
      </c>
      <c r="R251" t="str">
        <f>RIGHT(Table1[[#This Row],[Category and Sub-Category]],LEN(Table1[[#This Row],[Category and Sub-Category]])-FIND("/",Table1[[#This Row],[Category and Sub-Category]]))</f>
        <v>documentary</v>
      </c>
      <c r="S251" s="13">
        <f>(((Table1[[#This Row],[launched_at]]/60)/60)/24)+DATE(1970,1,1)</f>
        <v>40332.923842592594</v>
      </c>
      <c r="T251" s="13">
        <f>(((Table1[[#This Row],[deadline]]/60)/60)/24)+DATE(1970,1,1)</f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Table1[[#This Row],[pledged]]/Table1[[#This Row],[goal]]</f>
        <v>1.0558333333333334</v>
      </c>
      <c r="P252" s="8">
        <f>IFERROR(Table1[[#This Row],[pledged]]/Table1[[#This Row],[backers_count]],0)</f>
        <v>72.482837528604122</v>
      </c>
      <c r="Q252" t="str">
        <f>LEFT(Table1[[#This Row],[Category and Sub-Category]],FIND("/",Table1[[#This Row],[Category and Sub-Category]])-1)</f>
        <v>film &amp; video</v>
      </c>
      <c r="R252" t="str">
        <f>RIGHT(Table1[[#This Row],[Category and Sub-Category]],LEN(Table1[[#This Row],[Category and Sub-Category]])-FIND("/",Table1[[#This Row],[Category and Sub-Category]]))</f>
        <v>documentary</v>
      </c>
      <c r="S252" s="13">
        <f>(((Table1[[#This Row],[launched_at]]/60)/60)/24)+DATE(1970,1,1)</f>
        <v>41401.565868055557</v>
      </c>
      <c r="T252" s="13">
        <f>(((Table1[[#This Row],[deadline]]/60)/60)/24)+DATE(1970,1,1)</f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Table1[[#This Row],[pledged]]/Table1[[#This Row],[goal]]</f>
        <v>1.2557142857142858</v>
      </c>
      <c r="P253" s="8">
        <f>IFERROR(Table1[[#This Row],[pledged]]/Table1[[#This Row],[backers_count]],0)</f>
        <v>57.077922077922075</v>
      </c>
      <c r="Q253" t="str">
        <f>LEFT(Table1[[#This Row],[Category and Sub-Category]],FIND("/",Table1[[#This Row],[Category and Sub-Category]])-1)</f>
        <v>film &amp; video</v>
      </c>
      <c r="R253" t="str">
        <f>RIGHT(Table1[[#This Row],[Category and Sub-Category]],LEN(Table1[[#This Row],[Category and Sub-Category]])-FIND("/",Table1[[#This Row],[Category and Sub-Category]]))</f>
        <v>documentary</v>
      </c>
      <c r="S253" s="13">
        <f>(((Table1[[#This Row],[launched_at]]/60)/60)/24)+DATE(1970,1,1)</f>
        <v>41013.787569444445</v>
      </c>
      <c r="T253" s="13">
        <f>(((Table1[[#This Row],[deadline]]/60)/60)/24)+DATE(1970,1,1)</f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Table1[[#This Row],[pledged]]/Table1[[#This Row],[goal]]</f>
        <v>1.8455999999999999</v>
      </c>
      <c r="P254" s="8">
        <f>IFERROR(Table1[[#This Row],[pledged]]/Table1[[#This Row],[backers_count]],0)</f>
        <v>85.444444444444443</v>
      </c>
      <c r="Q254" t="str">
        <f>LEFT(Table1[[#This Row],[Category and Sub-Category]],FIND("/",Table1[[#This Row],[Category and Sub-Category]])-1)</f>
        <v>film &amp; video</v>
      </c>
      <c r="R254" t="str">
        <f>RIGHT(Table1[[#This Row],[Category and Sub-Category]],LEN(Table1[[#This Row],[Category and Sub-Category]])-FIND("/",Table1[[#This Row],[Category and Sub-Category]]))</f>
        <v>documentary</v>
      </c>
      <c r="S254" s="13">
        <f>(((Table1[[#This Row],[launched_at]]/60)/60)/24)+DATE(1970,1,1)</f>
        <v>40266.662708333337</v>
      </c>
      <c r="T254" s="13">
        <f>(((Table1[[#This Row],[deadline]]/60)/60)/24)+DATE(1970,1,1)</f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Table1[[#This Row],[pledged]]/Table1[[#This Row],[goal]]</f>
        <v>1.0073333333333334</v>
      </c>
      <c r="P255" s="8">
        <f>IFERROR(Table1[[#This Row],[pledged]]/Table1[[#This Row],[backers_count]],0)</f>
        <v>215.85714285714286</v>
      </c>
      <c r="Q255" t="str">
        <f>LEFT(Table1[[#This Row],[Category and Sub-Category]],FIND("/",Table1[[#This Row],[Category and Sub-Category]])-1)</f>
        <v>film &amp; video</v>
      </c>
      <c r="R255" t="str">
        <f>RIGHT(Table1[[#This Row],[Category and Sub-Category]],LEN(Table1[[#This Row],[Category and Sub-Category]])-FIND("/",Table1[[#This Row],[Category and Sub-Category]]))</f>
        <v>documentary</v>
      </c>
      <c r="S255" s="13">
        <f>(((Table1[[#This Row],[launched_at]]/60)/60)/24)+DATE(1970,1,1)</f>
        <v>40924.650868055556</v>
      </c>
      <c r="T255" s="13">
        <f>(((Table1[[#This Row],[deadline]]/60)/60)/24)+DATE(1970,1,1)</f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Table1[[#This Row],[pledged]]/Table1[[#This Row],[goal]]</f>
        <v>1.1694724999999999</v>
      </c>
      <c r="P256" s="8">
        <f>IFERROR(Table1[[#This Row],[pledged]]/Table1[[#This Row],[backers_count]],0)</f>
        <v>89.38643312101911</v>
      </c>
      <c r="Q256" t="str">
        <f>LEFT(Table1[[#This Row],[Category and Sub-Category]],FIND("/",Table1[[#This Row],[Category and Sub-Category]])-1)</f>
        <v>film &amp; video</v>
      </c>
      <c r="R256" t="str">
        <f>RIGHT(Table1[[#This Row],[Category and Sub-Category]],LEN(Table1[[#This Row],[Category and Sub-Category]])-FIND("/",Table1[[#This Row],[Category and Sub-Category]]))</f>
        <v>documentary</v>
      </c>
      <c r="S256" s="13">
        <f>(((Table1[[#This Row],[launched_at]]/60)/60)/24)+DATE(1970,1,1)</f>
        <v>42263.952662037031</v>
      </c>
      <c r="T256" s="13">
        <f>(((Table1[[#This Row],[deadline]]/60)/60)/24)+DATE(1970,1,1)</f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Table1[[#This Row],[pledged]]/Table1[[#This Row],[goal]]</f>
        <v>1.0673325</v>
      </c>
      <c r="P257" s="8">
        <f>IFERROR(Table1[[#This Row],[pledged]]/Table1[[#This Row],[backers_count]],0)</f>
        <v>45.418404255319146</v>
      </c>
      <c r="Q257" t="str">
        <f>LEFT(Table1[[#This Row],[Category and Sub-Category]],FIND("/",Table1[[#This Row],[Category and Sub-Category]])-1)</f>
        <v>film &amp; video</v>
      </c>
      <c r="R257" t="str">
        <f>RIGHT(Table1[[#This Row],[Category and Sub-Category]],LEN(Table1[[#This Row],[Category and Sub-Category]])-FIND("/",Table1[[#This Row],[Category and Sub-Category]]))</f>
        <v>documentary</v>
      </c>
      <c r="S257" s="13">
        <f>(((Table1[[#This Row],[launched_at]]/60)/60)/24)+DATE(1970,1,1)</f>
        <v>40588.526412037041</v>
      </c>
      <c r="T257" s="13">
        <f>(((Table1[[#This Row],[deadline]]/60)/60)/24)+DATE(1970,1,1)</f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Table1[[#This Row],[pledged]]/Table1[[#This Row],[goal]]</f>
        <v>1.391</v>
      </c>
      <c r="P258" s="8">
        <f>IFERROR(Table1[[#This Row],[pledged]]/Table1[[#This Row],[backers_count]],0)</f>
        <v>65.756363636363631</v>
      </c>
      <c r="Q258" t="str">
        <f>LEFT(Table1[[#This Row],[Category and Sub-Category]],FIND("/",Table1[[#This Row],[Category and Sub-Category]])-1)</f>
        <v>film &amp; video</v>
      </c>
      <c r="R258" t="str">
        <f>RIGHT(Table1[[#This Row],[Category and Sub-Category]],LEN(Table1[[#This Row],[Category and Sub-Category]])-FIND("/",Table1[[#This Row],[Category and Sub-Category]]))</f>
        <v>documentary</v>
      </c>
      <c r="S258" s="13">
        <f>(((Table1[[#This Row],[launched_at]]/60)/60)/24)+DATE(1970,1,1)</f>
        <v>41319.769293981481</v>
      </c>
      <c r="T258" s="13">
        <f>(((Table1[[#This Row],[deadline]]/60)/60)/24)+DATE(1970,1,1)</f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Table1[[#This Row],[pledged]]/Table1[[#This Row],[goal]]</f>
        <v>1.0672648571428571</v>
      </c>
      <c r="P259" s="8">
        <f>IFERROR(Table1[[#This Row],[pledged]]/Table1[[#This Row],[backers_count]],0)</f>
        <v>66.70405357142856</v>
      </c>
      <c r="Q259" t="str">
        <f>LEFT(Table1[[#This Row],[Category and Sub-Category]],FIND("/",Table1[[#This Row],[Category and Sub-Category]])-1)</f>
        <v>film &amp; video</v>
      </c>
      <c r="R259" t="str">
        <f>RIGHT(Table1[[#This Row],[Category and Sub-Category]],LEN(Table1[[#This Row],[Category and Sub-Category]])-FIND("/",Table1[[#This Row],[Category and Sub-Category]]))</f>
        <v>documentary</v>
      </c>
      <c r="S259" s="13">
        <f>(((Table1[[#This Row],[launched_at]]/60)/60)/24)+DATE(1970,1,1)</f>
        <v>42479.626875000002</v>
      </c>
      <c r="T259" s="13">
        <f>(((Table1[[#This Row],[deadline]]/60)/60)/24)+DATE(1970,1,1)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Table1[[#This Row],[pledged]]/Table1[[#This Row],[goal]]</f>
        <v>1.9114</v>
      </c>
      <c r="P260" s="8">
        <f>IFERROR(Table1[[#This Row],[pledged]]/Table1[[#This Row],[backers_count]],0)</f>
        <v>83.345930232558146</v>
      </c>
      <c r="Q260" t="str">
        <f>LEFT(Table1[[#This Row],[Category and Sub-Category]],FIND("/",Table1[[#This Row],[Category and Sub-Category]])-1)</f>
        <v>film &amp; video</v>
      </c>
      <c r="R260" t="str">
        <f>RIGHT(Table1[[#This Row],[Category and Sub-Category]],LEN(Table1[[#This Row],[Category and Sub-Category]])-FIND("/",Table1[[#This Row],[Category and Sub-Category]]))</f>
        <v>documentary</v>
      </c>
      <c r="S260" s="13">
        <f>(((Table1[[#This Row],[launched_at]]/60)/60)/24)+DATE(1970,1,1)</f>
        <v>40682.051689814813</v>
      </c>
      <c r="T260" s="13">
        <f>(((Table1[[#This Row],[deadline]]/60)/60)/24)+DATE(1970,1,1)</f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Table1[[#This Row],[pledged]]/Table1[[#This Row],[goal]]</f>
        <v>1.3193789333333332</v>
      </c>
      <c r="P261" s="8">
        <f>IFERROR(Table1[[#This Row],[pledged]]/Table1[[#This Row],[backers_count]],0)</f>
        <v>105.04609341825902</v>
      </c>
      <c r="Q261" t="str">
        <f>LEFT(Table1[[#This Row],[Category and Sub-Category]],FIND("/",Table1[[#This Row],[Category and Sub-Category]])-1)</f>
        <v>film &amp; video</v>
      </c>
      <c r="R261" t="str">
        <f>RIGHT(Table1[[#This Row],[Category and Sub-Category]],LEN(Table1[[#This Row],[Category and Sub-Category]])-FIND("/",Table1[[#This Row],[Category and Sub-Category]]))</f>
        <v>documentary</v>
      </c>
      <c r="S261" s="13">
        <f>(((Table1[[#This Row],[launched_at]]/60)/60)/24)+DATE(1970,1,1)</f>
        <v>42072.738067129627</v>
      </c>
      <c r="T261" s="13">
        <f>(((Table1[[#This Row],[deadline]]/60)/60)/24)+DATE(1970,1,1)</f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Table1[[#This Row],[pledged]]/Table1[[#This Row],[goal]]</f>
        <v>1.0640000000000001</v>
      </c>
      <c r="P262" s="8">
        <f>IFERROR(Table1[[#This Row],[pledged]]/Table1[[#This Row],[backers_count]],0)</f>
        <v>120.90909090909091</v>
      </c>
      <c r="Q262" t="str">
        <f>LEFT(Table1[[#This Row],[Category and Sub-Category]],FIND("/",Table1[[#This Row],[Category and Sub-Category]])-1)</f>
        <v>film &amp; video</v>
      </c>
      <c r="R262" t="str">
        <f>RIGHT(Table1[[#This Row],[Category and Sub-Category]],LEN(Table1[[#This Row],[Category and Sub-Category]])-FIND("/",Table1[[#This Row],[Category and Sub-Category]]))</f>
        <v>documentary</v>
      </c>
      <c r="S262" s="13">
        <f>(((Table1[[#This Row],[launched_at]]/60)/60)/24)+DATE(1970,1,1)</f>
        <v>40330.755543981482</v>
      </c>
      <c r="T262" s="13">
        <f>(((Table1[[#This Row],[deadline]]/60)/60)/24)+DATE(1970,1,1)</f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Table1[[#This Row],[pledged]]/Table1[[#This Row],[goal]]</f>
        <v>1.0740000000000001</v>
      </c>
      <c r="P263" s="8">
        <f>IFERROR(Table1[[#This Row],[pledged]]/Table1[[#This Row],[backers_count]],0)</f>
        <v>97.63636363636364</v>
      </c>
      <c r="Q263" t="str">
        <f>LEFT(Table1[[#This Row],[Category and Sub-Category]],FIND("/",Table1[[#This Row],[Category and Sub-Category]])-1)</f>
        <v>film &amp; video</v>
      </c>
      <c r="R263" t="str">
        <f>RIGHT(Table1[[#This Row],[Category and Sub-Category]],LEN(Table1[[#This Row],[Category and Sub-Category]])-FIND("/",Table1[[#This Row],[Category and Sub-Category]]))</f>
        <v>documentary</v>
      </c>
      <c r="S263" s="13">
        <f>(((Table1[[#This Row],[launched_at]]/60)/60)/24)+DATE(1970,1,1)</f>
        <v>41017.885462962964</v>
      </c>
      <c r="T263" s="13">
        <f>(((Table1[[#This Row],[deadline]]/60)/60)/24)+DATE(1970,1,1)</f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Table1[[#This Row],[pledged]]/Table1[[#This Row],[goal]]</f>
        <v>2.4</v>
      </c>
      <c r="P264" s="8">
        <f>IFERROR(Table1[[#This Row],[pledged]]/Table1[[#This Row],[backers_count]],0)</f>
        <v>41.379310344827587</v>
      </c>
      <c r="Q264" t="str">
        <f>LEFT(Table1[[#This Row],[Category and Sub-Category]],FIND("/",Table1[[#This Row],[Category and Sub-Category]])-1)</f>
        <v>film &amp; video</v>
      </c>
      <c r="R264" t="str">
        <f>RIGHT(Table1[[#This Row],[Category and Sub-Category]],LEN(Table1[[#This Row],[Category and Sub-Category]])-FIND("/",Table1[[#This Row],[Category and Sub-Category]]))</f>
        <v>documentary</v>
      </c>
      <c r="S264" s="13">
        <f>(((Table1[[#This Row],[launched_at]]/60)/60)/24)+DATE(1970,1,1)</f>
        <v>40555.24800925926</v>
      </c>
      <c r="T264" s="13">
        <f>(((Table1[[#This Row],[deadline]]/60)/60)/24)+DATE(1970,1,1)</f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Table1[[#This Row],[pledged]]/Table1[[#This Row],[goal]]</f>
        <v>1.1808107999999999</v>
      </c>
      <c r="P265" s="8">
        <f>IFERROR(Table1[[#This Row],[pledged]]/Table1[[#This Row],[backers_count]],0)</f>
        <v>30.654485981308412</v>
      </c>
      <c r="Q265" t="str">
        <f>LEFT(Table1[[#This Row],[Category and Sub-Category]],FIND("/",Table1[[#This Row],[Category and Sub-Category]])-1)</f>
        <v>film &amp; video</v>
      </c>
      <c r="R265" t="str">
        <f>RIGHT(Table1[[#This Row],[Category and Sub-Category]],LEN(Table1[[#This Row],[Category and Sub-Category]])-FIND("/",Table1[[#This Row],[Category and Sub-Category]]))</f>
        <v>documentary</v>
      </c>
      <c r="S265" s="13">
        <f>(((Table1[[#This Row],[launched_at]]/60)/60)/24)+DATE(1970,1,1)</f>
        <v>41149.954791666663</v>
      </c>
      <c r="T265" s="13">
        <f>(((Table1[[#This Row],[deadline]]/60)/60)/24)+DATE(1970,1,1)</f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Table1[[#This Row],[pledged]]/Table1[[#This Row],[goal]]</f>
        <v>1.1819999999999999</v>
      </c>
      <c r="P266" s="8">
        <f>IFERROR(Table1[[#This Row],[pledged]]/Table1[[#This Row],[backers_count]],0)</f>
        <v>64.945054945054949</v>
      </c>
      <c r="Q266" t="str">
        <f>LEFT(Table1[[#This Row],[Category and Sub-Category]],FIND("/",Table1[[#This Row],[Category and Sub-Category]])-1)</f>
        <v>film &amp; video</v>
      </c>
      <c r="R266" t="str">
        <f>RIGHT(Table1[[#This Row],[Category and Sub-Category]],LEN(Table1[[#This Row],[Category and Sub-Category]])-FIND("/",Table1[[#This Row],[Category and Sub-Category]]))</f>
        <v>documentary</v>
      </c>
      <c r="S266" s="13">
        <f>(((Table1[[#This Row],[launched_at]]/60)/60)/24)+DATE(1970,1,1)</f>
        <v>41010.620312500003</v>
      </c>
      <c r="T266" s="13">
        <f>(((Table1[[#This Row],[deadline]]/60)/60)/24)+DATE(1970,1,1)</f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Table1[[#This Row],[pledged]]/Table1[[#This Row],[goal]]</f>
        <v>1.111</v>
      </c>
      <c r="P267" s="8">
        <f>IFERROR(Table1[[#This Row],[pledged]]/Table1[[#This Row],[backers_count]],0)</f>
        <v>95.775862068965523</v>
      </c>
      <c r="Q267" t="str">
        <f>LEFT(Table1[[#This Row],[Category and Sub-Category]],FIND("/",Table1[[#This Row],[Category and Sub-Category]])-1)</f>
        <v>film &amp; video</v>
      </c>
      <c r="R267" t="str">
        <f>RIGHT(Table1[[#This Row],[Category and Sub-Category]],LEN(Table1[[#This Row],[Category and Sub-Category]])-FIND("/",Table1[[#This Row],[Category and Sub-Category]]))</f>
        <v>documentary</v>
      </c>
      <c r="S267" s="13">
        <f>(((Table1[[#This Row],[launched_at]]/60)/60)/24)+DATE(1970,1,1)</f>
        <v>40267.245717592588</v>
      </c>
      <c r="T267" s="13">
        <f>(((Table1[[#This Row],[deadline]]/60)/60)/24)+DATE(1970,1,1)</f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Table1[[#This Row],[pledged]]/Table1[[#This Row],[goal]]</f>
        <v>1.4550000000000001</v>
      </c>
      <c r="P268" s="8">
        <f>IFERROR(Table1[[#This Row],[pledged]]/Table1[[#This Row],[backers_count]],0)</f>
        <v>40.416666666666664</v>
      </c>
      <c r="Q268" t="str">
        <f>LEFT(Table1[[#This Row],[Category and Sub-Category]],FIND("/",Table1[[#This Row],[Category and Sub-Category]])-1)</f>
        <v>film &amp; video</v>
      </c>
      <c r="R268" t="str">
        <f>RIGHT(Table1[[#This Row],[Category and Sub-Category]],LEN(Table1[[#This Row],[Category and Sub-Category]])-FIND("/",Table1[[#This Row],[Category and Sub-Category]]))</f>
        <v>documentary</v>
      </c>
      <c r="S268" s="13">
        <f>(((Table1[[#This Row],[launched_at]]/60)/60)/24)+DATE(1970,1,1)</f>
        <v>40205.174849537041</v>
      </c>
      <c r="T268" s="13">
        <f>(((Table1[[#This Row],[deadline]]/60)/60)/24)+DATE(1970,1,1)</f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Table1[[#This Row],[pledged]]/Table1[[#This Row],[goal]]</f>
        <v>1.3162883248730965</v>
      </c>
      <c r="P269" s="8">
        <f>IFERROR(Table1[[#This Row],[pledged]]/Table1[[#This Row],[backers_count]],0)</f>
        <v>78.578424242424248</v>
      </c>
      <c r="Q269" t="str">
        <f>LEFT(Table1[[#This Row],[Category and Sub-Category]],FIND("/",Table1[[#This Row],[Category and Sub-Category]])-1)</f>
        <v>film &amp; video</v>
      </c>
      <c r="R269" t="str">
        <f>RIGHT(Table1[[#This Row],[Category and Sub-Category]],LEN(Table1[[#This Row],[Category and Sub-Category]])-FIND("/",Table1[[#This Row],[Category and Sub-Category]]))</f>
        <v>documentary</v>
      </c>
      <c r="S269" s="13">
        <f>(((Table1[[#This Row],[launched_at]]/60)/60)/24)+DATE(1970,1,1)</f>
        <v>41785.452534722222</v>
      </c>
      <c r="T269" s="13">
        <f>(((Table1[[#This Row],[deadline]]/60)/60)/24)+DATE(1970,1,1)</f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Table1[[#This Row],[pledged]]/Table1[[#This Row],[goal]]</f>
        <v>1.1140000000000001</v>
      </c>
      <c r="P270" s="8">
        <f>IFERROR(Table1[[#This Row],[pledged]]/Table1[[#This Row],[backers_count]],0)</f>
        <v>50.18018018018018</v>
      </c>
      <c r="Q270" t="str">
        <f>LEFT(Table1[[#This Row],[Category and Sub-Category]],FIND("/",Table1[[#This Row],[Category and Sub-Category]])-1)</f>
        <v>film &amp; video</v>
      </c>
      <c r="R270" t="str">
        <f>RIGHT(Table1[[#This Row],[Category and Sub-Category]],LEN(Table1[[#This Row],[Category and Sub-Category]])-FIND("/",Table1[[#This Row],[Category and Sub-Category]]))</f>
        <v>documentary</v>
      </c>
      <c r="S270" s="13">
        <f>(((Table1[[#This Row],[launched_at]]/60)/60)/24)+DATE(1970,1,1)</f>
        <v>40809.15252314815</v>
      </c>
      <c r="T270" s="13">
        <f>(((Table1[[#This Row],[deadline]]/60)/60)/24)+DATE(1970,1,1)</f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Table1[[#This Row],[pledged]]/Table1[[#This Row],[goal]]</f>
        <v>1.4723377</v>
      </c>
      <c r="P271" s="8">
        <f>IFERROR(Table1[[#This Row],[pledged]]/Table1[[#This Row],[backers_count]],0)</f>
        <v>92.251735588972423</v>
      </c>
      <c r="Q271" t="str">
        <f>LEFT(Table1[[#This Row],[Category and Sub-Category]],FIND("/",Table1[[#This Row],[Category and Sub-Category]])-1)</f>
        <v>film &amp; video</v>
      </c>
      <c r="R271" t="str">
        <f>RIGHT(Table1[[#This Row],[Category and Sub-Category]],LEN(Table1[[#This Row],[Category and Sub-Category]])-FIND("/",Table1[[#This Row],[Category and Sub-Category]]))</f>
        <v>documentary</v>
      </c>
      <c r="S271" s="13">
        <f>(((Table1[[#This Row],[launched_at]]/60)/60)/24)+DATE(1970,1,1)</f>
        <v>42758.197013888886</v>
      </c>
      <c r="T271" s="13">
        <f>(((Table1[[#This Row],[deadline]]/60)/60)/24)+DATE(1970,1,1)</f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Table1[[#This Row],[pledged]]/Table1[[#This Row],[goal]]</f>
        <v>1.5260869565217392</v>
      </c>
      <c r="P272" s="8">
        <f>IFERROR(Table1[[#This Row],[pledged]]/Table1[[#This Row],[backers_count]],0)</f>
        <v>57.540983606557376</v>
      </c>
      <c r="Q272" t="str">
        <f>LEFT(Table1[[#This Row],[Category and Sub-Category]],FIND("/",Table1[[#This Row],[Category and Sub-Category]])-1)</f>
        <v>film &amp; video</v>
      </c>
      <c r="R272" t="str">
        <f>RIGHT(Table1[[#This Row],[Category and Sub-Category]],LEN(Table1[[#This Row],[Category and Sub-Category]])-FIND("/",Table1[[#This Row],[Category and Sub-Category]]))</f>
        <v>documentary</v>
      </c>
      <c r="S272" s="13">
        <f>(((Table1[[#This Row],[launched_at]]/60)/60)/24)+DATE(1970,1,1)</f>
        <v>40637.866550925923</v>
      </c>
      <c r="T272" s="13">
        <f>(((Table1[[#This Row],[deadline]]/60)/60)/24)+DATE(1970,1,1)</f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Table1[[#This Row],[pledged]]/Table1[[#This Row],[goal]]</f>
        <v>1.0468</v>
      </c>
      <c r="P273" s="8">
        <f>IFERROR(Table1[[#This Row],[pledged]]/Table1[[#This Row],[backers_count]],0)</f>
        <v>109.42160278745645</v>
      </c>
      <c r="Q273" t="str">
        <f>LEFT(Table1[[#This Row],[Category and Sub-Category]],FIND("/",Table1[[#This Row],[Category and Sub-Category]])-1)</f>
        <v>film &amp; video</v>
      </c>
      <c r="R273" t="str">
        <f>RIGHT(Table1[[#This Row],[Category and Sub-Category]],LEN(Table1[[#This Row],[Category and Sub-Category]])-FIND("/",Table1[[#This Row],[Category and Sub-Category]]))</f>
        <v>documentary</v>
      </c>
      <c r="S273" s="13">
        <f>(((Table1[[#This Row],[launched_at]]/60)/60)/24)+DATE(1970,1,1)</f>
        <v>41612.10024305556</v>
      </c>
      <c r="T273" s="13">
        <f>(((Table1[[#This Row],[deadline]]/60)/60)/24)+DATE(1970,1,1)</f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Table1[[#This Row],[pledged]]/Table1[[#This Row],[goal]]</f>
        <v>1.7743366666666667</v>
      </c>
      <c r="P274" s="8">
        <f>IFERROR(Table1[[#This Row],[pledged]]/Table1[[#This Row],[backers_count]],0)</f>
        <v>81.892461538461546</v>
      </c>
      <c r="Q274" t="str">
        <f>LEFT(Table1[[#This Row],[Category and Sub-Category]],FIND("/",Table1[[#This Row],[Category and Sub-Category]])-1)</f>
        <v>film &amp; video</v>
      </c>
      <c r="R274" t="str">
        <f>RIGHT(Table1[[#This Row],[Category and Sub-Category]],LEN(Table1[[#This Row],[Category and Sub-Category]])-FIND("/",Table1[[#This Row],[Category and Sub-Category]]))</f>
        <v>documentary</v>
      </c>
      <c r="S274" s="13">
        <f>(((Table1[[#This Row],[launched_at]]/60)/60)/24)+DATE(1970,1,1)</f>
        <v>40235.900358796294</v>
      </c>
      <c r="T274" s="13">
        <f>(((Table1[[#This Row],[deadline]]/60)/60)/24)+DATE(1970,1,1)</f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Table1[[#This Row],[pledged]]/Table1[[#This Row],[goal]]</f>
        <v>1.077758</v>
      </c>
      <c r="P275" s="8">
        <f>IFERROR(Table1[[#This Row],[pledged]]/Table1[[#This Row],[backers_count]],0)</f>
        <v>45.667711864406776</v>
      </c>
      <c r="Q275" t="str">
        <f>LEFT(Table1[[#This Row],[Category and Sub-Category]],FIND("/",Table1[[#This Row],[Category and Sub-Category]])-1)</f>
        <v>film &amp; video</v>
      </c>
      <c r="R275" t="str">
        <f>RIGHT(Table1[[#This Row],[Category and Sub-Category]],LEN(Table1[[#This Row],[Category and Sub-Category]])-FIND("/",Table1[[#This Row],[Category and Sub-Category]]))</f>
        <v>documentary</v>
      </c>
      <c r="S275" s="13">
        <f>(((Table1[[#This Row],[launched_at]]/60)/60)/24)+DATE(1970,1,1)</f>
        <v>40697.498449074075</v>
      </c>
      <c r="T275" s="13">
        <f>(((Table1[[#This Row],[deadline]]/60)/60)/24)+DATE(1970,1,1)</f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Table1[[#This Row],[pledged]]/Table1[[#This Row],[goal]]</f>
        <v>1.56</v>
      </c>
      <c r="P276" s="8">
        <f>IFERROR(Table1[[#This Row],[pledged]]/Table1[[#This Row],[backers_count]],0)</f>
        <v>55.221238938053098</v>
      </c>
      <c r="Q276" t="str">
        <f>LEFT(Table1[[#This Row],[Category and Sub-Category]],FIND("/",Table1[[#This Row],[Category and Sub-Category]])-1)</f>
        <v>film &amp; video</v>
      </c>
      <c r="R276" t="str">
        <f>RIGHT(Table1[[#This Row],[Category and Sub-Category]],LEN(Table1[[#This Row],[Category and Sub-Category]])-FIND("/",Table1[[#This Row],[Category and Sub-Category]]))</f>
        <v>documentary</v>
      </c>
      <c r="S276" s="13">
        <f>(((Table1[[#This Row],[launched_at]]/60)/60)/24)+DATE(1970,1,1)</f>
        <v>40969.912372685183</v>
      </c>
      <c r="T276" s="13">
        <f>(((Table1[[#This Row],[deadline]]/60)/60)/24)+DATE(1970,1,1)</f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Table1[[#This Row],[pledged]]/Table1[[#This Row],[goal]]</f>
        <v>1.08395</v>
      </c>
      <c r="P277" s="8">
        <f>IFERROR(Table1[[#This Row],[pledged]]/Table1[[#This Row],[backers_count]],0)</f>
        <v>65.298192771084331</v>
      </c>
      <c r="Q277" t="str">
        <f>LEFT(Table1[[#This Row],[Category and Sub-Category]],FIND("/",Table1[[#This Row],[Category and Sub-Category]])-1)</f>
        <v>film &amp; video</v>
      </c>
      <c r="R277" t="str">
        <f>RIGHT(Table1[[#This Row],[Category and Sub-Category]],LEN(Table1[[#This Row],[Category and Sub-Category]])-FIND("/",Table1[[#This Row],[Category and Sub-Category]]))</f>
        <v>documentary</v>
      </c>
      <c r="S277" s="13">
        <f>(((Table1[[#This Row],[launched_at]]/60)/60)/24)+DATE(1970,1,1)</f>
        <v>41193.032013888893</v>
      </c>
      <c r="T277" s="13">
        <f>(((Table1[[#This Row],[deadline]]/60)/60)/24)+DATE(1970,1,1)</f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Table1[[#This Row],[pledged]]/Table1[[#This Row],[goal]]</f>
        <v>1.476</v>
      </c>
      <c r="P278" s="8">
        <f>IFERROR(Table1[[#This Row],[pledged]]/Table1[[#This Row],[backers_count]],0)</f>
        <v>95.225806451612897</v>
      </c>
      <c r="Q278" t="str">
        <f>LEFT(Table1[[#This Row],[Category and Sub-Category]],FIND("/",Table1[[#This Row],[Category and Sub-Category]])-1)</f>
        <v>film &amp; video</v>
      </c>
      <c r="R278" t="str">
        <f>RIGHT(Table1[[#This Row],[Category and Sub-Category]],LEN(Table1[[#This Row],[Category and Sub-Category]])-FIND("/",Table1[[#This Row],[Category and Sub-Category]]))</f>
        <v>documentary</v>
      </c>
      <c r="S278" s="13">
        <f>(((Table1[[#This Row],[launched_at]]/60)/60)/24)+DATE(1970,1,1)</f>
        <v>40967.081874999996</v>
      </c>
      <c r="T278" s="13">
        <f>(((Table1[[#This Row],[deadline]]/60)/60)/24)+DATE(1970,1,1)</f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Table1[[#This Row],[pledged]]/Table1[[#This Row],[goal]]</f>
        <v>1.1038153846153846</v>
      </c>
      <c r="P279" s="8">
        <f>IFERROR(Table1[[#This Row],[pledged]]/Table1[[#This Row],[backers_count]],0)</f>
        <v>75.444794952681391</v>
      </c>
      <c r="Q279" t="str">
        <f>LEFT(Table1[[#This Row],[Category and Sub-Category]],FIND("/",Table1[[#This Row],[Category and Sub-Category]])-1)</f>
        <v>film &amp; video</v>
      </c>
      <c r="R279" t="str">
        <f>RIGHT(Table1[[#This Row],[Category and Sub-Category]],LEN(Table1[[#This Row],[Category and Sub-Category]])-FIND("/",Table1[[#This Row],[Category and Sub-Category]]))</f>
        <v>documentary</v>
      </c>
      <c r="S279" s="13">
        <f>(((Table1[[#This Row],[launched_at]]/60)/60)/24)+DATE(1970,1,1)</f>
        <v>42117.891423611116</v>
      </c>
      <c r="T279" s="13">
        <f>(((Table1[[#This Row],[deadline]]/60)/60)/24)+DATE(1970,1,1)</f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Table1[[#This Row],[pledged]]/Table1[[#This Row],[goal]]</f>
        <v>1.5034814814814814</v>
      </c>
      <c r="P280" s="8">
        <f>IFERROR(Table1[[#This Row],[pledged]]/Table1[[#This Row],[backers_count]],0)</f>
        <v>97.816867469879512</v>
      </c>
      <c r="Q280" t="str">
        <f>LEFT(Table1[[#This Row],[Category and Sub-Category]],FIND("/",Table1[[#This Row],[Category and Sub-Category]])-1)</f>
        <v>film &amp; video</v>
      </c>
      <c r="R280" t="str">
        <f>RIGHT(Table1[[#This Row],[Category and Sub-Category]],LEN(Table1[[#This Row],[Category and Sub-Category]])-FIND("/",Table1[[#This Row],[Category and Sub-Category]]))</f>
        <v>documentary</v>
      </c>
      <c r="S280" s="13">
        <f>(((Table1[[#This Row],[launched_at]]/60)/60)/24)+DATE(1970,1,1)</f>
        <v>41164.040960648148</v>
      </c>
      <c r="T280" s="13">
        <f>(((Table1[[#This Row],[deadline]]/60)/60)/24)+DATE(1970,1,1)</f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Table1[[#This Row],[pledged]]/Table1[[#This Row],[goal]]</f>
        <v>1.5731829411764706</v>
      </c>
      <c r="P281" s="8">
        <f>IFERROR(Table1[[#This Row],[pledged]]/Table1[[#This Row],[backers_count]],0)</f>
        <v>87.685606557377056</v>
      </c>
      <c r="Q281" t="str">
        <f>LEFT(Table1[[#This Row],[Category and Sub-Category]],FIND("/",Table1[[#This Row],[Category and Sub-Category]])-1)</f>
        <v>film &amp; video</v>
      </c>
      <c r="R281" t="str">
        <f>RIGHT(Table1[[#This Row],[Category and Sub-Category]],LEN(Table1[[#This Row],[Category and Sub-Category]])-FIND("/",Table1[[#This Row],[Category and Sub-Category]]))</f>
        <v>documentary</v>
      </c>
      <c r="S281" s="13">
        <f>(((Table1[[#This Row],[launched_at]]/60)/60)/24)+DATE(1970,1,1)</f>
        <v>42759.244166666671</v>
      </c>
      <c r="T281" s="13">
        <f>(((Table1[[#This Row],[deadline]]/60)/60)/24)+DATE(1970,1,1)</f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Table1[[#This Row],[pledged]]/Table1[[#This Row],[goal]]</f>
        <v>1.5614399999999999</v>
      </c>
      <c r="P282" s="8">
        <f>IFERROR(Table1[[#This Row],[pledged]]/Table1[[#This Row],[backers_count]],0)</f>
        <v>54.748948106591868</v>
      </c>
      <c r="Q282" t="str">
        <f>LEFT(Table1[[#This Row],[Category and Sub-Category]],FIND("/",Table1[[#This Row],[Category and Sub-Category]])-1)</f>
        <v>film &amp; video</v>
      </c>
      <c r="R282" t="str">
        <f>RIGHT(Table1[[#This Row],[Category and Sub-Category]],LEN(Table1[[#This Row],[Category and Sub-Category]])-FIND("/",Table1[[#This Row],[Category and Sub-Category]]))</f>
        <v>documentary</v>
      </c>
      <c r="S282" s="13">
        <f>(((Table1[[#This Row],[launched_at]]/60)/60)/24)+DATE(1970,1,1)</f>
        <v>41744.590682870366</v>
      </c>
      <c r="T282" s="13">
        <f>(((Table1[[#This Row],[deadline]]/60)/60)/24)+DATE(1970,1,1)</f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Table1[[#This Row],[pledged]]/Table1[[#This Row],[goal]]</f>
        <v>1.2058763636363636</v>
      </c>
      <c r="P283" s="8">
        <f>IFERROR(Table1[[#This Row],[pledged]]/Table1[[#This Row],[backers_count]],0)</f>
        <v>83.953417721518989</v>
      </c>
      <c r="Q283" t="str">
        <f>LEFT(Table1[[#This Row],[Category and Sub-Category]],FIND("/",Table1[[#This Row],[Category and Sub-Category]])-1)</f>
        <v>film &amp; video</v>
      </c>
      <c r="R283" t="str">
        <f>RIGHT(Table1[[#This Row],[Category and Sub-Category]],LEN(Table1[[#This Row],[Category and Sub-Category]])-FIND("/",Table1[[#This Row],[Category and Sub-Category]]))</f>
        <v>documentary</v>
      </c>
      <c r="S283" s="13">
        <f>(((Table1[[#This Row],[launched_at]]/60)/60)/24)+DATE(1970,1,1)</f>
        <v>39950.163344907407</v>
      </c>
      <c r="T283" s="13">
        <f>(((Table1[[#This Row],[deadline]]/60)/60)/24)+DATE(1970,1,1)</f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Table1[[#This Row],[pledged]]/Table1[[#This Row],[goal]]</f>
        <v>1.0118888888888888</v>
      </c>
      <c r="P284" s="8">
        <f>IFERROR(Table1[[#This Row],[pledged]]/Table1[[#This Row],[backers_count]],0)</f>
        <v>254.38547486033519</v>
      </c>
      <c r="Q284" t="str">
        <f>LEFT(Table1[[#This Row],[Category and Sub-Category]],FIND("/",Table1[[#This Row],[Category and Sub-Category]])-1)</f>
        <v>film &amp; video</v>
      </c>
      <c r="R284" t="str">
        <f>RIGHT(Table1[[#This Row],[Category and Sub-Category]],LEN(Table1[[#This Row],[Category and Sub-Category]])-FIND("/",Table1[[#This Row],[Category and Sub-Category]]))</f>
        <v>documentary</v>
      </c>
      <c r="S284" s="13">
        <f>(((Table1[[#This Row],[launched_at]]/60)/60)/24)+DATE(1970,1,1)</f>
        <v>40194.920046296298</v>
      </c>
      <c r="T284" s="13">
        <f>(((Table1[[#This Row],[deadline]]/60)/60)/24)+DATE(1970,1,1)</f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Table1[[#This Row],[pledged]]/Table1[[#This Row],[goal]]</f>
        <v>1.142725</v>
      </c>
      <c r="P285" s="8">
        <f>IFERROR(Table1[[#This Row],[pledged]]/Table1[[#This Row],[backers_count]],0)</f>
        <v>101.8269801980198</v>
      </c>
      <c r="Q285" t="str">
        <f>LEFT(Table1[[#This Row],[Category and Sub-Category]],FIND("/",Table1[[#This Row],[Category and Sub-Category]])-1)</f>
        <v>film &amp; video</v>
      </c>
      <c r="R285" t="str">
        <f>RIGHT(Table1[[#This Row],[Category and Sub-Category]],LEN(Table1[[#This Row],[Category and Sub-Category]])-FIND("/",Table1[[#This Row],[Category and Sub-Category]]))</f>
        <v>documentary</v>
      </c>
      <c r="S285" s="13">
        <f>(((Table1[[#This Row],[launched_at]]/60)/60)/24)+DATE(1970,1,1)</f>
        <v>40675.71</v>
      </c>
      <c r="T285" s="13">
        <f>(((Table1[[#This Row],[deadline]]/60)/60)/24)+DATE(1970,1,1)</f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Table1[[#This Row],[pledged]]/Table1[[#This Row],[goal]]</f>
        <v>1.0462615</v>
      </c>
      <c r="P286" s="8">
        <f>IFERROR(Table1[[#This Row],[pledged]]/Table1[[#This Row],[backers_count]],0)</f>
        <v>55.066394736842106</v>
      </c>
      <c r="Q286" t="str">
        <f>LEFT(Table1[[#This Row],[Category and Sub-Category]],FIND("/",Table1[[#This Row],[Category and Sub-Category]])-1)</f>
        <v>film &amp; video</v>
      </c>
      <c r="R286" t="str">
        <f>RIGHT(Table1[[#This Row],[Category and Sub-Category]],LEN(Table1[[#This Row],[Category and Sub-Category]])-FIND("/",Table1[[#This Row],[Category and Sub-Category]]))</f>
        <v>documentary</v>
      </c>
      <c r="S286" s="13">
        <f>(((Table1[[#This Row],[launched_at]]/60)/60)/24)+DATE(1970,1,1)</f>
        <v>40904.738194444442</v>
      </c>
      <c r="T286" s="13">
        <f>(((Table1[[#This Row],[deadline]]/60)/60)/24)+DATE(1970,1,1)</f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Table1[[#This Row],[pledged]]/Table1[[#This Row],[goal]]</f>
        <v>2.2882507142857142</v>
      </c>
      <c r="P287" s="8">
        <f>IFERROR(Table1[[#This Row],[pledged]]/Table1[[#This Row],[backers_count]],0)</f>
        <v>56.901438721136763</v>
      </c>
      <c r="Q287" t="str">
        <f>LEFT(Table1[[#This Row],[Category and Sub-Category]],FIND("/",Table1[[#This Row],[Category and Sub-Category]])-1)</f>
        <v>film &amp; video</v>
      </c>
      <c r="R287" t="str">
        <f>RIGHT(Table1[[#This Row],[Category and Sub-Category]],LEN(Table1[[#This Row],[Category and Sub-Category]])-FIND("/",Table1[[#This Row],[Category and Sub-Category]]))</f>
        <v>documentary</v>
      </c>
      <c r="S287" s="13">
        <f>(((Table1[[#This Row],[launched_at]]/60)/60)/24)+DATE(1970,1,1)</f>
        <v>41506.756111111114</v>
      </c>
      <c r="T287" s="13">
        <f>(((Table1[[#This Row],[deadline]]/60)/60)/24)+DATE(1970,1,1)</f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Table1[[#This Row],[pledged]]/Table1[[#This Row],[goal]]</f>
        <v>1.0915333333333332</v>
      </c>
      <c r="P288" s="8">
        <f>IFERROR(Table1[[#This Row],[pledged]]/Table1[[#This Row],[backers_count]],0)</f>
        <v>121.28148148148148</v>
      </c>
      <c r="Q288" t="str">
        <f>LEFT(Table1[[#This Row],[Category and Sub-Category]],FIND("/",Table1[[#This Row],[Category and Sub-Category]])-1)</f>
        <v>film &amp; video</v>
      </c>
      <c r="R288" t="str">
        <f>RIGHT(Table1[[#This Row],[Category and Sub-Category]],LEN(Table1[[#This Row],[Category and Sub-Category]])-FIND("/",Table1[[#This Row],[Category and Sub-Category]]))</f>
        <v>documentary</v>
      </c>
      <c r="S288" s="13">
        <f>(((Table1[[#This Row],[launched_at]]/60)/60)/24)+DATE(1970,1,1)</f>
        <v>41313.816249999996</v>
      </c>
      <c r="T288" s="13">
        <f>(((Table1[[#This Row],[deadline]]/60)/60)/24)+DATE(1970,1,1)</f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Table1[[#This Row],[pledged]]/Table1[[#This Row],[goal]]</f>
        <v>1.7629999999999999</v>
      </c>
      <c r="P289" s="8">
        <f>IFERROR(Table1[[#This Row],[pledged]]/Table1[[#This Row],[backers_count]],0)</f>
        <v>91.189655172413794</v>
      </c>
      <c r="Q289" t="str">
        <f>LEFT(Table1[[#This Row],[Category and Sub-Category]],FIND("/",Table1[[#This Row],[Category and Sub-Category]])-1)</f>
        <v>film &amp; video</v>
      </c>
      <c r="R289" t="str">
        <f>RIGHT(Table1[[#This Row],[Category and Sub-Category]],LEN(Table1[[#This Row],[Category and Sub-Category]])-FIND("/",Table1[[#This Row],[Category and Sub-Category]]))</f>
        <v>documentary</v>
      </c>
      <c r="S289" s="13">
        <f>(((Table1[[#This Row],[launched_at]]/60)/60)/24)+DATE(1970,1,1)</f>
        <v>41184.277986111112</v>
      </c>
      <c r="T289" s="13">
        <f>(((Table1[[#This Row],[deadline]]/60)/60)/24)+DATE(1970,1,1)</f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Table1[[#This Row],[pledged]]/Table1[[#This Row],[goal]]</f>
        <v>1.0321061999999999</v>
      </c>
      <c r="P290" s="8">
        <f>IFERROR(Table1[[#This Row],[pledged]]/Table1[[#This Row],[backers_count]],0)</f>
        <v>115.44812080536913</v>
      </c>
      <c r="Q290" t="str">
        <f>LEFT(Table1[[#This Row],[Category and Sub-Category]],FIND("/",Table1[[#This Row],[Category and Sub-Category]])-1)</f>
        <v>film &amp; video</v>
      </c>
      <c r="R290" t="str">
        <f>RIGHT(Table1[[#This Row],[Category and Sub-Category]],LEN(Table1[[#This Row],[Category and Sub-Category]])-FIND("/",Table1[[#This Row],[Category and Sub-Category]]))</f>
        <v>documentary</v>
      </c>
      <c r="S290" s="13">
        <f>(((Table1[[#This Row],[launched_at]]/60)/60)/24)+DATE(1970,1,1)</f>
        <v>41051.168900462959</v>
      </c>
      <c r="T290" s="13">
        <f>(((Table1[[#This Row],[deadline]]/60)/60)/24)+DATE(1970,1,1)</f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Table1[[#This Row],[pledged]]/Table1[[#This Row],[goal]]</f>
        <v>1.0482</v>
      </c>
      <c r="P291" s="8">
        <f>IFERROR(Table1[[#This Row],[pledged]]/Table1[[#This Row],[backers_count]],0)</f>
        <v>67.771551724137936</v>
      </c>
      <c r="Q291" t="str">
        <f>LEFT(Table1[[#This Row],[Category and Sub-Category]],FIND("/",Table1[[#This Row],[Category and Sub-Category]])-1)</f>
        <v>film &amp; video</v>
      </c>
      <c r="R291" t="str">
        <f>RIGHT(Table1[[#This Row],[Category and Sub-Category]],LEN(Table1[[#This Row],[Category and Sub-Category]])-FIND("/",Table1[[#This Row],[Category and Sub-Category]]))</f>
        <v>documentary</v>
      </c>
      <c r="S291" s="13">
        <f>(((Table1[[#This Row],[launched_at]]/60)/60)/24)+DATE(1970,1,1)</f>
        <v>41550.456412037034</v>
      </c>
      <c r="T291" s="13">
        <f>(((Table1[[#This Row],[deadline]]/60)/60)/24)+DATE(1970,1,1)</f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Table1[[#This Row],[pledged]]/Table1[[#This Row],[goal]]</f>
        <v>1.0668444444444445</v>
      </c>
      <c r="P292" s="8">
        <f>IFERROR(Table1[[#This Row],[pledged]]/Table1[[#This Row],[backers_count]],0)</f>
        <v>28.576190476190476</v>
      </c>
      <c r="Q292" t="str">
        <f>LEFT(Table1[[#This Row],[Category and Sub-Category]],FIND("/",Table1[[#This Row],[Category and Sub-Category]])-1)</f>
        <v>film &amp; video</v>
      </c>
      <c r="R292" t="str">
        <f>RIGHT(Table1[[#This Row],[Category and Sub-Category]],LEN(Table1[[#This Row],[Category and Sub-Category]])-FIND("/",Table1[[#This Row],[Category and Sub-Category]]))</f>
        <v>documentary</v>
      </c>
      <c r="S292" s="13">
        <f>(((Table1[[#This Row],[launched_at]]/60)/60)/24)+DATE(1970,1,1)</f>
        <v>40526.36917824074</v>
      </c>
      <c r="T292" s="13">
        <f>(((Table1[[#This Row],[deadline]]/60)/60)/24)+DATE(1970,1,1)</f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Table1[[#This Row],[pledged]]/Table1[[#This Row],[goal]]</f>
        <v>1.2001999999999999</v>
      </c>
      <c r="P293" s="8">
        <f>IFERROR(Table1[[#This Row],[pledged]]/Table1[[#This Row],[backers_count]],0)</f>
        <v>46.8828125</v>
      </c>
      <c r="Q293" t="str">
        <f>LEFT(Table1[[#This Row],[Category and Sub-Category]],FIND("/",Table1[[#This Row],[Category and Sub-Category]])-1)</f>
        <v>film &amp; video</v>
      </c>
      <c r="R293" t="str">
        <f>RIGHT(Table1[[#This Row],[Category and Sub-Category]],LEN(Table1[[#This Row],[Category and Sub-Category]])-FIND("/",Table1[[#This Row],[Category and Sub-Category]]))</f>
        <v>documentary</v>
      </c>
      <c r="S293" s="13">
        <f>(((Table1[[#This Row],[launched_at]]/60)/60)/24)+DATE(1970,1,1)</f>
        <v>41376.769050925926</v>
      </c>
      <c r="T293" s="13">
        <f>(((Table1[[#This Row],[deadline]]/60)/60)/24)+DATE(1970,1,1)</f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Table1[[#This Row],[pledged]]/Table1[[#This Row],[goal]]</f>
        <v>1.0150693333333334</v>
      </c>
      <c r="P294" s="8">
        <f>IFERROR(Table1[[#This Row],[pledged]]/Table1[[#This Row],[backers_count]],0)</f>
        <v>154.42231237322514</v>
      </c>
      <c r="Q294" t="str">
        <f>LEFT(Table1[[#This Row],[Category and Sub-Category]],FIND("/",Table1[[#This Row],[Category and Sub-Category]])-1)</f>
        <v>film &amp; video</v>
      </c>
      <c r="R294" t="str">
        <f>RIGHT(Table1[[#This Row],[Category and Sub-Category]],LEN(Table1[[#This Row],[Category and Sub-Category]])-FIND("/",Table1[[#This Row],[Category and Sub-Category]]))</f>
        <v>documentary</v>
      </c>
      <c r="S294" s="13">
        <f>(((Table1[[#This Row],[launched_at]]/60)/60)/24)+DATE(1970,1,1)</f>
        <v>40812.803229166668</v>
      </c>
      <c r="T294" s="13">
        <f>(((Table1[[#This Row],[deadline]]/60)/60)/24)+DATE(1970,1,1)</f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Table1[[#This Row],[pledged]]/Table1[[#This Row],[goal]]</f>
        <v>1.0138461538461538</v>
      </c>
      <c r="P295" s="8">
        <f>IFERROR(Table1[[#This Row],[pledged]]/Table1[[#This Row],[backers_count]],0)</f>
        <v>201.22137404580153</v>
      </c>
      <c r="Q295" t="str">
        <f>LEFT(Table1[[#This Row],[Category and Sub-Category]],FIND("/",Table1[[#This Row],[Category and Sub-Category]])-1)</f>
        <v>film &amp; video</v>
      </c>
      <c r="R295" t="str">
        <f>RIGHT(Table1[[#This Row],[Category and Sub-Category]],LEN(Table1[[#This Row],[Category and Sub-Category]])-FIND("/",Table1[[#This Row],[Category and Sub-Category]]))</f>
        <v>documentary</v>
      </c>
      <c r="S295" s="13">
        <f>(((Table1[[#This Row],[launched_at]]/60)/60)/24)+DATE(1970,1,1)</f>
        <v>41719.667986111112</v>
      </c>
      <c r="T295" s="13">
        <f>(((Table1[[#This Row],[deadline]]/60)/60)/24)+DATE(1970,1,1)</f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Table1[[#This Row],[pledged]]/Table1[[#This Row],[goal]]</f>
        <v>1</v>
      </c>
      <c r="P296" s="8">
        <f>IFERROR(Table1[[#This Row],[pledged]]/Table1[[#This Row],[backers_count]],0)</f>
        <v>100</v>
      </c>
      <c r="Q296" t="str">
        <f>LEFT(Table1[[#This Row],[Category and Sub-Category]],FIND("/",Table1[[#This Row],[Category and Sub-Category]])-1)</f>
        <v>film &amp; video</v>
      </c>
      <c r="R296" t="str">
        <f>RIGHT(Table1[[#This Row],[Category and Sub-Category]],LEN(Table1[[#This Row],[Category and Sub-Category]])-FIND("/",Table1[[#This Row],[Category and Sub-Category]]))</f>
        <v>documentary</v>
      </c>
      <c r="S296" s="13">
        <f>(((Table1[[#This Row],[launched_at]]/60)/60)/24)+DATE(1970,1,1)</f>
        <v>40343.084421296298</v>
      </c>
      <c r="T296" s="13">
        <f>(((Table1[[#This Row],[deadline]]/60)/60)/24)+DATE(1970,1,1)</f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Table1[[#This Row],[pledged]]/Table1[[#This Row],[goal]]</f>
        <v>1.3310911999999999</v>
      </c>
      <c r="P297" s="8">
        <f>IFERROR(Table1[[#This Row],[pledged]]/Table1[[#This Row],[backers_count]],0)</f>
        <v>100.08204511278196</v>
      </c>
      <c r="Q297" t="str">
        <f>LEFT(Table1[[#This Row],[Category and Sub-Category]],FIND("/",Table1[[#This Row],[Category and Sub-Category]])-1)</f>
        <v>film &amp; video</v>
      </c>
      <c r="R297" t="str">
        <f>RIGHT(Table1[[#This Row],[Category and Sub-Category]],LEN(Table1[[#This Row],[Category and Sub-Category]])-FIND("/",Table1[[#This Row],[Category and Sub-Category]]))</f>
        <v>documentary</v>
      </c>
      <c r="S297" s="13">
        <f>(((Table1[[#This Row],[launched_at]]/60)/60)/24)+DATE(1970,1,1)</f>
        <v>41519.004733796297</v>
      </c>
      <c r="T297" s="13">
        <f>(((Table1[[#This Row],[deadline]]/60)/60)/24)+DATE(1970,1,1)</f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Table1[[#This Row],[pledged]]/Table1[[#This Row],[goal]]</f>
        <v>1.187262</v>
      </c>
      <c r="P298" s="8">
        <f>IFERROR(Table1[[#This Row],[pledged]]/Table1[[#This Row],[backers_count]],0)</f>
        <v>230.08953488372092</v>
      </c>
      <c r="Q298" t="str">
        <f>LEFT(Table1[[#This Row],[Category and Sub-Category]],FIND("/",Table1[[#This Row],[Category and Sub-Category]])-1)</f>
        <v>film &amp; video</v>
      </c>
      <c r="R298" t="str">
        <f>RIGHT(Table1[[#This Row],[Category and Sub-Category]],LEN(Table1[[#This Row],[Category and Sub-Category]])-FIND("/",Table1[[#This Row],[Category and Sub-Category]]))</f>
        <v>documentary</v>
      </c>
      <c r="S298" s="13">
        <f>(((Table1[[#This Row],[launched_at]]/60)/60)/24)+DATE(1970,1,1)</f>
        <v>41134.475497685184</v>
      </c>
      <c r="T298" s="13">
        <f>(((Table1[[#This Row],[deadline]]/60)/60)/24)+DATE(1970,1,1)</f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Table1[[#This Row],[pledged]]/Table1[[#This Row],[goal]]</f>
        <v>1.0064</v>
      </c>
      <c r="P299" s="8">
        <f>IFERROR(Table1[[#This Row],[pledged]]/Table1[[#This Row],[backers_count]],0)</f>
        <v>141.74647887323943</v>
      </c>
      <c r="Q299" t="str">
        <f>LEFT(Table1[[#This Row],[Category and Sub-Category]],FIND("/",Table1[[#This Row],[Category and Sub-Category]])-1)</f>
        <v>film &amp; video</v>
      </c>
      <c r="R299" t="str">
        <f>RIGHT(Table1[[#This Row],[Category and Sub-Category]],LEN(Table1[[#This Row],[Category and Sub-Category]])-FIND("/",Table1[[#This Row],[Category and Sub-Category]]))</f>
        <v>documentary</v>
      </c>
      <c r="S299" s="13">
        <f>(((Table1[[#This Row],[launched_at]]/60)/60)/24)+DATE(1970,1,1)</f>
        <v>42089.72802083334</v>
      </c>
      <c r="T299" s="13">
        <f>(((Table1[[#This Row],[deadline]]/60)/60)/24)+DATE(1970,1,1)</f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Table1[[#This Row],[pledged]]/Table1[[#This Row],[goal]]</f>
        <v>1.089324126984127</v>
      </c>
      <c r="P300" s="8">
        <f>IFERROR(Table1[[#This Row],[pledged]]/Table1[[#This Row],[backers_count]],0)</f>
        <v>56.344351395730705</v>
      </c>
      <c r="Q300" t="str">
        <f>LEFT(Table1[[#This Row],[Category and Sub-Category]],FIND("/",Table1[[#This Row],[Category and Sub-Category]])-1)</f>
        <v>film &amp; video</v>
      </c>
      <c r="R300" t="str">
        <f>RIGHT(Table1[[#This Row],[Category and Sub-Category]],LEN(Table1[[#This Row],[Category and Sub-Category]])-FIND("/",Table1[[#This Row],[Category and Sub-Category]]))</f>
        <v>documentary</v>
      </c>
      <c r="S300" s="13">
        <f>(((Table1[[#This Row],[launched_at]]/60)/60)/24)+DATE(1970,1,1)</f>
        <v>41709.463518518518</v>
      </c>
      <c r="T300" s="13">
        <f>(((Table1[[#This Row],[deadline]]/60)/60)/24)+DATE(1970,1,1)</f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Table1[[#This Row],[pledged]]/Table1[[#This Row],[goal]]</f>
        <v>1.789525</v>
      </c>
      <c r="P301" s="8">
        <f>IFERROR(Table1[[#This Row],[pledged]]/Table1[[#This Row],[backers_count]],0)</f>
        <v>73.341188524590166</v>
      </c>
      <c r="Q301" t="str">
        <f>LEFT(Table1[[#This Row],[Category and Sub-Category]],FIND("/",Table1[[#This Row],[Category and Sub-Category]])-1)</f>
        <v>film &amp; video</v>
      </c>
      <c r="R301" t="str">
        <f>RIGHT(Table1[[#This Row],[Category and Sub-Category]],LEN(Table1[[#This Row],[Category and Sub-Category]])-FIND("/",Table1[[#This Row],[Category and Sub-Category]]))</f>
        <v>documentary</v>
      </c>
      <c r="S301" s="13">
        <f>(((Table1[[#This Row],[launched_at]]/60)/60)/24)+DATE(1970,1,1)</f>
        <v>40469.225231481483</v>
      </c>
      <c r="T301" s="13">
        <f>(((Table1[[#This Row],[deadline]]/60)/60)/24)+DATE(1970,1,1)</f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Table1[[#This Row],[pledged]]/Table1[[#This Row],[goal]]</f>
        <v>1.0172264</v>
      </c>
      <c r="P302" s="8">
        <f>IFERROR(Table1[[#This Row],[pledged]]/Table1[[#This Row],[backers_count]],0)</f>
        <v>85.337785234899329</v>
      </c>
      <c r="Q302" t="str">
        <f>LEFT(Table1[[#This Row],[Category and Sub-Category]],FIND("/",Table1[[#This Row],[Category and Sub-Category]])-1)</f>
        <v>film &amp; video</v>
      </c>
      <c r="R302" t="str">
        <f>RIGHT(Table1[[#This Row],[Category and Sub-Category]],LEN(Table1[[#This Row],[Category and Sub-Category]])-FIND("/",Table1[[#This Row],[Category and Sub-Category]]))</f>
        <v>documentary</v>
      </c>
      <c r="S302" s="13">
        <f>(((Table1[[#This Row],[launched_at]]/60)/60)/24)+DATE(1970,1,1)</f>
        <v>40626.959930555553</v>
      </c>
      <c r="T302" s="13">
        <f>(((Table1[[#This Row],[deadline]]/60)/60)/24)+DATE(1970,1,1)</f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Table1[[#This Row],[pledged]]/Table1[[#This Row],[goal]]</f>
        <v>1.1873499999999999</v>
      </c>
      <c r="P303" s="8">
        <f>IFERROR(Table1[[#This Row],[pledged]]/Table1[[#This Row],[backers_count]],0)</f>
        <v>61.496215139442228</v>
      </c>
      <c r="Q303" t="str">
        <f>LEFT(Table1[[#This Row],[Category and Sub-Category]],FIND("/",Table1[[#This Row],[Category and Sub-Category]])-1)</f>
        <v>film &amp; video</v>
      </c>
      <c r="R303" t="str">
        <f>RIGHT(Table1[[#This Row],[Category and Sub-Category]],LEN(Table1[[#This Row],[Category and Sub-Category]])-FIND("/",Table1[[#This Row],[Category and Sub-Category]]))</f>
        <v>documentary</v>
      </c>
      <c r="S303" s="13">
        <f>(((Table1[[#This Row],[launched_at]]/60)/60)/24)+DATE(1970,1,1)</f>
        <v>41312.737673611111</v>
      </c>
      <c r="T303" s="13">
        <f>(((Table1[[#This Row],[deadline]]/60)/60)/24)+DATE(1970,1,1)</f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Table1[[#This Row],[pledged]]/Table1[[#This Row],[goal]]</f>
        <v>1.0045999999999999</v>
      </c>
      <c r="P304" s="8">
        <f>IFERROR(Table1[[#This Row],[pledged]]/Table1[[#This Row],[backers_count]],0)</f>
        <v>93.018518518518519</v>
      </c>
      <c r="Q304" t="str">
        <f>LEFT(Table1[[#This Row],[Category and Sub-Category]],FIND("/",Table1[[#This Row],[Category and Sub-Category]])-1)</f>
        <v>film &amp; video</v>
      </c>
      <c r="R304" t="str">
        <f>RIGHT(Table1[[#This Row],[Category and Sub-Category]],LEN(Table1[[#This Row],[Category and Sub-Category]])-FIND("/",Table1[[#This Row],[Category and Sub-Category]]))</f>
        <v>documentary</v>
      </c>
      <c r="S304" s="13">
        <f>(((Table1[[#This Row],[launched_at]]/60)/60)/24)+DATE(1970,1,1)</f>
        <v>40933.856921296298</v>
      </c>
      <c r="T304" s="13">
        <f>(((Table1[[#This Row],[deadline]]/60)/60)/24)+DATE(1970,1,1)</f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Table1[[#This Row],[pledged]]/Table1[[#This Row],[goal]]</f>
        <v>1.3746666666666667</v>
      </c>
      <c r="P305" s="8">
        <f>IFERROR(Table1[[#This Row],[pledged]]/Table1[[#This Row],[backers_count]],0)</f>
        <v>50.292682926829265</v>
      </c>
      <c r="Q305" t="str">
        <f>LEFT(Table1[[#This Row],[Category and Sub-Category]],FIND("/",Table1[[#This Row],[Category and Sub-Category]])-1)</f>
        <v>film &amp; video</v>
      </c>
      <c r="R305" t="str">
        <f>RIGHT(Table1[[#This Row],[Category and Sub-Category]],LEN(Table1[[#This Row],[Category and Sub-Category]])-FIND("/",Table1[[#This Row],[Category and Sub-Category]]))</f>
        <v>documentary</v>
      </c>
      <c r="S305" s="13">
        <f>(((Table1[[#This Row],[launched_at]]/60)/60)/24)+DATE(1970,1,1)</f>
        <v>41032.071134259262</v>
      </c>
      <c r="T305" s="13">
        <f>(((Table1[[#This Row],[deadline]]/60)/60)/24)+DATE(1970,1,1)</f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Table1[[#This Row],[pledged]]/Table1[[#This Row],[goal]]</f>
        <v>2.3164705882352941</v>
      </c>
      <c r="P306" s="8">
        <f>IFERROR(Table1[[#This Row],[pledged]]/Table1[[#This Row],[backers_count]],0)</f>
        <v>106.43243243243244</v>
      </c>
      <c r="Q306" t="str">
        <f>LEFT(Table1[[#This Row],[Category and Sub-Category]],FIND("/",Table1[[#This Row],[Category and Sub-Category]])-1)</f>
        <v>film &amp; video</v>
      </c>
      <c r="R306" t="str">
        <f>RIGHT(Table1[[#This Row],[Category and Sub-Category]],LEN(Table1[[#This Row],[Category and Sub-Category]])-FIND("/",Table1[[#This Row],[Category and Sub-Category]]))</f>
        <v>documentary</v>
      </c>
      <c r="S306" s="13">
        <f>(((Table1[[#This Row],[launched_at]]/60)/60)/24)+DATE(1970,1,1)</f>
        <v>41114.094872685186</v>
      </c>
      <c r="T306" s="13">
        <f>(((Table1[[#This Row],[deadline]]/60)/60)/24)+DATE(1970,1,1)</f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Table1[[#This Row],[pledged]]/Table1[[#This Row],[goal]]</f>
        <v>1.3033333333333332</v>
      </c>
      <c r="P307" s="8">
        <f>IFERROR(Table1[[#This Row],[pledged]]/Table1[[#This Row],[backers_count]],0)</f>
        <v>51.719576719576722</v>
      </c>
      <c r="Q307" t="str">
        <f>LEFT(Table1[[#This Row],[Category and Sub-Category]],FIND("/",Table1[[#This Row],[Category and Sub-Category]])-1)</f>
        <v>film &amp; video</v>
      </c>
      <c r="R307" t="str">
        <f>RIGHT(Table1[[#This Row],[Category and Sub-Category]],LEN(Table1[[#This Row],[Category and Sub-Category]])-FIND("/",Table1[[#This Row],[Category and Sub-Category]]))</f>
        <v>documentary</v>
      </c>
      <c r="S307" s="13">
        <f>(((Table1[[#This Row],[launched_at]]/60)/60)/24)+DATE(1970,1,1)</f>
        <v>40948.630196759259</v>
      </c>
      <c r="T307" s="13">
        <f>(((Table1[[#This Row],[deadline]]/60)/60)/24)+DATE(1970,1,1)</f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Table1[[#This Row],[pledged]]/Table1[[#This Row],[goal]]</f>
        <v>2.9289999999999998</v>
      </c>
      <c r="P308" s="8">
        <f>IFERROR(Table1[[#This Row],[pledged]]/Table1[[#This Row],[backers_count]],0)</f>
        <v>36.612499999999997</v>
      </c>
      <c r="Q308" t="str">
        <f>LEFT(Table1[[#This Row],[Category and Sub-Category]],FIND("/",Table1[[#This Row],[Category and Sub-Category]])-1)</f>
        <v>film &amp; video</v>
      </c>
      <c r="R308" t="str">
        <f>RIGHT(Table1[[#This Row],[Category and Sub-Category]],LEN(Table1[[#This Row],[Category and Sub-Category]])-FIND("/",Table1[[#This Row],[Category and Sub-Category]]))</f>
        <v>documentary</v>
      </c>
      <c r="S308" s="13">
        <f>(((Table1[[#This Row],[launched_at]]/60)/60)/24)+DATE(1970,1,1)</f>
        <v>41333.837187500001</v>
      </c>
      <c r="T308" s="13">
        <f>(((Table1[[#This Row],[deadline]]/60)/60)/24)+DATE(1970,1,1)</f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Table1[[#This Row],[pledged]]/Table1[[#This Row],[goal]]</f>
        <v>1.1131818181818183</v>
      </c>
      <c r="P309" s="8">
        <f>IFERROR(Table1[[#This Row],[pledged]]/Table1[[#This Row],[backers_count]],0)</f>
        <v>42.517361111111114</v>
      </c>
      <c r="Q309" t="str">
        <f>LEFT(Table1[[#This Row],[Category and Sub-Category]],FIND("/",Table1[[#This Row],[Category and Sub-Category]])-1)</f>
        <v>film &amp; video</v>
      </c>
      <c r="R309" t="str">
        <f>RIGHT(Table1[[#This Row],[Category and Sub-Category]],LEN(Table1[[#This Row],[Category and Sub-Category]])-FIND("/",Table1[[#This Row],[Category and Sub-Category]]))</f>
        <v>documentary</v>
      </c>
      <c r="S309" s="13">
        <f>(((Table1[[#This Row],[launched_at]]/60)/60)/24)+DATE(1970,1,1)</f>
        <v>41282.944456018515</v>
      </c>
      <c r="T309" s="13">
        <f>(((Table1[[#This Row],[deadline]]/60)/60)/24)+DATE(1970,1,1)</f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Table1[[#This Row],[pledged]]/Table1[[#This Row],[goal]]</f>
        <v>1.0556666666666668</v>
      </c>
      <c r="P310" s="8">
        <f>IFERROR(Table1[[#This Row],[pledged]]/Table1[[#This Row],[backers_count]],0)</f>
        <v>62.712871287128714</v>
      </c>
      <c r="Q310" t="str">
        <f>LEFT(Table1[[#This Row],[Category and Sub-Category]],FIND("/",Table1[[#This Row],[Category and Sub-Category]])-1)</f>
        <v>film &amp; video</v>
      </c>
      <c r="R310" t="str">
        <f>RIGHT(Table1[[#This Row],[Category and Sub-Category]],LEN(Table1[[#This Row],[Category and Sub-Category]])-FIND("/",Table1[[#This Row],[Category and Sub-Category]]))</f>
        <v>documentary</v>
      </c>
      <c r="S310" s="13">
        <f>(((Table1[[#This Row],[launched_at]]/60)/60)/24)+DATE(1970,1,1)</f>
        <v>40567.694560185184</v>
      </c>
      <c r="T310" s="13">
        <f>(((Table1[[#This Row],[deadline]]/60)/60)/24)+DATE(1970,1,1)</f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Table1[[#This Row],[pledged]]/Table1[[#This Row],[goal]]</f>
        <v>1.1894444444444445</v>
      </c>
      <c r="P311" s="8">
        <f>IFERROR(Table1[[#This Row],[pledged]]/Table1[[#This Row],[backers_count]],0)</f>
        <v>89.957983193277315</v>
      </c>
      <c r="Q311" t="str">
        <f>LEFT(Table1[[#This Row],[Category and Sub-Category]],FIND("/",Table1[[#This Row],[Category and Sub-Category]])-1)</f>
        <v>film &amp; video</v>
      </c>
      <c r="R311" t="str">
        <f>RIGHT(Table1[[#This Row],[Category and Sub-Category]],LEN(Table1[[#This Row],[Category and Sub-Category]])-FIND("/",Table1[[#This Row],[Category and Sub-Category]]))</f>
        <v>documentary</v>
      </c>
      <c r="S311" s="13">
        <f>(((Table1[[#This Row],[launched_at]]/60)/60)/24)+DATE(1970,1,1)</f>
        <v>41134.751550925925</v>
      </c>
      <c r="T311" s="13">
        <f>(((Table1[[#This Row],[deadline]]/60)/60)/24)+DATE(1970,1,1)</f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Table1[[#This Row],[pledged]]/Table1[[#This Row],[goal]]</f>
        <v>1.04129</v>
      </c>
      <c r="P312" s="8">
        <f>IFERROR(Table1[[#This Row],[pledged]]/Table1[[#This Row],[backers_count]],0)</f>
        <v>28.924722222222222</v>
      </c>
      <c r="Q312" t="str">
        <f>LEFT(Table1[[#This Row],[Category and Sub-Category]],FIND("/",Table1[[#This Row],[Category and Sub-Category]])-1)</f>
        <v>film &amp; video</v>
      </c>
      <c r="R312" t="str">
        <f>RIGHT(Table1[[#This Row],[Category and Sub-Category]],LEN(Table1[[#This Row],[Category and Sub-Category]])-FIND("/",Table1[[#This Row],[Category and Sub-Category]]))</f>
        <v>documentary</v>
      </c>
      <c r="S312" s="13">
        <f>(((Table1[[#This Row],[launched_at]]/60)/60)/24)+DATE(1970,1,1)</f>
        <v>40821.183136574073</v>
      </c>
      <c r="T312" s="13">
        <f>(((Table1[[#This Row],[deadline]]/60)/60)/24)+DATE(1970,1,1)</f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Table1[[#This Row],[pledged]]/Table1[[#This Row],[goal]]</f>
        <v>1.0410165</v>
      </c>
      <c r="P313" s="8">
        <f>IFERROR(Table1[[#This Row],[pledged]]/Table1[[#This Row],[backers_count]],0)</f>
        <v>138.8022</v>
      </c>
      <c r="Q313" t="str">
        <f>LEFT(Table1[[#This Row],[Category and Sub-Category]],FIND("/",Table1[[#This Row],[Category and Sub-Category]])-1)</f>
        <v>film &amp; video</v>
      </c>
      <c r="R313" t="str">
        <f>RIGHT(Table1[[#This Row],[Category and Sub-Category]],LEN(Table1[[#This Row],[Category and Sub-Category]])-FIND("/",Table1[[#This Row],[Category and Sub-Category]]))</f>
        <v>documentary</v>
      </c>
      <c r="S313" s="13">
        <f>(((Table1[[#This Row],[launched_at]]/60)/60)/24)+DATE(1970,1,1)</f>
        <v>40868.219814814816</v>
      </c>
      <c r="T313" s="13">
        <f>(((Table1[[#This Row],[deadline]]/60)/60)/24)+DATE(1970,1,1)</f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Table1[[#This Row],[pledged]]/Table1[[#This Row],[goal]]</f>
        <v>1.1187499999999999</v>
      </c>
      <c r="P314" s="8">
        <f>IFERROR(Table1[[#This Row],[pledged]]/Table1[[#This Row],[backers_count]],0)</f>
        <v>61.301369863013697</v>
      </c>
      <c r="Q314" t="str">
        <f>LEFT(Table1[[#This Row],[Category and Sub-Category]],FIND("/",Table1[[#This Row],[Category and Sub-Category]])-1)</f>
        <v>film &amp; video</v>
      </c>
      <c r="R314" t="str">
        <f>RIGHT(Table1[[#This Row],[Category and Sub-Category]],LEN(Table1[[#This Row],[Category and Sub-Category]])-FIND("/",Table1[[#This Row],[Category and Sub-Category]]))</f>
        <v>documentary</v>
      </c>
      <c r="S314" s="13">
        <f>(((Table1[[#This Row],[launched_at]]/60)/60)/24)+DATE(1970,1,1)</f>
        <v>41348.877685185187</v>
      </c>
      <c r="T314" s="13">
        <f>(((Table1[[#This Row],[deadline]]/60)/60)/24)+DATE(1970,1,1)</f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Table1[[#This Row],[pledged]]/Table1[[#This Row],[goal]]</f>
        <v>1.0473529411764706</v>
      </c>
      <c r="P315" s="8">
        <f>IFERROR(Table1[[#This Row],[pledged]]/Table1[[#This Row],[backers_count]],0)</f>
        <v>80.202702702702709</v>
      </c>
      <c r="Q315" t="str">
        <f>LEFT(Table1[[#This Row],[Category and Sub-Category]],FIND("/",Table1[[#This Row],[Category and Sub-Category]])-1)</f>
        <v>film &amp; video</v>
      </c>
      <c r="R315" t="str">
        <f>RIGHT(Table1[[#This Row],[Category and Sub-Category]],LEN(Table1[[#This Row],[Category and Sub-Category]])-FIND("/",Table1[[#This Row],[Category and Sub-Category]]))</f>
        <v>documentary</v>
      </c>
      <c r="S315" s="13">
        <f>(((Table1[[#This Row],[launched_at]]/60)/60)/24)+DATE(1970,1,1)</f>
        <v>40357.227939814817</v>
      </c>
      <c r="T315" s="13">
        <f>(((Table1[[#This Row],[deadline]]/60)/60)/24)+DATE(1970,1,1)</f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Table1[[#This Row],[pledged]]/Table1[[#This Row],[goal]]</f>
        <v>3.8515000000000001</v>
      </c>
      <c r="P316" s="8">
        <f>IFERROR(Table1[[#This Row],[pledged]]/Table1[[#This Row],[backers_count]],0)</f>
        <v>32.095833333333331</v>
      </c>
      <c r="Q316" t="str">
        <f>LEFT(Table1[[#This Row],[Category and Sub-Category]],FIND("/",Table1[[#This Row],[Category and Sub-Category]])-1)</f>
        <v>film &amp; video</v>
      </c>
      <c r="R316" t="str">
        <f>RIGHT(Table1[[#This Row],[Category and Sub-Category]],LEN(Table1[[#This Row],[Category and Sub-Category]])-FIND("/",Table1[[#This Row],[Category and Sub-Category]]))</f>
        <v>documentary</v>
      </c>
      <c r="S316" s="13">
        <f>(((Table1[[#This Row],[launched_at]]/60)/60)/24)+DATE(1970,1,1)</f>
        <v>41304.833194444444</v>
      </c>
      <c r="T316" s="13">
        <f>(((Table1[[#This Row],[deadline]]/60)/60)/24)+DATE(1970,1,1)</f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Table1[[#This Row],[pledged]]/Table1[[#This Row],[goal]]</f>
        <v>1.01248</v>
      </c>
      <c r="P317" s="8">
        <f>IFERROR(Table1[[#This Row],[pledged]]/Table1[[#This Row],[backers_count]],0)</f>
        <v>200.88888888888889</v>
      </c>
      <c r="Q317" t="str">
        <f>LEFT(Table1[[#This Row],[Category and Sub-Category]],FIND("/",Table1[[#This Row],[Category and Sub-Category]])-1)</f>
        <v>film &amp; video</v>
      </c>
      <c r="R317" t="str">
        <f>RIGHT(Table1[[#This Row],[Category and Sub-Category]],LEN(Table1[[#This Row],[Category and Sub-Category]])-FIND("/",Table1[[#This Row],[Category and Sub-Category]]))</f>
        <v>documentary</v>
      </c>
      <c r="S317" s="13">
        <f>(((Table1[[#This Row],[launched_at]]/60)/60)/24)+DATE(1970,1,1)</f>
        <v>41113.77238425926</v>
      </c>
      <c r="T317" s="13">
        <f>(((Table1[[#This Row],[deadline]]/60)/60)/24)+DATE(1970,1,1)</f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Table1[[#This Row],[pledged]]/Table1[[#This Row],[goal]]</f>
        <v>1.1377333333333333</v>
      </c>
      <c r="P318" s="8">
        <f>IFERROR(Table1[[#This Row],[pledged]]/Table1[[#This Row],[backers_count]],0)</f>
        <v>108.01265822784811</v>
      </c>
      <c r="Q318" t="str">
        <f>LEFT(Table1[[#This Row],[Category and Sub-Category]],FIND("/",Table1[[#This Row],[Category and Sub-Category]])-1)</f>
        <v>film &amp; video</v>
      </c>
      <c r="R318" t="str">
        <f>RIGHT(Table1[[#This Row],[Category and Sub-Category]],LEN(Table1[[#This Row],[Category and Sub-Category]])-FIND("/",Table1[[#This Row],[Category and Sub-Category]]))</f>
        <v>documentary</v>
      </c>
      <c r="S318" s="13">
        <f>(((Table1[[#This Row],[launched_at]]/60)/60)/24)+DATE(1970,1,1)</f>
        <v>41950.923576388886</v>
      </c>
      <c r="T318" s="13">
        <f>(((Table1[[#This Row],[deadline]]/60)/60)/24)+DATE(1970,1,1)</f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Table1[[#This Row],[pledged]]/Table1[[#This Row],[goal]]</f>
        <v>1.0080333333333333</v>
      </c>
      <c r="P319" s="8">
        <f>IFERROR(Table1[[#This Row],[pledged]]/Table1[[#This Row],[backers_count]],0)</f>
        <v>95.699367088607602</v>
      </c>
      <c r="Q319" t="str">
        <f>LEFT(Table1[[#This Row],[Category and Sub-Category]],FIND("/",Table1[[#This Row],[Category and Sub-Category]])-1)</f>
        <v>film &amp; video</v>
      </c>
      <c r="R319" t="str">
        <f>RIGHT(Table1[[#This Row],[Category and Sub-Category]],LEN(Table1[[#This Row],[Category and Sub-Category]])-FIND("/",Table1[[#This Row],[Category and Sub-Category]]))</f>
        <v>documentary</v>
      </c>
      <c r="S319" s="13">
        <f>(((Table1[[#This Row],[launched_at]]/60)/60)/24)+DATE(1970,1,1)</f>
        <v>41589.676886574074</v>
      </c>
      <c r="T319" s="13">
        <f>(((Table1[[#This Row],[deadline]]/60)/60)/24)+DATE(1970,1,1)</f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Table1[[#This Row],[pledged]]/Table1[[#This Row],[goal]]</f>
        <v>2.8332000000000002</v>
      </c>
      <c r="P320" s="8">
        <f>IFERROR(Table1[[#This Row],[pledged]]/Table1[[#This Row],[backers_count]],0)</f>
        <v>49.880281690140848</v>
      </c>
      <c r="Q320" t="str">
        <f>LEFT(Table1[[#This Row],[Category and Sub-Category]],FIND("/",Table1[[#This Row],[Category and Sub-Category]])-1)</f>
        <v>film &amp; video</v>
      </c>
      <c r="R320" t="str">
        <f>RIGHT(Table1[[#This Row],[Category and Sub-Category]],LEN(Table1[[#This Row],[Category and Sub-Category]])-FIND("/",Table1[[#This Row],[Category and Sub-Category]]))</f>
        <v>documentary</v>
      </c>
      <c r="S320" s="13">
        <f>(((Table1[[#This Row],[launched_at]]/60)/60)/24)+DATE(1970,1,1)</f>
        <v>41330.038784722223</v>
      </c>
      <c r="T320" s="13">
        <f>(((Table1[[#This Row],[deadline]]/60)/60)/24)+DATE(1970,1,1)</f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Table1[[#This Row],[pledged]]/Table1[[#This Row],[goal]]</f>
        <v>1.1268</v>
      </c>
      <c r="P321" s="8">
        <f>IFERROR(Table1[[#This Row],[pledged]]/Table1[[#This Row],[backers_count]],0)</f>
        <v>110.47058823529412</v>
      </c>
      <c r="Q321" t="str">
        <f>LEFT(Table1[[#This Row],[Category and Sub-Category]],FIND("/",Table1[[#This Row],[Category and Sub-Category]])-1)</f>
        <v>film &amp; video</v>
      </c>
      <c r="R321" t="str">
        <f>RIGHT(Table1[[#This Row],[Category and Sub-Category]],LEN(Table1[[#This Row],[Category and Sub-Category]])-FIND("/",Table1[[#This Row],[Category and Sub-Category]]))</f>
        <v>documentary</v>
      </c>
      <c r="S321" s="13">
        <f>(((Table1[[#This Row],[launched_at]]/60)/60)/24)+DATE(1970,1,1)</f>
        <v>40123.83829861111</v>
      </c>
      <c r="T321" s="13">
        <f>(((Table1[[#This Row],[deadline]]/60)/60)/24)+DATE(1970,1,1)</f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Table1[[#This Row],[pledged]]/Table1[[#This Row],[goal]]</f>
        <v>1.0658000000000001</v>
      </c>
      <c r="P322" s="8">
        <f>IFERROR(Table1[[#This Row],[pledged]]/Table1[[#This Row],[backers_count]],0)</f>
        <v>134.91139240506328</v>
      </c>
      <c r="Q322" t="str">
        <f>LEFT(Table1[[#This Row],[Category and Sub-Category]],FIND("/",Table1[[#This Row],[Category and Sub-Category]])-1)</f>
        <v>film &amp; video</v>
      </c>
      <c r="R322" t="str">
        <f>RIGHT(Table1[[#This Row],[Category and Sub-Category]],LEN(Table1[[#This Row],[Category and Sub-Category]])-FIND("/",Table1[[#This Row],[Category and Sub-Category]]))</f>
        <v>documentary</v>
      </c>
      <c r="S322" s="13">
        <f>(((Table1[[#This Row],[launched_at]]/60)/60)/24)+DATE(1970,1,1)</f>
        <v>42331.551307870366</v>
      </c>
      <c r="T322" s="13">
        <f>(((Table1[[#This Row],[deadline]]/60)/60)/24)+DATE(1970,1,1)</f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Table1[[#This Row],[pledged]]/Table1[[#This Row],[goal]]</f>
        <v>1.0266285714285714</v>
      </c>
      <c r="P323" s="8">
        <f>IFERROR(Table1[[#This Row],[pledged]]/Table1[[#This Row],[backers_count]],0)</f>
        <v>106.62314540059347</v>
      </c>
      <c r="Q323" t="str">
        <f>LEFT(Table1[[#This Row],[Category and Sub-Category]],FIND("/",Table1[[#This Row],[Category and Sub-Category]])-1)</f>
        <v>film &amp; video</v>
      </c>
      <c r="R323" t="str">
        <f>RIGHT(Table1[[#This Row],[Category and Sub-Category]],LEN(Table1[[#This Row],[Category and Sub-Category]])-FIND("/",Table1[[#This Row],[Category and Sub-Category]]))</f>
        <v>documentary</v>
      </c>
      <c r="S323" s="13">
        <f>(((Table1[[#This Row],[launched_at]]/60)/60)/24)+DATE(1970,1,1)</f>
        <v>42647.446597222224</v>
      </c>
      <c r="T323" s="13">
        <f>(((Table1[[#This Row],[deadline]]/60)/60)/24)+DATE(1970,1,1)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Table1[[#This Row],[pledged]]/Table1[[#This Row],[goal]]</f>
        <v>1.0791200000000001</v>
      </c>
      <c r="P324" s="8">
        <f>IFERROR(Table1[[#This Row],[pledged]]/Table1[[#This Row],[backers_count]],0)</f>
        <v>145.04301075268816</v>
      </c>
      <c r="Q324" t="str">
        <f>LEFT(Table1[[#This Row],[Category and Sub-Category]],FIND("/",Table1[[#This Row],[Category and Sub-Category]])-1)</f>
        <v>film &amp; video</v>
      </c>
      <c r="R324" t="str">
        <f>RIGHT(Table1[[#This Row],[Category and Sub-Category]],LEN(Table1[[#This Row],[Category and Sub-Category]])-FIND("/",Table1[[#This Row],[Category and Sub-Category]]))</f>
        <v>documentary</v>
      </c>
      <c r="S324" s="13">
        <f>(((Table1[[#This Row],[launched_at]]/60)/60)/24)+DATE(1970,1,1)</f>
        <v>42473.57</v>
      </c>
      <c r="T324" s="13">
        <f>(((Table1[[#This Row],[deadline]]/60)/60)/24)+DATE(1970,1,1)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Table1[[#This Row],[pledged]]/Table1[[#This Row],[goal]]</f>
        <v>1.2307407407407407</v>
      </c>
      <c r="P325" s="8">
        <f>IFERROR(Table1[[#This Row],[pledged]]/Table1[[#This Row],[backers_count]],0)</f>
        <v>114.58620689655173</v>
      </c>
      <c r="Q325" t="str">
        <f>LEFT(Table1[[#This Row],[Category and Sub-Category]],FIND("/",Table1[[#This Row],[Category and Sub-Category]])-1)</f>
        <v>film &amp; video</v>
      </c>
      <c r="R325" t="str">
        <f>RIGHT(Table1[[#This Row],[Category and Sub-Category]],LEN(Table1[[#This Row],[Category and Sub-Category]])-FIND("/",Table1[[#This Row],[Category and Sub-Category]]))</f>
        <v>documentary</v>
      </c>
      <c r="S325" s="13">
        <f>(((Table1[[#This Row],[launched_at]]/60)/60)/24)+DATE(1970,1,1)</f>
        <v>42697.32136574074</v>
      </c>
      <c r="T325" s="13">
        <f>(((Table1[[#This Row],[deadline]]/60)/60)/24)+DATE(1970,1,1)</f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Table1[[#This Row],[pledged]]/Table1[[#This Row],[goal]]</f>
        <v>1.016</v>
      </c>
      <c r="P326" s="8">
        <f>IFERROR(Table1[[#This Row],[pledged]]/Table1[[#This Row],[backers_count]],0)</f>
        <v>105.3170731707317</v>
      </c>
      <c r="Q326" t="str">
        <f>LEFT(Table1[[#This Row],[Category and Sub-Category]],FIND("/",Table1[[#This Row],[Category and Sub-Category]])-1)</f>
        <v>film &amp; video</v>
      </c>
      <c r="R326" t="str">
        <f>RIGHT(Table1[[#This Row],[Category and Sub-Category]],LEN(Table1[[#This Row],[Category and Sub-Category]])-FIND("/",Table1[[#This Row],[Category and Sub-Category]]))</f>
        <v>documentary</v>
      </c>
      <c r="S326" s="13">
        <f>(((Table1[[#This Row],[launched_at]]/60)/60)/24)+DATE(1970,1,1)</f>
        <v>42184.626250000001</v>
      </c>
      <c r="T326" s="13">
        <f>(((Table1[[#This Row],[deadline]]/60)/60)/24)+DATE(1970,1,1)</f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Table1[[#This Row],[pledged]]/Table1[[#This Row],[goal]]</f>
        <v>1.04396</v>
      </c>
      <c r="P327" s="8">
        <f>IFERROR(Table1[[#This Row],[pledged]]/Table1[[#This Row],[backers_count]],0)</f>
        <v>70.921195652173907</v>
      </c>
      <c r="Q327" t="str">
        <f>LEFT(Table1[[#This Row],[Category and Sub-Category]],FIND("/",Table1[[#This Row],[Category and Sub-Category]])-1)</f>
        <v>film &amp; video</v>
      </c>
      <c r="R327" t="str">
        <f>RIGHT(Table1[[#This Row],[Category and Sub-Category]],LEN(Table1[[#This Row],[Category and Sub-Category]])-FIND("/",Table1[[#This Row],[Category and Sub-Category]]))</f>
        <v>documentary</v>
      </c>
      <c r="S327" s="13">
        <f>(((Table1[[#This Row],[launched_at]]/60)/60)/24)+DATE(1970,1,1)</f>
        <v>42689.187881944439</v>
      </c>
      <c r="T327" s="13">
        <f>(((Table1[[#This Row],[deadline]]/60)/60)/24)+DATE(1970,1,1)</f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Table1[[#This Row],[pledged]]/Table1[[#This Row],[goal]]</f>
        <v>1.1292973333333334</v>
      </c>
      <c r="P328" s="8">
        <f>IFERROR(Table1[[#This Row],[pledged]]/Table1[[#This Row],[backers_count]],0)</f>
        <v>147.17167680278018</v>
      </c>
      <c r="Q328" t="str">
        <f>LEFT(Table1[[#This Row],[Category and Sub-Category]],FIND("/",Table1[[#This Row],[Category and Sub-Category]])-1)</f>
        <v>film &amp; video</v>
      </c>
      <c r="R328" t="str">
        <f>RIGHT(Table1[[#This Row],[Category and Sub-Category]],LEN(Table1[[#This Row],[Category and Sub-Category]])-FIND("/",Table1[[#This Row],[Category and Sub-Category]]))</f>
        <v>documentary</v>
      </c>
      <c r="S328" s="13">
        <f>(((Table1[[#This Row],[launched_at]]/60)/60)/24)+DATE(1970,1,1)</f>
        <v>42775.314884259264</v>
      </c>
      <c r="T328" s="13">
        <f>(((Table1[[#This Row],[deadline]]/60)/60)/24)+DATE(1970,1,1)</f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Table1[[#This Row],[pledged]]/Table1[[#This Row],[goal]]</f>
        <v>1.3640000000000001</v>
      </c>
      <c r="P329" s="8">
        <f>IFERROR(Table1[[#This Row],[pledged]]/Table1[[#This Row],[backers_count]],0)</f>
        <v>160.47058823529412</v>
      </c>
      <c r="Q329" t="str">
        <f>LEFT(Table1[[#This Row],[Category and Sub-Category]],FIND("/",Table1[[#This Row],[Category and Sub-Category]])-1)</f>
        <v>film &amp; video</v>
      </c>
      <c r="R329" t="str">
        <f>RIGHT(Table1[[#This Row],[Category and Sub-Category]],LEN(Table1[[#This Row],[Category and Sub-Category]])-FIND("/",Table1[[#This Row],[Category and Sub-Category]]))</f>
        <v>documentary</v>
      </c>
      <c r="S329" s="13">
        <f>(((Table1[[#This Row],[launched_at]]/60)/60)/24)+DATE(1970,1,1)</f>
        <v>42058.235289351855</v>
      </c>
      <c r="T329" s="13">
        <f>(((Table1[[#This Row],[deadline]]/60)/60)/24)+DATE(1970,1,1)</f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Table1[[#This Row],[pledged]]/Table1[[#This Row],[goal]]</f>
        <v>1.036144</v>
      </c>
      <c r="P330" s="8">
        <f>IFERROR(Table1[[#This Row],[pledged]]/Table1[[#This Row],[backers_count]],0)</f>
        <v>156.04578313253012</v>
      </c>
      <c r="Q330" t="str">
        <f>LEFT(Table1[[#This Row],[Category and Sub-Category]],FIND("/",Table1[[#This Row],[Category and Sub-Category]])-1)</f>
        <v>film &amp; video</v>
      </c>
      <c r="R330" t="str">
        <f>RIGHT(Table1[[#This Row],[Category and Sub-Category]],LEN(Table1[[#This Row],[Category and Sub-Category]])-FIND("/",Table1[[#This Row],[Category and Sub-Category]]))</f>
        <v>documentary</v>
      </c>
      <c r="S330" s="13">
        <f>(((Table1[[#This Row],[launched_at]]/60)/60)/24)+DATE(1970,1,1)</f>
        <v>42278.946620370371</v>
      </c>
      <c r="T330" s="13">
        <f>(((Table1[[#This Row],[deadline]]/60)/60)/24)+DATE(1970,1,1)</f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Table1[[#This Row],[pledged]]/Table1[[#This Row],[goal]]</f>
        <v>1.0549999999999999</v>
      </c>
      <c r="P331" s="8">
        <f>IFERROR(Table1[[#This Row],[pledged]]/Table1[[#This Row],[backers_count]],0)</f>
        <v>63.17365269461078</v>
      </c>
      <c r="Q331" t="str">
        <f>LEFT(Table1[[#This Row],[Category and Sub-Category]],FIND("/",Table1[[#This Row],[Category and Sub-Category]])-1)</f>
        <v>film &amp; video</v>
      </c>
      <c r="R331" t="str">
        <f>RIGHT(Table1[[#This Row],[Category and Sub-Category]],LEN(Table1[[#This Row],[Category and Sub-Category]])-FIND("/",Table1[[#This Row],[Category and Sub-Category]]))</f>
        <v>documentary</v>
      </c>
      <c r="S331" s="13">
        <f>(((Table1[[#This Row],[launched_at]]/60)/60)/24)+DATE(1970,1,1)</f>
        <v>42291.46674768519</v>
      </c>
      <c r="T331" s="13">
        <f>(((Table1[[#This Row],[deadline]]/60)/60)/24)+DATE(1970,1,1)</f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Table1[[#This Row],[pledged]]/Table1[[#This Row],[goal]]</f>
        <v>1.0182857142857142</v>
      </c>
      <c r="P332" s="8">
        <f>IFERROR(Table1[[#This Row],[pledged]]/Table1[[#This Row],[backers_count]],0)</f>
        <v>104.82352941176471</v>
      </c>
      <c r="Q332" t="str">
        <f>LEFT(Table1[[#This Row],[Category and Sub-Category]],FIND("/",Table1[[#This Row],[Category and Sub-Category]])-1)</f>
        <v>film &amp; video</v>
      </c>
      <c r="R332" t="str">
        <f>RIGHT(Table1[[#This Row],[Category and Sub-Category]],LEN(Table1[[#This Row],[Category and Sub-Category]])-FIND("/",Table1[[#This Row],[Category and Sub-Category]]))</f>
        <v>documentary</v>
      </c>
      <c r="S332" s="13">
        <f>(((Table1[[#This Row],[launched_at]]/60)/60)/24)+DATE(1970,1,1)</f>
        <v>41379.515775462962</v>
      </c>
      <c r="T332" s="13">
        <f>(((Table1[[#This Row],[deadline]]/60)/60)/24)+DATE(1970,1,1)</f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Table1[[#This Row],[pledged]]/Table1[[#This Row],[goal]]</f>
        <v>1.0660499999999999</v>
      </c>
      <c r="P333" s="8">
        <f>IFERROR(Table1[[#This Row],[pledged]]/Table1[[#This Row],[backers_count]],0)</f>
        <v>97.356164383561648</v>
      </c>
      <c r="Q333" t="str">
        <f>LEFT(Table1[[#This Row],[Category and Sub-Category]],FIND("/",Table1[[#This Row],[Category and Sub-Category]])-1)</f>
        <v>film &amp; video</v>
      </c>
      <c r="R333" t="str">
        <f>RIGHT(Table1[[#This Row],[Category and Sub-Category]],LEN(Table1[[#This Row],[Category and Sub-Category]])-FIND("/",Table1[[#This Row],[Category and Sub-Category]]))</f>
        <v>documentary</v>
      </c>
      <c r="S333" s="13">
        <f>(((Table1[[#This Row],[launched_at]]/60)/60)/24)+DATE(1970,1,1)</f>
        <v>42507.581412037034</v>
      </c>
      <c r="T333" s="13">
        <f>(((Table1[[#This Row],[deadline]]/60)/60)/24)+DATE(1970,1,1)</f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Table1[[#This Row],[pledged]]/Table1[[#This Row],[goal]]</f>
        <v>1.13015</v>
      </c>
      <c r="P334" s="8">
        <f>IFERROR(Table1[[#This Row],[pledged]]/Table1[[#This Row],[backers_count]],0)</f>
        <v>203.63063063063063</v>
      </c>
      <c r="Q334" t="str">
        <f>LEFT(Table1[[#This Row],[Category and Sub-Category]],FIND("/",Table1[[#This Row],[Category and Sub-Category]])-1)</f>
        <v>film &amp; video</v>
      </c>
      <c r="R334" t="str">
        <f>RIGHT(Table1[[#This Row],[Category and Sub-Category]],LEN(Table1[[#This Row],[Category and Sub-Category]])-FIND("/",Table1[[#This Row],[Category and Sub-Category]]))</f>
        <v>documentary</v>
      </c>
      <c r="S334" s="13">
        <f>(((Table1[[#This Row],[launched_at]]/60)/60)/24)+DATE(1970,1,1)</f>
        <v>42263.680289351847</v>
      </c>
      <c r="T334" s="13">
        <f>(((Table1[[#This Row],[deadline]]/60)/60)/24)+DATE(1970,1,1)</f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Table1[[#This Row],[pledged]]/Table1[[#This Row],[goal]]</f>
        <v>1.252275</v>
      </c>
      <c r="P335" s="8">
        <f>IFERROR(Table1[[#This Row],[pledged]]/Table1[[#This Row],[backers_count]],0)</f>
        <v>188.31203007518798</v>
      </c>
      <c r="Q335" t="str">
        <f>LEFT(Table1[[#This Row],[Category and Sub-Category]],FIND("/",Table1[[#This Row],[Category and Sub-Category]])-1)</f>
        <v>film &amp; video</v>
      </c>
      <c r="R335" t="str">
        <f>RIGHT(Table1[[#This Row],[Category and Sub-Category]],LEN(Table1[[#This Row],[Category and Sub-Category]])-FIND("/",Table1[[#This Row],[Category and Sub-Category]]))</f>
        <v>documentary</v>
      </c>
      <c r="S335" s="13">
        <f>(((Table1[[#This Row],[launched_at]]/60)/60)/24)+DATE(1970,1,1)</f>
        <v>42437.636469907404</v>
      </c>
      <c r="T335" s="13">
        <f>(((Table1[[#This Row],[deadline]]/60)/60)/24)+DATE(1970,1,1)</f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Table1[[#This Row],[pledged]]/Table1[[#This Row],[goal]]</f>
        <v>1.0119</v>
      </c>
      <c r="P336" s="8">
        <f>IFERROR(Table1[[#This Row],[pledged]]/Table1[[#This Row],[backers_count]],0)</f>
        <v>146.65217391304347</v>
      </c>
      <c r="Q336" t="str">
        <f>LEFT(Table1[[#This Row],[Category and Sub-Category]],FIND("/",Table1[[#This Row],[Category and Sub-Category]])-1)</f>
        <v>film &amp; video</v>
      </c>
      <c r="R336" t="str">
        <f>RIGHT(Table1[[#This Row],[Category and Sub-Category]],LEN(Table1[[#This Row],[Category and Sub-Category]])-FIND("/",Table1[[#This Row],[Category and Sub-Category]]))</f>
        <v>documentary</v>
      </c>
      <c r="S336" s="13">
        <f>(((Table1[[#This Row],[launched_at]]/60)/60)/24)+DATE(1970,1,1)</f>
        <v>42101.682372685187</v>
      </c>
      <c r="T336" s="13">
        <f>(((Table1[[#This Row],[deadline]]/60)/60)/24)+DATE(1970,1,1)</f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Table1[[#This Row],[pledged]]/Table1[[#This Row],[goal]]</f>
        <v>1.0276470588235294</v>
      </c>
      <c r="P337" s="8">
        <f>IFERROR(Table1[[#This Row],[pledged]]/Table1[[#This Row],[backers_count]],0)</f>
        <v>109.1875</v>
      </c>
      <c r="Q337" t="str">
        <f>LEFT(Table1[[#This Row],[Category and Sub-Category]],FIND("/",Table1[[#This Row],[Category and Sub-Category]])-1)</f>
        <v>film &amp; video</v>
      </c>
      <c r="R337" t="str">
        <f>RIGHT(Table1[[#This Row],[Category and Sub-Category]],LEN(Table1[[#This Row],[Category and Sub-Category]])-FIND("/",Table1[[#This Row],[Category and Sub-Category]]))</f>
        <v>documentary</v>
      </c>
      <c r="S337" s="13">
        <f>(((Table1[[#This Row],[launched_at]]/60)/60)/24)+DATE(1970,1,1)</f>
        <v>42101.737442129626</v>
      </c>
      <c r="T337" s="13">
        <f>(((Table1[[#This Row],[deadline]]/60)/60)/24)+DATE(1970,1,1)</f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Table1[[#This Row],[pledged]]/Table1[[#This Row],[goal]]</f>
        <v>1.1683911999999999</v>
      </c>
      <c r="P338" s="8">
        <f>IFERROR(Table1[[#This Row],[pledged]]/Table1[[#This Row],[backers_count]],0)</f>
        <v>59.249046653144013</v>
      </c>
      <c r="Q338" t="str">
        <f>LEFT(Table1[[#This Row],[Category and Sub-Category]],FIND("/",Table1[[#This Row],[Category and Sub-Category]])-1)</f>
        <v>film &amp; video</v>
      </c>
      <c r="R338" t="str">
        <f>RIGHT(Table1[[#This Row],[Category and Sub-Category]],LEN(Table1[[#This Row],[Category and Sub-Category]])-FIND("/",Table1[[#This Row],[Category and Sub-Category]]))</f>
        <v>documentary</v>
      </c>
      <c r="S338" s="13">
        <f>(((Table1[[#This Row],[launched_at]]/60)/60)/24)+DATE(1970,1,1)</f>
        <v>42291.596273148149</v>
      </c>
      <c r="T338" s="13">
        <f>(((Table1[[#This Row],[deadline]]/60)/60)/24)+DATE(1970,1,1)</f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Table1[[#This Row],[pledged]]/Table1[[#This Row],[goal]]</f>
        <v>1.0116833333333335</v>
      </c>
      <c r="P339" s="8">
        <f>IFERROR(Table1[[#This Row],[pledged]]/Table1[[#This Row],[backers_count]],0)</f>
        <v>97.904838709677421</v>
      </c>
      <c r="Q339" t="str">
        <f>LEFT(Table1[[#This Row],[Category and Sub-Category]],FIND("/",Table1[[#This Row],[Category and Sub-Category]])-1)</f>
        <v>film &amp; video</v>
      </c>
      <c r="R339" t="str">
        <f>RIGHT(Table1[[#This Row],[Category and Sub-Category]],LEN(Table1[[#This Row],[Category and Sub-Category]])-FIND("/",Table1[[#This Row],[Category and Sub-Category]]))</f>
        <v>documentary</v>
      </c>
      <c r="S339" s="13">
        <f>(((Table1[[#This Row],[launched_at]]/60)/60)/24)+DATE(1970,1,1)</f>
        <v>42047.128564814819</v>
      </c>
      <c r="T339" s="13">
        <f>(((Table1[[#This Row],[deadline]]/60)/60)/24)+DATE(1970,1,1)</f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Table1[[#This Row],[pledged]]/Table1[[#This Row],[goal]]</f>
        <v>1.1013360000000001</v>
      </c>
      <c r="P340" s="8">
        <f>IFERROR(Table1[[#This Row],[pledged]]/Table1[[#This Row],[backers_count]],0)</f>
        <v>70.000169491525426</v>
      </c>
      <c r="Q340" t="str">
        <f>LEFT(Table1[[#This Row],[Category and Sub-Category]],FIND("/",Table1[[#This Row],[Category and Sub-Category]])-1)</f>
        <v>film &amp; video</v>
      </c>
      <c r="R340" t="str">
        <f>RIGHT(Table1[[#This Row],[Category and Sub-Category]],LEN(Table1[[#This Row],[Category and Sub-Category]])-FIND("/",Table1[[#This Row],[Category and Sub-Category]]))</f>
        <v>documentary</v>
      </c>
      <c r="S340" s="13">
        <f>(((Table1[[#This Row],[launched_at]]/60)/60)/24)+DATE(1970,1,1)</f>
        <v>42559.755671296298</v>
      </c>
      <c r="T340" s="13">
        <f>(((Table1[[#This Row],[deadline]]/60)/60)/24)+DATE(1970,1,1)</f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Table1[[#This Row],[pledged]]/Table1[[#This Row],[goal]]</f>
        <v>1.0808333333333333</v>
      </c>
      <c r="P341" s="8">
        <f>IFERROR(Table1[[#This Row],[pledged]]/Table1[[#This Row],[backers_count]],0)</f>
        <v>72.865168539325836</v>
      </c>
      <c r="Q341" t="str">
        <f>LEFT(Table1[[#This Row],[Category and Sub-Category]],FIND("/",Table1[[#This Row],[Category and Sub-Category]])-1)</f>
        <v>film &amp; video</v>
      </c>
      <c r="R341" t="str">
        <f>RIGHT(Table1[[#This Row],[Category and Sub-Category]],LEN(Table1[[#This Row],[Category and Sub-Category]])-FIND("/",Table1[[#This Row],[Category and Sub-Category]]))</f>
        <v>documentary</v>
      </c>
      <c r="S341" s="13">
        <f>(((Table1[[#This Row],[launched_at]]/60)/60)/24)+DATE(1970,1,1)</f>
        <v>42093.760046296295</v>
      </c>
      <c r="T341" s="13">
        <f>(((Table1[[#This Row],[deadline]]/60)/60)/24)+DATE(1970,1,1)</f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Table1[[#This Row],[pledged]]/Table1[[#This Row],[goal]]</f>
        <v>1.2502285714285715</v>
      </c>
      <c r="P342" s="8">
        <f>IFERROR(Table1[[#This Row],[pledged]]/Table1[[#This Row],[backers_count]],0)</f>
        <v>146.34782608695653</v>
      </c>
      <c r="Q342" t="str">
        <f>LEFT(Table1[[#This Row],[Category and Sub-Category]],FIND("/",Table1[[#This Row],[Category and Sub-Category]])-1)</f>
        <v>film &amp; video</v>
      </c>
      <c r="R342" t="str">
        <f>RIGHT(Table1[[#This Row],[Category and Sub-Category]],LEN(Table1[[#This Row],[Category and Sub-Category]])-FIND("/",Table1[[#This Row],[Category and Sub-Category]]))</f>
        <v>documentary</v>
      </c>
      <c r="S342" s="13">
        <f>(((Table1[[#This Row],[launched_at]]/60)/60)/24)+DATE(1970,1,1)</f>
        <v>42772.669062500005</v>
      </c>
      <c r="T342" s="13">
        <f>(((Table1[[#This Row],[deadline]]/60)/60)/24)+DATE(1970,1,1)</f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Table1[[#This Row],[pledged]]/Table1[[#This Row],[goal]]</f>
        <v>1.0671428571428572</v>
      </c>
      <c r="P343" s="8">
        <f>IFERROR(Table1[[#This Row],[pledged]]/Table1[[#This Row],[backers_count]],0)</f>
        <v>67.909090909090907</v>
      </c>
      <c r="Q343" t="str">
        <f>LEFT(Table1[[#This Row],[Category and Sub-Category]],FIND("/",Table1[[#This Row],[Category and Sub-Category]])-1)</f>
        <v>film &amp; video</v>
      </c>
      <c r="R343" t="str">
        <f>RIGHT(Table1[[#This Row],[Category and Sub-Category]],LEN(Table1[[#This Row],[Category and Sub-Category]])-FIND("/",Table1[[#This Row],[Category and Sub-Category]]))</f>
        <v>documentary</v>
      </c>
      <c r="S343" s="13">
        <f>(((Table1[[#This Row],[launched_at]]/60)/60)/24)+DATE(1970,1,1)</f>
        <v>41894.879606481481</v>
      </c>
      <c r="T343" s="13">
        <f>(((Table1[[#This Row],[deadline]]/60)/60)/24)+DATE(1970,1,1)</f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Table1[[#This Row],[pledged]]/Table1[[#This Row],[goal]]</f>
        <v>1.0036639999999999</v>
      </c>
      <c r="P344" s="8">
        <f>IFERROR(Table1[[#This Row],[pledged]]/Table1[[#This Row],[backers_count]],0)</f>
        <v>169.85083076923075</v>
      </c>
      <c r="Q344" t="str">
        <f>LEFT(Table1[[#This Row],[Category and Sub-Category]],FIND("/",Table1[[#This Row],[Category and Sub-Category]])-1)</f>
        <v>film &amp; video</v>
      </c>
      <c r="R344" t="str">
        <f>RIGHT(Table1[[#This Row],[Category and Sub-Category]],LEN(Table1[[#This Row],[Category and Sub-Category]])-FIND("/",Table1[[#This Row],[Category and Sub-Category]]))</f>
        <v>documentary</v>
      </c>
      <c r="S344" s="13">
        <f>(((Table1[[#This Row],[launched_at]]/60)/60)/24)+DATE(1970,1,1)</f>
        <v>42459.780844907407</v>
      </c>
      <c r="T344" s="13">
        <f>(((Table1[[#This Row],[deadline]]/60)/60)/24)+DATE(1970,1,1)</f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Table1[[#This Row],[pledged]]/Table1[[#This Row],[goal]]</f>
        <v>1.0202863333333334</v>
      </c>
      <c r="P345" s="8">
        <f>IFERROR(Table1[[#This Row],[pledged]]/Table1[[#This Row],[backers_count]],0)</f>
        <v>58.413339694656486</v>
      </c>
      <c r="Q345" t="str">
        <f>LEFT(Table1[[#This Row],[Category and Sub-Category]],FIND("/",Table1[[#This Row],[Category and Sub-Category]])-1)</f>
        <v>film &amp; video</v>
      </c>
      <c r="R345" t="str">
        <f>RIGHT(Table1[[#This Row],[Category and Sub-Category]],LEN(Table1[[#This Row],[Category and Sub-Category]])-FIND("/",Table1[[#This Row],[Category and Sub-Category]]))</f>
        <v>documentary</v>
      </c>
      <c r="S345" s="13">
        <f>(((Table1[[#This Row],[launched_at]]/60)/60)/24)+DATE(1970,1,1)</f>
        <v>41926.73778935185</v>
      </c>
      <c r="T345" s="13">
        <f>(((Table1[[#This Row],[deadline]]/60)/60)/24)+DATE(1970,1,1)</f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Table1[[#This Row],[pledged]]/Table1[[#This Row],[goal]]</f>
        <v>1.0208358208955224</v>
      </c>
      <c r="P346" s="8">
        <f>IFERROR(Table1[[#This Row],[pledged]]/Table1[[#This Row],[backers_count]],0)</f>
        <v>119.99298245614035</v>
      </c>
      <c r="Q346" t="str">
        <f>LEFT(Table1[[#This Row],[Category and Sub-Category]],FIND("/",Table1[[#This Row],[Category and Sub-Category]])-1)</f>
        <v>film &amp; video</v>
      </c>
      <c r="R346" t="str">
        <f>RIGHT(Table1[[#This Row],[Category and Sub-Category]],LEN(Table1[[#This Row],[Category and Sub-Category]])-FIND("/",Table1[[#This Row],[Category and Sub-Category]]))</f>
        <v>documentary</v>
      </c>
      <c r="S346" s="13">
        <f>(((Table1[[#This Row],[launched_at]]/60)/60)/24)+DATE(1970,1,1)</f>
        <v>42111.970995370371</v>
      </c>
      <c r="T346" s="13">
        <f>(((Table1[[#This Row],[deadline]]/60)/60)/24)+DATE(1970,1,1)</f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Table1[[#This Row],[pledged]]/Table1[[#This Row],[goal]]</f>
        <v>1.2327586206896552</v>
      </c>
      <c r="P347" s="8">
        <f>IFERROR(Table1[[#This Row],[pledged]]/Table1[[#This Row],[backers_count]],0)</f>
        <v>99.860335195530723</v>
      </c>
      <c r="Q347" t="str">
        <f>LEFT(Table1[[#This Row],[Category and Sub-Category]],FIND("/",Table1[[#This Row],[Category and Sub-Category]])-1)</f>
        <v>film &amp; video</v>
      </c>
      <c r="R347" t="str">
        <f>RIGHT(Table1[[#This Row],[Category and Sub-Category]],LEN(Table1[[#This Row],[Category and Sub-Category]])-FIND("/",Table1[[#This Row],[Category and Sub-Category]]))</f>
        <v>documentary</v>
      </c>
      <c r="S347" s="13">
        <f>(((Table1[[#This Row],[launched_at]]/60)/60)/24)+DATE(1970,1,1)</f>
        <v>42114.944328703699</v>
      </c>
      <c r="T347" s="13">
        <f>(((Table1[[#This Row],[deadline]]/60)/60)/24)+DATE(1970,1,1)</f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Table1[[#This Row],[pledged]]/Table1[[#This Row],[goal]]</f>
        <v>1.7028880000000002</v>
      </c>
      <c r="P348" s="8">
        <f>IFERROR(Table1[[#This Row],[pledged]]/Table1[[#This Row],[backers_count]],0)</f>
        <v>90.579148936170213</v>
      </c>
      <c r="Q348" t="str">
        <f>LEFT(Table1[[#This Row],[Category and Sub-Category]],FIND("/",Table1[[#This Row],[Category and Sub-Category]])-1)</f>
        <v>film &amp; video</v>
      </c>
      <c r="R348" t="str">
        <f>RIGHT(Table1[[#This Row],[Category and Sub-Category]],LEN(Table1[[#This Row],[Category and Sub-Category]])-FIND("/",Table1[[#This Row],[Category and Sub-Category]]))</f>
        <v>documentary</v>
      </c>
      <c r="S348" s="13">
        <f>(((Table1[[#This Row],[launched_at]]/60)/60)/24)+DATE(1970,1,1)</f>
        <v>42261.500243055561</v>
      </c>
      <c r="T348" s="13">
        <f>(((Table1[[#This Row],[deadline]]/60)/60)/24)+DATE(1970,1,1)</f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Table1[[#This Row],[pledged]]/Table1[[#This Row],[goal]]</f>
        <v>1.1159049999999999</v>
      </c>
      <c r="P349" s="8">
        <f>IFERROR(Table1[[#This Row],[pledged]]/Table1[[#This Row],[backers_count]],0)</f>
        <v>117.77361477572559</v>
      </c>
      <c r="Q349" t="str">
        <f>LEFT(Table1[[#This Row],[Category and Sub-Category]],FIND("/",Table1[[#This Row],[Category and Sub-Category]])-1)</f>
        <v>film &amp; video</v>
      </c>
      <c r="R349" t="str">
        <f>RIGHT(Table1[[#This Row],[Category and Sub-Category]],LEN(Table1[[#This Row],[Category and Sub-Category]])-FIND("/",Table1[[#This Row],[Category and Sub-Category]]))</f>
        <v>documentary</v>
      </c>
      <c r="S349" s="13">
        <f>(((Table1[[#This Row],[launched_at]]/60)/60)/24)+DATE(1970,1,1)</f>
        <v>42292.495474537034</v>
      </c>
      <c r="T349" s="13">
        <f>(((Table1[[#This Row],[deadline]]/60)/60)/24)+DATE(1970,1,1)</f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Table1[[#This Row],[pledged]]/Table1[[#This Row],[goal]]</f>
        <v>1.03</v>
      </c>
      <c r="P350" s="8">
        <f>IFERROR(Table1[[#This Row],[pledged]]/Table1[[#This Row],[backers_count]],0)</f>
        <v>86.554621848739501</v>
      </c>
      <c r="Q350" t="str">
        <f>LEFT(Table1[[#This Row],[Category and Sub-Category]],FIND("/",Table1[[#This Row],[Category and Sub-Category]])-1)</f>
        <v>film &amp; video</v>
      </c>
      <c r="R350" t="str">
        <f>RIGHT(Table1[[#This Row],[Category and Sub-Category]],LEN(Table1[[#This Row],[Category and Sub-Category]])-FIND("/",Table1[[#This Row],[Category and Sub-Category]]))</f>
        <v>documentary</v>
      </c>
      <c r="S350" s="13">
        <f>(((Table1[[#This Row],[launched_at]]/60)/60)/24)+DATE(1970,1,1)</f>
        <v>42207.58699074074</v>
      </c>
      <c r="T350" s="13">
        <f>(((Table1[[#This Row],[deadline]]/60)/60)/24)+DATE(1970,1,1)</f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Table1[[#This Row],[pledged]]/Table1[[#This Row],[goal]]</f>
        <v>1.0663570159857905</v>
      </c>
      <c r="P351" s="8">
        <f>IFERROR(Table1[[#This Row],[pledged]]/Table1[[#This Row],[backers_count]],0)</f>
        <v>71.899281437125751</v>
      </c>
      <c r="Q351" t="str">
        <f>LEFT(Table1[[#This Row],[Category and Sub-Category]],FIND("/",Table1[[#This Row],[Category and Sub-Category]])-1)</f>
        <v>film &amp; video</v>
      </c>
      <c r="R351" t="str">
        <f>RIGHT(Table1[[#This Row],[Category and Sub-Category]],LEN(Table1[[#This Row],[Category and Sub-Category]])-FIND("/",Table1[[#This Row],[Category and Sub-Category]]))</f>
        <v>documentary</v>
      </c>
      <c r="S351" s="13">
        <f>(((Table1[[#This Row],[launched_at]]/60)/60)/24)+DATE(1970,1,1)</f>
        <v>42760.498935185184</v>
      </c>
      <c r="T351" s="13">
        <f>(((Table1[[#This Row],[deadline]]/60)/60)/24)+DATE(1970,1,1)</f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Table1[[#This Row],[pledged]]/Table1[[#This Row],[goal]]</f>
        <v>1.1476</v>
      </c>
      <c r="P352" s="8">
        <f>IFERROR(Table1[[#This Row],[pledged]]/Table1[[#This Row],[backers_count]],0)</f>
        <v>129.81900452488688</v>
      </c>
      <c r="Q352" t="str">
        <f>LEFT(Table1[[#This Row],[Category and Sub-Category]],FIND("/",Table1[[#This Row],[Category and Sub-Category]])-1)</f>
        <v>film &amp; video</v>
      </c>
      <c r="R352" t="str">
        <f>RIGHT(Table1[[#This Row],[Category and Sub-Category]],LEN(Table1[[#This Row],[Category and Sub-Category]])-FIND("/",Table1[[#This Row],[Category and Sub-Category]]))</f>
        <v>documentary</v>
      </c>
      <c r="S352" s="13">
        <f>(((Table1[[#This Row],[launched_at]]/60)/60)/24)+DATE(1970,1,1)</f>
        <v>42586.066076388888</v>
      </c>
      <c r="T352" s="13">
        <f>(((Table1[[#This Row],[deadline]]/60)/60)/24)+DATE(1970,1,1)</f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Table1[[#This Row],[pledged]]/Table1[[#This Row],[goal]]</f>
        <v>1.2734117647058822</v>
      </c>
      <c r="P353" s="8">
        <f>IFERROR(Table1[[#This Row],[pledged]]/Table1[[#This Row],[backers_count]],0)</f>
        <v>44.912863070539416</v>
      </c>
      <c r="Q353" t="str">
        <f>LEFT(Table1[[#This Row],[Category and Sub-Category]],FIND("/",Table1[[#This Row],[Category and Sub-Category]])-1)</f>
        <v>film &amp; video</v>
      </c>
      <c r="R353" t="str">
        <f>RIGHT(Table1[[#This Row],[Category and Sub-Category]],LEN(Table1[[#This Row],[Category and Sub-Category]])-FIND("/",Table1[[#This Row],[Category and Sub-Category]]))</f>
        <v>documentary</v>
      </c>
      <c r="S353" s="13">
        <f>(((Table1[[#This Row],[launched_at]]/60)/60)/24)+DATE(1970,1,1)</f>
        <v>42427.964745370366</v>
      </c>
      <c r="T353" s="13">
        <f>(((Table1[[#This Row],[deadline]]/60)/60)/24)+DATE(1970,1,1)</f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Table1[[#This Row],[pledged]]/Table1[[#This Row],[goal]]</f>
        <v>1.1656</v>
      </c>
      <c r="P354" s="8">
        <f>IFERROR(Table1[[#This Row],[pledged]]/Table1[[#This Row],[backers_count]],0)</f>
        <v>40.755244755244753</v>
      </c>
      <c r="Q354" t="str">
        <f>LEFT(Table1[[#This Row],[Category and Sub-Category]],FIND("/",Table1[[#This Row],[Category and Sub-Category]])-1)</f>
        <v>film &amp; video</v>
      </c>
      <c r="R354" t="str">
        <f>RIGHT(Table1[[#This Row],[Category and Sub-Category]],LEN(Table1[[#This Row],[Category and Sub-Category]])-FIND("/",Table1[[#This Row],[Category and Sub-Category]]))</f>
        <v>documentary</v>
      </c>
      <c r="S354" s="13">
        <f>(((Table1[[#This Row],[launched_at]]/60)/60)/24)+DATE(1970,1,1)</f>
        <v>41890.167453703703</v>
      </c>
      <c r="T354" s="13">
        <f>(((Table1[[#This Row],[deadline]]/60)/60)/24)+DATE(1970,1,1)</f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Table1[[#This Row],[pledged]]/Table1[[#This Row],[goal]]</f>
        <v>1.0861819426615318</v>
      </c>
      <c r="P355" s="8">
        <f>IFERROR(Table1[[#This Row],[pledged]]/Table1[[#This Row],[backers_count]],0)</f>
        <v>103.52394779771615</v>
      </c>
      <c r="Q355" t="str">
        <f>LEFT(Table1[[#This Row],[Category and Sub-Category]],FIND("/",Table1[[#This Row],[Category and Sub-Category]])-1)</f>
        <v>film &amp; video</v>
      </c>
      <c r="R355" t="str">
        <f>RIGHT(Table1[[#This Row],[Category and Sub-Category]],LEN(Table1[[#This Row],[Category and Sub-Category]])-FIND("/",Table1[[#This Row],[Category and Sub-Category]]))</f>
        <v>documentary</v>
      </c>
      <c r="S355" s="13">
        <f>(((Table1[[#This Row],[launched_at]]/60)/60)/24)+DATE(1970,1,1)</f>
        <v>42297.791886574079</v>
      </c>
      <c r="T355" s="13">
        <f>(((Table1[[#This Row],[deadline]]/60)/60)/24)+DATE(1970,1,1)</f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Table1[[#This Row],[pledged]]/Table1[[#This Row],[goal]]</f>
        <v>1.0394285714285714</v>
      </c>
      <c r="P356" s="8">
        <f>IFERROR(Table1[[#This Row],[pledged]]/Table1[[#This Row],[backers_count]],0)</f>
        <v>125.44827586206897</v>
      </c>
      <c r="Q356" t="str">
        <f>LEFT(Table1[[#This Row],[Category and Sub-Category]],FIND("/",Table1[[#This Row],[Category and Sub-Category]])-1)</f>
        <v>film &amp; video</v>
      </c>
      <c r="R356" t="str">
        <f>RIGHT(Table1[[#This Row],[Category and Sub-Category]],LEN(Table1[[#This Row],[Category and Sub-Category]])-FIND("/",Table1[[#This Row],[Category and Sub-Category]]))</f>
        <v>documentary</v>
      </c>
      <c r="S356" s="13">
        <f>(((Table1[[#This Row],[launched_at]]/60)/60)/24)+DATE(1970,1,1)</f>
        <v>42438.827789351853</v>
      </c>
      <c r="T356" s="13">
        <f>(((Table1[[#This Row],[deadline]]/60)/60)/24)+DATE(1970,1,1)</f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Table1[[#This Row],[pledged]]/Table1[[#This Row],[goal]]</f>
        <v>1.1625714285714286</v>
      </c>
      <c r="P357" s="8">
        <f>IFERROR(Table1[[#This Row],[pledged]]/Table1[[#This Row],[backers_count]],0)</f>
        <v>246.60606060606059</v>
      </c>
      <c r="Q357" t="str">
        <f>LEFT(Table1[[#This Row],[Category and Sub-Category]],FIND("/",Table1[[#This Row],[Category and Sub-Category]])-1)</f>
        <v>film &amp; video</v>
      </c>
      <c r="R357" t="str">
        <f>RIGHT(Table1[[#This Row],[Category and Sub-Category]],LEN(Table1[[#This Row],[Category and Sub-Category]])-FIND("/",Table1[[#This Row],[Category and Sub-Category]]))</f>
        <v>documentary</v>
      </c>
      <c r="S357" s="13">
        <f>(((Table1[[#This Row],[launched_at]]/60)/60)/24)+DATE(1970,1,1)</f>
        <v>41943.293912037036</v>
      </c>
      <c r="T357" s="13">
        <f>(((Table1[[#This Row],[deadline]]/60)/60)/24)+DATE(1970,1,1)</f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Table1[[#This Row],[pledged]]/Table1[[#This Row],[goal]]</f>
        <v>1.0269239999999999</v>
      </c>
      <c r="P358" s="8">
        <f>IFERROR(Table1[[#This Row],[pledged]]/Table1[[#This Row],[backers_count]],0)</f>
        <v>79.401340206185566</v>
      </c>
      <c r="Q358" t="str">
        <f>LEFT(Table1[[#This Row],[Category and Sub-Category]],FIND("/",Table1[[#This Row],[Category and Sub-Category]])-1)</f>
        <v>film &amp; video</v>
      </c>
      <c r="R358" t="str">
        <f>RIGHT(Table1[[#This Row],[Category and Sub-Category]],LEN(Table1[[#This Row],[Category and Sub-Category]])-FIND("/",Table1[[#This Row],[Category and Sub-Category]]))</f>
        <v>documentary</v>
      </c>
      <c r="S358" s="13">
        <f>(((Table1[[#This Row],[launched_at]]/60)/60)/24)+DATE(1970,1,1)</f>
        <v>42415.803159722222</v>
      </c>
      <c r="T358" s="13">
        <f>(((Table1[[#This Row],[deadline]]/60)/60)/24)+DATE(1970,1,1)</f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Table1[[#This Row],[pledged]]/Table1[[#This Row],[goal]]</f>
        <v>1.74</v>
      </c>
      <c r="P359" s="8">
        <f>IFERROR(Table1[[#This Row],[pledged]]/Table1[[#This Row],[backers_count]],0)</f>
        <v>86.138613861386133</v>
      </c>
      <c r="Q359" t="str">
        <f>LEFT(Table1[[#This Row],[Category and Sub-Category]],FIND("/",Table1[[#This Row],[Category and Sub-Category]])-1)</f>
        <v>film &amp; video</v>
      </c>
      <c r="R359" t="str">
        <f>RIGHT(Table1[[#This Row],[Category and Sub-Category]],LEN(Table1[[#This Row],[Category and Sub-Category]])-FIND("/",Table1[[#This Row],[Category and Sub-Category]]))</f>
        <v>documentary</v>
      </c>
      <c r="S359" s="13">
        <f>(((Table1[[#This Row],[launched_at]]/60)/60)/24)+DATE(1970,1,1)</f>
        <v>42078.222187499996</v>
      </c>
      <c r="T359" s="13">
        <f>(((Table1[[#This Row],[deadline]]/60)/60)/24)+DATE(1970,1,1)</f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Table1[[#This Row],[pledged]]/Table1[[#This Row],[goal]]</f>
        <v>1.03088</v>
      </c>
      <c r="P360" s="8">
        <f>IFERROR(Table1[[#This Row],[pledged]]/Table1[[#This Row],[backers_count]],0)</f>
        <v>193.04868913857678</v>
      </c>
      <c r="Q360" t="str">
        <f>LEFT(Table1[[#This Row],[Category and Sub-Category]],FIND("/",Table1[[#This Row],[Category and Sub-Category]])-1)</f>
        <v>film &amp; video</v>
      </c>
      <c r="R360" t="str">
        <f>RIGHT(Table1[[#This Row],[Category and Sub-Category]],LEN(Table1[[#This Row],[Category and Sub-Category]])-FIND("/",Table1[[#This Row],[Category and Sub-Category]]))</f>
        <v>documentary</v>
      </c>
      <c r="S360" s="13">
        <f>(((Table1[[#This Row],[launched_at]]/60)/60)/24)+DATE(1970,1,1)</f>
        <v>42507.860196759255</v>
      </c>
      <c r="T360" s="13">
        <f>(((Table1[[#This Row],[deadline]]/60)/60)/24)+DATE(1970,1,1)</f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Table1[[#This Row],[pledged]]/Table1[[#This Row],[goal]]</f>
        <v>1.0485537190082646</v>
      </c>
      <c r="P361" s="8">
        <f>IFERROR(Table1[[#This Row],[pledged]]/Table1[[#This Row],[backers_count]],0)</f>
        <v>84.023178807947019</v>
      </c>
      <c r="Q361" t="str">
        <f>LEFT(Table1[[#This Row],[Category and Sub-Category]],FIND("/",Table1[[#This Row],[Category and Sub-Category]])-1)</f>
        <v>film &amp; video</v>
      </c>
      <c r="R361" t="str">
        <f>RIGHT(Table1[[#This Row],[Category and Sub-Category]],LEN(Table1[[#This Row],[Category and Sub-Category]])-FIND("/",Table1[[#This Row],[Category and Sub-Category]]))</f>
        <v>documentary</v>
      </c>
      <c r="S361" s="13">
        <f>(((Table1[[#This Row],[launched_at]]/60)/60)/24)+DATE(1970,1,1)</f>
        <v>41935.070486111108</v>
      </c>
      <c r="T361" s="13">
        <f>(((Table1[[#This Row],[deadline]]/60)/60)/24)+DATE(1970,1,1)</f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Table1[[#This Row],[pledged]]/Table1[[#This Row],[goal]]</f>
        <v>1.0137499999999999</v>
      </c>
      <c r="P362" s="8">
        <f>IFERROR(Table1[[#This Row],[pledged]]/Table1[[#This Row],[backers_count]],0)</f>
        <v>139.82758620689654</v>
      </c>
      <c r="Q362" t="str">
        <f>LEFT(Table1[[#This Row],[Category and Sub-Category]],FIND("/",Table1[[#This Row],[Category and Sub-Category]])-1)</f>
        <v>film &amp; video</v>
      </c>
      <c r="R362" t="str">
        <f>RIGHT(Table1[[#This Row],[Category and Sub-Category]],LEN(Table1[[#This Row],[Category and Sub-Category]])-FIND("/",Table1[[#This Row],[Category and Sub-Category]]))</f>
        <v>documentary</v>
      </c>
      <c r="S362" s="13">
        <f>(((Table1[[#This Row],[launched_at]]/60)/60)/24)+DATE(1970,1,1)</f>
        <v>42163.897916666669</v>
      </c>
      <c r="T362" s="13">
        <f>(((Table1[[#This Row],[deadline]]/60)/60)/24)+DATE(1970,1,1)</f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Table1[[#This Row],[pledged]]/Table1[[#This Row],[goal]]</f>
        <v>1.1107699999999998</v>
      </c>
      <c r="P363" s="8">
        <f>IFERROR(Table1[[#This Row],[pledged]]/Table1[[#This Row],[backers_count]],0)</f>
        <v>109.82189265536722</v>
      </c>
      <c r="Q363" t="str">
        <f>LEFT(Table1[[#This Row],[Category and Sub-Category]],FIND("/",Table1[[#This Row],[Category and Sub-Category]])-1)</f>
        <v>film &amp; video</v>
      </c>
      <c r="R363" t="str">
        <f>RIGHT(Table1[[#This Row],[Category and Sub-Category]],LEN(Table1[[#This Row],[Category and Sub-Category]])-FIND("/",Table1[[#This Row],[Category and Sub-Category]]))</f>
        <v>documentary</v>
      </c>
      <c r="S363" s="13">
        <f>(((Table1[[#This Row],[launched_at]]/60)/60)/24)+DATE(1970,1,1)</f>
        <v>41936.001226851848</v>
      </c>
      <c r="T363" s="13">
        <f>(((Table1[[#This Row],[deadline]]/60)/60)/24)+DATE(1970,1,1)</f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Table1[[#This Row],[pledged]]/Table1[[#This Row],[goal]]</f>
        <v>1.2415933781686497</v>
      </c>
      <c r="P364" s="8">
        <f>IFERROR(Table1[[#This Row],[pledged]]/Table1[[#This Row],[backers_count]],0)</f>
        <v>139.53488372093022</v>
      </c>
      <c r="Q364" t="str">
        <f>LEFT(Table1[[#This Row],[Category and Sub-Category]],FIND("/",Table1[[#This Row],[Category and Sub-Category]])-1)</f>
        <v>film &amp; video</v>
      </c>
      <c r="R364" t="str">
        <f>RIGHT(Table1[[#This Row],[Category and Sub-Category]],LEN(Table1[[#This Row],[Category and Sub-Category]])-FIND("/",Table1[[#This Row],[Category and Sub-Category]]))</f>
        <v>documentary</v>
      </c>
      <c r="S364" s="13">
        <f>(((Table1[[#This Row],[launched_at]]/60)/60)/24)+DATE(1970,1,1)</f>
        <v>41837.210543981484</v>
      </c>
      <c r="T364" s="13">
        <f>(((Table1[[#This Row],[deadline]]/60)/60)/24)+DATE(1970,1,1)</f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Table1[[#This Row],[pledged]]/Table1[[#This Row],[goal]]</f>
        <v>1.0133333333333334</v>
      </c>
      <c r="P365" s="8">
        <f>IFERROR(Table1[[#This Row],[pledged]]/Table1[[#This Row],[backers_count]],0)</f>
        <v>347.84615384615387</v>
      </c>
      <c r="Q365" t="str">
        <f>LEFT(Table1[[#This Row],[Category and Sub-Category]],FIND("/",Table1[[#This Row],[Category and Sub-Category]])-1)</f>
        <v>film &amp; video</v>
      </c>
      <c r="R365" t="str">
        <f>RIGHT(Table1[[#This Row],[Category and Sub-Category]],LEN(Table1[[#This Row],[Category and Sub-Category]])-FIND("/",Table1[[#This Row],[Category and Sub-Category]]))</f>
        <v>documentary</v>
      </c>
      <c r="S365" s="13">
        <f>(((Table1[[#This Row],[launched_at]]/60)/60)/24)+DATE(1970,1,1)</f>
        <v>40255.744629629626</v>
      </c>
      <c r="T365" s="13">
        <f>(((Table1[[#This Row],[deadline]]/60)/60)/24)+DATE(1970,1,1)</f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Table1[[#This Row],[pledged]]/Table1[[#This Row],[goal]]</f>
        <v>1.1016142857142857</v>
      </c>
      <c r="P366" s="8">
        <f>IFERROR(Table1[[#This Row],[pledged]]/Table1[[#This Row],[backers_count]],0)</f>
        <v>68.24159292035398</v>
      </c>
      <c r="Q366" t="str">
        <f>LEFT(Table1[[#This Row],[Category and Sub-Category]],FIND("/",Table1[[#This Row],[Category and Sub-Category]])-1)</f>
        <v>film &amp; video</v>
      </c>
      <c r="R366" t="str">
        <f>RIGHT(Table1[[#This Row],[Category and Sub-Category]],LEN(Table1[[#This Row],[Category and Sub-Category]])-FIND("/",Table1[[#This Row],[Category and Sub-Category]]))</f>
        <v>documentary</v>
      </c>
      <c r="S366" s="13">
        <f>(((Table1[[#This Row],[launched_at]]/60)/60)/24)+DATE(1970,1,1)</f>
        <v>41780.859629629631</v>
      </c>
      <c r="T366" s="13">
        <f>(((Table1[[#This Row],[deadline]]/60)/60)/24)+DATE(1970,1,1)</f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Table1[[#This Row],[pledged]]/Table1[[#This Row],[goal]]</f>
        <v>1.0397333333333334</v>
      </c>
      <c r="P367" s="8">
        <f>IFERROR(Table1[[#This Row],[pledged]]/Table1[[#This Row],[backers_count]],0)</f>
        <v>239.93846153846152</v>
      </c>
      <c r="Q367" t="str">
        <f>LEFT(Table1[[#This Row],[Category and Sub-Category]],FIND("/",Table1[[#This Row],[Category and Sub-Category]])-1)</f>
        <v>film &amp; video</v>
      </c>
      <c r="R367" t="str">
        <f>RIGHT(Table1[[#This Row],[Category and Sub-Category]],LEN(Table1[[#This Row],[Category and Sub-Category]])-FIND("/",Table1[[#This Row],[Category and Sub-Category]]))</f>
        <v>documentary</v>
      </c>
      <c r="S367" s="13">
        <f>(((Table1[[#This Row],[launched_at]]/60)/60)/24)+DATE(1970,1,1)</f>
        <v>41668.606469907405</v>
      </c>
      <c r="T367" s="13">
        <f>(((Table1[[#This Row],[deadline]]/60)/60)/24)+DATE(1970,1,1)</f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Table1[[#This Row],[pledged]]/Table1[[#This Row],[goal]]</f>
        <v>1.013157894736842</v>
      </c>
      <c r="P368" s="8">
        <f>IFERROR(Table1[[#This Row],[pledged]]/Table1[[#This Row],[backers_count]],0)</f>
        <v>287.31343283582089</v>
      </c>
      <c r="Q368" t="str">
        <f>LEFT(Table1[[#This Row],[Category and Sub-Category]],FIND("/",Table1[[#This Row],[Category and Sub-Category]])-1)</f>
        <v>film &amp; video</v>
      </c>
      <c r="R368" t="str">
        <f>RIGHT(Table1[[#This Row],[Category and Sub-Category]],LEN(Table1[[#This Row],[Category and Sub-Category]])-FIND("/",Table1[[#This Row],[Category and Sub-Category]]))</f>
        <v>documentary</v>
      </c>
      <c r="S368" s="13">
        <f>(((Table1[[#This Row],[launched_at]]/60)/60)/24)+DATE(1970,1,1)</f>
        <v>41019.793032407404</v>
      </c>
      <c r="T368" s="13">
        <f>(((Table1[[#This Row],[deadline]]/60)/60)/24)+DATE(1970,1,1)</f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Table1[[#This Row],[pledged]]/Table1[[#This Row],[goal]]</f>
        <v>1.033501</v>
      </c>
      <c r="P369" s="8">
        <f>IFERROR(Table1[[#This Row],[pledged]]/Table1[[#This Row],[backers_count]],0)</f>
        <v>86.84882352941176</v>
      </c>
      <c r="Q369" t="str">
        <f>LEFT(Table1[[#This Row],[Category and Sub-Category]],FIND("/",Table1[[#This Row],[Category and Sub-Category]])-1)</f>
        <v>film &amp; video</v>
      </c>
      <c r="R369" t="str">
        <f>RIGHT(Table1[[#This Row],[Category and Sub-Category]],LEN(Table1[[#This Row],[Category and Sub-Category]])-FIND("/",Table1[[#This Row],[Category and Sub-Category]]))</f>
        <v>documentary</v>
      </c>
      <c r="S369" s="13">
        <f>(((Table1[[#This Row],[launched_at]]/60)/60)/24)+DATE(1970,1,1)</f>
        <v>41355.577291666668</v>
      </c>
      <c r="T369" s="13">
        <f>(((Table1[[#This Row],[deadline]]/60)/60)/24)+DATE(1970,1,1)</f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Table1[[#This Row],[pledged]]/Table1[[#This Row],[goal]]</f>
        <v>1.04112</v>
      </c>
      <c r="P370" s="8">
        <f>IFERROR(Table1[[#This Row],[pledged]]/Table1[[#This Row],[backers_count]],0)</f>
        <v>81.84905660377359</v>
      </c>
      <c r="Q370" t="str">
        <f>LEFT(Table1[[#This Row],[Category and Sub-Category]],FIND("/",Table1[[#This Row],[Category and Sub-Category]])-1)</f>
        <v>film &amp; video</v>
      </c>
      <c r="R370" t="str">
        <f>RIGHT(Table1[[#This Row],[Category and Sub-Category]],LEN(Table1[[#This Row],[Category and Sub-Category]])-FIND("/",Table1[[#This Row],[Category and Sub-Category]]))</f>
        <v>documentary</v>
      </c>
      <c r="S370" s="13">
        <f>(((Table1[[#This Row],[launched_at]]/60)/60)/24)+DATE(1970,1,1)</f>
        <v>42043.605578703704</v>
      </c>
      <c r="T370" s="13">
        <f>(((Table1[[#This Row],[deadline]]/60)/60)/24)+DATE(1970,1,1)</f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Table1[[#This Row],[pledged]]/Table1[[#This Row],[goal]]</f>
        <v>1.1015569230769231</v>
      </c>
      <c r="P371" s="8">
        <f>IFERROR(Table1[[#This Row],[pledged]]/Table1[[#This Row],[backers_count]],0)</f>
        <v>42.874970059880241</v>
      </c>
      <c r="Q371" t="str">
        <f>LEFT(Table1[[#This Row],[Category and Sub-Category]],FIND("/",Table1[[#This Row],[Category and Sub-Category]])-1)</f>
        <v>film &amp; video</v>
      </c>
      <c r="R371" t="str">
        <f>RIGHT(Table1[[#This Row],[Category and Sub-Category]],LEN(Table1[[#This Row],[Category and Sub-Category]])-FIND("/",Table1[[#This Row],[Category and Sub-Category]]))</f>
        <v>documentary</v>
      </c>
      <c r="S371" s="13">
        <f>(((Table1[[#This Row],[launched_at]]/60)/60)/24)+DATE(1970,1,1)</f>
        <v>40893.551724537036</v>
      </c>
      <c r="T371" s="13">
        <f>(((Table1[[#This Row],[deadline]]/60)/60)/24)+DATE(1970,1,1)</f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Table1[[#This Row],[pledged]]/Table1[[#This Row],[goal]]</f>
        <v>1.2202</v>
      </c>
      <c r="P372" s="8">
        <f>IFERROR(Table1[[#This Row],[pledged]]/Table1[[#This Row],[backers_count]],0)</f>
        <v>709.41860465116281</v>
      </c>
      <c r="Q372" t="str">
        <f>LEFT(Table1[[#This Row],[Category and Sub-Category]],FIND("/",Table1[[#This Row],[Category and Sub-Category]])-1)</f>
        <v>film &amp; video</v>
      </c>
      <c r="R372" t="str">
        <f>RIGHT(Table1[[#This Row],[Category and Sub-Category]],LEN(Table1[[#This Row],[Category and Sub-Category]])-FIND("/",Table1[[#This Row],[Category and Sub-Category]]))</f>
        <v>documentary</v>
      </c>
      <c r="S372" s="13">
        <f>(((Table1[[#This Row],[launched_at]]/60)/60)/24)+DATE(1970,1,1)</f>
        <v>42711.795138888891</v>
      </c>
      <c r="T372" s="13">
        <f>(((Table1[[#This Row],[deadline]]/60)/60)/24)+DATE(1970,1,1)</f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Table1[[#This Row],[pledged]]/Table1[[#This Row],[goal]]</f>
        <v>1.1416866666666667</v>
      </c>
      <c r="P373" s="8">
        <f>IFERROR(Table1[[#This Row],[pledged]]/Table1[[#This Row],[backers_count]],0)</f>
        <v>161.25517890772127</v>
      </c>
      <c r="Q373" t="str">
        <f>LEFT(Table1[[#This Row],[Category and Sub-Category]],FIND("/",Table1[[#This Row],[Category and Sub-Category]])-1)</f>
        <v>film &amp; video</v>
      </c>
      <c r="R373" t="str">
        <f>RIGHT(Table1[[#This Row],[Category and Sub-Category]],LEN(Table1[[#This Row],[Category and Sub-Category]])-FIND("/",Table1[[#This Row],[Category and Sub-Category]]))</f>
        <v>documentary</v>
      </c>
      <c r="S373" s="13">
        <f>(((Table1[[#This Row],[launched_at]]/60)/60)/24)+DATE(1970,1,1)</f>
        <v>41261.767812500002</v>
      </c>
      <c r="T373" s="13">
        <f>(((Table1[[#This Row],[deadline]]/60)/60)/24)+DATE(1970,1,1)</f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Table1[[#This Row],[pledged]]/Table1[[#This Row],[goal]]</f>
        <v>1.2533333333333334</v>
      </c>
      <c r="P374" s="8">
        <f>IFERROR(Table1[[#This Row],[pledged]]/Table1[[#This Row],[backers_count]],0)</f>
        <v>41.777777777777779</v>
      </c>
      <c r="Q374" t="str">
        <f>LEFT(Table1[[#This Row],[Category and Sub-Category]],FIND("/",Table1[[#This Row],[Category and Sub-Category]])-1)</f>
        <v>film &amp; video</v>
      </c>
      <c r="R374" t="str">
        <f>RIGHT(Table1[[#This Row],[Category and Sub-Category]],LEN(Table1[[#This Row],[Category and Sub-Category]])-FIND("/",Table1[[#This Row],[Category and Sub-Category]]))</f>
        <v>documentary</v>
      </c>
      <c r="S374" s="13">
        <f>(((Table1[[#This Row],[launched_at]]/60)/60)/24)+DATE(1970,1,1)</f>
        <v>42425.576898148152</v>
      </c>
      <c r="T374" s="13">
        <f>(((Table1[[#This Row],[deadline]]/60)/60)/24)+DATE(1970,1,1)</f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Table1[[#This Row],[pledged]]/Table1[[#This Row],[goal]]</f>
        <v>1.0666666666666667</v>
      </c>
      <c r="P375" s="8">
        <f>IFERROR(Table1[[#This Row],[pledged]]/Table1[[#This Row],[backers_count]],0)</f>
        <v>89.887640449438209</v>
      </c>
      <c r="Q375" t="str">
        <f>LEFT(Table1[[#This Row],[Category and Sub-Category]],FIND("/",Table1[[#This Row],[Category and Sub-Category]])-1)</f>
        <v>film &amp; video</v>
      </c>
      <c r="R375" t="str">
        <f>RIGHT(Table1[[#This Row],[Category and Sub-Category]],LEN(Table1[[#This Row],[Category and Sub-Category]])-FIND("/",Table1[[#This Row],[Category and Sub-Category]]))</f>
        <v>documentary</v>
      </c>
      <c r="S375" s="13">
        <f>(((Table1[[#This Row],[launched_at]]/60)/60)/24)+DATE(1970,1,1)</f>
        <v>41078.91201388889</v>
      </c>
      <c r="T375" s="13">
        <f>(((Table1[[#This Row],[deadline]]/60)/60)/24)+DATE(1970,1,1)</f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Table1[[#This Row],[pledged]]/Table1[[#This Row],[goal]]</f>
        <v>1.3065</v>
      </c>
      <c r="P376" s="8">
        <f>IFERROR(Table1[[#This Row],[pledged]]/Table1[[#This Row],[backers_count]],0)</f>
        <v>45.051724137931032</v>
      </c>
      <c r="Q376" t="str">
        <f>LEFT(Table1[[#This Row],[Category and Sub-Category]],FIND("/",Table1[[#This Row],[Category and Sub-Category]])-1)</f>
        <v>film &amp; video</v>
      </c>
      <c r="R376" t="str">
        <f>RIGHT(Table1[[#This Row],[Category and Sub-Category]],LEN(Table1[[#This Row],[Category and Sub-Category]])-FIND("/",Table1[[#This Row],[Category and Sub-Category]]))</f>
        <v>documentary</v>
      </c>
      <c r="S376" s="13">
        <f>(((Table1[[#This Row],[launched_at]]/60)/60)/24)+DATE(1970,1,1)</f>
        <v>40757.889247685183</v>
      </c>
      <c r="T376" s="13">
        <f>(((Table1[[#This Row],[deadline]]/60)/60)/24)+DATE(1970,1,1)</f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Table1[[#This Row],[pledged]]/Table1[[#This Row],[goal]]</f>
        <v>1.2</v>
      </c>
      <c r="P377" s="8">
        <f>IFERROR(Table1[[#This Row],[pledged]]/Table1[[#This Row],[backers_count]],0)</f>
        <v>42.857142857142854</v>
      </c>
      <c r="Q377" t="str">
        <f>LEFT(Table1[[#This Row],[Category and Sub-Category]],FIND("/",Table1[[#This Row],[Category and Sub-Category]])-1)</f>
        <v>film &amp; video</v>
      </c>
      <c r="R377" t="str">
        <f>RIGHT(Table1[[#This Row],[Category and Sub-Category]],LEN(Table1[[#This Row],[Category and Sub-Category]])-FIND("/",Table1[[#This Row],[Category and Sub-Category]]))</f>
        <v>documentary</v>
      </c>
      <c r="S377" s="13">
        <f>(((Table1[[#This Row],[launched_at]]/60)/60)/24)+DATE(1970,1,1)</f>
        <v>41657.985081018516</v>
      </c>
      <c r="T377" s="13">
        <f>(((Table1[[#This Row],[deadline]]/60)/60)/24)+DATE(1970,1,1)</f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Table1[[#This Row],[pledged]]/Table1[[#This Row],[goal]]</f>
        <v>1.0595918367346939</v>
      </c>
      <c r="P378" s="8">
        <f>IFERROR(Table1[[#This Row],[pledged]]/Table1[[#This Row],[backers_count]],0)</f>
        <v>54.083333333333336</v>
      </c>
      <c r="Q378" t="str">
        <f>LEFT(Table1[[#This Row],[Category and Sub-Category]],FIND("/",Table1[[#This Row],[Category and Sub-Category]])-1)</f>
        <v>film &amp; video</v>
      </c>
      <c r="R378" t="str">
        <f>RIGHT(Table1[[#This Row],[Category and Sub-Category]],LEN(Table1[[#This Row],[Category and Sub-Category]])-FIND("/",Table1[[#This Row],[Category and Sub-Category]]))</f>
        <v>documentary</v>
      </c>
      <c r="S378" s="13">
        <f>(((Table1[[#This Row],[launched_at]]/60)/60)/24)+DATE(1970,1,1)</f>
        <v>42576.452731481477</v>
      </c>
      <c r="T378" s="13">
        <f>(((Table1[[#This Row],[deadline]]/60)/60)/24)+DATE(1970,1,1)</f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Table1[[#This Row],[pledged]]/Table1[[#This Row],[goal]]</f>
        <v>1.1439999999999999</v>
      </c>
      <c r="P379" s="8">
        <f>IFERROR(Table1[[#This Row],[pledged]]/Table1[[#This Row],[backers_count]],0)</f>
        <v>103.21804511278195</v>
      </c>
      <c r="Q379" t="str">
        <f>LEFT(Table1[[#This Row],[Category and Sub-Category]],FIND("/",Table1[[#This Row],[Category and Sub-Category]])-1)</f>
        <v>film &amp; video</v>
      </c>
      <c r="R379" t="str">
        <f>RIGHT(Table1[[#This Row],[Category and Sub-Category]],LEN(Table1[[#This Row],[Category and Sub-Category]])-FIND("/",Table1[[#This Row],[Category and Sub-Category]]))</f>
        <v>documentary</v>
      </c>
      <c r="S379" s="13">
        <f>(((Table1[[#This Row],[launched_at]]/60)/60)/24)+DATE(1970,1,1)</f>
        <v>42292.250787037032</v>
      </c>
      <c r="T379" s="13">
        <f>(((Table1[[#This Row],[deadline]]/60)/60)/24)+DATE(1970,1,1)</f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Table1[[#This Row],[pledged]]/Table1[[#This Row],[goal]]</f>
        <v>1.1176666666666666</v>
      </c>
      <c r="P380" s="8">
        <f>IFERROR(Table1[[#This Row],[pledged]]/Table1[[#This Row],[backers_count]],0)</f>
        <v>40.397590361445786</v>
      </c>
      <c r="Q380" t="str">
        <f>LEFT(Table1[[#This Row],[Category and Sub-Category]],FIND("/",Table1[[#This Row],[Category and Sub-Category]])-1)</f>
        <v>film &amp; video</v>
      </c>
      <c r="R380" t="str">
        <f>RIGHT(Table1[[#This Row],[Category and Sub-Category]],LEN(Table1[[#This Row],[Category and Sub-Category]])-FIND("/",Table1[[#This Row],[Category and Sub-Category]]))</f>
        <v>documentary</v>
      </c>
      <c r="S380" s="13">
        <f>(((Table1[[#This Row],[launched_at]]/60)/60)/24)+DATE(1970,1,1)</f>
        <v>42370.571851851855</v>
      </c>
      <c r="T380" s="13">
        <f>(((Table1[[#This Row],[deadline]]/60)/60)/24)+DATE(1970,1,1)</f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Table1[[#This Row],[pledged]]/Table1[[#This Row],[goal]]</f>
        <v>1.1608000000000001</v>
      </c>
      <c r="P381" s="8">
        <f>IFERROR(Table1[[#This Row],[pledged]]/Table1[[#This Row],[backers_count]],0)</f>
        <v>116.85906040268456</v>
      </c>
      <c r="Q381" t="str">
        <f>LEFT(Table1[[#This Row],[Category and Sub-Category]],FIND("/",Table1[[#This Row],[Category and Sub-Category]])-1)</f>
        <v>film &amp; video</v>
      </c>
      <c r="R381" t="str">
        <f>RIGHT(Table1[[#This Row],[Category and Sub-Category]],LEN(Table1[[#This Row],[Category and Sub-Category]])-FIND("/",Table1[[#This Row],[Category and Sub-Category]]))</f>
        <v>documentary</v>
      </c>
      <c r="S381" s="13">
        <f>(((Table1[[#This Row],[launched_at]]/60)/60)/24)+DATE(1970,1,1)</f>
        <v>40987.688333333332</v>
      </c>
      <c r="T381" s="13">
        <f>(((Table1[[#This Row],[deadline]]/60)/60)/24)+DATE(1970,1,1)</f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Table1[[#This Row],[pledged]]/Table1[[#This Row],[goal]]</f>
        <v>1.415</v>
      </c>
      <c r="P382" s="8">
        <f>IFERROR(Table1[[#This Row],[pledged]]/Table1[[#This Row],[backers_count]],0)</f>
        <v>115.51020408163265</v>
      </c>
      <c r="Q382" t="str">
        <f>LEFT(Table1[[#This Row],[Category and Sub-Category]],FIND("/",Table1[[#This Row],[Category and Sub-Category]])-1)</f>
        <v>film &amp; video</v>
      </c>
      <c r="R382" t="str">
        <f>RIGHT(Table1[[#This Row],[Category and Sub-Category]],LEN(Table1[[#This Row],[Category and Sub-Category]])-FIND("/",Table1[[#This Row],[Category and Sub-Category]]))</f>
        <v>documentary</v>
      </c>
      <c r="S382" s="13">
        <f>(((Table1[[#This Row],[launched_at]]/60)/60)/24)+DATE(1970,1,1)</f>
        <v>42367.719814814816</v>
      </c>
      <c r="T382" s="13">
        <f>(((Table1[[#This Row],[deadline]]/60)/60)/24)+DATE(1970,1,1)</f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Table1[[#This Row],[pledged]]/Table1[[#This Row],[goal]]</f>
        <v>1.0472999999999999</v>
      </c>
      <c r="P383" s="8">
        <f>IFERROR(Table1[[#This Row],[pledged]]/Table1[[#This Row],[backers_count]],0)</f>
        <v>104.31274900398407</v>
      </c>
      <c r="Q383" t="str">
        <f>LEFT(Table1[[#This Row],[Category and Sub-Category]],FIND("/",Table1[[#This Row],[Category and Sub-Category]])-1)</f>
        <v>film &amp; video</v>
      </c>
      <c r="R383" t="str">
        <f>RIGHT(Table1[[#This Row],[Category and Sub-Category]],LEN(Table1[[#This Row],[Category and Sub-Category]])-FIND("/",Table1[[#This Row],[Category and Sub-Category]]))</f>
        <v>documentary</v>
      </c>
      <c r="S383" s="13">
        <f>(((Table1[[#This Row],[launched_at]]/60)/60)/24)+DATE(1970,1,1)</f>
        <v>41085.698113425926</v>
      </c>
      <c r="T383" s="13">
        <f>(((Table1[[#This Row],[deadline]]/60)/60)/24)+DATE(1970,1,1)</f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Table1[[#This Row],[pledged]]/Table1[[#This Row],[goal]]</f>
        <v>2.5583333333333331</v>
      </c>
      <c r="P384" s="8">
        <f>IFERROR(Table1[[#This Row],[pledged]]/Table1[[#This Row],[backers_count]],0)</f>
        <v>69.772727272727266</v>
      </c>
      <c r="Q384" t="str">
        <f>LEFT(Table1[[#This Row],[Category and Sub-Category]],FIND("/",Table1[[#This Row],[Category and Sub-Category]])-1)</f>
        <v>film &amp; video</v>
      </c>
      <c r="R384" t="str">
        <f>RIGHT(Table1[[#This Row],[Category and Sub-Category]],LEN(Table1[[#This Row],[Category and Sub-Category]])-FIND("/",Table1[[#This Row],[Category and Sub-Category]]))</f>
        <v>documentary</v>
      </c>
      <c r="S384" s="13">
        <f>(((Table1[[#This Row],[launched_at]]/60)/60)/24)+DATE(1970,1,1)</f>
        <v>41144.709490740745</v>
      </c>
      <c r="T384" s="13">
        <f>(((Table1[[#This Row],[deadline]]/60)/60)/24)+DATE(1970,1,1)</f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Table1[[#This Row],[pledged]]/Table1[[#This Row],[goal]]</f>
        <v>2.0670670670670672</v>
      </c>
      <c r="P385" s="8">
        <f>IFERROR(Table1[[#This Row],[pledged]]/Table1[[#This Row],[backers_count]],0)</f>
        <v>43.020833333333336</v>
      </c>
      <c r="Q385" t="str">
        <f>LEFT(Table1[[#This Row],[Category and Sub-Category]],FIND("/",Table1[[#This Row],[Category and Sub-Category]])-1)</f>
        <v>film &amp; video</v>
      </c>
      <c r="R385" t="str">
        <f>RIGHT(Table1[[#This Row],[Category and Sub-Category]],LEN(Table1[[#This Row],[Category and Sub-Category]])-FIND("/",Table1[[#This Row],[Category and Sub-Category]]))</f>
        <v>documentary</v>
      </c>
      <c r="S385" s="13">
        <f>(((Table1[[#This Row],[launched_at]]/60)/60)/24)+DATE(1970,1,1)</f>
        <v>41755.117581018516</v>
      </c>
      <c r="T385" s="13">
        <f>(((Table1[[#This Row],[deadline]]/60)/60)/24)+DATE(1970,1,1)</f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Table1[[#This Row],[pledged]]/Table1[[#This Row],[goal]]</f>
        <v>1.1210500000000001</v>
      </c>
      <c r="P386" s="8">
        <f>IFERROR(Table1[[#This Row],[pledged]]/Table1[[#This Row],[backers_count]],0)</f>
        <v>58.540469973890339</v>
      </c>
      <c r="Q386" t="str">
        <f>LEFT(Table1[[#This Row],[Category and Sub-Category]],FIND("/",Table1[[#This Row],[Category and Sub-Category]])-1)</f>
        <v>film &amp; video</v>
      </c>
      <c r="R386" t="str">
        <f>RIGHT(Table1[[#This Row],[Category and Sub-Category]],LEN(Table1[[#This Row],[Category and Sub-Category]])-FIND("/",Table1[[#This Row],[Category and Sub-Category]]))</f>
        <v>documentary</v>
      </c>
      <c r="S386" s="13">
        <f>(((Table1[[#This Row],[launched_at]]/60)/60)/24)+DATE(1970,1,1)</f>
        <v>41980.781793981485</v>
      </c>
      <c r="T386" s="13">
        <f>(((Table1[[#This Row],[deadline]]/60)/60)/24)+DATE(1970,1,1)</f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Table1[[#This Row],[pledged]]/Table1[[#This Row],[goal]]</f>
        <v>1.05982</v>
      </c>
      <c r="P387" s="8">
        <f>IFERROR(Table1[[#This Row],[pledged]]/Table1[[#This Row],[backers_count]],0)</f>
        <v>111.79535864978902</v>
      </c>
      <c r="Q387" t="str">
        <f>LEFT(Table1[[#This Row],[Category and Sub-Category]],FIND("/",Table1[[#This Row],[Category and Sub-Category]])-1)</f>
        <v>film &amp; video</v>
      </c>
      <c r="R387" t="str">
        <f>RIGHT(Table1[[#This Row],[Category and Sub-Category]],LEN(Table1[[#This Row],[Category and Sub-Category]])-FIND("/",Table1[[#This Row],[Category and Sub-Category]]))</f>
        <v>documentary</v>
      </c>
      <c r="S387" s="13">
        <f>(((Table1[[#This Row],[launched_at]]/60)/60)/24)+DATE(1970,1,1)</f>
        <v>41934.584502314814</v>
      </c>
      <c r="T387" s="13">
        <f>(((Table1[[#This Row],[deadline]]/60)/60)/24)+DATE(1970,1,1)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Table1[[#This Row],[pledged]]/Table1[[#This Row],[goal]]</f>
        <v>1.0016666666666667</v>
      </c>
      <c r="P388" s="8">
        <f>IFERROR(Table1[[#This Row],[pledged]]/Table1[[#This Row],[backers_count]],0)</f>
        <v>46.230769230769234</v>
      </c>
      <c r="Q388" t="str">
        <f>LEFT(Table1[[#This Row],[Category and Sub-Category]],FIND("/",Table1[[#This Row],[Category and Sub-Category]])-1)</f>
        <v>film &amp; video</v>
      </c>
      <c r="R388" t="str">
        <f>RIGHT(Table1[[#This Row],[Category and Sub-Category]],LEN(Table1[[#This Row],[Category and Sub-Category]])-FIND("/",Table1[[#This Row],[Category and Sub-Category]]))</f>
        <v>documentary</v>
      </c>
      <c r="S388" s="13">
        <f>(((Table1[[#This Row],[launched_at]]/60)/60)/24)+DATE(1970,1,1)</f>
        <v>42211.951284722221</v>
      </c>
      <c r="T388" s="13">
        <f>(((Table1[[#This Row],[deadline]]/60)/60)/24)+DATE(1970,1,1)</f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Table1[[#This Row],[pledged]]/Table1[[#This Row],[goal]]</f>
        <v>2.1398947368421051</v>
      </c>
      <c r="P389" s="8">
        <f>IFERROR(Table1[[#This Row],[pledged]]/Table1[[#This Row],[backers_count]],0)</f>
        <v>144.69039145907473</v>
      </c>
      <c r="Q389" t="str">
        <f>LEFT(Table1[[#This Row],[Category and Sub-Category]],FIND("/",Table1[[#This Row],[Category and Sub-Category]])-1)</f>
        <v>film &amp; video</v>
      </c>
      <c r="R389" t="str">
        <f>RIGHT(Table1[[#This Row],[Category and Sub-Category]],LEN(Table1[[#This Row],[Category and Sub-Category]])-FIND("/",Table1[[#This Row],[Category and Sub-Category]]))</f>
        <v>documentary</v>
      </c>
      <c r="S389" s="13">
        <f>(((Table1[[#This Row],[launched_at]]/60)/60)/24)+DATE(1970,1,1)</f>
        <v>42200.67659722222</v>
      </c>
      <c r="T389" s="13">
        <f>(((Table1[[#This Row],[deadline]]/60)/60)/24)+DATE(1970,1,1)</f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Table1[[#This Row],[pledged]]/Table1[[#This Row],[goal]]</f>
        <v>1.2616000000000001</v>
      </c>
      <c r="P390" s="8">
        <f>IFERROR(Table1[[#This Row],[pledged]]/Table1[[#This Row],[backers_count]],0)</f>
        <v>88.845070422535215</v>
      </c>
      <c r="Q390" t="str">
        <f>LEFT(Table1[[#This Row],[Category and Sub-Category]],FIND("/",Table1[[#This Row],[Category and Sub-Category]])-1)</f>
        <v>film &amp; video</v>
      </c>
      <c r="R390" t="str">
        <f>RIGHT(Table1[[#This Row],[Category and Sub-Category]],LEN(Table1[[#This Row],[Category and Sub-Category]])-FIND("/",Table1[[#This Row],[Category and Sub-Category]]))</f>
        <v>documentary</v>
      </c>
      <c r="S390" s="13">
        <f>(((Table1[[#This Row],[launched_at]]/60)/60)/24)+DATE(1970,1,1)</f>
        <v>42549.076157407413</v>
      </c>
      <c r="T390" s="13">
        <f>(((Table1[[#This Row],[deadline]]/60)/60)/24)+DATE(1970,1,1)</f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Table1[[#This Row],[pledged]]/Table1[[#This Row],[goal]]</f>
        <v>1.8153547058823529</v>
      </c>
      <c r="P391" s="8">
        <f>IFERROR(Table1[[#This Row],[pledged]]/Table1[[#This Row],[backers_count]],0)</f>
        <v>81.75107284768211</v>
      </c>
      <c r="Q391" t="str">
        <f>LEFT(Table1[[#This Row],[Category and Sub-Category]],FIND("/",Table1[[#This Row],[Category and Sub-Category]])-1)</f>
        <v>film &amp; video</v>
      </c>
      <c r="R391" t="str">
        <f>RIGHT(Table1[[#This Row],[Category and Sub-Category]],LEN(Table1[[#This Row],[Category and Sub-Category]])-FIND("/",Table1[[#This Row],[Category and Sub-Category]]))</f>
        <v>documentary</v>
      </c>
      <c r="S391" s="13">
        <f>(((Table1[[#This Row],[launched_at]]/60)/60)/24)+DATE(1970,1,1)</f>
        <v>41674.063078703701</v>
      </c>
      <c r="T391" s="13">
        <f>(((Table1[[#This Row],[deadline]]/60)/60)/24)+DATE(1970,1,1)</f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Table1[[#This Row],[pledged]]/Table1[[#This Row],[goal]]</f>
        <v>1</v>
      </c>
      <c r="P392" s="8">
        <f>IFERROR(Table1[[#This Row],[pledged]]/Table1[[#This Row],[backers_count]],0)</f>
        <v>71.428571428571431</v>
      </c>
      <c r="Q392" t="str">
        <f>LEFT(Table1[[#This Row],[Category and Sub-Category]],FIND("/",Table1[[#This Row],[Category and Sub-Category]])-1)</f>
        <v>film &amp; video</v>
      </c>
      <c r="R392" t="str">
        <f>RIGHT(Table1[[#This Row],[Category and Sub-Category]],LEN(Table1[[#This Row],[Category and Sub-Category]])-FIND("/",Table1[[#This Row],[Category and Sub-Category]]))</f>
        <v>documentary</v>
      </c>
      <c r="S392" s="13">
        <f>(((Table1[[#This Row],[launched_at]]/60)/60)/24)+DATE(1970,1,1)</f>
        <v>42112.036712962959</v>
      </c>
      <c r="T392" s="13">
        <f>(((Table1[[#This Row],[deadline]]/60)/60)/24)+DATE(1970,1,1)</f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Table1[[#This Row],[pledged]]/Table1[[#This Row],[goal]]</f>
        <v>1.0061</v>
      </c>
      <c r="P393" s="8">
        <f>IFERROR(Table1[[#This Row],[pledged]]/Table1[[#This Row],[backers_count]],0)</f>
        <v>104.25906735751295</v>
      </c>
      <c r="Q393" t="str">
        <f>LEFT(Table1[[#This Row],[Category and Sub-Category]],FIND("/",Table1[[#This Row],[Category and Sub-Category]])-1)</f>
        <v>film &amp; video</v>
      </c>
      <c r="R393" t="str">
        <f>RIGHT(Table1[[#This Row],[Category and Sub-Category]],LEN(Table1[[#This Row],[Category and Sub-Category]])-FIND("/",Table1[[#This Row],[Category and Sub-Category]]))</f>
        <v>documentary</v>
      </c>
      <c r="S393" s="13">
        <f>(((Table1[[#This Row],[launched_at]]/60)/60)/24)+DATE(1970,1,1)</f>
        <v>40865.042256944449</v>
      </c>
      <c r="T393" s="13">
        <f>(((Table1[[#This Row],[deadline]]/60)/60)/24)+DATE(1970,1,1)</f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Table1[[#This Row],[pledged]]/Table1[[#This Row],[goal]]</f>
        <v>1.009027027027027</v>
      </c>
      <c r="P394" s="8">
        <f>IFERROR(Table1[[#This Row],[pledged]]/Table1[[#This Row],[backers_count]],0)</f>
        <v>90.616504854368927</v>
      </c>
      <c r="Q394" t="str">
        <f>LEFT(Table1[[#This Row],[Category and Sub-Category]],FIND("/",Table1[[#This Row],[Category and Sub-Category]])-1)</f>
        <v>film &amp; video</v>
      </c>
      <c r="R394" t="str">
        <f>RIGHT(Table1[[#This Row],[Category and Sub-Category]],LEN(Table1[[#This Row],[Category and Sub-Category]])-FIND("/",Table1[[#This Row],[Category and Sub-Category]]))</f>
        <v>documentary</v>
      </c>
      <c r="S394" s="13">
        <f>(((Table1[[#This Row],[launched_at]]/60)/60)/24)+DATE(1970,1,1)</f>
        <v>40763.717256944445</v>
      </c>
      <c r="T394" s="13">
        <f>(((Table1[[#This Row],[deadline]]/60)/60)/24)+DATE(1970,1,1)</f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Table1[[#This Row],[pledged]]/Table1[[#This Row],[goal]]</f>
        <v>1.10446</v>
      </c>
      <c r="P395" s="8">
        <f>IFERROR(Table1[[#This Row],[pledged]]/Table1[[#This Row],[backers_count]],0)</f>
        <v>157.33048433048432</v>
      </c>
      <c r="Q395" t="str">
        <f>LEFT(Table1[[#This Row],[Category and Sub-Category]],FIND("/",Table1[[#This Row],[Category and Sub-Category]])-1)</f>
        <v>film &amp; video</v>
      </c>
      <c r="R395" t="str">
        <f>RIGHT(Table1[[#This Row],[Category and Sub-Category]],LEN(Table1[[#This Row],[Category and Sub-Category]])-FIND("/",Table1[[#This Row],[Category and Sub-Category]]))</f>
        <v>documentary</v>
      </c>
      <c r="S395" s="13">
        <f>(((Table1[[#This Row],[launched_at]]/60)/60)/24)+DATE(1970,1,1)</f>
        <v>41526.708935185183</v>
      </c>
      <c r="T395" s="13">
        <f>(((Table1[[#This Row],[deadline]]/60)/60)/24)+DATE(1970,1,1)</f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Table1[[#This Row],[pledged]]/Table1[[#This Row],[goal]]</f>
        <v>1.118936170212766</v>
      </c>
      <c r="P396" s="8">
        <f>IFERROR(Table1[[#This Row],[pledged]]/Table1[[#This Row],[backers_count]],0)</f>
        <v>105.18</v>
      </c>
      <c r="Q396" t="str">
        <f>LEFT(Table1[[#This Row],[Category and Sub-Category]],FIND("/",Table1[[#This Row],[Category and Sub-Category]])-1)</f>
        <v>film &amp; video</v>
      </c>
      <c r="R396" t="str">
        <f>RIGHT(Table1[[#This Row],[Category and Sub-Category]],LEN(Table1[[#This Row],[Category and Sub-Category]])-FIND("/",Table1[[#This Row],[Category and Sub-Category]]))</f>
        <v>documentary</v>
      </c>
      <c r="S396" s="13">
        <f>(((Table1[[#This Row],[launched_at]]/60)/60)/24)+DATE(1970,1,1)</f>
        <v>42417.818078703705</v>
      </c>
      <c r="T396" s="13">
        <f>(((Table1[[#This Row],[deadline]]/60)/60)/24)+DATE(1970,1,1)</f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Table1[[#This Row],[pledged]]/Table1[[#This Row],[goal]]</f>
        <v>1.0804450000000001</v>
      </c>
      <c r="P397" s="8">
        <f>IFERROR(Table1[[#This Row],[pledged]]/Table1[[#This Row],[backers_count]],0)</f>
        <v>58.719836956521746</v>
      </c>
      <c r="Q397" t="str">
        <f>LEFT(Table1[[#This Row],[Category and Sub-Category]],FIND("/",Table1[[#This Row],[Category and Sub-Category]])-1)</f>
        <v>film &amp; video</v>
      </c>
      <c r="R397" t="str">
        <f>RIGHT(Table1[[#This Row],[Category and Sub-Category]],LEN(Table1[[#This Row],[Category and Sub-Category]])-FIND("/",Table1[[#This Row],[Category and Sub-Category]]))</f>
        <v>documentary</v>
      </c>
      <c r="S397" s="13">
        <f>(((Table1[[#This Row],[launched_at]]/60)/60)/24)+DATE(1970,1,1)</f>
        <v>40990.909259259257</v>
      </c>
      <c r="T397" s="13">
        <f>(((Table1[[#This Row],[deadline]]/60)/60)/24)+DATE(1970,1,1)</f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Table1[[#This Row],[pledged]]/Table1[[#This Row],[goal]]</f>
        <v>1.0666666666666667</v>
      </c>
      <c r="P398" s="8">
        <f>IFERROR(Table1[[#This Row],[pledged]]/Table1[[#This Row],[backers_count]],0)</f>
        <v>81.632653061224488</v>
      </c>
      <c r="Q398" t="str">
        <f>LEFT(Table1[[#This Row],[Category and Sub-Category]],FIND("/",Table1[[#This Row],[Category and Sub-Category]])-1)</f>
        <v>film &amp; video</v>
      </c>
      <c r="R398" t="str">
        <f>RIGHT(Table1[[#This Row],[Category and Sub-Category]],LEN(Table1[[#This Row],[Category and Sub-Category]])-FIND("/",Table1[[#This Row],[Category and Sub-Category]]))</f>
        <v>documentary</v>
      </c>
      <c r="S398" s="13">
        <f>(((Table1[[#This Row],[launched_at]]/60)/60)/24)+DATE(1970,1,1)</f>
        <v>41082.564884259256</v>
      </c>
      <c r="T398" s="13">
        <f>(((Table1[[#This Row],[deadline]]/60)/60)/24)+DATE(1970,1,1)</f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Table1[[#This Row],[pledged]]/Table1[[#This Row],[goal]]</f>
        <v>1.0390027322404372</v>
      </c>
      <c r="P399" s="8">
        <f>IFERROR(Table1[[#This Row],[pledged]]/Table1[[#This Row],[backers_count]],0)</f>
        <v>56.460043668122275</v>
      </c>
      <c r="Q399" t="str">
        <f>LEFT(Table1[[#This Row],[Category and Sub-Category]],FIND("/",Table1[[#This Row],[Category and Sub-Category]])-1)</f>
        <v>film &amp; video</v>
      </c>
      <c r="R399" t="str">
        <f>RIGHT(Table1[[#This Row],[Category and Sub-Category]],LEN(Table1[[#This Row],[Category and Sub-Category]])-FIND("/",Table1[[#This Row],[Category and Sub-Category]]))</f>
        <v>documentary</v>
      </c>
      <c r="S399" s="13">
        <f>(((Table1[[#This Row],[launched_at]]/60)/60)/24)+DATE(1970,1,1)</f>
        <v>40379.776435185187</v>
      </c>
      <c r="T399" s="13">
        <f>(((Table1[[#This Row],[deadline]]/60)/60)/24)+DATE(1970,1,1)</f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Table1[[#This Row],[pledged]]/Table1[[#This Row],[goal]]</f>
        <v>1.2516</v>
      </c>
      <c r="P400" s="8">
        <f>IFERROR(Table1[[#This Row],[pledged]]/Table1[[#This Row],[backers_count]],0)</f>
        <v>140.1044776119403</v>
      </c>
      <c r="Q400" t="str">
        <f>LEFT(Table1[[#This Row],[Category and Sub-Category]],FIND("/",Table1[[#This Row],[Category and Sub-Category]])-1)</f>
        <v>film &amp; video</v>
      </c>
      <c r="R400" t="str">
        <f>RIGHT(Table1[[#This Row],[Category and Sub-Category]],LEN(Table1[[#This Row],[Category and Sub-Category]])-FIND("/",Table1[[#This Row],[Category and Sub-Category]]))</f>
        <v>documentary</v>
      </c>
      <c r="S400" s="13">
        <f>(((Table1[[#This Row],[launched_at]]/60)/60)/24)+DATE(1970,1,1)</f>
        <v>42078.793124999997</v>
      </c>
      <c r="T400" s="13">
        <f>(((Table1[[#This Row],[deadline]]/60)/60)/24)+DATE(1970,1,1)</f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Table1[[#This Row],[pledged]]/Table1[[#This Row],[goal]]</f>
        <v>1.0680499999999999</v>
      </c>
      <c r="P401" s="8">
        <f>IFERROR(Table1[[#This Row],[pledged]]/Table1[[#This Row],[backers_count]],0)</f>
        <v>224.85263157894738</v>
      </c>
      <c r="Q401" t="str">
        <f>LEFT(Table1[[#This Row],[Category and Sub-Category]],FIND("/",Table1[[#This Row],[Category and Sub-Category]])-1)</f>
        <v>film &amp; video</v>
      </c>
      <c r="R401" t="str">
        <f>RIGHT(Table1[[#This Row],[Category and Sub-Category]],LEN(Table1[[#This Row],[Category and Sub-Category]])-FIND("/",Table1[[#This Row],[Category and Sub-Category]]))</f>
        <v>documentary</v>
      </c>
      <c r="S401" s="13">
        <f>(((Table1[[#This Row],[launched_at]]/60)/60)/24)+DATE(1970,1,1)</f>
        <v>42687.875775462962</v>
      </c>
      <c r="T401" s="13">
        <f>(((Table1[[#This Row],[deadline]]/60)/60)/24)+DATE(1970,1,1)</f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Table1[[#This Row],[pledged]]/Table1[[#This Row],[goal]]</f>
        <v>1.1230249999999999</v>
      </c>
      <c r="P402" s="8">
        <f>IFERROR(Table1[[#This Row],[pledged]]/Table1[[#This Row],[backers_count]],0)</f>
        <v>181.13306451612902</v>
      </c>
      <c r="Q402" t="str">
        <f>LEFT(Table1[[#This Row],[Category and Sub-Category]],FIND("/",Table1[[#This Row],[Category and Sub-Category]])-1)</f>
        <v>film &amp; video</v>
      </c>
      <c r="R402" t="str">
        <f>RIGHT(Table1[[#This Row],[Category and Sub-Category]],LEN(Table1[[#This Row],[Category and Sub-Category]])-FIND("/",Table1[[#This Row],[Category and Sub-Category]]))</f>
        <v>documentary</v>
      </c>
      <c r="S402" s="13">
        <f>(((Table1[[#This Row],[launched_at]]/60)/60)/24)+DATE(1970,1,1)</f>
        <v>41745.635960648149</v>
      </c>
      <c r="T402" s="13">
        <f>(((Table1[[#This Row],[deadline]]/60)/60)/24)+DATE(1970,1,1)</f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Table1[[#This Row],[pledged]]/Table1[[#This Row],[goal]]</f>
        <v>1.0381199999999999</v>
      </c>
      <c r="P403" s="8">
        <f>IFERROR(Table1[[#This Row],[pledged]]/Table1[[#This Row],[backers_count]],0)</f>
        <v>711.04109589041093</v>
      </c>
      <c r="Q403" t="str">
        <f>LEFT(Table1[[#This Row],[Category and Sub-Category]],FIND("/",Table1[[#This Row],[Category and Sub-Category]])-1)</f>
        <v>film &amp; video</v>
      </c>
      <c r="R403" t="str">
        <f>RIGHT(Table1[[#This Row],[Category and Sub-Category]],LEN(Table1[[#This Row],[Category and Sub-Category]])-FIND("/",Table1[[#This Row],[Category and Sub-Category]]))</f>
        <v>documentary</v>
      </c>
      <c r="S403" s="13">
        <f>(((Table1[[#This Row],[launched_at]]/60)/60)/24)+DATE(1970,1,1)</f>
        <v>40732.842245370368</v>
      </c>
      <c r="T403" s="13">
        <f>(((Table1[[#This Row],[deadline]]/60)/60)/24)+DATE(1970,1,1)</f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Table1[[#This Row],[pledged]]/Table1[[#This Row],[goal]]</f>
        <v>1.4165000000000001</v>
      </c>
      <c r="P404" s="8">
        <f>IFERROR(Table1[[#This Row],[pledged]]/Table1[[#This Row],[backers_count]],0)</f>
        <v>65.883720930232556</v>
      </c>
      <c r="Q404" t="str">
        <f>LEFT(Table1[[#This Row],[Category and Sub-Category]],FIND("/",Table1[[#This Row],[Category and Sub-Category]])-1)</f>
        <v>film &amp; video</v>
      </c>
      <c r="R404" t="str">
        <f>RIGHT(Table1[[#This Row],[Category and Sub-Category]],LEN(Table1[[#This Row],[Category and Sub-Category]])-FIND("/",Table1[[#This Row],[Category and Sub-Category]]))</f>
        <v>documentary</v>
      </c>
      <c r="S404" s="13">
        <f>(((Table1[[#This Row],[launched_at]]/60)/60)/24)+DATE(1970,1,1)</f>
        <v>42292.539548611108</v>
      </c>
      <c r="T404" s="13">
        <f>(((Table1[[#This Row],[deadline]]/60)/60)/24)+DATE(1970,1,1)</f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Table1[[#This Row],[pledged]]/Table1[[#This Row],[goal]]</f>
        <v>1.0526</v>
      </c>
      <c r="P405" s="8">
        <f>IFERROR(Table1[[#This Row],[pledged]]/Table1[[#This Row],[backers_count]],0)</f>
        <v>75.185714285714283</v>
      </c>
      <c r="Q405" t="str">
        <f>LEFT(Table1[[#This Row],[Category and Sub-Category]],FIND("/",Table1[[#This Row],[Category and Sub-Category]])-1)</f>
        <v>film &amp; video</v>
      </c>
      <c r="R405" t="str">
        <f>RIGHT(Table1[[#This Row],[Category and Sub-Category]],LEN(Table1[[#This Row],[Category and Sub-Category]])-FIND("/",Table1[[#This Row],[Category and Sub-Category]]))</f>
        <v>documentary</v>
      </c>
      <c r="S405" s="13">
        <f>(((Table1[[#This Row],[launched_at]]/60)/60)/24)+DATE(1970,1,1)</f>
        <v>40718.310659722221</v>
      </c>
      <c r="T405" s="13">
        <f>(((Table1[[#This Row],[deadline]]/60)/60)/24)+DATE(1970,1,1)</f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Table1[[#This Row],[pledged]]/Table1[[#This Row],[goal]]</f>
        <v>1.0309142857142857</v>
      </c>
      <c r="P406" s="8">
        <f>IFERROR(Table1[[#This Row],[pledged]]/Table1[[#This Row],[backers_count]],0)</f>
        <v>133.14391143911439</v>
      </c>
      <c r="Q406" t="str">
        <f>LEFT(Table1[[#This Row],[Category and Sub-Category]],FIND("/",Table1[[#This Row],[Category and Sub-Category]])-1)</f>
        <v>film &amp; video</v>
      </c>
      <c r="R406" t="str">
        <f>RIGHT(Table1[[#This Row],[Category and Sub-Category]],LEN(Table1[[#This Row],[Category and Sub-Category]])-FIND("/",Table1[[#This Row],[Category and Sub-Category]]))</f>
        <v>documentary</v>
      </c>
      <c r="S406" s="13">
        <f>(((Table1[[#This Row],[launched_at]]/60)/60)/24)+DATE(1970,1,1)</f>
        <v>41646.628032407411</v>
      </c>
      <c r="T406" s="13">
        <f>(((Table1[[#This Row],[deadline]]/60)/60)/24)+DATE(1970,1,1)</f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Table1[[#This Row],[pledged]]/Table1[[#This Row],[goal]]</f>
        <v>1.0765957446808512</v>
      </c>
      <c r="P407" s="8">
        <f>IFERROR(Table1[[#This Row],[pledged]]/Table1[[#This Row],[backers_count]],0)</f>
        <v>55.2</v>
      </c>
      <c r="Q407" t="str">
        <f>LEFT(Table1[[#This Row],[Category and Sub-Category]],FIND("/",Table1[[#This Row],[Category and Sub-Category]])-1)</f>
        <v>film &amp; video</v>
      </c>
      <c r="R407" t="str">
        <f>RIGHT(Table1[[#This Row],[Category and Sub-Category]],LEN(Table1[[#This Row],[Category and Sub-Category]])-FIND("/",Table1[[#This Row],[Category and Sub-Category]]))</f>
        <v>documentary</v>
      </c>
      <c r="S407" s="13">
        <f>(((Table1[[#This Row],[launched_at]]/60)/60)/24)+DATE(1970,1,1)</f>
        <v>41674.08494212963</v>
      </c>
      <c r="T407" s="13">
        <f>(((Table1[[#This Row],[deadline]]/60)/60)/24)+DATE(1970,1,1)</f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Table1[[#This Row],[pledged]]/Table1[[#This Row],[goal]]</f>
        <v>1.0770464285714285</v>
      </c>
      <c r="P408" s="8">
        <f>IFERROR(Table1[[#This Row],[pledged]]/Table1[[#This Row],[backers_count]],0)</f>
        <v>86.163714285714292</v>
      </c>
      <c r="Q408" t="str">
        <f>LEFT(Table1[[#This Row],[Category and Sub-Category]],FIND("/",Table1[[#This Row],[Category and Sub-Category]])-1)</f>
        <v>film &amp; video</v>
      </c>
      <c r="R408" t="str">
        <f>RIGHT(Table1[[#This Row],[Category and Sub-Category]],LEN(Table1[[#This Row],[Category and Sub-Category]])-FIND("/",Table1[[#This Row],[Category and Sub-Category]]))</f>
        <v>documentary</v>
      </c>
      <c r="S408" s="13">
        <f>(((Table1[[#This Row],[launched_at]]/60)/60)/24)+DATE(1970,1,1)</f>
        <v>40638.162465277775</v>
      </c>
      <c r="T408" s="13">
        <f>(((Table1[[#This Row],[deadline]]/60)/60)/24)+DATE(1970,1,1)</f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Table1[[#This Row],[pledged]]/Table1[[#This Row],[goal]]</f>
        <v>1.0155000000000001</v>
      </c>
      <c r="P409" s="8">
        <f>IFERROR(Table1[[#This Row],[pledged]]/Table1[[#This Row],[backers_count]],0)</f>
        <v>92.318181818181813</v>
      </c>
      <c r="Q409" t="str">
        <f>LEFT(Table1[[#This Row],[Category and Sub-Category]],FIND("/",Table1[[#This Row],[Category and Sub-Category]])-1)</f>
        <v>film &amp; video</v>
      </c>
      <c r="R409" t="str">
        <f>RIGHT(Table1[[#This Row],[Category and Sub-Category]],LEN(Table1[[#This Row],[Category and Sub-Category]])-FIND("/",Table1[[#This Row],[Category and Sub-Category]]))</f>
        <v>documentary</v>
      </c>
      <c r="S409" s="13">
        <f>(((Table1[[#This Row],[launched_at]]/60)/60)/24)+DATE(1970,1,1)</f>
        <v>40806.870949074073</v>
      </c>
      <c r="T409" s="13">
        <f>(((Table1[[#This Row],[deadline]]/60)/60)/24)+DATE(1970,1,1)</f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Table1[[#This Row],[pledged]]/Table1[[#This Row],[goal]]</f>
        <v>1.0143766666666667</v>
      </c>
      <c r="P410" s="8">
        <f>IFERROR(Table1[[#This Row],[pledged]]/Table1[[#This Row],[backers_count]],0)</f>
        <v>160.16473684210527</v>
      </c>
      <c r="Q410" t="str">
        <f>LEFT(Table1[[#This Row],[Category and Sub-Category]],FIND("/",Table1[[#This Row],[Category and Sub-Category]])-1)</f>
        <v>film &amp; video</v>
      </c>
      <c r="R410" t="str">
        <f>RIGHT(Table1[[#This Row],[Category and Sub-Category]],LEN(Table1[[#This Row],[Category and Sub-Category]])-FIND("/",Table1[[#This Row],[Category and Sub-Category]]))</f>
        <v>documentary</v>
      </c>
      <c r="S410" s="13">
        <f>(((Table1[[#This Row],[launched_at]]/60)/60)/24)+DATE(1970,1,1)</f>
        <v>41543.735995370371</v>
      </c>
      <c r="T410" s="13">
        <f>(((Table1[[#This Row],[deadline]]/60)/60)/24)+DATE(1970,1,1)</f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Table1[[#This Row],[pledged]]/Table1[[#This Row],[goal]]</f>
        <v>1.3680000000000001</v>
      </c>
      <c r="P411" s="8">
        <f>IFERROR(Table1[[#This Row],[pledged]]/Table1[[#This Row],[backers_count]],0)</f>
        <v>45.6</v>
      </c>
      <c r="Q411" t="str">
        <f>LEFT(Table1[[#This Row],[Category and Sub-Category]],FIND("/",Table1[[#This Row],[Category and Sub-Category]])-1)</f>
        <v>film &amp; video</v>
      </c>
      <c r="R411" t="str">
        <f>RIGHT(Table1[[#This Row],[Category and Sub-Category]],LEN(Table1[[#This Row],[Category and Sub-Category]])-FIND("/",Table1[[#This Row],[Category and Sub-Category]]))</f>
        <v>documentary</v>
      </c>
      <c r="S411" s="13">
        <f>(((Table1[[#This Row],[launched_at]]/60)/60)/24)+DATE(1970,1,1)</f>
        <v>42543.862777777773</v>
      </c>
      <c r="T411" s="13">
        <f>(((Table1[[#This Row],[deadline]]/60)/60)/24)+DATE(1970,1,1)</f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Table1[[#This Row],[pledged]]/Table1[[#This Row],[goal]]</f>
        <v>1.2829999999999999</v>
      </c>
      <c r="P412" s="8">
        <f>IFERROR(Table1[[#This Row],[pledged]]/Table1[[#This Row],[backers_count]],0)</f>
        <v>183.28571428571428</v>
      </c>
      <c r="Q412" t="str">
        <f>LEFT(Table1[[#This Row],[Category and Sub-Category]],FIND("/",Table1[[#This Row],[Category and Sub-Category]])-1)</f>
        <v>film &amp; video</v>
      </c>
      <c r="R412" t="str">
        <f>RIGHT(Table1[[#This Row],[Category and Sub-Category]],LEN(Table1[[#This Row],[Category and Sub-Category]])-FIND("/",Table1[[#This Row],[Category and Sub-Category]]))</f>
        <v>documentary</v>
      </c>
      <c r="S412" s="13">
        <f>(((Table1[[#This Row],[launched_at]]/60)/60)/24)+DATE(1970,1,1)</f>
        <v>42113.981446759266</v>
      </c>
      <c r="T412" s="13">
        <f>(((Table1[[#This Row],[deadline]]/60)/60)/24)+DATE(1970,1,1)</f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Table1[[#This Row],[pledged]]/Table1[[#This Row],[goal]]</f>
        <v>1.0105</v>
      </c>
      <c r="P413" s="8">
        <f>IFERROR(Table1[[#This Row],[pledged]]/Table1[[#This Row],[backers_count]],0)</f>
        <v>125.78838174273859</v>
      </c>
      <c r="Q413" t="str">
        <f>LEFT(Table1[[#This Row],[Category and Sub-Category]],FIND("/",Table1[[#This Row],[Category and Sub-Category]])-1)</f>
        <v>film &amp; video</v>
      </c>
      <c r="R413" t="str">
        <f>RIGHT(Table1[[#This Row],[Category and Sub-Category]],LEN(Table1[[#This Row],[Category and Sub-Category]])-FIND("/",Table1[[#This Row],[Category and Sub-Category]]))</f>
        <v>documentary</v>
      </c>
      <c r="S413" s="13">
        <f>(((Table1[[#This Row],[launched_at]]/60)/60)/24)+DATE(1970,1,1)</f>
        <v>41598.17597222222</v>
      </c>
      <c r="T413" s="13">
        <f>(((Table1[[#This Row],[deadline]]/60)/60)/24)+DATE(1970,1,1)</f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Table1[[#This Row],[pledged]]/Table1[[#This Row],[goal]]</f>
        <v>1.2684</v>
      </c>
      <c r="P414" s="8">
        <f>IFERROR(Table1[[#This Row],[pledged]]/Table1[[#This Row],[backers_count]],0)</f>
        <v>57.654545454545456</v>
      </c>
      <c r="Q414" t="str">
        <f>LEFT(Table1[[#This Row],[Category and Sub-Category]],FIND("/",Table1[[#This Row],[Category and Sub-Category]])-1)</f>
        <v>film &amp; video</v>
      </c>
      <c r="R414" t="str">
        <f>RIGHT(Table1[[#This Row],[Category and Sub-Category]],LEN(Table1[[#This Row],[Category and Sub-Category]])-FIND("/",Table1[[#This Row],[Category and Sub-Category]]))</f>
        <v>documentary</v>
      </c>
      <c r="S414" s="13">
        <f>(((Table1[[#This Row],[launched_at]]/60)/60)/24)+DATE(1970,1,1)</f>
        <v>41099.742800925924</v>
      </c>
      <c r="T414" s="13">
        <f>(((Table1[[#This Row],[deadline]]/60)/60)/24)+DATE(1970,1,1)</f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Table1[[#This Row],[pledged]]/Table1[[#This Row],[goal]]</f>
        <v>1.0508593749999999</v>
      </c>
      <c r="P415" s="8">
        <f>IFERROR(Table1[[#This Row],[pledged]]/Table1[[#This Row],[backers_count]],0)</f>
        <v>78.660818713450297</v>
      </c>
      <c r="Q415" t="str">
        <f>LEFT(Table1[[#This Row],[Category and Sub-Category]],FIND("/",Table1[[#This Row],[Category and Sub-Category]])-1)</f>
        <v>film &amp; video</v>
      </c>
      <c r="R415" t="str">
        <f>RIGHT(Table1[[#This Row],[Category and Sub-Category]],LEN(Table1[[#This Row],[Category and Sub-Category]])-FIND("/",Table1[[#This Row],[Category and Sub-Category]]))</f>
        <v>documentary</v>
      </c>
      <c r="S415" s="13">
        <f>(((Table1[[#This Row],[launched_at]]/60)/60)/24)+DATE(1970,1,1)</f>
        <v>41079.877442129626</v>
      </c>
      <c r="T415" s="13">
        <f>(((Table1[[#This Row],[deadline]]/60)/60)/24)+DATE(1970,1,1)</f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Table1[[#This Row],[pledged]]/Table1[[#This Row],[goal]]</f>
        <v>1.0285405405405406</v>
      </c>
      <c r="P416" s="8">
        <f>IFERROR(Table1[[#This Row],[pledged]]/Table1[[#This Row],[backers_count]],0)</f>
        <v>91.480769230769226</v>
      </c>
      <c r="Q416" t="str">
        <f>LEFT(Table1[[#This Row],[Category and Sub-Category]],FIND("/",Table1[[#This Row],[Category and Sub-Category]])-1)</f>
        <v>film &amp; video</v>
      </c>
      <c r="R416" t="str">
        <f>RIGHT(Table1[[#This Row],[Category and Sub-Category]],LEN(Table1[[#This Row],[Category and Sub-Category]])-FIND("/",Table1[[#This Row],[Category and Sub-Category]]))</f>
        <v>documentary</v>
      </c>
      <c r="S416" s="13">
        <f>(((Table1[[#This Row],[launched_at]]/60)/60)/24)+DATE(1970,1,1)</f>
        <v>41529.063252314816</v>
      </c>
      <c r="T416" s="13">
        <f>(((Table1[[#This Row],[deadline]]/60)/60)/24)+DATE(1970,1,1)</f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Table1[[#This Row],[pledged]]/Table1[[#This Row],[goal]]</f>
        <v>1.0214714285714286</v>
      </c>
      <c r="P417" s="8">
        <f>IFERROR(Table1[[#This Row],[pledged]]/Table1[[#This Row],[backers_count]],0)</f>
        <v>68.09809523809524</v>
      </c>
      <c r="Q417" t="str">
        <f>LEFT(Table1[[#This Row],[Category and Sub-Category]],FIND("/",Table1[[#This Row],[Category and Sub-Category]])-1)</f>
        <v>film &amp; video</v>
      </c>
      <c r="R417" t="str">
        <f>RIGHT(Table1[[#This Row],[Category and Sub-Category]],LEN(Table1[[#This Row],[Category and Sub-Category]])-FIND("/",Table1[[#This Row],[Category and Sub-Category]]))</f>
        <v>documentary</v>
      </c>
      <c r="S417" s="13">
        <f>(((Table1[[#This Row],[launched_at]]/60)/60)/24)+DATE(1970,1,1)</f>
        <v>41904.851875</v>
      </c>
      <c r="T417" s="13">
        <f>(((Table1[[#This Row],[deadline]]/60)/60)/24)+DATE(1970,1,1)</f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Table1[[#This Row],[pledged]]/Table1[[#This Row],[goal]]</f>
        <v>1.2021700000000002</v>
      </c>
      <c r="P418" s="8">
        <f>IFERROR(Table1[[#This Row],[pledged]]/Table1[[#This Row],[backers_count]],0)</f>
        <v>48.086800000000004</v>
      </c>
      <c r="Q418" t="str">
        <f>LEFT(Table1[[#This Row],[Category and Sub-Category]],FIND("/",Table1[[#This Row],[Category and Sub-Category]])-1)</f>
        <v>film &amp; video</v>
      </c>
      <c r="R418" t="str">
        <f>RIGHT(Table1[[#This Row],[Category and Sub-Category]],LEN(Table1[[#This Row],[Category and Sub-Category]])-FIND("/",Table1[[#This Row],[Category and Sub-Category]]))</f>
        <v>documentary</v>
      </c>
      <c r="S418" s="13">
        <f>(((Table1[[#This Row],[launched_at]]/60)/60)/24)+DATE(1970,1,1)</f>
        <v>41648.396192129629</v>
      </c>
      <c r="T418" s="13">
        <f>(((Table1[[#This Row],[deadline]]/60)/60)/24)+DATE(1970,1,1)</f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Table1[[#This Row],[pledged]]/Table1[[#This Row],[goal]]</f>
        <v>1.0024761904761905</v>
      </c>
      <c r="P419" s="8">
        <f>IFERROR(Table1[[#This Row],[pledged]]/Table1[[#This Row],[backers_count]],0)</f>
        <v>202.42307692307693</v>
      </c>
      <c r="Q419" t="str">
        <f>LEFT(Table1[[#This Row],[Category and Sub-Category]],FIND("/",Table1[[#This Row],[Category and Sub-Category]])-1)</f>
        <v>film &amp; video</v>
      </c>
      <c r="R419" t="str">
        <f>RIGHT(Table1[[#This Row],[Category and Sub-Category]],LEN(Table1[[#This Row],[Category and Sub-Category]])-FIND("/",Table1[[#This Row],[Category and Sub-Category]]))</f>
        <v>documentary</v>
      </c>
      <c r="S419" s="13">
        <f>(((Table1[[#This Row],[launched_at]]/60)/60)/24)+DATE(1970,1,1)</f>
        <v>41360.970601851855</v>
      </c>
      <c r="T419" s="13">
        <f>(((Table1[[#This Row],[deadline]]/60)/60)/24)+DATE(1970,1,1)</f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Table1[[#This Row],[pledged]]/Table1[[#This Row],[goal]]</f>
        <v>1.0063392857142857</v>
      </c>
      <c r="P420" s="8">
        <f>IFERROR(Table1[[#This Row],[pledged]]/Table1[[#This Row],[backers_count]],0)</f>
        <v>216.75</v>
      </c>
      <c r="Q420" t="str">
        <f>LEFT(Table1[[#This Row],[Category and Sub-Category]],FIND("/",Table1[[#This Row],[Category and Sub-Category]])-1)</f>
        <v>film &amp; video</v>
      </c>
      <c r="R420" t="str">
        <f>RIGHT(Table1[[#This Row],[Category and Sub-Category]],LEN(Table1[[#This Row],[Category and Sub-Category]])-FIND("/",Table1[[#This Row],[Category and Sub-Category]]))</f>
        <v>documentary</v>
      </c>
      <c r="S420" s="13">
        <f>(((Table1[[#This Row],[launched_at]]/60)/60)/24)+DATE(1970,1,1)</f>
        <v>42178.282372685186</v>
      </c>
      <c r="T420" s="13">
        <f>(((Table1[[#This Row],[deadline]]/60)/60)/24)+DATE(1970,1,1)</f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Table1[[#This Row],[pledged]]/Table1[[#This Row],[goal]]</f>
        <v>1.004375</v>
      </c>
      <c r="P421" s="8">
        <f>IFERROR(Table1[[#This Row],[pledged]]/Table1[[#This Row],[backers_count]],0)</f>
        <v>110.06849315068493</v>
      </c>
      <c r="Q421" t="str">
        <f>LEFT(Table1[[#This Row],[Category and Sub-Category]],FIND("/",Table1[[#This Row],[Category and Sub-Category]])-1)</f>
        <v>film &amp; video</v>
      </c>
      <c r="R421" t="str">
        <f>RIGHT(Table1[[#This Row],[Category and Sub-Category]],LEN(Table1[[#This Row],[Category and Sub-Category]])-FIND("/",Table1[[#This Row],[Category and Sub-Category]]))</f>
        <v>documentary</v>
      </c>
      <c r="S421" s="13">
        <f>(((Table1[[#This Row],[launched_at]]/60)/60)/24)+DATE(1970,1,1)</f>
        <v>41394.842442129629</v>
      </c>
      <c r="T421" s="13">
        <f>(((Table1[[#This Row],[deadline]]/60)/60)/24)+DATE(1970,1,1)</f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Table1[[#This Row],[pledged]]/Table1[[#This Row],[goal]]</f>
        <v>4.3939393939393936E-3</v>
      </c>
      <c r="P422" s="8">
        <f>IFERROR(Table1[[#This Row],[pledged]]/Table1[[#This Row],[backers_count]],0)</f>
        <v>4.833333333333333</v>
      </c>
      <c r="Q422" t="str">
        <f>LEFT(Table1[[#This Row],[Category and Sub-Category]],FIND("/",Table1[[#This Row],[Category and Sub-Category]])-1)</f>
        <v>film &amp; video</v>
      </c>
      <c r="R422" t="str">
        <f>RIGHT(Table1[[#This Row],[Category and Sub-Category]],LEN(Table1[[#This Row],[Category and Sub-Category]])-FIND("/",Table1[[#This Row],[Category and Sub-Category]]))</f>
        <v>animation</v>
      </c>
      <c r="S422" s="13">
        <f>(((Table1[[#This Row],[launched_at]]/60)/60)/24)+DATE(1970,1,1)</f>
        <v>41682.23646990741</v>
      </c>
      <c r="T422" s="13">
        <f>(((Table1[[#This Row],[deadline]]/60)/60)/24)+DATE(1970,1,1)</f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Table1[[#This Row],[pledged]]/Table1[[#This Row],[goal]]</f>
        <v>2.0066666666666667E-2</v>
      </c>
      <c r="P423" s="8">
        <f>IFERROR(Table1[[#This Row],[pledged]]/Table1[[#This Row],[backers_count]],0)</f>
        <v>50.166666666666664</v>
      </c>
      <c r="Q423" t="str">
        <f>LEFT(Table1[[#This Row],[Category and Sub-Category]],FIND("/",Table1[[#This Row],[Category and Sub-Category]])-1)</f>
        <v>film &amp; video</v>
      </c>
      <c r="R423" t="str">
        <f>RIGHT(Table1[[#This Row],[Category and Sub-Category]],LEN(Table1[[#This Row],[Category and Sub-Category]])-FIND("/",Table1[[#This Row],[Category and Sub-Category]]))</f>
        <v>animation</v>
      </c>
      <c r="S423" s="13">
        <f>(((Table1[[#This Row],[launched_at]]/60)/60)/24)+DATE(1970,1,1)</f>
        <v>42177.491388888884</v>
      </c>
      <c r="T423" s="13">
        <f>(((Table1[[#This Row],[deadline]]/60)/60)/24)+DATE(1970,1,1)</f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Table1[[#This Row],[pledged]]/Table1[[#This Row],[goal]]</f>
        <v>1.0749999999999999E-2</v>
      </c>
      <c r="P424" s="8">
        <f>IFERROR(Table1[[#This Row],[pledged]]/Table1[[#This Row],[backers_count]],0)</f>
        <v>35.833333333333336</v>
      </c>
      <c r="Q424" t="str">
        <f>LEFT(Table1[[#This Row],[Category and Sub-Category]],FIND("/",Table1[[#This Row],[Category and Sub-Category]])-1)</f>
        <v>film &amp; video</v>
      </c>
      <c r="R424" t="str">
        <f>RIGHT(Table1[[#This Row],[Category and Sub-Category]],LEN(Table1[[#This Row],[Category and Sub-Category]])-FIND("/",Table1[[#This Row],[Category and Sub-Category]]))</f>
        <v>animation</v>
      </c>
      <c r="S424" s="13">
        <f>(((Table1[[#This Row],[launched_at]]/60)/60)/24)+DATE(1970,1,1)</f>
        <v>41863.260381944441</v>
      </c>
      <c r="T424" s="13">
        <f>(((Table1[[#This Row],[deadline]]/60)/60)/24)+DATE(1970,1,1)</f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Table1[[#This Row],[pledged]]/Table1[[#This Row],[goal]]</f>
        <v>7.6499999999999997E-3</v>
      </c>
      <c r="P425" s="8">
        <f>IFERROR(Table1[[#This Row],[pledged]]/Table1[[#This Row],[backers_count]],0)</f>
        <v>11.76923076923077</v>
      </c>
      <c r="Q425" t="str">
        <f>LEFT(Table1[[#This Row],[Category and Sub-Category]],FIND("/",Table1[[#This Row],[Category and Sub-Category]])-1)</f>
        <v>film &amp; video</v>
      </c>
      <c r="R425" t="str">
        <f>RIGHT(Table1[[#This Row],[Category and Sub-Category]],LEN(Table1[[#This Row],[Category and Sub-Category]])-FIND("/",Table1[[#This Row],[Category and Sub-Category]]))</f>
        <v>animation</v>
      </c>
      <c r="S425" s="13">
        <f>(((Table1[[#This Row],[launched_at]]/60)/60)/24)+DATE(1970,1,1)</f>
        <v>41400.92627314815</v>
      </c>
      <c r="T425" s="13">
        <f>(((Table1[[#This Row],[deadline]]/60)/60)/24)+DATE(1970,1,1)</f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Table1[[#This Row],[pledged]]/Table1[[#This Row],[goal]]</f>
        <v>6.7966666666666675E-2</v>
      </c>
      <c r="P426" s="8">
        <f>IFERROR(Table1[[#This Row],[pledged]]/Table1[[#This Row],[backers_count]],0)</f>
        <v>40.78</v>
      </c>
      <c r="Q426" t="str">
        <f>LEFT(Table1[[#This Row],[Category and Sub-Category]],FIND("/",Table1[[#This Row],[Category and Sub-Category]])-1)</f>
        <v>film &amp; video</v>
      </c>
      <c r="R426" t="str">
        <f>RIGHT(Table1[[#This Row],[Category and Sub-Category]],LEN(Table1[[#This Row],[Category and Sub-Category]])-FIND("/",Table1[[#This Row],[Category and Sub-Category]]))</f>
        <v>animation</v>
      </c>
      <c r="S426" s="13">
        <f>(((Table1[[#This Row],[launched_at]]/60)/60)/24)+DATE(1970,1,1)</f>
        <v>40934.376145833332</v>
      </c>
      <c r="T426" s="13">
        <f>(((Table1[[#This Row],[deadline]]/60)/60)/24)+DATE(1970,1,1)</f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Table1[[#This Row],[pledged]]/Table1[[#This Row],[goal]]</f>
        <v>1.2E-4</v>
      </c>
      <c r="P427" s="8">
        <f>IFERROR(Table1[[#This Row],[pledged]]/Table1[[#This Row],[backers_count]],0)</f>
        <v>3</v>
      </c>
      <c r="Q427" t="str">
        <f>LEFT(Table1[[#This Row],[Category and Sub-Category]],FIND("/",Table1[[#This Row],[Category and Sub-Category]])-1)</f>
        <v>film &amp; video</v>
      </c>
      <c r="R427" t="str">
        <f>RIGHT(Table1[[#This Row],[Category and Sub-Category]],LEN(Table1[[#This Row],[Category and Sub-Category]])-FIND("/",Table1[[#This Row],[Category and Sub-Category]]))</f>
        <v>animation</v>
      </c>
      <c r="S427" s="13">
        <f>(((Table1[[#This Row],[launched_at]]/60)/60)/24)+DATE(1970,1,1)</f>
        <v>42275.861157407402</v>
      </c>
      <c r="T427" s="13">
        <f>(((Table1[[#This Row],[deadline]]/60)/60)/24)+DATE(1970,1,1)</f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Table1[[#This Row],[pledged]]/Table1[[#This Row],[goal]]</f>
        <v>1.3299999999999999E-2</v>
      </c>
      <c r="P428" s="8">
        <f>IFERROR(Table1[[#This Row],[pledged]]/Table1[[#This Row],[backers_count]],0)</f>
        <v>16.625</v>
      </c>
      <c r="Q428" t="str">
        <f>LEFT(Table1[[#This Row],[Category and Sub-Category]],FIND("/",Table1[[#This Row],[Category and Sub-Category]])-1)</f>
        <v>film &amp; video</v>
      </c>
      <c r="R428" t="str">
        <f>RIGHT(Table1[[#This Row],[Category and Sub-Category]],LEN(Table1[[#This Row],[Category and Sub-Category]])-FIND("/",Table1[[#This Row],[Category and Sub-Category]]))</f>
        <v>animation</v>
      </c>
      <c r="S428" s="13">
        <f>(((Table1[[#This Row],[launched_at]]/60)/60)/24)+DATE(1970,1,1)</f>
        <v>42400.711967592593</v>
      </c>
      <c r="T428" s="13">
        <f>(((Table1[[#This Row],[deadline]]/60)/60)/24)+DATE(1970,1,1)</f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Table1[[#This Row],[pledged]]/Table1[[#This Row],[goal]]</f>
        <v>0</v>
      </c>
      <c r="P429" s="8">
        <f>IFERROR(Table1[[#This Row],[pledged]]/Table1[[#This Row],[backers_count]],0)</f>
        <v>0</v>
      </c>
      <c r="Q429" t="str">
        <f>LEFT(Table1[[#This Row],[Category and Sub-Category]],FIND("/",Table1[[#This Row],[Category and Sub-Category]])-1)</f>
        <v>film &amp; video</v>
      </c>
      <c r="R429" t="str">
        <f>RIGHT(Table1[[#This Row],[Category and Sub-Category]],LEN(Table1[[#This Row],[Category and Sub-Category]])-FIND("/",Table1[[#This Row],[Category and Sub-Category]]))</f>
        <v>animation</v>
      </c>
      <c r="S429" s="13">
        <f>(((Table1[[#This Row],[launched_at]]/60)/60)/24)+DATE(1970,1,1)</f>
        <v>42285.909027777772</v>
      </c>
      <c r="T429" s="13">
        <f>(((Table1[[#This Row],[deadline]]/60)/60)/24)+DATE(1970,1,1)</f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Table1[[#This Row],[pledged]]/Table1[[#This Row],[goal]]</f>
        <v>5.6333333333333332E-2</v>
      </c>
      <c r="P430" s="8">
        <f>IFERROR(Table1[[#This Row],[pledged]]/Table1[[#This Row],[backers_count]],0)</f>
        <v>52</v>
      </c>
      <c r="Q430" t="str">
        <f>LEFT(Table1[[#This Row],[Category and Sub-Category]],FIND("/",Table1[[#This Row],[Category and Sub-Category]])-1)</f>
        <v>film &amp; video</v>
      </c>
      <c r="R430" t="str">
        <f>RIGHT(Table1[[#This Row],[Category and Sub-Category]],LEN(Table1[[#This Row],[Category and Sub-Category]])-FIND("/",Table1[[#This Row],[Category and Sub-Category]]))</f>
        <v>animation</v>
      </c>
      <c r="S430" s="13">
        <f>(((Table1[[#This Row],[launched_at]]/60)/60)/24)+DATE(1970,1,1)</f>
        <v>41778.766724537039</v>
      </c>
      <c r="T430" s="13">
        <f>(((Table1[[#This Row],[deadline]]/60)/60)/24)+DATE(1970,1,1)</f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Table1[[#This Row],[pledged]]/Table1[[#This Row],[goal]]</f>
        <v>0</v>
      </c>
      <c r="P431" s="8">
        <f>IFERROR(Table1[[#This Row],[pledged]]/Table1[[#This Row],[backers_count]],0)</f>
        <v>0</v>
      </c>
      <c r="Q431" t="str">
        <f>LEFT(Table1[[#This Row],[Category and Sub-Category]],FIND("/",Table1[[#This Row],[Category and Sub-Category]])-1)</f>
        <v>film &amp; video</v>
      </c>
      <c r="R431" t="str">
        <f>RIGHT(Table1[[#This Row],[Category and Sub-Category]],LEN(Table1[[#This Row],[Category and Sub-Category]])-FIND("/",Table1[[#This Row],[Category and Sub-Category]]))</f>
        <v>animation</v>
      </c>
      <c r="S431" s="13">
        <f>(((Table1[[#This Row],[launched_at]]/60)/60)/24)+DATE(1970,1,1)</f>
        <v>40070.901412037041</v>
      </c>
      <c r="T431" s="13">
        <f>(((Table1[[#This Row],[deadline]]/60)/60)/24)+DATE(1970,1,1)</f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Table1[[#This Row],[pledged]]/Table1[[#This Row],[goal]]</f>
        <v>2.4E-2</v>
      </c>
      <c r="P432" s="8">
        <f>IFERROR(Table1[[#This Row],[pledged]]/Table1[[#This Row],[backers_count]],0)</f>
        <v>4.8</v>
      </c>
      <c r="Q432" t="str">
        <f>LEFT(Table1[[#This Row],[Category and Sub-Category]],FIND("/",Table1[[#This Row],[Category and Sub-Category]])-1)</f>
        <v>film &amp; video</v>
      </c>
      <c r="R432" t="str">
        <f>RIGHT(Table1[[#This Row],[Category and Sub-Category]],LEN(Table1[[#This Row],[Category and Sub-Category]])-FIND("/",Table1[[#This Row],[Category and Sub-Category]]))</f>
        <v>animation</v>
      </c>
      <c r="S432" s="13">
        <f>(((Table1[[#This Row],[launched_at]]/60)/60)/24)+DATE(1970,1,1)</f>
        <v>41513.107256944444</v>
      </c>
      <c r="T432" s="13">
        <f>(((Table1[[#This Row],[deadline]]/60)/60)/24)+DATE(1970,1,1)</f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Table1[[#This Row],[pledged]]/Table1[[#This Row],[goal]]</f>
        <v>0.13833333333333334</v>
      </c>
      <c r="P433" s="8">
        <f>IFERROR(Table1[[#This Row],[pledged]]/Table1[[#This Row],[backers_count]],0)</f>
        <v>51.875</v>
      </c>
      <c r="Q433" t="str">
        <f>LEFT(Table1[[#This Row],[Category and Sub-Category]],FIND("/",Table1[[#This Row],[Category and Sub-Category]])-1)</f>
        <v>film &amp; video</v>
      </c>
      <c r="R433" t="str">
        <f>RIGHT(Table1[[#This Row],[Category and Sub-Category]],LEN(Table1[[#This Row],[Category and Sub-Category]])-FIND("/",Table1[[#This Row],[Category and Sub-Category]]))</f>
        <v>animation</v>
      </c>
      <c r="S433" s="13">
        <f>(((Table1[[#This Row],[launched_at]]/60)/60)/24)+DATE(1970,1,1)</f>
        <v>42526.871331018512</v>
      </c>
      <c r="T433" s="13">
        <f>(((Table1[[#This Row],[deadline]]/60)/60)/24)+DATE(1970,1,1)</f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Table1[[#This Row],[pledged]]/Table1[[#This Row],[goal]]</f>
        <v>9.5000000000000001E-2</v>
      </c>
      <c r="P434" s="8">
        <f>IFERROR(Table1[[#This Row],[pledged]]/Table1[[#This Row],[backers_count]],0)</f>
        <v>71.25</v>
      </c>
      <c r="Q434" t="str">
        <f>LEFT(Table1[[#This Row],[Category and Sub-Category]],FIND("/",Table1[[#This Row],[Category and Sub-Category]])-1)</f>
        <v>film &amp; video</v>
      </c>
      <c r="R434" t="str">
        <f>RIGHT(Table1[[#This Row],[Category and Sub-Category]],LEN(Table1[[#This Row],[Category and Sub-Category]])-FIND("/",Table1[[#This Row],[Category and Sub-Category]]))</f>
        <v>animation</v>
      </c>
      <c r="S434" s="13">
        <f>(((Table1[[#This Row],[launched_at]]/60)/60)/24)+DATE(1970,1,1)</f>
        <v>42238.726631944446</v>
      </c>
      <c r="T434" s="13">
        <f>(((Table1[[#This Row],[deadline]]/60)/60)/24)+DATE(1970,1,1)</f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Table1[[#This Row],[pledged]]/Table1[[#This Row],[goal]]</f>
        <v>0</v>
      </c>
      <c r="P435" s="8">
        <f>IFERROR(Table1[[#This Row],[pledged]]/Table1[[#This Row],[backers_count]],0)</f>
        <v>0</v>
      </c>
      <c r="Q435" t="str">
        <f>LEFT(Table1[[#This Row],[Category and Sub-Category]],FIND("/",Table1[[#This Row],[Category and Sub-Category]])-1)</f>
        <v>film &amp; video</v>
      </c>
      <c r="R435" t="str">
        <f>RIGHT(Table1[[#This Row],[Category and Sub-Category]],LEN(Table1[[#This Row],[Category and Sub-Category]])-FIND("/",Table1[[#This Row],[Category and Sub-Category]]))</f>
        <v>animation</v>
      </c>
      <c r="S435" s="13">
        <f>(((Table1[[#This Row],[launched_at]]/60)/60)/24)+DATE(1970,1,1)</f>
        <v>42228.629884259266</v>
      </c>
      <c r="T435" s="13">
        <f>(((Table1[[#This Row],[deadline]]/60)/60)/24)+DATE(1970,1,1)</f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Table1[[#This Row],[pledged]]/Table1[[#This Row],[goal]]</f>
        <v>0.05</v>
      </c>
      <c r="P436" s="8">
        <f>IFERROR(Table1[[#This Row],[pledged]]/Table1[[#This Row],[backers_count]],0)</f>
        <v>62.5</v>
      </c>
      <c r="Q436" t="str">
        <f>LEFT(Table1[[#This Row],[Category and Sub-Category]],FIND("/",Table1[[#This Row],[Category and Sub-Category]])-1)</f>
        <v>film &amp; video</v>
      </c>
      <c r="R436" t="str">
        <f>RIGHT(Table1[[#This Row],[Category and Sub-Category]],LEN(Table1[[#This Row],[Category and Sub-Category]])-FIND("/",Table1[[#This Row],[Category and Sub-Category]]))</f>
        <v>animation</v>
      </c>
      <c r="S436" s="13">
        <f>(((Table1[[#This Row],[launched_at]]/60)/60)/24)+DATE(1970,1,1)</f>
        <v>41576.834513888891</v>
      </c>
      <c r="T436" s="13">
        <f>(((Table1[[#This Row],[deadline]]/60)/60)/24)+DATE(1970,1,1)</f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Table1[[#This Row],[pledged]]/Table1[[#This Row],[goal]]</f>
        <v>2.7272727272727273E-5</v>
      </c>
      <c r="P437" s="8">
        <f>IFERROR(Table1[[#This Row],[pledged]]/Table1[[#This Row],[backers_count]],0)</f>
        <v>1</v>
      </c>
      <c r="Q437" t="str">
        <f>LEFT(Table1[[#This Row],[Category and Sub-Category]],FIND("/",Table1[[#This Row],[Category and Sub-Category]])-1)</f>
        <v>film &amp; video</v>
      </c>
      <c r="R437" t="str">
        <f>RIGHT(Table1[[#This Row],[Category and Sub-Category]],LEN(Table1[[#This Row],[Category and Sub-Category]])-FIND("/",Table1[[#This Row],[Category and Sub-Category]]))</f>
        <v>animation</v>
      </c>
      <c r="S437" s="13">
        <f>(((Table1[[#This Row],[launched_at]]/60)/60)/24)+DATE(1970,1,1)</f>
        <v>41500.747453703705</v>
      </c>
      <c r="T437" s="13">
        <f>(((Table1[[#This Row],[deadline]]/60)/60)/24)+DATE(1970,1,1)</f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Table1[[#This Row],[pledged]]/Table1[[#This Row],[goal]]</f>
        <v>0</v>
      </c>
      <c r="P438" s="8">
        <f>IFERROR(Table1[[#This Row],[pledged]]/Table1[[#This Row],[backers_count]],0)</f>
        <v>0</v>
      </c>
      <c r="Q438" t="str">
        <f>LEFT(Table1[[#This Row],[Category and Sub-Category]],FIND("/",Table1[[#This Row],[Category and Sub-Category]])-1)</f>
        <v>film &amp; video</v>
      </c>
      <c r="R438" t="str">
        <f>RIGHT(Table1[[#This Row],[Category and Sub-Category]],LEN(Table1[[#This Row],[Category and Sub-Category]])-FIND("/",Table1[[#This Row],[Category and Sub-Category]]))</f>
        <v>animation</v>
      </c>
      <c r="S438" s="13">
        <f>(((Table1[[#This Row],[launched_at]]/60)/60)/24)+DATE(1970,1,1)</f>
        <v>41456.36241898148</v>
      </c>
      <c r="T438" s="13">
        <f>(((Table1[[#This Row],[deadline]]/60)/60)/24)+DATE(1970,1,1)</f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Table1[[#This Row],[pledged]]/Table1[[#This Row],[goal]]</f>
        <v>0</v>
      </c>
      <c r="P439" s="8">
        <f>IFERROR(Table1[[#This Row],[pledged]]/Table1[[#This Row],[backers_count]],0)</f>
        <v>0</v>
      </c>
      <c r="Q439" t="str">
        <f>LEFT(Table1[[#This Row],[Category and Sub-Category]],FIND("/",Table1[[#This Row],[Category and Sub-Category]])-1)</f>
        <v>film &amp; video</v>
      </c>
      <c r="R439" t="str">
        <f>RIGHT(Table1[[#This Row],[Category and Sub-Category]],LEN(Table1[[#This Row],[Category and Sub-Category]])-FIND("/",Table1[[#This Row],[Category and Sub-Category]]))</f>
        <v>animation</v>
      </c>
      <c r="S439" s="13">
        <f>(((Table1[[#This Row],[launched_at]]/60)/60)/24)+DATE(1970,1,1)</f>
        <v>42591.31858796296</v>
      </c>
      <c r="T439" s="13">
        <f>(((Table1[[#This Row],[deadline]]/60)/60)/24)+DATE(1970,1,1)</f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Table1[[#This Row],[pledged]]/Table1[[#This Row],[goal]]</f>
        <v>9.3799999999999994E-2</v>
      </c>
      <c r="P440" s="8">
        <f>IFERROR(Table1[[#This Row],[pledged]]/Table1[[#This Row],[backers_count]],0)</f>
        <v>170.54545454545453</v>
      </c>
      <c r="Q440" t="str">
        <f>LEFT(Table1[[#This Row],[Category and Sub-Category]],FIND("/",Table1[[#This Row],[Category and Sub-Category]])-1)</f>
        <v>film &amp; video</v>
      </c>
      <c r="R440" t="str">
        <f>RIGHT(Table1[[#This Row],[Category and Sub-Category]],LEN(Table1[[#This Row],[Category and Sub-Category]])-FIND("/",Table1[[#This Row],[Category and Sub-Category]]))</f>
        <v>animation</v>
      </c>
      <c r="S440" s="13">
        <f>(((Table1[[#This Row],[launched_at]]/60)/60)/24)+DATE(1970,1,1)</f>
        <v>42296.261087962965</v>
      </c>
      <c r="T440" s="13">
        <f>(((Table1[[#This Row],[deadline]]/60)/60)/24)+DATE(1970,1,1)</f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Table1[[#This Row],[pledged]]/Table1[[#This Row],[goal]]</f>
        <v>0</v>
      </c>
      <c r="P441" s="8">
        <f>IFERROR(Table1[[#This Row],[pledged]]/Table1[[#This Row],[backers_count]],0)</f>
        <v>0</v>
      </c>
      <c r="Q441" t="str">
        <f>LEFT(Table1[[#This Row],[Category and Sub-Category]],FIND("/",Table1[[#This Row],[Category and Sub-Category]])-1)</f>
        <v>film &amp; video</v>
      </c>
      <c r="R441" t="str">
        <f>RIGHT(Table1[[#This Row],[Category and Sub-Category]],LEN(Table1[[#This Row],[Category and Sub-Category]])-FIND("/",Table1[[#This Row],[Category and Sub-Category]]))</f>
        <v>animation</v>
      </c>
      <c r="S441" s="13">
        <f>(((Table1[[#This Row],[launched_at]]/60)/60)/24)+DATE(1970,1,1)</f>
        <v>41919.761782407404</v>
      </c>
      <c r="T441" s="13">
        <f>(((Table1[[#This Row],[deadline]]/60)/60)/24)+DATE(1970,1,1)</f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Table1[[#This Row],[pledged]]/Table1[[#This Row],[goal]]</f>
        <v>1E-3</v>
      </c>
      <c r="P442" s="8">
        <f>IFERROR(Table1[[#This Row],[pledged]]/Table1[[#This Row],[backers_count]],0)</f>
        <v>5</v>
      </c>
      <c r="Q442" t="str">
        <f>LEFT(Table1[[#This Row],[Category and Sub-Category]],FIND("/",Table1[[#This Row],[Category and Sub-Category]])-1)</f>
        <v>film &amp; video</v>
      </c>
      <c r="R442" t="str">
        <f>RIGHT(Table1[[#This Row],[Category and Sub-Category]],LEN(Table1[[#This Row],[Category and Sub-Category]])-FIND("/",Table1[[#This Row],[Category and Sub-Category]]))</f>
        <v>animation</v>
      </c>
      <c r="S442" s="13">
        <f>(((Table1[[#This Row],[launched_at]]/60)/60)/24)+DATE(1970,1,1)</f>
        <v>42423.985567129625</v>
      </c>
      <c r="T442" s="13">
        <f>(((Table1[[#This Row],[deadline]]/60)/60)/24)+DATE(1970,1,1)</f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Table1[[#This Row],[pledged]]/Table1[[#This Row],[goal]]</f>
        <v>0</v>
      </c>
      <c r="P443" s="8">
        <f>IFERROR(Table1[[#This Row],[pledged]]/Table1[[#This Row],[backers_count]],0)</f>
        <v>0</v>
      </c>
      <c r="Q443" t="str">
        <f>LEFT(Table1[[#This Row],[Category and Sub-Category]],FIND("/",Table1[[#This Row],[Category and Sub-Category]])-1)</f>
        <v>film &amp; video</v>
      </c>
      <c r="R443" t="str">
        <f>RIGHT(Table1[[#This Row],[Category and Sub-Category]],LEN(Table1[[#This Row],[Category and Sub-Category]])-FIND("/",Table1[[#This Row],[Category and Sub-Category]]))</f>
        <v>animation</v>
      </c>
      <c r="S443" s="13">
        <f>(((Table1[[#This Row],[launched_at]]/60)/60)/24)+DATE(1970,1,1)</f>
        <v>41550.793935185182</v>
      </c>
      <c r="T443" s="13">
        <f>(((Table1[[#This Row],[deadline]]/60)/60)/24)+DATE(1970,1,1)</f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Table1[[#This Row],[pledged]]/Table1[[#This Row],[goal]]</f>
        <v>0.39358823529411763</v>
      </c>
      <c r="P444" s="8">
        <f>IFERROR(Table1[[#This Row],[pledged]]/Table1[[#This Row],[backers_count]],0)</f>
        <v>393.58823529411762</v>
      </c>
      <c r="Q444" t="str">
        <f>LEFT(Table1[[#This Row],[Category and Sub-Category]],FIND("/",Table1[[#This Row],[Category and Sub-Category]])-1)</f>
        <v>film &amp; video</v>
      </c>
      <c r="R444" t="str">
        <f>RIGHT(Table1[[#This Row],[Category and Sub-Category]],LEN(Table1[[#This Row],[Category and Sub-Category]])-FIND("/",Table1[[#This Row],[Category and Sub-Category]]))</f>
        <v>animation</v>
      </c>
      <c r="S444" s="13">
        <f>(((Table1[[#This Row],[launched_at]]/60)/60)/24)+DATE(1970,1,1)</f>
        <v>42024.888692129629</v>
      </c>
      <c r="T444" s="13">
        <f>(((Table1[[#This Row],[deadline]]/60)/60)/24)+DATE(1970,1,1)</f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Table1[[#This Row],[pledged]]/Table1[[#This Row],[goal]]</f>
        <v>1E-3</v>
      </c>
      <c r="P445" s="8">
        <f>IFERROR(Table1[[#This Row],[pledged]]/Table1[[#This Row],[backers_count]],0)</f>
        <v>5</v>
      </c>
      <c r="Q445" t="str">
        <f>LEFT(Table1[[#This Row],[Category and Sub-Category]],FIND("/",Table1[[#This Row],[Category and Sub-Category]])-1)</f>
        <v>film &amp; video</v>
      </c>
      <c r="R445" t="str">
        <f>RIGHT(Table1[[#This Row],[Category and Sub-Category]],LEN(Table1[[#This Row],[Category and Sub-Category]])-FIND("/",Table1[[#This Row],[Category and Sub-Category]]))</f>
        <v>animation</v>
      </c>
      <c r="S445" s="13">
        <f>(((Table1[[#This Row],[launched_at]]/60)/60)/24)+DATE(1970,1,1)</f>
        <v>41650.015057870369</v>
      </c>
      <c r="T445" s="13">
        <f>(((Table1[[#This Row],[deadline]]/60)/60)/24)+DATE(1970,1,1)</f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Table1[[#This Row],[pledged]]/Table1[[#This Row],[goal]]</f>
        <v>0.05</v>
      </c>
      <c r="P446" s="8">
        <f>IFERROR(Table1[[#This Row],[pledged]]/Table1[[#This Row],[backers_count]],0)</f>
        <v>50</v>
      </c>
      <c r="Q446" t="str">
        <f>LEFT(Table1[[#This Row],[Category and Sub-Category]],FIND("/",Table1[[#This Row],[Category and Sub-Category]])-1)</f>
        <v>film &amp; video</v>
      </c>
      <c r="R446" t="str">
        <f>RIGHT(Table1[[#This Row],[Category and Sub-Category]],LEN(Table1[[#This Row],[Category and Sub-Category]])-FIND("/",Table1[[#This Row],[Category and Sub-Category]]))</f>
        <v>animation</v>
      </c>
      <c r="S446" s="13">
        <f>(((Table1[[#This Row],[launched_at]]/60)/60)/24)+DATE(1970,1,1)</f>
        <v>40894.906956018516</v>
      </c>
      <c r="T446" s="13">
        <f>(((Table1[[#This Row],[deadline]]/60)/60)/24)+DATE(1970,1,1)</f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Table1[[#This Row],[pledged]]/Table1[[#This Row],[goal]]</f>
        <v>3.3333333333333335E-5</v>
      </c>
      <c r="P447" s="8">
        <f>IFERROR(Table1[[#This Row],[pledged]]/Table1[[#This Row],[backers_count]],0)</f>
        <v>1</v>
      </c>
      <c r="Q447" t="str">
        <f>LEFT(Table1[[#This Row],[Category and Sub-Category]],FIND("/",Table1[[#This Row],[Category and Sub-Category]])-1)</f>
        <v>film &amp; video</v>
      </c>
      <c r="R447" t="str">
        <f>RIGHT(Table1[[#This Row],[Category and Sub-Category]],LEN(Table1[[#This Row],[Category and Sub-Category]])-FIND("/",Table1[[#This Row],[Category and Sub-Category]]))</f>
        <v>animation</v>
      </c>
      <c r="S447" s="13">
        <f>(((Table1[[#This Row],[launched_at]]/60)/60)/24)+DATE(1970,1,1)</f>
        <v>42130.335358796292</v>
      </c>
      <c r="T447" s="13">
        <f>(((Table1[[#This Row],[deadline]]/60)/60)/24)+DATE(1970,1,1)</f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Table1[[#This Row],[pledged]]/Table1[[#This Row],[goal]]</f>
        <v>7.2952380952380949E-2</v>
      </c>
      <c r="P448" s="8">
        <f>IFERROR(Table1[[#This Row],[pledged]]/Table1[[#This Row],[backers_count]],0)</f>
        <v>47.875</v>
      </c>
      <c r="Q448" t="str">
        <f>LEFT(Table1[[#This Row],[Category and Sub-Category]],FIND("/",Table1[[#This Row],[Category and Sub-Category]])-1)</f>
        <v>film &amp; video</v>
      </c>
      <c r="R448" t="str">
        <f>RIGHT(Table1[[#This Row],[Category and Sub-Category]],LEN(Table1[[#This Row],[Category and Sub-Category]])-FIND("/",Table1[[#This Row],[Category and Sub-Category]]))</f>
        <v>animation</v>
      </c>
      <c r="S448" s="13">
        <f>(((Table1[[#This Row],[launched_at]]/60)/60)/24)+DATE(1970,1,1)</f>
        <v>42037.083564814813</v>
      </c>
      <c r="T448" s="13">
        <f>(((Table1[[#This Row],[deadline]]/60)/60)/24)+DATE(1970,1,1)</f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Table1[[#This Row],[pledged]]/Table1[[#This Row],[goal]]</f>
        <v>1.6666666666666666E-4</v>
      </c>
      <c r="P449" s="8">
        <f>IFERROR(Table1[[#This Row],[pledged]]/Table1[[#This Row],[backers_count]],0)</f>
        <v>5</v>
      </c>
      <c r="Q449" t="str">
        <f>LEFT(Table1[[#This Row],[Category and Sub-Category]],FIND("/",Table1[[#This Row],[Category and Sub-Category]])-1)</f>
        <v>film &amp; video</v>
      </c>
      <c r="R449" t="str">
        <f>RIGHT(Table1[[#This Row],[Category and Sub-Category]],LEN(Table1[[#This Row],[Category and Sub-Category]])-FIND("/",Table1[[#This Row],[Category and Sub-Category]]))</f>
        <v>animation</v>
      </c>
      <c r="S449" s="13">
        <f>(((Table1[[#This Row],[launched_at]]/60)/60)/24)+DATE(1970,1,1)</f>
        <v>41331.555127314816</v>
      </c>
      <c r="T449" s="13">
        <f>(((Table1[[#This Row],[deadline]]/60)/60)/24)+DATE(1970,1,1)</f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Table1[[#This Row],[pledged]]/Table1[[#This Row],[goal]]</f>
        <v>3.2804E-2</v>
      </c>
      <c r="P450" s="8">
        <f>IFERROR(Table1[[#This Row],[pledged]]/Table1[[#This Row],[backers_count]],0)</f>
        <v>20.502500000000001</v>
      </c>
      <c r="Q450" t="str">
        <f>LEFT(Table1[[#This Row],[Category and Sub-Category]],FIND("/",Table1[[#This Row],[Category and Sub-Category]])-1)</f>
        <v>film &amp; video</v>
      </c>
      <c r="R450" t="str">
        <f>RIGHT(Table1[[#This Row],[Category and Sub-Category]],LEN(Table1[[#This Row],[Category and Sub-Category]])-FIND("/",Table1[[#This Row],[Category and Sub-Category]]))</f>
        <v>animation</v>
      </c>
      <c r="S450" s="13">
        <f>(((Table1[[#This Row],[launched_at]]/60)/60)/24)+DATE(1970,1,1)</f>
        <v>41753.758043981477</v>
      </c>
      <c r="T450" s="13">
        <f>(((Table1[[#This Row],[deadline]]/60)/60)/24)+DATE(1970,1,1)</f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Table1[[#This Row],[pledged]]/Table1[[#This Row],[goal]]</f>
        <v>2.2499999999999999E-2</v>
      </c>
      <c r="P451" s="8">
        <f>IFERROR(Table1[[#This Row],[pledged]]/Table1[[#This Row],[backers_count]],0)</f>
        <v>9</v>
      </c>
      <c r="Q451" t="str">
        <f>LEFT(Table1[[#This Row],[Category and Sub-Category]],FIND("/",Table1[[#This Row],[Category and Sub-Category]])-1)</f>
        <v>film &amp; video</v>
      </c>
      <c r="R451" t="str">
        <f>RIGHT(Table1[[#This Row],[Category and Sub-Category]],LEN(Table1[[#This Row],[Category and Sub-Category]])-FIND("/",Table1[[#This Row],[Category and Sub-Category]]))</f>
        <v>animation</v>
      </c>
      <c r="S451" s="13">
        <f>(((Table1[[#This Row],[launched_at]]/60)/60)/24)+DATE(1970,1,1)</f>
        <v>41534.568113425928</v>
      </c>
      <c r="T451" s="13">
        <f>(((Table1[[#This Row],[deadline]]/60)/60)/24)+DATE(1970,1,1)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Table1[[#This Row],[pledged]]/Table1[[#This Row],[goal]]</f>
        <v>7.92E-3</v>
      </c>
      <c r="P452" s="8">
        <f>IFERROR(Table1[[#This Row],[pledged]]/Table1[[#This Row],[backers_count]],0)</f>
        <v>56.571428571428569</v>
      </c>
      <c r="Q452" t="str">
        <f>LEFT(Table1[[#This Row],[Category and Sub-Category]],FIND("/",Table1[[#This Row],[Category and Sub-Category]])-1)</f>
        <v>film &amp; video</v>
      </c>
      <c r="R452" t="str">
        <f>RIGHT(Table1[[#This Row],[Category and Sub-Category]],LEN(Table1[[#This Row],[Category and Sub-Category]])-FIND("/",Table1[[#This Row],[Category and Sub-Category]]))</f>
        <v>animation</v>
      </c>
      <c r="S452" s="13">
        <f>(((Table1[[#This Row],[launched_at]]/60)/60)/24)+DATE(1970,1,1)</f>
        <v>41654.946759259255</v>
      </c>
      <c r="T452" s="13">
        <f>(((Table1[[#This Row],[deadline]]/60)/60)/24)+DATE(1970,1,1)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Table1[[#This Row],[pledged]]/Table1[[#This Row],[goal]]</f>
        <v>0</v>
      </c>
      <c r="P453" s="8">
        <f>IFERROR(Table1[[#This Row],[pledged]]/Table1[[#This Row],[backers_count]],0)</f>
        <v>0</v>
      </c>
      <c r="Q453" t="str">
        <f>LEFT(Table1[[#This Row],[Category and Sub-Category]],FIND("/",Table1[[#This Row],[Category and Sub-Category]])-1)</f>
        <v>film &amp; video</v>
      </c>
      <c r="R453" t="str">
        <f>RIGHT(Table1[[#This Row],[Category and Sub-Category]],LEN(Table1[[#This Row],[Category and Sub-Category]])-FIND("/",Table1[[#This Row],[Category and Sub-Category]]))</f>
        <v>animation</v>
      </c>
      <c r="S453" s="13">
        <f>(((Table1[[#This Row],[launched_at]]/60)/60)/24)+DATE(1970,1,1)</f>
        <v>41634.715173611112</v>
      </c>
      <c r="T453" s="13">
        <f>(((Table1[[#This Row],[deadline]]/60)/60)/24)+DATE(1970,1,1)</f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Table1[[#This Row],[pledged]]/Table1[[#This Row],[goal]]</f>
        <v>0.64</v>
      </c>
      <c r="P454" s="8">
        <f>IFERROR(Table1[[#This Row],[pledged]]/Table1[[#This Row],[backers_count]],0)</f>
        <v>40</v>
      </c>
      <c r="Q454" t="str">
        <f>LEFT(Table1[[#This Row],[Category and Sub-Category]],FIND("/",Table1[[#This Row],[Category and Sub-Category]])-1)</f>
        <v>film &amp; video</v>
      </c>
      <c r="R454" t="str">
        <f>RIGHT(Table1[[#This Row],[Category and Sub-Category]],LEN(Table1[[#This Row],[Category and Sub-Category]])-FIND("/",Table1[[#This Row],[Category and Sub-Category]]))</f>
        <v>animation</v>
      </c>
      <c r="S454" s="13">
        <f>(((Table1[[#This Row],[launched_at]]/60)/60)/24)+DATE(1970,1,1)</f>
        <v>42107.703877314809</v>
      </c>
      <c r="T454" s="13">
        <f>(((Table1[[#This Row],[deadline]]/60)/60)/24)+DATE(1970,1,1)</f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Table1[[#This Row],[pledged]]/Table1[[#This Row],[goal]]</f>
        <v>2.740447957839262E-4</v>
      </c>
      <c r="P455" s="8">
        <f>IFERROR(Table1[[#This Row],[pledged]]/Table1[[#This Row],[backers_count]],0)</f>
        <v>13</v>
      </c>
      <c r="Q455" t="str">
        <f>LEFT(Table1[[#This Row],[Category and Sub-Category]],FIND("/",Table1[[#This Row],[Category and Sub-Category]])-1)</f>
        <v>film &amp; video</v>
      </c>
      <c r="R455" t="str">
        <f>RIGHT(Table1[[#This Row],[Category and Sub-Category]],LEN(Table1[[#This Row],[Category and Sub-Category]])-FIND("/",Table1[[#This Row],[Category and Sub-Category]]))</f>
        <v>animation</v>
      </c>
      <c r="S455" s="13">
        <f>(((Table1[[#This Row],[launched_at]]/60)/60)/24)+DATE(1970,1,1)</f>
        <v>42038.824988425928</v>
      </c>
      <c r="T455" s="13">
        <f>(((Table1[[#This Row],[deadline]]/60)/60)/24)+DATE(1970,1,1)</f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Table1[[#This Row],[pledged]]/Table1[[#This Row],[goal]]</f>
        <v>8.2000000000000007E-3</v>
      </c>
      <c r="P456" s="8">
        <f>IFERROR(Table1[[#This Row],[pledged]]/Table1[[#This Row],[backers_count]],0)</f>
        <v>16.399999999999999</v>
      </c>
      <c r="Q456" t="str">
        <f>LEFT(Table1[[#This Row],[Category and Sub-Category]],FIND("/",Table1[[#This Row],[Category and Sub-Category]])-1)</f>
        <v>film &amp; video</v>
      </c>
      <c r="R456" t="str">
        <f>RIGHT(Table1[[#This Row],[Category and Sub-Category]],LEN(Table1[[#This Row],[Category and Sub-Category]])-FIND("/",Table1[[#This Row],[Category and Sub-Category]]))</f>
        <v>animation</v>
      </c>
      <c r="S456" s="13">
        <f>(((Table1[[#This Row],[launched_at]]/60)/60)/24)+DATE(1970,1,1)</f>
        <v>41938.717256944445</v>
      </c>
      <c r="T456" s="13">
        <f>(((Table1[[#This Row],[deadline]]/60)/60)/24)+DATE(1970,1,1)</f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Table1[[#This Row],[pledged]]/Table1[[#This Row],[goal]]</f>
        <v>6.9230769230769226E-4</v>
      </c>
      <c r="P457" s="8">
        <f>IFERROR(Table1[[#This Row],[pledged]]/Table1[[#This Row],[backers_count]],0)</f>
        <v>22.5</v>
      </c>
      <c r="Q457" t="str">
        <f>LEFT(Table1[[#This Row],[Category and Sub-Category]],FIND("/",Table1[[#This Row],[Category and Sub-Category]])-1)</f>
        <v>film &amp; video</v>
      </c>
      <c r="R457" t="str">
        <f>RIGHT(Table1[[#This Row],[Category and Sub-Category]],LEN(Table1[[#This Row],[Category and Sub-Category]])-FIND("/",Table1[[#This Row],[Category and Sub-Category]]))</f>
        <v>animation</v>
      </c>
      <c r="S457" s="13">
        <f>(((Table1[[#This Row],[launched_at]]/60)/60)/24)+DATE(1970,1,1)</f>
        <v>40971.002569444441</v>
      </c>
      <c r="T457" s="13">
        <f>(((Table1[[#This Row],[deadline]]/60)/60)/24)+DATE(1970,1,1)</f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Table1[[#This Row],[pledged]]/Table1[[#This Row],[goal]]</f>
        <v>6.8631863186318634E-3</v>
      </c>
      <c r="P458" s="8">
        <f>IFERROR(Table1[[#This Row],[pledged]]/Table1[[#This Row],[backers_count]],0)</f>
        <v>20.333333333333332</v>
      </c>
      <c r="Q458" t="str">
        <f>LEFT(Table1[[#This Row],[Category and Sub-Category]],FIND("/",Table1[[#This Row],[Category and Sub-Category]])-1)</f>
        <v>film &amp; video</v>
      </c>
      <c r="R458" t="str">
        <f>RIGHT(Table1[[#This Row],[Category and Sub-Category]],LEN(Table1[[#This Row],[Category and Sub-Category]])-FIND("/",Table1[[#This Row],[Category and Sub-Category]]))</f>
        <v>animation</v>
      </c>
      <c r="S458" s="13">
        <f>(((Table1[[#This Row],[launched_at]]/60)/60)/24)+DATE(1970,1,1)</f>
        <v>41547.694456018515</v>
      </c>
      <c r="T458" s="13">
        <f>(((Table1[[#This Row],[deadline]]/60)/60)/24)+DATE(1970,1,1)</f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Table1[[#This Row],[pledged]]/Table1[[#This Row],[goal]]</f>
        <v>0</v>
      </c>
      <c r="P459" s="8">
        <f>IFERROR(Table1[[#This Row],[pledged]]/Table1[[#This Row],[backers_count]],0)</f>
        <v>0</v>
      </c>
      <c r="Q459" t="str">
        <f>LEFT(Table1[[#This Row],[Category and Sub-Category]],FIND("/",Table1[[#This Row],[Category and Sub-Category]])-1)</f>
        <v>film &amp; video</v>
      </c>
      <c r="R459" t="str">
        <f>RIGHT(Table1[[#This Row],[Category and Sub-Category]],LEN(Table1[[#This Row],[Category and Sub-Category]])-FIND("/",Table1[[#This Row],[Category and Sub-Category]]))</f>
        <v>animation</v>
      </c>
      <c r="S459" s="13">
        <f>(((Table1[[#This Row],[launched_at]]/60)/60)/24)+DATE(1970,1,1)</f>
        <v>41837.767500000002</v>
      </c>
      <c r="T459" s="13">
        <f>(((Table1[[#This Row],[deadline]]/60)/60)/24)+DATE(1970,1,1)</f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Table1[[#This Row],[pledged]]/Table1[[#This Row],[goal]]</f>
        <v>8.2100000000000006E-2</v>
      </c>
      <c r="P460" s="8">
        <f>IFERROR(Table1[[#This Row],[pledged]]/Table1[[#This Row],[backers_count]],0)</f>
        <v>16.755102040816325</v>
      </c>
      <c r="Q460" t="str">
        <f>LEFT(Table1[[#This Row],[Category and Sub-Category]],FIND("/",Table1[[#This Row],[Category and Sub-Category]])-1)</f>
        <v>film &amp; video</v>
      </c>
      <c r="R460" t="str">
        <f>RIGHT(Table1[[#This Row],[Category and Sub-Category]],LEN(Table1[[#This Row],[Category and Sub-Category]])-FIND("/",Table1[[#This Row],[Category and Sub-Category]]))</f>
        <v>animation</v>
      </c>
      <c r="S460" s="13">
        <f>(((Table1[[#This Row],[launched_at]]/60)/60)/24)+DATE(1970,1,1)</f>
        <v>41378.69976851852</v>
      </c>
      <c r="T460" s="13">
        <f>(((Table1[[#This Row],[deadline]]/60)/60)/24)+DATE(1970,1,1)</f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Table1[[#This Row],[pledged]]/Table1[[#This Row],[goal]]</f>
        <v>6.4102564102564103E-4</v>
      </c>
      <c r="P461" s="8">
        <f>IFERROR(Table1[[#This Row],[pledged]]/Table1[[#This Row],[backers_count]],0)</f>
        <v>25</v>
      </c>
      <c r="Q461" t="str">
        <f>LEFT(Table1[[#This Row],[Category and Sub-Category]],FIND("/",Table1[[#This Row],[Category and Sub-Category]])-1)</f>
        <v>film &amp; video</v>
      </c>
      <c r="R461" t="str">
        <f>RIGHT(Table1[[#This Row],[Category and Sub-Category]],LEN(Table1[[#This Row],[Category and Sub-Category]])-FIND("/",Table1[[#This Row],[Category and Sub-Category]]))</f>
        <v>animation</v>
      </c>
      <c r="S461" s="13">
        <f>(((Table1[[#This Row],[launched_at]]/60)/60)/24)+DATE(1970,1,1)</f>
        <v>40800.6403587963</v>
      </c>
      <c r="T461" s="13">
        <f>(((Table1[[#This Row],[deadline]]/60)/60)/24)+DATE(1970,1,1)</f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Table1[[#This Row],[pledged]]/Table1[[#This Row],[goal]]</f>
        <v>2.9411764705882353E-3</v>
      </c>
      <c r="P462" s="8">
        <f>IFERROR(Table1[[#This Row],[pledged]]/Table1[[#This Row],[backers_count]],0)</f>
        <v>12.5</v>
      </c>
      <c r="Q462" t="str">
        <f>LEFT(Table1[[#This Row],[Category and Sub-Category]],FIND("/",Table1[[#This Row],[Category and Sub-Category]])-1)</f>
        <v>film &amp; video</v>
      </c>
      <c r="R462" t="str">
        <f>RIGHT(Table1[[#This Row],[Category and Sub-Category]],LEN(Table1[[#This Row],[Category and Sub-Category]])-FIND("/",Table1[[#This Row],[Category and Sub-Category]]))</f>
        <v>animation</v>
      </c>
      <c r="S462" s="13">
        <f>(((Table1[[#This Row],[launched_at]]/60)/60)/24)+DATE(1970,1,1)</f>
        <v>41759.542534722219</v>
      </c>
      <c r="T462" s="13">
        <f>(((Table1[[#This Row],[deadline]]/60)/60)/24)+DATE(1970,1,1)</f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Table1[[#This Row],[pledged]]/Table1[[#This Row],[goal]]</f>
        <v>0</v>
      </c>
      <c r="P463" s="8">
        <f>IFERROR(Table1[[#This Row],[pledged]]/Table1[[#This Row],[backers_count]],0)</f>
        <v>0</v>
      </c>
      <c r="Q463" t="str">
        <f>LEFT(Table1[[#This Row],[Category and Sub-Category]],FIND("/",Table1[[#This Row],[Category and Sub-Category]])-1)</f>
        <v>film &amp; video</v>
      </c>
      <c r="R463" t="str">
        <f>RIGHT(Table1[[#This Row],[Category and Sub-Category]],LEN(Table1[[#This Row],[Category and Sub-Category]])-FIND("/",Table1[[#This Row],[Category and Sub-Category]]))</f>
        <v>animation</v>
      </c>
      <c r="S463" s="13">
        <f>(((Table1[[#This Row],[launched_at]]/60)/60)/24)+DATE(1970,1,1)</f>
        <v>41407.84684027778</v>
      </c>
      <c r="T463" s="13">
        <f>(((Table1[[#This Row],[deadline]]/60)/60)/24)+DATE(1970,1,1)</f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Table1[[#This Row],[pledged]]/Table1[[#This Row],[goal]]</f>
        <v>0</v>
      </c>
      <c r="P464" s="8">
        <f>IFERROR(Table1[[#This Row],[pledged]]/Table1[[#This Row],[backers_count]],0)</f>
        <v>0</v>
      </c>
      <c r="Q464" t="str">
        <f>LEFT(Table1[[#This Row],[Category and Sub-Category]],FIND("/",Table1[[#This Row],[Category and Sub-Category]])-1)</f>
        <v>film &amp; video</v>
      </c>
      <c r="R464" t="str">
        <f>RIGHT(Table1[[#This Row],[Category and Sub-Category]],LEN(Table1[[#This Row],[Category and Sub-Category]])-FIND("/",Table1[[#This Row],[Category and Sub-Category]]))</f>
        <v>animation</v>
      </c>
      <c r="S464" s="13">
        <f>(((Table1[[#This Row],[launched_at]]/60)/60)/24)+DATE(1970,1,1)</f>
        <v>40705.126631944448</v>
      </c>
      <c r="T464" s="13">
        <f>(((Table1[[#This Row],[deadline]]/60)/60)/24)+DATE(1970,1,1)</f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Table1[[#This Row],[pledged]]/Table1[[#This Row],[goal]]</f>
        <v>2.2727272727272728E-2</v>
      </c>
      <c r="P465" s="8">
        <f>IFERROR(Table1[[#This Row],[pledged]]/Table1[[#This Row],[backers_count]],0)</f>
        <v>113.63636363636364</v>
      </c>
      <c r="Q465" t="str">
        <f>LEFT(Table1[[#This Row],[Category and Sub-Category]],FIND("/",Table1[[#This Row],[Category and Sub-Category]])-1)</f>
        <v>film &amp; video</v>
      </c>
      <c r="R465" t="str">
        <f>RIGHT(Table1[[#This Row],[Category and Sub-Category]],LEN(Table1[[#This Row],[Category and Sub-Category]])-FIND("/",Table1[[#This Row],[Category and Sub-Category]]))</f>
        <v>animation</v>
      </c>
      <c r="S465" s="13">
        <f>(((Table1[[#This Row],[launched_at]]/60)/60)/24)+DATE(1970,1,1)</f>
        <v>40750.710104166668</v>
      </c>
      <c r="T465" s="13">
        <f>(((Table1[[#This Row],[deadline]]/60)/60)/24)+DATE(1970,1,1)</f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Table1[[#This Row],[pledged]]/Table1[[#This Row],[goal]]</f>
        <v>9.9009900990099011E-4</v>
      </c>
      <c r="P466" s="8">
        <f>IFERROR(Table1[[#This Row],[pledged]]/Table1[[#This Row],[backers_count]],0)</f>
        <v>1</v>
      </c>
      <c r="Q466" t="str">
        <f>LEFT(Table1[[#This Row],[Category and Sub-Category]],FIND("/",Table1[[#This Row],[Category and Sub-Category]])-1)</f>
        <v>film &amp; video</v>
      </c>
      <c r="R466" t="str">
        <f>RIGHT(Table1[[#This Row],[Category and Sub-Category]],LEN(Table1[[#This Row],[Category and Sub-Category]])-FIND("/",Table1[[#This Row],[Category and Sub-Category]]))</f>
        <v>animation</v>
      </c>
      <c r="S466" s="13">
        <f>(((Table1[[#This Row],[launched_at]]/60)/60)/24)+DATE(1970,1,1)</f>
        <v>42488.848784722228</v>
      </c>
      <c r="T466" s="13">
        <f>(((Table1[[#This Row],[deadline]]/60)/60)/24)+DATE(1970,1,1)</f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Table1[[#This Row],[pledged]]/Table1[[#This Row],[goal]]</f>
        <v>0.26953125</v>
      </c>
      <c r="P467" s="8">
        <f>IFERROR(Table1[[#This Row],[pledged]]/Table1[[#This Row],[backers_count]],0)</f>
        <v>17.25</v>
      </c>
      <c r="Q467" t="str">
        <f>LEFT(Table1[[#This Row],[Category and Sub-Category]],FIND("/",Table1[[#This Row],[Category and Sub-Category]])-1)</f>
        <v>film &amp; video</v>
      </c>
      <c r="R467" t="str">
        <f>RIGHT(Table1[[#This Row],[Category and Sub-Category]],LEN(Table1[[#This Row],[Category and Sub-Category]])-FIND("/",Table1[[#This Row],[Category and Sub-Category]]))</f>
        <v>animation</v>
      </c>
      <c r="S467" s="13">
        <f>(((Table1[[#This Row],[launched_at]]/60)/60)/24)+DATE(1970,1,1)</f>
        <v>41801.120069444441</v>
      </c>
      <c r="T467" s="13">
        <f>(((Table1[[#This Row],[deadline]]/60)/60)/24)+DATE(1970,1,1)</f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Table1[[#This Row],[pledged]]/Table1[[#This Row],[goal]]</f>
        <v>7.6E-3</v>
      </c>
      <c r="P468" s="8">
        <f>IFERROR(Table1[[#This Row],[pledged]]/Table1[[#This Row],[backers_count]],0)</f>
        <v>15.2</v>
      </c>
      <c r="Q468" t="str">
        <f>LEFT(Table1[[#This Row],[Category and Sub-Category]],FIND("/",Table1[[#This Row],[Category and Sub-Category]])-1)</f>
        <v>film &amp; video</v>
      </c>
      <c r="R468" t="str">
        <f>RIGHT(Table1[[#This Row],[Category and Sub-Category]],LEN(Table1[[#This Row],[Category and Sub-Category]])-FIND("/",Table1[[#This Row],[Category and Sub-Category]]))</f>
        <v>animation</v>
      </c>
      <c r="S468" s="13">
        <f>(((Table1[[#This Row],[launched_at]]/60)/60)/24)+DATE(1970,1,1)</f>
        <v>41129.942870370374</v>
      </c>
      <c r="T468" s="13">
        <f>(((Table1[[#This Row],[deadline]]/60)/60)/24)+DATE(1970,1,1)</f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Table1[[#This Row],[pledged]]/Table1[[#This Row],[goal]]</f>
        <v>0.21575</v>
      </c>
      <c r="P469" s="8">
        <f>IFERROR(Table1[[#This Row],[pledged]]/Table1[[#This Row],[backers_count]],0)</f>
        <v>110.64102564102564</v>
      </c>
      <c r="Q469" t="str">
        <f>LEFT(Table1[[#This Row],[Category and Sub-Category]],FIND("/",Table1[[#This Row],[Category and Sub-Category]])-1)</f>
        <v>film &amp; video</v>
      </c>
      <c r="R469" t="str">
        <f>RIGHT(Table1[[#This Row],[Category and Sub-Category]],LEN(Table1[[#This Row],[Category and Sub-Category]])-FIND("/",Table1[[#This Row],[Category and Sub-Category]]))</f>
        <v>animation</v>
      </c>
      <c r="S469" s="13">
        <f>(((Table1[[#This Row],[launched_at]]/60)/60)/24)+DATE(1970,1,1)</f>
        <v>41135.679791666669</v>
      </c>
      <c r="T469" s="13">
        <f>(((Table1[[#This Row],[deadline]]/60)/60)/24)+DATE(1970,1,1)</f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Table1[[#This Row],[pledged]]/Table1[[#This Row],[goal]]</f>
        <v>0</v>
      </c>
      <c r="P470" s="8">
        <f>IFERROR(Table1[[#This Row],[pledged]]/Table1[[#This Row],[backers_count]],0)</f>
        <v>0</v>
      </c>
      <c r="Q470" t="str">
        <f>LEFT(Table1[[#This Row],[Category and Sub-Category]],FIND("/",Table1[[#This Row],[Category and Sub-Category]])-1)</f>
        <v>film &amp; video</v>
      </c>
      <c r="R470" t="str">
        <f>RIGHT(Table1[[#This Row],[Category and Sub-Category]],LEN(Table1[[#This Row],[Category and Sub-Category]])-FIND("/",Table1[[#This Row],[Category and Sub-Category]]))</f>
        <v>animation</v>
      </c>
      <c r="S470" s="13">
        <f>(((Table1[[#This Row],[launched_at]]/60)/60)/24)+DATE(1970,1,1)</f>
        <v>41041.167627314811</v>
      </c>
      <c r="T470" s="13">
        <f>(((Table1[[#This Row],[deadline]]/60)/60)/24)+DATE(1970,1,1)</f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Table1[[#This Row],[pledged]]/Table1[[#This Row],[goal]]</f>
        <v>0</v>
      </c>
      <c r="P471" s="8">
        <f>IFERROR(Table1[[#This Row],[pledged]]/Table1[[#This Row],[backers_count]],0)</f>
        <v>0</v>
      </c>
      <c r="Q471" t="str">
        <f>LEFT(Table1[[#This Row],[Category and Sub-Category]],FIND("/",Table1[[#This Row],[Category and Sub-Category]])-1)</f>
        <v>film &amp; video</v>
      </c>
      <c r="R471" t="str">
        <f>RIGHT(Table1[[#This Row],[Category and Sub-Category]],LEN(Table1[[#This Row],[Category and Sub-Category]])-FIND("/",Table1[[#This Row],[Category and Sub-Category]]))</f>
        <v>animation</v>
      </c>
      <c r="S471" s="13">
        <f>(((Table1[[#This Row],[launched_at]]/60)/60)/24)+DATE(1970,1,1)</f>
        <v>41827.989861111113</v>
      </c>
      <c r="T471" s="13">
        <f>(((Table1[[#This Row],[deadline]]/60)/60)/24)+DATE(1970,1,1)</f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Table1[[#This Row],[pledged]]/Table1[[#This Row],[goal]]</f>
        <v>1.0200000000000001E-2</v>
      </c>
      <c r="P472" s="8">
        <f>IFERROR(Table1[[#This Row],[pledged]]/Table1[[#This Row],[backers_count]],0)</f>
        <v>25.5</v>
      </c>
      <c r="Q472" t="str">
        <f>LEFT(Table1[[#This Row],[Category and Sub-Category]],FIND("/",Table1[[#This Row],[Category and Sub-Category]])-1)</f>
        <v>film &amp; video</v>
      </c>
      <c r="R472" t="str">
        <f>RIGHT(Table1[[#This Row],[Category and Sub-Category]],LEN(Table1[[#This Row],[Category and Sub-Category]])-FIND("/",Table1[[#This Row],[Category and Sub-Category]]))</f>
        <v>animation</v>
      </c>
      <c r="S472" s="13">
        <f>(((Table1[[#This Row],[launched_at]]/60)/60)/24)+DATE(1970,1,1)</f>
        <v>41605.167696759258</v>
      </c>
      <c r="T472" s="13">
        <f>(((Table1[[#This Row],[deadline]]/60)/60)/24)+DATE(1970,1,1)</f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Table1[[#This Row],[pledged]]/Table1[[#This Row],[goal]]</f>
        <v>0.11892727272727273</v>
      </c>
      <c r="P473" s="8">
        <f>IFERROR(Table1[[#This Row],[pledged]]/Table1[[#This Row],[backers_count]],0)</f>
        <v>38.476470588235294</v>
      </c>
      <c r="Q473" t="str">
        <f>LEFT(Table1[[#This Row],[Category and Sub-Category]],FIND("/",Table1[[#This Row],[Category and Sub-Category]])-1)</f>
        <v>film &amp; video</v>
      </c>
      <c r="R473" t="str">
        <f>RIGHT(Table1[[#This Row],[Category and Sub-Category]],LEN(Table1[[#This Row],[Category and Sub-Category]])-FIND("/",Table1[[#This Row],[Category and Sub-Category]]))</f>
        <v>animation</v>
      </c>
      <c r="S473" s="13">
        <f>(((Table1[[#This Row],[launched_at]]/60)/60)/24)+DATE(1970,1,1)</f>
        <v>41703.721979166665</v>
      </c>
      <c r="T473" s="13">
        <f>(((Table1[[#This Row],[deadline]]/60)/60)/24)+DATE(1970,1,1)</f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Table1[[#This Row],[pledged]]/Table1[[#This Row],[goal]]</f>
        <v>0.17624999999999999</v>
      </c>
      <c r="P474" s="8">
        <f>IFERROR(Table1[[#This Row],[pledged]]/Table1[[#This Row],[backers_count]],0)</f>
        <v>28.2</v>
      </c>
      <c r="Q474" t="str">
        <f>LEFT(Table1[[#This Row],[Category and Sub-Category]],FIND("/",Table1[[#This Row],[Category and Sub-Category]])-1)</f>
        <v>film &amp; video</v>
      </c>
      <c r="R474" t="str">
        <f>RIGHT(Table1[[#This Row],[Category and Sub-Category]],LEN(Table1[[#This Row],[Category and Sub-Category]])-FIND("/",Table1[[#This Row],[Category and Sub-Category]]))</f>
        <v>animation</v>
      </c>
      <c r="S474" s="13">
        <f>(((Table1[[#This Row],[launched_at]]/60)/60)/24)+DATE(1970,1,1)</f>
        <v>41844.922662037039</v>
      </c>
      <c r="T474" s="13">
        <f>(((Table1[[#This Row],[deadline]]/60)/60)/24)+DATE(1970,1,1)</f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Table1[[#This Row],[pledged]]/Table1[[#This Row],[goal]]</f>
        <v>2.87E-2</v>
      </c>
      <c r="P475" s="8">
        <f>IFERROR(Table1[[#This Row],[pledged]]/Table1[[#This Row],[backers_count]],0)</f>
        <v>61.5</v>
      </c>
      <c r="Q475" t="str">
        <f>LEFT(Table1[[#This Row],[Category and Sub-Category]],FIND("/",Table1[[#This Row],[Category and Sub-Category]])-1)</f>
        <v>film &amp; video</v>
      </c>
      <c r="R475" t="str">
        <f>RIGHT(Table1[[#This Row],[Category and Sub-Category]],LEN(Table1[[#This Row],[Category and Sub-Category]])-FIND("/",Table1[[#This Row],[Category and Sub-Category]]))</f>
        <v>animation</v>
      </c>
      <c r="S475" s="13">
        <f>(((Table1[[#This Row],[launched_at]]/60)/60)/24)+DATE(1970,1,1)</f>
        <v>41869.698136574072</v>
      </c>
      <c r="T475" s="13">
        <f>(((Table1[[#This Row],[deadline]]/60)/60)/24)+DATE(1970,1,1)</f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Table1[[#This Row],[pledged]]/Table1[[#This Row],[goal]]</f>
        <v>3.0303030303030303E-4</v>
      </c>
      <c r="P476" s="8">
        <f>IFERROR(Table1[[#This Row],[pledged]]/Table1[[#This Row],[backers_count]],0)</f>
        <v>1</v>
      </c>
      <c r="Q476" t="str">
        <f>LEFT(Table1[[#This Row],[Category and Sub-Category]],FIND("/",Table1[[#This Row],[Category and Sub-Category]])-1)</f>
        <v>film &amp; video</v>
      </c>
      <c r="R476" t="str">
        <f>RIGHT(Table1[[#This Row],[Category and Sub-Category]],LEN(Table1[[#This Row],[Category and Sub-Category]])-FIND("/",Table1[[#This Row],[Category and Sub-Category]]))</f>
        <v>animation</v>
      </c>
      <c r="S476" s="13">
        <f>(((Table1[[#This Row],[launched_at]]/60)/60)/24)+DATE(1970,1,1)</f>
        <v>42753.329039351855</v>
      </c>
      <c r="T476" s="13">
        <f>(((Table1[[#This Row],[deadline]]/60)/60)/24)+DATE(1970,1,1)</f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Table1[[#This Row],[pledged]]/Table1[[#This Row],[goal]]</f>
        <v>0</v>
      </c>
      <c r="P477" s="8">
        <f>IFERROR(Table1[[#This Row],[pledged]]/Table1[[#This Row],[backers_count]],0)</f>
        <v>0</v>
      </c>
      <c r="Q477" t="str">
        <f>LEFT(Table1[[#This Row],[Category and Sub-Category]],FIND("/",Table1[[#This Row],[Category and Sub-Category]])-1)</f>
        <v>film &amp; video</v>
      </c>
      <c r="R477" t="str">
        <f>RIGHT(Table1[[#This Row],[Category and Sub-Category]],LEN(Table1[[#This Row],[Category and Sub-Category]])-FIND("/",Table1[[#This Row],[Category and Sub-Category]]))</f>
        <v>animation</v>
      </c>
      <c r="S477" s="13">
        <f>(((Table1[[#This Row],[launched_at]]/60)/60)/24)+DATE(1970,1,1)</f>
        <v>42100.086145833338</v>
      </c>
      <c r="T477" s="13">
        <f>(((Table1[[#This Row],[deadline]]/60)/60)/24)+DATE(1970,1,1)</f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Table1[[#This Row],[pledged]]/Table1[[#This Row],[goal]]</f>
        <v>2.2302681818181819E-2</v>
      </c>
      <c r="P478" s="8">
        <f>IFERROR(Table1[[#This Row],[pledged]]/Table1[[#This Row],[backers_count]],0)</f>
        <v>39.569274193548388</v>
      </c>
      <c r="Q478" t="str">
        <f>LEFT(Table1[[#This Row],[Category and Sub-Category]],FIND("/",Table1[[#This Row],[Category and Sub-Category]])-1)</f>
        <v>film &amp; video</v>
      </c>
      <c r="R478" t="str">
        <f>RIGHT(Table1[[#This Row],[Category and Sub-Category]],LEN(Table1[[#This Row],[Category and Sub-Category]])-FIND("/",Table1[[#This Row],[Category and Sub-Category]]))</f>
        <v>animation</v>
      </c>
      <c r="S478" s="13">
        <f>(((Table1[[#This Row],[launched_at]]/60)/60)/24)+DATE(1970,1,1)</f>
        <v>41757.975011574075</v>
      </c>
      <c r="T478" s="13">
        <f>(((Table1[[#This Row],[deadline]]/60)/60)/24)+DATE(1970,1,1)</f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Table1[[#This Row],[pledged]]/Table1[[#This Row],[goal]]</f>
        <v>0</v>
      </c>
      <c r="P479" s="8">
        <f>IFERROR(Table1[[#This Row],[pledged]]/Table1[[#This Row],[backers_count]],0)</f>
        <v>0</v>
      </c>
      <c r="Q479" t="str">
        <f>LEFT(Table1[[#This Row],[Category and Sub-Category]],FIND("/",Table1[[#This Row],[Category and Sub-Category]])-1)</f>
        <v>film &amp; video</v>
      </c>
      <c r="R479" t="str">
        <f>RIGHT(Table1[[#This Row],[Category and Sub-Category]],LEN(Table1[[#This Row],[Category and Sub-Category]])-FIND("/",Table1[[#This Row],[Category and Sub-Category]]))</f>
        <v>animation</v>
      </c>
      <c r="S479" s="13">
        <f>(((Table1[[#This Row],[launched_at]]/60)/60)/24)+DATE(1970,1,1)</f>
        <v>40987.83488425926</v>
      </c>
      <c r="T479" s="13">
        <f>(((Table1[[#This Row],[deadline]]/60)/60)/24)+DATE(1970,1,1)</f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Table1[[#This Row],[pledged]]/Table1[[#This Row],[goal]]</f>
        <v>0</v>
      </c>
      <c r="P480" s="8">
        <f>IFERROR(Table1[[#This Row],[pledged]]/Table1[[#This Row],[backers_count]],0)</f>
        <v>0</v>
      </c>
      <c r="Q480" t="str">
        <f>LEFT(Table1[[#This Row],[Category and Sub-Category]],FIND("/",Table1[[#This Row],[Category and Sub-Category]])-1)</f>
        <v>film &amp; video</v>
      </c>
      <c r="R480" t="str">
        <f>RIGHT(Table1[[#This Row],[Category and Sub-Category]],LEN(Table1[[#This Row],[Category and Sub-Category]])-FIND("/",Table1[[#This Row],[Category and Sub-Category]]))</f>
        <v>animation</v>
      </c>
      <c r="S480" s="13">
        <f>(((Table1[[#This Row],[launched_at]]/60)/60)/24)+DATE(1970,1,1)</f>
        <v>42065.910983796297</v>
      </c>
      <c r="T480" s="13">
        <f>(((Table1[[#This Row],[deadline]]/60)/60)/24)+DATE(1970,1,1)</f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Table1[[#This Row],[pledged]]/Table1[[#This Row],[goal]]</f>
        <v>0.3256</v>
      </c>
      <c r="P481" s="8">
        <f>IFERROR(Table1[[#This Row],[pledged]]/Table1[[#This Row],[backers_count]],0)</f>
        <v>88.8</v>
      </c>
      <c r="Q481" t="str">
        <f>LEFT(Table1[[#This Row],[Category and Sub-Category]],FIND("/",Table1[[#This Row],[Category and Sub-Category]])-1)</f>
        <v>film &amp; video</v>
      </c>
      <c r="R481" t="str">
        <f>RIGHT(Table1[[#This Row],[Category and Sub-Category]],LEN(Table1[[#This Row],[Category and Sub-Category]])-FIND("/",Table1[[#This Row],[Category and Sub-Category]]))</f>
        <v>animation</v>
      </c>
      <c r="S481" s="13">
        <f>(((Table1[[#This Row],[launched_at]]/60)/60)/24)+DATE(1970,1,1)</f>
        <v>41904.407812500001</v>
      </c>
      <c r="T481" s="13">
        <f>(((Table1[[#This Row],[deadline]]/60)/60)/24)+DATE(1970,1,1)</f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Table1[[#This Row],[pledged]]/Table1[[#This Row],[goal]]</f>
        <v>0.19409999999999999</v>
      </c>
      <c r="P482" s="8">
        <f>IFERROR(Table1[[#This Row],[pledged]]/Table1[[#This Row],[backers_count]],0)</f>
        <v>55.457142857142856</v>
      </c>
      <c r="Q482" t="str">
        <f>LEFT(Table1[[#This Row],[Category and Sub-Category]],FIND("/",Table1[[#This Row],[Category and Sub-Category]])-1)</f>
        <v>film &amp; video</v>
      </c>
      <c r="R482" t="str">
        <f>RIGHT(Table1[[#This Row],[Category and Sub-Category]],LEN(Table1[[#This Row],[Category and Sub-Category]])-FIND("/",Table1[[#This Row],[Category and Sub-Category]]))</f>
        <v>animation</v>
      </c>
      <c r="S482" s="13">
        <f>(((Table1[[#This Row],[launched_at]]/60)/60)/24)+DATE(1970,1,1)</f>
        <v>41465.500173611108</v>
      </c>
      <c r="T482" s="13">
        <f>(((Table1[[#This Row],[deadline]]/60)/60)/24)+DATE(1970,1,1)</f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Table1[[#This Row],[pledged]]/Table1[[#This Row],[goal]]</f>
        <v>6.0999999999999999E-2</v>
      </c>
      <c r="P483" s="8">
        <f>IFERROR(Table1[[#This Row],[pledged]]/Table1[[#This Row],[backers_count]],0)</f>
        <v>87.142857142857139</v>
      </c>
      <c r="Q483" t="str">
        <f>LEFT(Table1[[#This Row],[Category and Sub-Category]],FIND("/",Table1[[#This Row],[Category and Sub-Category]])-1)</f>
        <v>film &amp; video</v>
      </c>
      <c r="R483" t="str">
        <f>RIGHT(Table1[[#This Row],[Category and Sub-Category]],LEN(Table1[[#This Row],[Category and Sub-Category]])-FIND("/",Table1[[#This Row],[Category and Sub-Category]]))</f>
        <v>animation</v>
      </c>
      <c r="S483" s="13">
        <f>(((Table1[[#This Row],[launched_at]]/60)/60)/24)+DATE(1970,1,1)</f>
        <v>41162.672326388885</v>
      </c>
      <c r="T483" s="13">
        <f>(((Table1[[#This Row],[deadline]]/60)/60)/24)+DATE(1970,1,1)</f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Table1[[#This Row],[pledged]]/Table1[[#This Row],[goal]]</f>
        <v>1E-3</v>
      </c>
      <c r="P484" s="8">
        <f>IFERROR(Table1[[#This Row],[pledged]]/Table1[[#This Row],[backers_count]],0)</f>
        <v>10</v>
      </c>
      <c r="Q484" t="str">
        <f>LEFT(Table1[[#This Row],[Category and Sub-Category]],FIND("/",Table1[[#This Row],[Category and Sub-Category]])-1)</f>
        <v>film &amp; video</v>
      </c>
      <c r="R484" t="str">
        <f>RIGHT(Table1[[#This Row],[Category and Sub-Category]],LEN(Table1[[#This Row],[Category and Sub-Category]])-FIND("/",Table1[[#This Row],[Category and Sub-Category]]))</f>
        <v>animation</v>
      </c>
      <c r="S484" s="13">
        <f>(((Table1[[#This Row],[launched_at]]/60)/60)/24)+DATE(1970,1,1)</f>
        <v>42447.896875000006</v>
      </c>
      <c r="T484" s="13">
        <f>(((Table1[[#This Row],[deadline]]/60)/60)/24)+DATE(1970,1,1)</f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Table1[[#This Row],[pledged]]/Table1[[#This Row],[goal]]</f>
        <v>0.502</v>
      </c>
      <c r="P485" s="8">
        <f>IFERROR(Table1[[#This Row],[pledged]]/Table1[[#This Row],[backers_count]],0)</f>
        <v>51.224489795918366</v>
      </c>
      <c r="Q485" t="str">
        <f>LEFT(Table1[[#This Row],[Category and Sub-Category]],FIND("/",Table1[[#This Row],[Category and Sub-Category]])-1)</f>
        <v>film &amp; video</v>
      </c>
      <c r="R485" t="str">
        <f>RIGHT(Table1[[#This Row],[Category and Sub-Category]],LEN(Table1[[#This Row],[Category and Sub-Category]])-FIND("/",Table1[[#This Row],[Category and Sub-Category]]))</f>
        <v>animation</v>
      </c>
      <c r="S485" s="13">
        <f>(((Table1[[#This Row],[launched_at]]/60)/60)/24)+DATE(1970,1,1)</f>
        <v>41243.197592592594</v>
      </c>
      <c r="T485" s="13">
        <f>(((Table1[[#This Row],[deadline]]/60)/60)/24)+DATE(1970,1,1)</f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Table1[[#This Row],[pledged]]/Table1[[#This Row],[goal]]</f>
        <v>1.8625E-3</v>
      </c>
      <c r="P486" s="8">
        <f>IFERROR(Table1[[#This Row],[pledged]]/Table1[[#This Row],[backers_count]],0)</f>
        <v>13.545454545454545</v>
      </c>
      <c r="Q486" t="str">
        <f>LEFT(Table1[[#This Row],[Category and Sub-Category]],FIND("/",Table1[[#This Row],[Category and Sub-Category]])-1)</f>
        <v>film &amp; video</v>
      </c>
      <c r="R486" t="str">
        <f>RIGHT(Table1[[#This Row],[Category and Sub-Category]],LEN(Table1[[#This Row],[Category and Sub-Category]])-FIND("/",Table1[[#This Row],[Category and Sub-Category]]))</f>
        <v>animation</v>
      </c>
      <c r="S486" s="13">
        <f>(((Table1[[#This Row],[launched_at]]/60)/60)/24)+DATE(1970,1,1)</f>
        <v>42272.93949074074</v>
      </c>
      <c r="T486" s="13">
        <f>(((Table1[[#This Row],[deadline]]/60)/60)/24)+DATE(1970,1,1)</f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Table1[[#This Row],[pledged]]/Table1[[#This Row],[goal]]</f>
        <v>0.21906971229845085</v>
      </c>
      <c r="P487" s="8">
        <f>IFERROR(Table1[[#This Row],[pledged]]/Table1[[#This Row],[backers_count]],0)</f>
        <v>66.520080000000007</v>
      </c>
      <c r="Q487" t="str">
        <f>LEFT(Table1[[#This Row],[Category and Sub-Category]],FIND("/",Table1[[#This Row],[Category and Sub-Category]])-1)</f>
        <v>film &amp; video</v>
      </c>
      <c r="R487" t="str">
        <f>RIGHT(Table1[[#This Row],[Category and Sub-Category]],LEN(Table1[[#This Row],[Category and Sub-Category]])-FIND("/",Table1[[#This Row],[Category and Sub-Category]]))</f>
        <v>animation</v>
      </c>
      <c r="S487" s="13">
        <f>(((Table1[[#This Row],[launched_at]]/60)/60)/24)+DATE(1970,1,1)</f>
        <v>41381.50577546296</v>
      </c>
      <c r="T487" s="13">
        <f>(((Table1[[#This Row],[deadline]]/60)/60)/24)+DATE(1970,1,1)</f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Table1[[#This Row],[pledged]]/Table1[[#This Row],[goal]]</f>
        <v>9.0909090909090904E-5</v>
      </c>
      <c r="P488" s="8">
        <f>IFERROR(Table1[[#This Row],[pledged]]/Table1[[#This Row],[backers_count]],0)</f>
        <v>50</v>
      </c>
      <c r="Q488" t="str">
        <f>LEFT(Table1[[#This Row],[Category and Sub-Category]],FIND("/",Table1[[#This Row],[Category and Sub-Category]])-1)</f>
        <v>film &amp; video</v>
      </c>
      <c r="R488" t="str">
        <f>RIGHT(Table1[[#This Row],[Category and Sub-Category]],LEN(Table1[[#This Row],[Category and Sub-Category]])-FIND("/",Table1[[#This Row],[Category and Sub-Category]]))</f>
        <v>animation</v>
      </c>
      <c r="S488" s="13">
        <f>(((Table1[[#This Row],[launched_at]]/60)/60)/24)+DATE(1970,1,1)</f>
        <v>41761.94258101852</v>
      </c>
      <c r="T488" s="13">
        <f>(((Table1[[#This Row],[deadline]]/60)/60)/24)+DATE(1970,1,1)</f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Table1[[#This Row],[pledged]]/Table1[[#This Row],[goal]]</f>
        <v>0</v>
      </c>
      <c r="P489" s="8">
        <f>IFERROR(Table1[[#This Row],[pledged]]/Table1[[#This Row],[backers_count]],0)</f>
        <v>0</v>
      </c>
      <c r="Q489" t="str">
        <f>LEFT(Table1[[#This Row],[Category and Sub-Category]],FIND("/",Table1[[#This Row],[Category and Sub-Category]])-1)</f>
        <v>film &amp; video</v>
      </c>
      <c r="R489" t="str">
        <f>RIGHT(Table1[[#This Row],[Category and Sub-Category]],LEN(Table1[[#This Row],[Category and Sub-Category]])-FIND("/",Table1[[#This Row],[Category and Sub-Category]]))</f>
        <v>animation</v>
      </c>
      <c r="S489" s="13">
        <f>(((Table1[[#This Row],[launched_at]]/60)/60)/24)+DATE(1970,1,1)</f>
        <v>42669.594837962963</v>
      </c>
      <c r="T489" s="13">
        <f>(((Table1[[#This Row],[deadline]]/60)/60)/24)+DATE(1970,1,1)</f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Table1[[#This Row],[pledged]]/Table1[[#This Row],[goal]]</f>
        <v>0</v>
      </c>
      <c r="P490" s="8">
        <f>IFERROR(Table1[[#This Row],[pledged]]/Table1[[#This Row],[backers_count]],0)</f>
        <v>0</v>
      </c>
      <c r="Q490" t="str">
        <f>LEFT(Table1[[#This Row],[Category and Sub-Category]],FIND("/",Table1[[#This Row],[Category and Sub-Category]])-1)</f>
        <v>film &amp; video</v>
      </c>
      <c r="R490" t="str">
        <f>RIGHT(Table1[[#This Row],[Category and Sub-Category]],LEN(Table1[[#This Row],[Category and Sub-Category]])-FIND("/",Table1[[#This Row],[Category and Sub-Category]]))</f>
        <v>animation</v>
      </c>
      <c r="S490" s="13">
        <f>(((Table1[[#This Row],[launched_at]]/60)/60)/24)+DATE(1970,1,1)</f>
        <v>42714.054398148146</v>
      </c>
      <c r="T490" s="13">
        <f>(((Table1[[#This Row],[deadline]]/60)/60)/24)+DATE(1970,1,1)</f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Table1[[#This Row],[pledged]]/Table1[[#This Row],[goal]]</f>
        <v>2.8667813379201833E-3</v>
      </c>
      <c r="P491" s="8">
        <f>IFERROR(Table1[[#This Row],[pledged]]/Table1[[#This Row],[backers_count]],0)</f>
        <v>71.666666666666671</v>
      </c>
      <c r="Q491" t="str">
        <f>LEFT(Table1[[#This Row],[Category and Sub-Category]],FIND("/",Table1[[#This Row],[Category and Sub-Category]])-1)</f>
        <v>film &amp; video</v>
      </c>
      <c r="R491" t="str">
        <f>RIGHT(Table1[[#This Row],[Category and Sub-Category]],LEN(Table1[[#This Row],[Category and Sub-Category]])-FIND("/",Table1[[#This Row],[Category and Sub-Category]]))</f>
        <v>animation</v>
      </c>
      <c r="S491" s="13">
        <f>(((Table1[[#This Row],[launched_at]]/60)/60)/24)+DATE(1970,1,1)</f>
        <v>40882.481666666667</v>
      </c>
      <c r="T491" s="13">
        <f>(((Table1[[#This Row],[deadline]]/60)/60)/24)+DATE(1970,1,1)</f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Table1[[#This Row],[pledged]]/Table1[[#This Row],[goal]]</f>
        <v>0</v>
      </c>
      <c r="P492" s="8">
        <f>IFERROR(Table1[[#This Row],[pledged]]/Table1[[#This Row],[backers_count]],0)</f>
        <v>0</v>
      </c>
      <c r="Q492" t="str">
        <f>LEFT(Table1[[#This Row],[Category and Sub-Category]],FIND("/",Table1[[#This Row],[Category and Sub-Category]])-1)</f>
        <v>film &amp; video</v>
      </c>
      <c r="R492" t="str">
        <f>RIGHT(Table1[[#This Row],[Category and Sub-Category]],LEN(Table1[[#This Row],[Category and Sub-Category]])-FIND("/",Table1[[#This Row],[Category and Sub-Category]]))</f>
        <v>animation</v>
      </c>
      <c r="S492" s="13">
        <f>(((Table1[[#This Row],[launched_at]]/60)/60)/24)+DATE(1970,1,1)</f>
        <v>41113.968576388892</v>
      </c>
      <c r="T492" s="13">
        <f>(((Table1[[#This Row],[deadline]]/60)/60)/24)+DATE(1970,1,1)</f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Table1[[#This Row],[pledged]]/Table1[[#This Row],[goal]]</f>
        <v>0</v>
      </c>
      <c r="P493" s="8">
        <f>IFERROR(Table1[[#This Row],[pledged]]/Table1[[#This Row],[backers_count]],0)</f>
        <v>0</v>
      </c>
      <c r="Q493" t="str">
        <f>LEFT(Table1[[#This Row],[Category and Sub-Category]],FIND("/",Table1[[#This Row],[Category and Sub-Category]])-1)</f>
        <v>film &amp; video</v>
      </c>
      <c r="R493" t="str">
        <f>RIGHT(Table1[[#This Row],[Category and Sub-Category]],LEN(Table1[[#This Row],[Category and Sub-Category]])-FIND("/",Table1[[#This Row],[Category and Sub-Category]]))</f>
        <v>animation</v>
      </c>
      <c r="S493" s="13">
        <f>(((Table1[[#This Row],[launched_at]]/60)/60)/24)+DATE(1970,1,1)</f>
        <v>42366.982627314821</v>
      </c>
      <c r="T493" s="13">
        <f>(((Table1[[#This Row],[deadline]]/60)/60)/24)+DATE(1970,1,1)</f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Table1[[#This Row],[pledged]]/Table1[[#This Row],[goal]]</f>
        <v>0</v>
      </c>
      <c r="P494" s="8">
        <f>IFERROR(Table1[[#This Row],[pledged]]/Table1[[#This Row],[backers_count]],0)</f>
        <v>0</v>
      </c>
      <c r="Q494" t="str">
        <f>LEFT(Table1[[#This Row],[Category and Sub-Category]],FIND("/",Table1[[#This Row],[Category and Sub-Category]])-1)</f>
        <v>film &amp; video</v>
      </c>
      <c r="R494" t="str">
        <f>RIGHT(Table1[[#This Row],[Category and Sub-Category]],LEN(Table1[[#This Row],[Category and Sub-Category]])-FIND("/",Table1[[#This Row],[Category and Sub-Category]]))</f>
        <v>animation</v>
      </c>
      <c r="S494" s="13">
        <f>(((Table1[[#This Row],[launched_at]]/60)/60)/24)+DATE(1970,1,1)</f>
        <v>42596.03506944445</v>
      </c>
      <c r="T494" s="13">
        <f>(((Table1[[#This Row],[deadline]]/60)/60)/24)+DATE(1970,1,1)</f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Table1[[#This Row],[pledged]]/Table1[[#This Row],[goal]]</f>
        <v>0</v>
      </c>
      <c r="P495" s="8">
        <f>IFERROR(Table1[[#This Row],[pledged]]/Table1[[#This Row],[backers_count]],0)</f>
        <v>0</v>
      </c>
      <c r="Q495" t="str">
        <f>LEFT(Table1[[#This Row],[Category and Sub-Category]],FIND("/",Table1[[#This Row],[Category and Sub-Category]])-1)</f>
        <v>film &amp; video</v>
      </c>
      <c r="R495" t="str">
        <f>RIGHT(Table1[[#This Row],[Category and Sub-Category]],LEN(Table1[[#This Row],[Category and Sub-Category]])-FIND("/",Table1[[#This Row],[Category and Sub-Category]]))</f>
        <v>animation</v>
      </c>
      <c r="S495" s="13">
        <f>(((Table1[[#This Row],[launched_at]]/60)/60)/24)+DATE(1970,1,1)</f>
        <v>42114.726134259254</v>
      </c>
      <c r="T495" s="13">
        <f>(((Table1[[#This Row],[deadline]]/60)/60)/24)+DATE(1970,1,1)</f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Table1[[#This Row],[pledged]]/Table1[[#This Row],[goal]]</f>
        <v>1.5499999999999999E-3</v>
      </c>
      <c r="P496" s="8">
        <f>IFERROR(Table1[[#This Row],[pledged]]/Table1[[#This Row],[backers_count]],0)</f>
        <v>10.333333333333334</v>
      </c>
      <c r="Q496" t="str">
        <f>LEFT(Table1[[#This Row],[Category and Sub-Category]],FIND("/",Table1[[#This Row],[Category and Sub-Category]])-1)</f>
        <v>film &amp; video</v>
      </c>
      <c r="R496" t="str">
        <f>RIGHT(Table1[[#This Row],[Category and Sub-Category]],LEN(Table1[[#This Row],[Category and Sub-Category]])-FIND("/",Table1[[#This Row],[Category and Sub-Category]]))</f>
        <v>animation</v>
      </c>
      <c r="S496" s="13">
        <f>(((Table1[[#This Row],[launched_at]]/60)/60)/24)+DATE(1970,1,1)</f>
        <v>41799.830613425926</v>
      </c>
      <c r="T496" s="13">
        <f>(((Table1[[#This Row],[deadline]]/60)/60)/24)+DATE(1970,1,1)</f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Table1[[#This Row],[pledged]]/Table1[[#This Row],[goal]]</f>
        <v>0</v>
      </c>
      <c r="P497" s="8">
        <f>IFERROR(Table1[[#This Row],[pledged]]/Table1[[#This Row],[backers_count]],0)</f>
        <v>0</v>
      </c>
      <c r="Q497" t="str">
        <f>LEFT(Table1[[#This Row],[Category and Sub-Category]],FIND("/",Table1[[#This Row],[Category and Sub-Category]])-1)</f>
        <v>film &amp; video</v>
      </c>
      <c r="R497" t="str">
        <f>RIGHT(Table1[[#This Row],[Category and Sub-Category]],LEN(Table1[[#This Row],[Category and Sub-Category]])-FIND("/",Table1[[#This Row],[Category and Sub-Category]]))</f>
        <v>animation</v>
      </c>
      <c r="S497" s="13">
        <f>(((Table1[[#This Row],[launched_at]]/60)/60)/24)+DATE(1970,1,1)</f>
        <v>42171.827604166669</v>
      </c>
      <c r="T497" s="13">
        <f>(((Table1[[#This Row],[deadline]]/60)/60)/24)+DATE(1970,1,1)</f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Table1[[#This Row],[pledged]]/Table1[[#This Row],[goal]]</f>
        <v>1.6666666666666667E-5</v>
      </c>
      <c r="P498" s="8">
        <f>IFERROR(Table1[[#This Row],[pledged]]/Table1[[#This Row],[backers_count]],0)</f>
        <v>1</v>
      </c>
      <c r="Q498" t="str">
        <f>LEFT(Table1[[#This Row],[Category and Sub-Category]],FIND("/",Table1[[#This Row],[Category and Sub-Category]])-1)</f>
        <v>film &amp; video</v>
      </c>
      <c r="R498" t="str">
        <f>RIGHT(Table1[[#This Row],[Category and Sub-Category]],LEN(Table1[[#This Row],[Category and Sub-Category]])-FIND("/",Table1[[#This Row],[Category and Sub-Category]]))</f>
        <v>animation</v>
      </c>
      <c r="S498" s="13">
        <f>(((Table1[[#This Row],[launched_at]]/60)/60)/24)+DATE(1970,1,1)</f>
        <v>41620.93141203704</v>
      </c>
      <c r="T498" s="13">
        <f>(((Table1[[#This Row],[deadline]]/60)/60)/24)+DATE(1970,1,1)</f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Table1[[#This Row],[pledged]]/Table1[[#This Row],[goal]]</f>
        <v>6.6964285714285711E-3</v>
      </c>
      <c r="P499" s="8">
        <f>IFERROR(Table1[[#This Row],[pledged]]/Table1[[#This Row],[backers_count]],0)</f>
        <v>10</v>
      </c>
      <c r="Q499" t="str">
        <f>LEFT(Table1[[#This Row],[Category and Sub-Category]],FIND("/",Table1[[#This Row],[Category and Sub-Category]])-1)</f>
        <v>film &amp; video</v>
      </c>
      <c r="R499" t="str">
        <f>RIGHT(Table1[[#This Row],[Category and Sub-Category]],LEN(Table1[[#This Row],[Category and Sub-Category]])-FIND("/",Table1[[#This Row],[Category and Sub-Category]]))</f>
        <v>animation</v>
      </c>
      <c r="S499" s="13">
        <f>(((Table1[[#This Row],[launched_at]]/60)/60)/24)+DATE(1970,1,1)</f>
        <v>41945.037789351853</v>
      </c>
      <c r="T499" s="13">
        <f>(((Table1[[#This Row],[deadline]]/60)/60)/24)+DATE(1970,1,1)</f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Table1[[#This Row],[pledged]]/Table1[[#This Row],[goal]]</f>
        <v>4.5985132395404561E-2</v>
      </c>
      <c r="P500" s="8">
        <f>IFERROR(Table1[[#This Row],[pledged]]/Table1[[#This Row],[backers_count]],0)</f>
        <v>136.09090909090909</v>
      </c>
      <c r="Q500" t="str">
        <f>LEFT(Table1[[#This Row],[Category and Sub-Category]],FIND("/",Table1[[#This Row],[Category and Sub-Category]])-1)</f>
        <v>film &amp; video</v>
      </c>
      <c r="R500" t="str">
        <f>RIGHT(Table1[[#This Row],[Category and Sub-Category]],LEN(Table1[[#This Row],[Category and Sub-Category]])-FIND("/",Table1[[#This Row],[Category and Sub-Category]]))</f>
        <v>animation</v>
      </c>
      <c r="S500" s="13">
        <f>(((Table1[[#This Row],[launched_at]]/60)/60)/24)+DATE(1970,1,1)</f>
        <v>40858.762141203704</v>
      </c>
      <c r="T500" s="13">
        <f>(((Table1[[#This Row],[deadline]]/60)/60)/24)+DATE(1970,1,1)</f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Table1[[#This Row],[pledged]]/Table1[[#This Row],[goal]]</f>
        <v>9.5500000000000002E-2</v>
      </c>
      <c r="P501" s="8">
        <f>IFERROR(Table1[[#This Row],[pledged]]/Table1[[#This Row],[backers_count]],0)</f>
        <v>73.461538461538467</v>
      </c>
      <c r="Q501" t="str">
        <f>LEFT(Table1[[#This Row],[Category and Sub-Category]],FIND("/",Table1[[#This Row],[Category and Sub-Category]])-1)</f>
        <v>film &amp; video</v>
      </c>
      <c r="R501" t="str">
        <f>RIGHT(Table1[[#This Row],[Category and Sub-Category]],LEN(Table1[[#This Row],[Category and Sub-Category]])-FIND("/",Table1[[#This Row],[Category and Sub-Category]]))</f>
        <v>animation</v>
      </c>
      <c r="S501" s="13">
        <f>(((Table1[[#This Row],[launched_at]]/60)/60)/24)+DATE(1970,1,1)</f>
        <v>40043.895462962959</v>
      </c>
      <c r="T501" s="13">
        <f>(((Table1[[#This Row],[deadline]]/60)/60)/24)+DATE(1970,1,1)</f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Table1[[#This Row],[pledged]]/Table1[[#This Row],[goal]]</f>
        <v>3.307692307692308E-2</v>
      </c>
      <c r="P502" s="8">
        <f>IFERROR(Table1[[#This Row],[pledged]]/Table1[[#This Row],[backers_count]],0)</f>
        <v>53.75</v>
      </c>
      <c r="Q502" t="str">
        <f>LEFT(Table1[[#This Row],[Category and Sub-Category]],FIND("/",Table1[[#This Row],[Category and Sub-Category]])-1)</f>
        <v>film &amp; video</v>
      </c>
      <c r="R502" t="str">
        <f>RIGHT(Table1[[#This Row],[Category and Sub-Category]],LEN(Table1[[#This Row],[Category and Sub-Category]])-FIND("/",Table1[[#This Row],[Category and Sub-Category]]))</f>
        <v>animation</v>
      </c>
      <c r="S502" s="13">
        <f>(((Table1[[#This Row],[launched_at]]/60)/60)/24)+DATE(1970,1,1)</f>
        <v>40247.886006944449</v>
      </c>
      <c r="T502" s="13">
        <f>(((Table1[[#This Row],[deadline]]/60)/60)/24)+DATE(1970,1,1)</f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Table1[[#This Row],[pledged]]/Table1[[#This Row],[goal]]</f>
        <v>0</v>
      </c>
      <c r="P503" s="8">
        <f>IFERROR(Table1[[#This Row],[pledged]]/Table1[[#This Row],[backers_count]],0)</f>
        <v>0</v>
      </c>
      <c r="Q503" t="str">
        <f>LEFT(Table1[[#This Row],[Category and Sub-Category]],FIND("/",Table1[[#This Row],[Category and Sub-Category]])-1)</f>
        <v>film &amp; video</v>
      </c>
      <c r="R503" t="str">
        <f>RIGHT(Table1[[#This Row],[Category and Sub-Category]],LEN(Table1[[#This Row],[Category and Sub-Category]])-FIND("/",Table1[[#This Row],[Category and Sub-Category]]))</f>
        <v>animation</v>
      </c>
      <c r="S503" s="13">
        <f>(((Table1[[#This Row],[launched_at]]/60)/60)/24)+DATE(1970,1,1)</f>
        <v>40703.234386574077</v>
      </c>
      <c r="T503" s="13">
        <f>(((Table1[[#This Row],[deadline]]/60)/60)/24)+DATE(1970,1,1)</f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Table1[[#This Row],[pledged]]/Table1[[#This Row],[goal]]</f>
        <v>1.15E-2</v>
      </c>
      <c r="P504" s="8">
        <f>IFERROR(Table1[[#This Row],[pledged]]/Table1[[#This Row],[backers_count]],0)</f>
        <v>57.5</v>
      </c>
      <c r="Q504" t="str">
        <f>LEFT(Table1[[#This Row],[Category and Sub-Category]],FIND("/",Table1[[#This Row],[Category and Sub-Category]])-1)</f>
        <v>film &amp; video</v>
      </c>
      <c r="R504" t="str">
        <f>RIGHT(Table1[[#This Row],[Category and Sub-Category]],LEN(Table1[[#This Row],[Category and Sub-Category]])-FIND("/",Table1[[#This Row],[Category and Sub-Category]]))</f>
        <v>animation</v>
      </c>
      <c r="S504" s="13">
        <f>(((Table1[[#This Row],[launched_at]]/60)/60)/24)+DATE(1970,1,1)</f>
        <v>40956.553530092591</v>
      </c>
      <c r="T504" s="13">
        <f>(((Table1[[#This Row],[deadline]]/60)/60)/24)+DATE(1970,1,1)</f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Table1[[#This Row],[pledged]]/Table1[[#This Row],[goal]]</f>
        <v>1.7538461538461537E-2</v>
      </c>
      <c r="P505" s="8">
        <f>IFERROR(Table1[[#This Row],[pledged]]/Table1[[#This Row],[backers_count]],0)</f>
        <v>12.666666666666666</v>
      </c>
      <c r="Q505" t="str">
        <f>LEFT(Table1[[#This Row],[Category and Sub-Category]],FIND("/",Table1[[#This Row],[Category and Sub-Category]])-1)</f>
        <v>film &amp; video</v>
      </c>
      <c r="R505" t="str">
        <f>RIGHT(Table1[[#This Row],[Category and Sub-Category]],LEN(Table1[[#This Row],[Category and Sub-Category]])-FIND("/",Table1[[#This Row],[Category and Sub-Category]]))</f>
        <v>animation</v>
      </c>
      <c r="S505" s="13">
        <f>(((Table1[[#This Row],[launched_at]]/60)/60)/24)+DATE(1970,1,1)</f>
        <v>41991.526655092588</v>
      </c>
      <c r="T505" s="13">
        <f>(((Table1[[#This Row],[deadline]]/60)/60)/24)+DATE(1970,1,1)</f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Table1[[#This Row],[pledged]]/Table1[[#This Row],[goal]]</f>
        <v>1.3673469387755101E-2</v>
      </c>
      <c r="P506" s="8">
        <f>IFERROR(Table1[[#This Row],[pledged]]/Table1[[#This Row],[backers_count]],0)</f>
        <v>67</v>
      </c>
      <c r="Q506" t="str">
        <f>LEFT(Table1[[#This Row],[Category and Sub-Category]],FIND("/",Table1[[#This Row],[Category and Sub-Category]])-1)</f>
        <v>film &amp; video</v>
      </c>
      <c r="R506" t="str">
        <f>RIGHT(Table1[[#This Row],[Category and Sub-Category]],LEN(Table1[[#This Row],[Category and Sub-Category]])-FIND("/",Table1[[#This Row],[Category and Sub-Category]]))</f>
        <v>animation</v>
      </c>
      <c r="S506" s="13">
        <f>(((Table1[[#This Row],[launched_at]]/60)/60)/24)+DATE(1970,1,1)</f>
        <v>40949.98364583333</v>
      </c>
      <c r="T506" s="13">
        <f>(((Table1[[#This Row],[deadline]]/60)/60)/24)+DATE(1970,1,1)</f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Table1[[#This Row],[pledged]]/Table1[[#This Row],[goal]]</f>
        <v>4.3333333333333331E-3</v>
      </c>
      <c r="P507" s="8">
        <f>IFERROR(Table1[[#This Row],[pledged]]/Table1[[#This Row],[backers_count]],0)</f>
        <v>3.7142857142857144</v>
      </c>
      <c r="Q507" t="str">
        <f>LEFT(Table1[[#This Row],[Category and Sub-Category]],FIND("/",Table1[[#This Row],[Category and Sub-Category]])-1)</f>
        <v>film &amp; video</v>
      </c>
      <c r="R507" t="str">
        <f>RIGHT(Table1[[#This Row],[Category and Sub-Category]],LEN(Table1[[#This Row],[Category and Sub-Category]])-FIND("/",Table1[[#This Row],[Category and Sub-Category]]))</f>
        <v>animation</v>
      </c>
      <c r="S507" s="13">
        <f>(((Table1[[#This Row],[launched_at]]/60)/60)/24)+DATE(1970,1,1)</f>
        <v>42318.098217592589</v>
      </c>
      <c r="T507" s="13">
        <f>(((Table1[[#This Row],[deadline]]/60)/60)/24)+DATE(1970,1,1)</f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Table1[[#This Row],[pledged]]/Table1[[#This Row],[goal]]</f>
        <v>1.25E-3</v>
      </c>
      <c r="P508" s="8">
        <f>IFERROR(Table1[[#This Row],[pledged]]/Table1[[#This Row],[backers_count]],0)</f>
        <v>250</v>
      </c>
      <c r="Q508" t="str">
        <f>LEFT(Table1[[#This Row],[Category and Sub-Category]],FIND("/",Table1[[#This Row],[Category and Sub-Category]])-1)</f>
        <v>film &amp; video</v>
      </c>
      <c r="R508" t="str">
        <f>RIGHT(Table1[[#This Row],[Category and Sub-Category]],LEN(Table1[[#This Row],[Category and Sub-Category]])-FIND("/",Table1[[#This Row],[Category and Sub-Category]]))</f>
        <v>animation</v>
      </c>
      <c r="S508" s="13">
        <f>(((Table1[[#This Row],[launched_at]]/60)/60)/24)+DATE(1970,1,1)</f>
        <v>41466.552314814813</v>
      </c>
      <c r="T508" s="13">
        <f>(((Table1[[#This Row],[deadline]]/60)/60)/24)+DATE(1970,1,1)</f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Table1[[#This Row],[pledged]]/Table1[[#This Row],[goal]]</f>
        <v>3.2000000000000001E-2</v>
      </c>
      <c r="P509" s="8">
        <f>IFERROR(Table1[[#This Row],[pledged]]/Table1[[#This Row],[backers_count]],0)</f>
        <v>64</v>
      </c>
      <c r="Q509" t="str">
        <f>LEFT(Table1[[#This Row],[Category and Sub-Category]],FIND("/",Table1[[#This Row],[Category and Sub-Category]])-1)</f>
        <v>film &amp; video</v>
      </c>
      <c r="R509" t="str">
        <f>RIGHT(Table1[[#This Row],[Category and Sub-Category]],LEN(Table1[[#This Row],[Category and Sub-Category]])-FIND("/",Table1[[#This Row],[Category and Sub-Category]]))</f>
        <v>animation</v>
      </c>
      <c r="S509" s="13">
        <f>(((Table1[[#This Row],[launched_at]]/60)/60)/24)+DATE(1970,1,1)</f>
        <v>41156.958993055552</v>
      </c>
      <c r="T509" s="13">
        <f>(((Table1[[#This Row],[deadline]]/60)/60)/24)+DATE(1970,1,1)</f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Table1[[#This Row],[pledged]]/Table1[[#This Row],[goal]]</f>
        <v>8.0000000000000002E-3</v>
      </c>
      <c r="P510" s="8">
        <f>IFERROR(Table1[[#This Row],[pledged]]/Table1[[#This Row],[backers_count]],0)</f>
        <v>133.33333333333334</v>
      </c>
      <c r="Q510" t="str">
        <f>LEFT(Table1[[#This Row],[Category and Sub-Category]],FIND("/",Table1[[#This Row],[Category and Sub-Category]])-1)</f>
        <v>film &amp; video</v>
      </c>
      <c r="R510" t="str">
        <f>RIGHT(Table1[[#This Row],[Category and Sub-Category]],LEN(Table1[[#This Row],[Category and Sub-Category]])-FIND("/",Table1[[#This Row],[Category and Sub-Category]]))</f>
        <v>animation</v>
      </c>
      <c r="S510" s="13">
        <f>(((Table1[[#This Row],[launched_at]]/60)/60)/24)+DATE(1970,1,1)</f>
        <v>40995.024317129632</v>
      </c>
      <c r="T510" s="13">
        <f>(((Table1[[#This Row],[deadline]]/60)/60)/24)+DATE(1970,1,1)</f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Table1[[#This Row],[pledged]]/Table1[[#This Row],[goal]]</f>
        <v>2E-3</v>
      </c>
      <c r="P511" s="8">
        <f>IFERROR(Table1[[#This Row],[pledged]]/Table1[[#This Row],[backers_count]],0)</f>
        <v>10</v>
      </c>
      <c r="Q511" t="str">
        <f>LEFT(Table1[[#This Row],[Category and Sub-Category]],FIND("/",Table1[[#This Row],[Category and Sub-Category]])-1)</f>
        <v>film &amp; video</v>
      </c>
      <c r="R511" t="str">
        <f>RIGHT(Table1[[#This Row],[Category and Sub-Category]],LEN(Table1[[#This Row],[Category and Sub-Category]])-FIND("/",Table1[[#This Row],[Category and Sub-Category]]))</f>
        <v>animation</v>
      </c>
      <c r="S511" s="13">
        <f>(((Table1[[#This Row],[launched_at]]/60)/60)/24)+DATE(1970,1,1)</f>
        <v>42153.631597222222</v>
      </c>
      <c r="T511" s="13">
        <f>(((Table1[[#This Row],[deadline]]/60)/60)/24)+DATE(1970,1,1)</f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Table1[[#This Row],[pledged]]/Table1[[#This Row],[goal]]</f>
        <v>0</v>
      </c>
      <c r="P512" s="8">
        <f>IFERROR(Table1[[#This Row],[pledged]]/Table1[[#This Row],[backers_count]],0)</f>
        <v>0</v>
      </c>
      <c r="Q512" t="str">
        <f>LEFT(Table1[[#This Row],[Category and Sub-Category]],FIND("/",Table1[[#This Row],[Category and Sub-Category]])-1)</f>
        <v>film &amp; video</v>
      </c>
      <c r="R512" t="str">
        <f>RIGHT(Table1[[#This Row],[Category and Sub-Category]],LEN(Table1[[#This Row],[Category and Sub-Category]])-FIND("/",Table1[[#This Row],[Category and Sub-Category]]))</f>
        <v>animation</v>
      </c>
      <c r="S512" s="13">
        <f>(((Table1[[#This Row],[launched_at]]/60)/60)/24)+DATE(1970,1,1)</f>
        <v>42400.176377314812</v>
      </c>
      <c r="T512" s="13">
        <f>(((Table1[[#This Row],[deadline]]/60)/60)/24)+DATE(1970,1,1)</f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Table1[[#This Row],[pledged]]/Table1[[#This Row],[goal]]</f>
        <v>0.03</v>
      </c>
      <c r="P513" s="8">
        <f>IFERROR(Table1[[#This Row],[pledged]]/Table1[[#This Row],[backers_count]],0)</f>
        <v>30</v>
      </c>
      <c r="Q513" t="str">
        <f>LEFT(Table1[[#This Row],[Category and Sub-Category]],FIND("/",Table1[[#This Row],[Category and Sub-Category]])-1)</f>
        <v>film &amp; video</v>
      </c>
      <c r="R513" t="str">
        <f>RIGHT(Table1[[#This Row],[Category and Sub-Category]],LEN(Table1[[#This Row],[Category and Sub-Category]])-FIND("/",Table1[[#This Row],[Category and Sub-Category]]))</f>
        <v>animation</v>
      </c>
      <c r="S513" s="13">
        <f>(((Table1[[#This Row],[launched_at]]/60)/60)/24)+DATE(1970,1,1)</f>
        <v>41340.303032407406</v>
      </c>
      <c r="T513" s="13">
        <f>(((Table1[[#This Row],[deadline]]/60)/60)/24)+DATE(1970,1,1)</f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Table1[[#This Row],[pledged]]/Table1[[#This Row],[goal]]</f>
        <v>1.3749999999999999E-3</v>
      </c>
      <c r="P514" s="8">
        <f>IFERROR(Table1[[#This Row],[pledged]]/Table1[[#This Row],[backers_count]],0)</f>
        <v>5.5</v>
      </c>
      <c r="Q514" t="str">
        <f>LEFT(Table1[[#This Row],[Category and Sub-Category]],FIND("/",Table1[[#This Row],[Category and Sub-Category]])-1)</f>
        <v>film &amp; video</v>
      </c>
      <c r="R514" t="str">
        <f>RIGHT(Table1[[#This Row],[Category and Sub-Category]],LEN(Table1[[#This Row],[Category and Sub-Category]])-FIND("/",Table1[[#This Row],[Category and Sub-Category]]))</f>
        <v>animation</v>
      </c>
      <c r="S514" s="13">
        <f>(((Table1[[#This Row],[launched_at]]/60)/60)/24)+DATE(1970,1,1)</f>
        <v>42649.742210648154</v>
      </c>
      <c r="T514" s="13">
        <f>(((Table1[[#This Row],[deadline]]/60)/60)/24)+DATE(1970,1,1)</f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Table1[[#This Row],[pledged]]/Table1[[#This Row],[goal]]</f>
        <v>0.13924</v>
      </c>
      <c r="P515" s="8">
        <f>IFERROR(Table1[[#This Row],[pledged]]/Table1[[#This Row],[backers_count]],0)</f>
        <v>102.38235294117646</v>
      </c>
      <c r="Q515" t="str">
        <f>LEFT(Table1[[#This Row],[Category and Sub-Category]],FIND("/",Table1[[#This Row],[Category and Sub-Category]])-1)</f>
        <v>film &amp; video</v>
      </c>
      <c r="R515" t="str">
        <f>RIGHT(Table1[[#This Row],[Category and Sub-Category]],LEN(Table1[[#This Row],[Category and Sub-Category]])-FIND("/",Table1[[#This Row],[Category and Sub-Category]]))</f>
        <v>animation</v>
      </c>
      <c r="S515" s="13">
        <f>(((Table1[[#This Row],[launched_at]]/60)/60)/24)+DATE(1970,1,1)</f>
        <v>42552.653993055559</v>
      </c>
      <c r="T515" s="13">
        <f>(((Table1[[#This Row],[deadline]]/60)/60)/24)+DATE(1970,1,1)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Table1[[#This Row],[pledged]]/Table1[[#This Row],[goal]]</f>
        <v>3.3333333333333333E-2</v>
      </c>
      <c r="P516" s="8">
        <f>IFERROR(Table1[[#This Row],[pledged]]/Table1[[#This Row],[backers_count]],0)</f>
        <v>16.666666666666668</v>
      </c>
      <c r="Q516" t="str">
        <f>LEFT(Table1[[#This Row],[Category and Sub-Category]],FIND("/",Table1[[#This Row],[Category and Sub-Category]])-1)</f>
        <v>film &amp; video</v>
      </c>
      <c r="R516" t="str">
        <f>RIGHT(Table1[[#This Row],[Category and Sub-Category]],LEN(Table1[[#This Row],[Category and Sub-Category]])-FIND("/",Table1[[#This Row],[Category and Sub-Category]]))</f>
        <v>animation</v>
      </c>
      <c r="S516" s="13">
        <f>(((Table1[[#This Row],[launched_at]]/60)/60)/24)+DATE(1970,1,1)</f>
        <v>41830.613969907405</v>
      </c>
      <c r="T516" s="13">
        <f>(((Table1[[#This Row],[deadline]]/60)/60)/24)+DATE(1970,1,1)</f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Table1[[#This Row],[pledged]]/Table1[[#This Row],[goal]]</f>
        <v>0.25413402061855672</v>
      </c>
      <c r="P517" s="8">
        <f>IFERROR(Table1[[#This Row],[pledged]]/Table1[[#This Row],[backers_count]],0)</f>
        <v>725.02941176470586</v>
      </c>
      <c r="Q517" t="str">
        <f>LEFT(Table1[[#This Row],[Category and Sub-Category]],FIND("/",Table1[[#This Row],[Category and Sub-Category]])-1)</f>
        <v>film &amp; video</v>
      </c>
      <c r="R517" t="str">
        <f>RIGHT(Table1[[#This Row],[Category and Sub-Category]],LEN(Table1[[#This Row],[Category and Sub-Category]])-FIND("/",Table1[[#This Row],[Category and Sub-Category]]))</f>
        <v>animation</v>
      </c>
      <c r="S517" s="13">
        <f>(((Table1[[#This Row],[launched_at]]/60)/60)/24)+DATE(1970,1,1)</f>
        <v>42327.490752314814</v>
      </c>
      <c r="T517" s="13">
        <f>(((Table1[[#This Row],[deadline]]/60)/60)/24)+DATE(1970,1,1)</f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Table1[[#This Row],[pledged]]/Table1[[#This Row],[goal]]</f>
        <v>0</v>
      </c>
      <c r="P518" s="8">
        <f>IFERROR(Table1[[#This Row],[pledged]]/Table1[[#This Row],[backers_count]],0)</f>
        <v>0</v>
      </c>
      <c r="Q518" t="str">
        <f>LEFT(Table1[[#This Row],[Category and Sub-Category]],FIND("/",Table1[[#This Row],[Category and Sub-Category]])-1)</f>
        <v>film &amp; video</v>
      </c>
      <c r="R518" t="str">
        <f>RIGHT(Table1[[#This Row],[Category and Sub-Category]],LEN(Table1[[#This Row],[Category and Sub-Category]])-FIND("/",Table1[[#This Row],[Category and Sub-Category]]))</f>
        <v>animation</v>
      </c>
      <c r="S518" s="13">
        <f>(((Table1[[#This Row],[launched_at]]/60)/60)/24)+DATE(1970,1,1)</f>
        <v>42091.778703703705</v>
      </c>
      <c r="T518" s="13">
        <f>(((Table1[[#This Row],[deadline]]/60)/60)/24)+DATE(1970,1,1)</f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Table1[[#This Row],[pledged]]/Table1[[#This Row],[goal]]</f>
        <v>1.3666666666666667E-2</v>
      </c>
      <c r="P519" s="8">
        <f>IFERROR(Table1[[#This Row],[pledged]]/Table1[[#This Row],[backers_count]],0)</f>
        <v>68.333333333333329</v>
      </c>
      <c r="Q519" t="str">
        <f>LEFT(Table1[[#This Row],[Category and Sub-Category]],FIND("/",Table1[[#This Row],[Category and Sub-Category]])-1)</f>
        <v>film &amp; video</v>
      </c>
      <c r="R519" t="str">
        <f>RIGHT(Table1[[#This Row],[Category and Sub-Category]],LEN(Table1[[#This Row],[Category and Sub-Category]])-FIND("/",Table1[[#This Row],[Category and Sub-Category]]))</f>
        <v>animation</v>
      </c>
      <c r="S519" s="13">
        <f>(((Table1[[#This Row],[launched_at]]/60)/60)/24)+DATE(1970,1,1)</f>
        <v>42738.615289351852</v>
      </c>
      <c r="T519" s="13">
        <f>(((Table1[[#This Row],[deadline]]/60)/60)/24)+DATE(1970,1,1)</f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Table1[[#This Row],[pledged]]/Table1[[#This Row],[goal]]</f>
        <v>0</v>
      </c>
      <c r="P520" s="8">
        <f>IFERROR(Table1[[#This Row],[pledged]]/Table1[[#This Row],[backers_count]],0)</f>
        <v>0</v>
      </c>
      <c r="Q520" t="str">
        <f>LEFT(Table1[[#This Row],[Category and Sub-Category]],FIND("/",Table1[[#This Row],[Category and Sub-Category]])-1)</f>
        <v>film &amp; video</v>
      </c>
      <c r="R520" t="str">
        <f>RIGHT(Table1[[#This Row],[Category and Sub-Category]],LEN(Table1[[#This Row],[Category and Sub-Category]])-FIND("/",Table1[[#This Row],[Category and Sub-Category]]))</f>
        <v>animation</v>
      </c>
      <c r="S520" s="13">
        <f>(((Table1[[#This Row],[launched_at]]/60)/60)/24)+DATE(1970,1,1)</f>
        <v>42223.616018518514</v>
      </c>
      <c r="T520" s="13">
        <f>(((Table1[[#This Row],[deadline]]/60)/60)/24)+DATE(1970,1,1)</f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Table1[[#This Row],[pledged]]/Table1[[#This Row],[goal]]</f>
        <v>0.22881426547787684</v>
      </c>
      <c r="P521" s="8">
        <f>IFERROR(Table1[[#This Row],[pledged]]/Table1[[#This Row],[backers_count]],0)</f>
        <v>39.228571428571428</v>
      </c>
      <c r="Q521" t="str">
        <f>LEFT(Table1[[#This Row],[Category and Sub-Category]],FIND("/",Table1[[#This Row],[Category and Sub-Category]])-1)</f>
        <v>film &amp; video</v>
      </c>
      <c r="R521" t="str">
        <f>RIGHT(Table1[[#This Row],[Category and Sub-Category]],LEN(Table1[[#This Row],[Category and Sub-Category]])-FIND("/",Table1[[#This Row],[Category and Sub-Category]]))</f>
        <v>animation</v>
      </c>
      <c r="S521" s="13">
        <f>(((Table1[[#This Row],[launched_at]]/60)/60)/24)+DATE(1970,1,1)</f>
        <v>41218.391446759262</v>
      </c>
      <c r="T521" s="13">
        <f>(((Table1[[#This Row],[deadline]]/60)/60)/24)+DATE(1970,1,1)</f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Table1[[#This Row],[pledged]]/Table1[[#This Row],[goal]]</f>
        <v>1.0209999999999999</v>
      </c>
      <c r="P522" s="8">
        <f>IFERROR(Table1[[#This Row],[pledged]]/Table1[[#This Row],[backers_count]],0)</f>
        <v>150.14705882352942</v>
      </c>
      <c r="Q522" t="str">
        <f>LEFT(Table1[[#This Row],[Category and Sub-Category]],FIND("/",Table1[[#This Row],[Category and Sub-Category]])-1)</f>
        <v>theater</v>
      </c>
      <c r="R522" t="str">
        <f>RIGHT(Table1[[#This Row],[Category and Sub-Category]],LEN(Table1[[#This Row],[Category and Sub-Category]])-FIND("/",Table1[[#This Row],[Category and Sub-Category]]))</f>
        <v>plays</v>
      </c>
      <c r="S522" s="13">
        <f>(((Table1[[#This Row],[launched_at]]/60)/60)/24)+DATE(1970,1,1)</f>
        <v>42318.702094907407</v>
      </c>
      <c r="T522" s="13">
        <f>(((Table1[[#This Row],[deadline]]/60)/60)/24)+DATE(1970,1,1)</f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Table1[[#This Row],[pledged]]/Table1[[#This Row],[goal]]</f>
        <v>1.0464</v>
      </c>
      <c r="P523" s="8">
        <f>IFERROR(Table1[[#This Row],[pledged]]/Table1[[#This Row],[backers_count]],0)</f>
        <v>93.428571428571431</v>
      </c>
      <c r="Q523" t="str">
        <f>LEFT(Table1[[#This Row],[Category and Sub-Category]],FIND("/",Table1[[#This Row],[Category and Sub-Category]])-1)</f>
        <v>theater</v>
      </c>
      <c r="R523" t="str">
        <f>RIGHT(Table1[[#This Row],[Category and Sub-Category]],LEN(Table1[[#This Row],[Category and Sub-Category]])-FIND("/",Table1[[#This Row],[Category and Sub-Category]]))</f>
        <v>plays</v>
      </c>
      <c r="S523" s="13">
        <f>(((Table1[[#This Row],[launched_at]]/60)/60)/24)+DATE(1970,1,1)</f>
        <v>42646.092812499999</v>
      </c>
      <c r="T523" s="13">
        <f>(((Table1[[#This Row],[deadline]]/60)/60)/24)+DATE(1970,1,1)</f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Table1[[#This Row],[pledged]]/Table1[[#This Row],[goal]]</f>
        <v>1.1466666666666667</v>
      </c>
      <c r="P524" s="8">
        <f>IFERROR(Table1[[#This Row],[pledged]]/Table1[[#This Row],[backers_count]],0)</f>
        <v>110.96774193548387</v>
      </c>
      <c r="Q524" t="str">
        <f>LEFT(Table1[[#This Row],[Category and Sub-Category]],FIND("/",Table1[[#This Row],[Category and Sub-Category]])-1)</f>
        <v>theater</v>
      </c>
      <c r="R524" t="str">
        <f>RIGHT(Table1[[#This Row],[Category and Sub-Category]],LEN(Table1[[#This Row],[Category and Sub-Category]])-FIND("/",Table1[[#This Row],[Category and Sub-Category]]))</f>
        <v>plays</v>
      </c>
      <c r="S524" s="13">
        <f>(((Table1[[#This Row],[launched_at]]/60)/60)/24)+DATE(1970,1,1)</f>
        <v>42430.040798611109</v>
      </c>
      <c r="T524" s="13">
        <f>(((Table1[[#This Row],[deadline]]/60)/60)/24)+DATE(1970,1,1)</f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Table1[[#This Row],[pledged]]/Table1[[#This Row],[goal]]</f>
        <v>1.206</v>
      </c>
      <c r="P525" s="8">
        <f>IFERROR(Table1[[#This Row],[pledged]]/Table1[[#This Row],[backers_count]],0)</f>
        <v>71.785714285714292</v>
      </c>
      <c r="Q525" t="str">
        <f>LEFT(Table1[[#This Row],[Category and Sub-Category]],FIND("/",Table1[[#This Row],[Category and Sub-Category]])-1)</f>
        <v>theater</v>
      </c>
      <c r="R525" t="str">
        <f>RIGHT(Table1[[#This Row],[Category and Sub-Category]],LEN(Table1[[#This Row],[Category and Sub-Category]])-FIND("/",Table1[[#This Row],[Category and Sub-Category]]))</f>
        <v>plays</v>
      </c>
      <c r="S525" s="13">
        <f>(((Table1[[#This Row],[launched_at]]/60)/60)/24)+DATE(1970,1,1)</f>
        <v>42238.13282407407</v>
      </c>
      <c r="T525" s="13">
        <f>(((Table1[[#This Row],[deadline]]/60)/60)/24)+DATE(1970,1,1)</f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Table1[[#This Row],[pledged]]/Table1[[#This Row],[goal]]</f>
        <v>1.0867285714285715</v>
      </c>
      <c r="P526" s="8">
        <f>IFERROR(Table1[[#This Row],[pledged]]/Table1[[#This Row],[backers_count]],0)</f>
        <v>29.258076923076924</v>
      </c>
      <c r="Q526" t="str">
        <f>LEFT(Table1[[#This Row],[Category and Sub-Category]],FIND("/",Table1[[#This Row],[Category and Sub-Category]])-1)</f>
        <v>theater</v>
      </c>
      <c r="R526" t="str">
        <f>RIGHT(Table1[[#This Row],[Category and Sub-Category]],LEN(Table1[[#This Row],[Category and Sub-Category]])-FIND("/",Table1[[#This Row],[Category and Sub-Category]]))</f>
        <v>plays</v>
      </c>
      <c r="S526" s="13">
        <f>(((Table1[[#This Row],[launched_at]]/60)/60)/24)+DATE(1970,1,1)</f>
        <v>42492.717233796298</v>
      </c>
      <c r="T526" s="13">
        <f>(((Table1[[#This Row],[deadline]]/60)/60)/24)+DATE(1970,1,1)</f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Table1[[#This Row],[pledged]]/Table1[[#This Row],[goal]]</f>
        <v>1</v>
      </c>
      <c r="P527" s="8">
        <f>IFERROR(Table1[[#This Row],[pledged]]/Table1[[#This Row],[backers_count]],0)</f>
        <v>1000</v>
      </c>
      <c r="Q527" t="str">
        <f>LEFT(Table1[[#This Row],[Category and Sub-Category]],FIND("/",Table1[[#This Row],[Category and Sub-Category]])-1)</f>
        <v>theater</v>
      </c>
      <c r="R527" t="str">
        <f>RIGHT(Table1[[#This Row],[Category and Sub-Category]],LEN(Table1[[#This Row],[Category and Sub-Category]])-FIND("/",Table1[[#This Row],[Category and Sub-Category]]))</f>
        <v>plays</v>
      </c>
      <c r="S527" s="13">
        <f>(((Table1[[#This Row],[launched_at]]/60)/60)/24)+DATE(1970,1,1)</f>
        <v>41850.400937500002</v>
      </c>
      <c r="T527" s="13">
        <f>(((Table1[[#This Row],[deadline]]/60)/60)/24)+DATE(1970,1,1)</f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Table1[[#This Row],[pledged]]/Table1[[#This Row],[goal]]</f>
        <v>1.1399999999999999</v>
      </c>
      <c r="P528" s="8">
        <f>IFERROR(Table1[[#This Row],[pledged]]/Table1[[#This Row],[backers_count]],0)</f>
        <v>74.347826086956516</v>
      </c>
      <c r="Q528" t="str">
        <f>LEFT(Table1[[#This Row],[Category and Sub-Category]],FIND("/",Table1[[#This Row],[Category and Sub-Category]])-1)</f>
        <v>theater</v>
      </c>
      <c r="R528" t="str">
        <f>RIGHT(Table1[[#This Row],[Category and Sub-Category]],LEN(Table1[[#This Row],[Category and Sub-Category]])-FIND("/",Table1[[#This Row],[Category and Sub-Category]]))</f>
        <v>plays</v>
      </c>
      <c r="S528" s="13">
        <f>(((Table1[[#This Row],[launched_at]]/60)/60)/24)+DATE(1970,1,1)</f>
        <v>42192.591944444444</v>
      </c>
      <c r="T528" s="13">
        <f>(((Table1[[#This Row],[deadline]]/60)/60)/24)+DATE(1970,1,1)</f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Table1[[#This Row],[pledged]]/Table1[[#This Row],[goal]]</f>
        <v>1.0085</v>
      </c>
      <c r="P529" s="8">
        <f>IFERROR(Table1[[#This Row],[pledged]]/Table1[[#This Row],[backers_count]],0)</f>
        <v>63.829113924050631</v>
      </c>
      <c r="Q529" t="str">
        <f>LEFT(Table1[[#This Row],[Category and Sub-Category]],FIND("/",Table1[[#This Row],[Category and Sub-Category]])-1)</f>
        <v>theater</v>
      </c>
      <c r="R529" t="str">
        <f>RIGHT(Table1[[#This Row],[Category and Sub-Category]],LEN(Table1[[#This Row],[Category and Sub-Category]])-FIND("/",Table1[[#This Row],[Category and Sub-Category]]))</f>
        <v>plays</v>
      </c>
      <c r="S529" s="13">
        <f>(((Table1[[#This Row],[launched_at]]/60)/60)/24)+DATE(1970,1,1)</f>
        <v>42753.205625000002</v>
      </c>
      <c r="T529" s="13">
        <f>(((Table1[[#This Row],[deadline]]/60)/60)/24)+DATE(1970,1,1)</f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Table1[[#This Row],[pledged]]/Table1[[#This Row],[goal]]</f>
        <v>1.1565217391304348</v>
      </c>
      <c r="P530" s="8">
        <f>IFERROR(Table1[[#This Row],[pledged]]/Table1[[#This Row],[backers_count]],0)</f>
        <v>44.333333333333336</v>
      </c>
      <c r="Q530" t="str">
        <f>LEFT(Table1[[#This Row],[Category and Sub-Category]],FIND("/",Table1[[#This Row],[Category and Sub-Category]])-1)</f>
        <v>theater</v>
      </c>
      <c r="R530" t="str">
        <f>RIGHT(Table1[[#This Row],[Category and Sub-Category]],LEN(Table1[[#This Row],[Category and Sub-Category]])-FIND("/",Table1[[#This Row],[Category and Sub-Category]]))</f>
        <v>plays</v>
      </c>
      <c r="S530" s="13">
        <f>(((Table1[[#This Row],[launched_at]]/60)/60)/24)+DATE(1970,1,1)</f>
        <v>42155.920219907406</v>
      </c>
      <c r="T530" s="13">
        <f>(((Table1[[#This Row],[deadline]]/60)/60)/24)+DATE(1970,1,1)</f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Table1[[#This Row],[pledged]]/Table1[[#This Row],[goal]]</f>
        <v>1.3041666666666667</v>
      </c>
      <c r="P531" s="8">
        <f>IFERROR(Table1[[#This Row],[pledged]]/Table1[[#This Row],[backers_count]],0)</f>
        <v>86.944444444444443</v>
      </c>
      <c r="Q531" t="str">
        <f>LEFT(Table1[[#This Row],[Category and Sub-Category]],FIND("/",Table1[[#This Row],[Category and Sub-Category]])-1)</f>
        <v>theater</v>
      </c>
      <c r="R531" t="str">
        <f>RIGHT(Table1[[#This Row],[Category and Sub-Category]],LEN(Table1[[#This Row],[Category and Sub-Category]])-FIND("/",Table1[[#This Row],[Category and Sub-Category]]))</f>
        <v>plays</v>
      </c>
      <c r="S531" s="13">
        <f>(((Table1[[#This Row],[launched_at]]/60)/60)/24)+DATE(1970,1,1)</f>
        <v>42725.031180555554</v>
      </c>
      <c r="T531" s="13">
        <f>(((Table1[[#This Row],[deadline]]/60)/60)/24)+DATE(1970,1,1)</f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Table1[[#This Row],[pledged]]/Table1[[#This Row],[goal]]</f>
        <v>1.0778267254038179</v>
      </c>
      <c r="P532" s="8">
        <f>IFERROR(Table1[[#This Row],[pledged]]/Table1[[#This Row],[backers_count]],0)</f>
        <v>126.55172413793103</v>
      </c>
      <c r="Q532" t="str">
        <f>LEFT(Table1[[#This Row],[Category and Sub-Category]],FIND("/",Table1[[#This Row],[Category and Sub-Category]])-1)</f>
        <v>theater</v>
      </c>
      <c r="R532" t="str">
        <f>RIGHT(Table1[[#This Row],[Category and Sub-Category]],LEN(Table1[[#This Row],[Category and Sub-Category]])-FIND("/",Table1[[#This Row],[Category and Sub-Category]]))</f>
        <v>plays</v>
      </c>
      <c r="S532" s="13">
        <f>(((Table1[[#This Row],[launched_at]]/60)/60)/24)+DATE(1970,1,1)</f>
        <v>42157.591064814813</v>
      </c>
      <c r="T532" s="13">
        <f>(((Table1[[#This Row],[deadline]]/60)/60)/24)+DATE(1970,1,1)</f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Table1[[#This Row],[pledged]]/Table1[[#This Row],[goal]]</f>
        <v>1</v>
      </c>
      <c r="P533" s="8">
        <f>IFERROR(Table1[[#This Row],[pledged]]/Table1[[#This Row],[backers_count]],0)</f>
        <v>129.03225806451613</v>
      </c>
      <c r="Q533" t="str">
        <f>LEFT(Table1[[#This Row],[Category and Sub-Category]],FIND("/",Table1[[#This Row],[Category and Sub-Category]])-1)</f>
        <v>theater</v>
      </c>
      <c r="R533" t="str">
        <f>RIGHT(Table1[[#This Row],[Category and Sub-Category]],LEN(Table1[[#This Row],[Category and Sub-Category]])-FIND("/",Table1[[#This Row],[Category and Sub-Category]]))</f>
        <v>plays</v>
      </c>
      <c r="S533" s="13">
        <f>(((Table1[[#This Row],[launched_at]]/60)/60)/24)+DATE(1970,1,1)</f>
        <v>42676.065150462964</v>
      </c>
      <c r="T533" s="13">
        <f>(((Table1[[#This Row],[deadline]]/60)/60)/24)+DATE(1970,1,1)</f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Table1[[#This Row],[pledged]]/Table1[[#This Row],[goal]]</f>
        <v>1.2324999999999999</v>
      </c>
      <c r="P534" s="8">
        <f>IFERROR(Table1[[#This Row],[pledged]]/Table1[[#This Row],[backers_count]],0)</f>
        <v>71.242774566473983</v>
      </c>
      <c r="Q534" t="str">
        <f>LEFT(Table1[[#This Row],[Category and Sub-Category]],FIND("/",Table1[[#This Row],[Category and Sub-Category]])-1)</f>
        <v>theater</v>
      </c>
      <c r="R534" t="str">
        <f>RIGHT(Table1[[#This Row],[Category and Sub-Category]],LEN(Table1[[#This Row],[Category and Sub-Category]])-FIND("/",Table1[[#This Row],[Category and Sub-Category]]))</f>
        <v>plays</v>
      </c>
      <c r="S534" s="13">
        <f>(((Table1[[#This Row],[launched_at]]/60)/60)/24)+DATE(1970,1,1)</f>
        <v>42473.007037037038</v>
      </c>
      <c r="T534" s="13">
        <f>(((Table1[[#This Row],[deadline]]/60)/60)/24)+DATE(1970,1,1)</f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Table1[[#This Row],[pledged]]/Table1[[#This Row],[goal]]</f>
        <v>1.002</v>
      </c>
      <c r="P535" s="8">
        <f>IFERROR(Table1[[#This Row],[pledged]]/Table1[[#This Row],[backers_count]],0)</f>
        <v>117.88235294117646</v>
      </c>
      <c r="Q535" t="str">
        <f>LEFT(Table1[[#This Row],[Category and Sub-Category]],FIND("/",Table1[[#This Row],[Category and Sub-Category]])-1)</f>
        <v>theater</v>
      </c>
      <c r="R535" t="str">
        <f>RIGHT(Table1[[#This Row],[Category and Sub-Category]],LEN(Table1[[#This Row],[Category and Sub-Category]])-FIND("/",Table1[[#This Row],[Category and Sub-Category]]))</f>
        <v>plays</v>
      </c>
      <c r="S535" s="13">
        <f>(((Table1[[#This Row],[launched_at]]/60)/60)/24)+DATE(1970,1,1)</f>
        <v>42482.43478009259</v>
      </c>
      <c r="T535" s="13">
        <f>(((Table1[[#This Row],[deadline]]/60)/60)/24)+DATE(1970,1,1)</f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Table1[[#This Row],[pledged]]/Table1[[#This Row],[goal]]</f>
        <v>1.0466666666666666</v>
      </c>
      <c r="P536" s="8">
        <f>IFERROR(Table1[[#This Row],[pledged]]/Table1[[#This Row],[backers_count]],0)</f>
        <v>327.08333333333331</v>
      </c>
      <c r="Q536" t="str">
        <f>LEFT(Table1[[#This Row],[Category and Sub-Category]],FIND("/",Table1[[#This Row],[Category and Sub-Category]])-1)</f>
        <v>theater</v>
      </c>
      <c r="R536" t="str">
        <f>RIGHT(Table1[[#This Row],[Category and Sub-Category]],LEN(Table1[[#This Row],[Category and Sub-Category]])-FIND("/",Table1[[#This Row],[Category and Sub-Category]]))</f>
        <v>plays</v>
      </c>
      <c r="S536" s="13">
        <f>(((Table1[[#This Row],[launched_at]]/60)/60)/24)+DATE(1970,1,1)</f>
        <v>42270.810995370368</v>
      </c>
      <c r="T536" s="13">
        <f>(((Table1[[#This Row],[deadline]]/60)/60)/24)+DATE(1970,1,1)</f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Table1[[#This Row],[pledged]]/Table1[[#This Row],[goal]]</f>
        <v>1.0249999999999999</v>
      </c>
      <c r="P537" s="8">
        <f>IFERROR(Table1[[#This Row],[pledged]]/Table1[[#This Row],[backers_count]],0)</f>
        <v>34.745762711864408</v>
      </c>
      <c r="Q537" t="str">
        <f>LEFT(Table1[[#This Row],[Category and Sub-Category]],FIND("/",Table1[[#This Row],[Category and Sub-Category]])-1)</f>
        <v>theater</v>
      </c>
      <c r="R537" t="str">
        <f>RIGHT(Table1[[#This Row],[Category and Sub-Category]],LEN(Table1[[#This Row],[Category and Sub-Category]])-FIND("/",Table1[[#This Row],[Category and Sub-Category]]))</f>
        <v>plays</v>
      </c>
      <c r="S537" s="13">
        <f>(((Table1[[#This Row],[launched_at]]/60)/60)/24)+DATE(1970,1,1)</f>
        <v>42711.545196759253</v>
      </c>
      <c r="T537" s="13">
        <f>(((Table1[[#This Row],[deadline]]/60)/60)/24)+DATE(1970,1,1)</f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Table1[[#This Row],[pledged]]/Table1[[#This Row],[goal]]</f>
        <v>1.1825757575757576</v>
      </c>
      <c r="P538" s="8">
        <f>IFERROR(Table1[[#This Row],[pledged]]/Table1[[#This Row],[backers_count]],0)</f>
        <v>100.06410256410257</v>
      </c>
      <c r="Q538" t="str">
        <f>LEFT(Table1[[#This Row],[Category and Sub-Category]],FIND("/",Table1[[#This Row],[Category and Sub-Category]])-1)</f>
        <v>theater</v>
      </c>
      <c r="R538" t="str">
        <f>RIGHT(Table1[[#This Row],[Category and Sub-Category]],LEN(Table1[[#This Row],[Category and Sub-Category]])-FIND("/",Table1[[#This Row],[Category and Sub-Category]]))</f>
        <v>plays</v>
      </c>
      <c r="S538" s="13">
        <f>(((Table1[[#This Row],[launched_at]]/60)/60)/24)+DATE(1970,1,1)</f>
        <v>42179.344988425932</v>
      </c>
      <c r="T538" s="13">
        <f>(((Table1[[#This Row],[deadline]]/60)/60)/24)+DATE(1970,1,1)</f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Table1[[#This Row],[pledged]]/Table1[[#This Row],[goal]]</f>
        <v>1.2050000000000001</v>
      </c>
      <c r="P539" s="8">
        <f>IFERROR(Table1[[#This Row],[pledged]]/Table1[[#This Row],[backers_count]],0)</f>
        <v>40.847457627118644</v>
      </c>
      <c r="Q539" t="str">
        <f>LEFT(Table1[[#This Row],[Category and Sub-Category]],FIND("/",Table1[[#This Row],[Category and Sub-Category]])-1)</f>
        <v>theater</v>
      </c>
      <c r="R539" t="str">
        <f>RIGHT(Table1[[#This Row],[Category and Sub-Category]],LEN(Table1[[#This Row],[Category and Sub-Category]])-FIND("/",Table1[[#This Row],[Category and Sub-Category]]))</f>
        <v>plays</v>
      </c>
      <c r="S539" s="13">
        <f>(((Table1[[#This Row],[launched_at]]/60)/60)/24)+DATE(1970,1,1)</f>
        <v>42282.768414351856</v>
      </c>
      <c r="T539" s="13">
        <f>(((Table1[[#This Row],[deadline]]/60)/60)/24)+DATE(1970,1,1)</f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Table1[[#This Row],[pledged]]/Table1[[#This Row],[goal]]</f>
        <v>3.0242</v>
      </c>
      <c r="P540" s="8">
        <f>IFERROR(Table1[[#This Row],[pledged]]/Table1[[#This Row],[backers_count]],0)</f>
        <v>252.01666666666668</v>
      </c>
      <c r="Q540" t="str">
        <f>LEFT(Table1[[#This Row],[Category and Sub-Category]],FIND("/",Table1[[#This Row],[Category and Sub-Category]])-1)</f>
        <v>theater</v>
      </c>
      <c r="R540" t="str">
        <f>RIGHT(Table1[[#This Row],[Category and Sub-Category]],LEN(Table1[[#This Row],[Category and Sub-Category]])-FIND("/",Table1[[#This Row],[Category and Sub-Category]]))</f>
        <v>plays</v>
      </c>
      <c r="S540" s="13">
        <f>(((Table1[[#This Row],[launched_at]]/60)/60)/24)+DATE(1970,1,1)</f>
        <v>42473.794710648144</v>
      </c>
      <c r="T540" s="13">
        <f>(((Table1[[#This Row],[deadline]]/60)/60)/24)+DATE(1970,1,1)</f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Table1[[#This Row],[pledged]]/Table1[[#This Row],[goal]]</f>
        <v>1.00644</v>
      </c>
      <c r="P541" s="8">
        <f>IFERROR(Table1[[#This Row],[pledged]]/Table1[[#This Row],[backers_count]],0)</f>
        <v>25.161000000000001</v>
      </c>
      <c r="Q541" t="str">
        <f>LEFT(Table1[[#This Row],[Category and Sub-Category]],FIND("/",Table1[[#This Row],[Category and Sub-Category]])-1)</f>
        <v>theater</v>
      </c>
      <c r="R541" t="str">
        <f>RIGHT(Table1[[#This Row],[Category and Sub-Category]],LEN(Table1[[#This Row],[Category and Sub-Category]])-FIND("/",Table1[[#This Row],[Category and Sub-Category]]))</f>
        <v>plays</v>
      </c>
      <c r="S541" s="13">
        <f>(((Table1[[#This Row],[launched_at]]/60)/60)/24)+DATE(1970,1,1)</f>
        <v>42535.049849537041</v>
      </c>
      <c r="T541" s="13">
        <f>(((Table1[[#This Row],[deadline]]/60)/60)/24)+DATE(1970,1,1)</f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Table1[[#This Row],[pledged]]/Table1[[#This Row],[goal]]</f>
        <v>6.666666666666667E-5</v>
      </c>
      <c r="P542" s="8">
        <f>IFERROR(Table1[[#This Row],[pledged]]/Table1[[#This Row],[backers_count]],0)</f>
        <v>1</v>
      </c>
      <c r="Q542" t="str">
        <f>LEFT(Table1[[#This Row],[Category and Sub-Category]],FIND("/",Table1[[#This Row],[Category and Sub-Category]])-1)</f>
        <v>technology</v>
      </c>
      <c r="R542" t="str">
        <f>RIGHT(Table1[[#This Row],[Category and Sub-Category]],LEN(Table1[[#This Row],[Category and Sub-Category]])-FIND("/",Table1[[#This Row],[Category and Sub-Category]]))</f>
        <v>web</v>
      </c>
      <c r="S542" s="13">
        <f>(((Table1[[#This Row],[launched_at]]/60)/60)/24)+DATE(1970,1,1)</f>
        <v>42009.817199074074</v>
      </c>
      <c r="T542" s="13">
        <f>(((Table1[[#This Row],[deadline]]/60)/60)/24)+DATE(1970,1,1)</f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Table1[[#This Row],[pledged]]/Table1[[#This Row],[goal]]</f>
        <v>5.5555555555555558E-3</v>
      </c>
      <c r="P543" s="8">
        <f>IFERROR(Table1[[#This Row],[pledged]]/Table1[[#This Row],[backers_count]],0)</f>
        <v>25</v>
      </c>
      <c r="Q543" t="str">
        <f>LEFT(Table1[[#This Row],[Category and Sub-Category]],FIND("/",Table1[[#This Row],[Category and Sub-Category]])-1)</f>
        <v>technology</v>
      </c>
      <c r="R543" t="str">
        <f>RIGHT(Table1[[#This Row],[Category and Sub-Category]],LEN(Table1[[#This Row],[Category and Sub-Category]])-FIND("/",Table1[[#This Row],[Category and Sub-Category]]))</f>
        <v>web</v>
      </c>
      <c r="S543" s="13">
        <f>(((Table1[[#This Row],[launched_at]]/60)/60)/24)+DATE(1970,1,1)</f>
        <v>42276.046689814815</v>
      </c>
      <c r="T543" s="13">
        <f>(((Table1[[#This Row],[deadline]]/60)/60)/24)+DATE(1970,1,1)</f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Table1[[#This Row],[pledged]]/Table1[[#This Row],[goal]]</f>
        <v>3.9999999999999998E-6</v>
      </c>
      <c r="P544" s="8">
        <f>IFERROR(Table1[[#This Row],[pledged]]/Table1[[#This Row],[backers_count]],0)</f>
        <v>1</v>
      </c>
      <c r="Q544" t="str">
        <f>LEFT(Table1[[#This Row],[Category and Sub-Category]],FIND("/",Table1[[#This Row],[Category and Sub-Category]])-1)</f>
        <v>technology</v>
      </c>
      <c r="R544" t="str">
        <f>RIGHT(Table1[[#This Row],[Category and Sub-Category]],LEN(Table1[[#This Row],[Category and Sub-Category]])-FIND("/",Table1[[#This Row],[Category and Sub-Category]]))</f>
        <v>web</v>
      </c>
      <c r="S544" s="13">
        <f>(((Table1[[#This Row],[launched_at]]/60)/60)/24)+DATE(1970,1,1)</f>
        <v>42433.737453703703</v>
      </c>
      <c r="T544" s="13">
        <f>(((Table1[[#This Row],[deadline]]/60)/60)/24)+DATE(1970,1,1)</f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Table1[[#This Row],[pledged]]/Table1[[#This Row],[goal]]</f>
        <v>3.1818181818181819E-3</v>
      </c>
      <c r="P545" s="8">
        <f>IFERROR(Table1[[#This Row],[pledged]]/Table1[[#This Row],[backers_count]],0)</f>
        <v>35</v>
      </c>
      <c r="Q545" t="str">
        <f>LEFT(Table1[[#This Row],[Category and Sub-Category]],FIND("/",Table1[[#This Row],[Category and Sub-Category]])-1)</f>
        <v>technology</v>
      </c>
      <c r="R545" t="str">
        <f>RIGHT(Table1[[#This Row],[Category and Sub-Category]],LEN(Table1[[#This Row],[Category and Sub-Category]])-FIND("/",Table1[[#This Row],[Category and Sub-Category]]))</f>
        <v>web</v>
      </c>
      <c r="S545" s="13">
        <f>(((Table1[[#This Row],[launched_at]]/60)/60)/24)+DATE(1970,1,1)</f>
        <v>41914.092152777775</v>
      </c>
      <c r="T545" s="13">
        <f>(((Table1[[#This Row],[deadline]]/60)/60)/24)+DATE(1970,1,1)</f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Table1[[#This Row],[pledged]]/Table1[[#This Row],[goal]]</f>
        <v>1.2E-2</v>
      </c>
      <c r="P546" s="8">
        <f>IFERROR(Table1[[#This Row],[pledged]]/Table1[[#This Row],[backers_count]],0)</f>
        <v>3</v>
      </c>
      <c r="Q546" t="str">
        <f>LEFT(Table1[[#This Row],[Category and Sub-Category]],FIND("/",Table1[[#This Row],[Category and Sub-Category]])-1)</f>
        <v>technology</v>
      </c>
      <c r="R546" t="str">
        <f>RIGHT(Table1[[#This Row],[Category and Sub-Category]],LEN(Table1[[#This Row],[Category and Sub-Category]])-FIND("/",Table1[[#This Row],[Category and Sub-Category]]))</f>
        <v>web</v>
      </c>
      <c r="S546" s="13">
        <f>(((Table1[[#This Row],[launched_at]]/60)/60)/24)+DATE(1970,1,1)</f>
        <v>42525.656944444447</v>
      </c>
      <c r="T546" s="13">
        <f>(((Table1[[#This Row],[deadline]]/60)/60)/24)+DATE(1970,1,1)</f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Table1[[#This Row],[pledged]]/Table1[[#This Row],[goal]]</f>
        <v>0.27383999999999997</v>
      </c>
      <c r="P547" s="8">
        <f>IFERROR(Table1[[#This Row],[pledged]]/Table1[[#This Row],[backers_count]],0)</f>
        <v>402.70588235294116</v>
      </c>
      <c r="Q547" t="str">
        <f>LEFT(Table1[[#This Row],[Category and Sub-Category]],FIND("/",Table1[[#This Row],[Category and Sub-Category]])-1)</f>
        <v>technology</v>
      </c>
      <c r="R547" t="str">
        <f>RIGHT(Table1[[#This Row],[Category and Sub-Category]],LEN(Table1[[#This Row],[Category and Sub-Category]])-FIND("/",Table1[[#This Row],[Category and Sub-Category]]))</f>
        <v>web</v>
      </c>
      <c r="S547" s="13">
        <f>(((Table1[[#This Row],[launched_at]]/60)/60)/24)+DATE(1970,1,1)</f>
        <v>42283.592465277776</v>
      </c>
      <c r="T547" s="13">
        <f>(((Table1[[#This Row],[deadline]]/60)/60)/24)+DATE(1970,1,1)</f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Table1[[#This Row],[pledged]]/Table1[[#This Row],[goal]]</f>
        <v>8.6666666666666663E-4</v>
      </c>
      <c r="P548" s="8">
        <f>IFERROR(Table1[[#This Row],[pledged]]/Table1[[#This Row],[backers_count]],0)</f>
        <v>26</v>
      </c>
      <c r="Q548" t="str">
        <f>LEFT(Table1[[#This Row],[Category and Sub-Category]],FIND("/",Table1[[#This Row],[Category and Sub-Category]])-1)</f>
        <v>technology</v>
      </c>
      <c r="R548" t="str">
        <f>RIGHT(Table1[[#This Row],[Category and Sub-Category]],LEN(Table1[[#This Row],[Category and Sub-Category]])-FIND("/",Table1[[#This Row],[Category and Sub-Category]]))</f>
        <v>web</v>
      </c>
      <c r="S548" s="13">
        <f>(((Table1[[#This Row],[launched_at]]/60)/60)/24)+DATE(1970,1,1)</f>
        <v>42249.667997685188</v>
      </c>
      <c r="T548" s="13">
        <f>(((Table1[[#This Row],[deadline]]/60)/60)/24)+DATE(1970,1,1)</f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Table1[[#This Row],[pledged]]/Table1[[#This Row],[goal]]</f>
        <v>0</v>
      </c>
      <c r="P549" s="8">
        <f>IFERROR(Table1[[#This Row],[pledged]]/Table1[[#This Row],[backers_count]],0)</f>
        <v>0</v>
      </c>
      <c r="Q549" t="str">
        <f>LEFT(Table1[[#This Row],[Category and Sub-Category]],FIND("/",Table1[[#This Row],[Category and Sub-Category]])-1)</f>
        <v>technology</v>
      </c>
      <c r="R549" t="str">
        <f>RIGHT(Table1[[#This Row],[Category and Sub-Category]],LEN(Table1[[#This Row],[Category and Sub-Category]])-FIND("/",Table1[[#This Row],[Category and Sub-Category]]))</f>
        <v>web</v>
      </c>
      <c r="S549" s="13">
        <f>(((Table1[[#This Row],[launched_at]]/60)/60)/24)+DATE(1970,1,1)</f>
        <v>42380.696342592593</v>
      </c>
      <c r="T549" s="13">
        <f>(((Table1[[#This Row],[deadline]]/60)/60)/24)+DATE(1970,1,1)</f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Table1[[#This Row],[pledged]]/Table1[[#This Row],[goal]]</f>
        <v>8.9999999999999998E-4</v>
      </c>
      <c r="P550" s="8">
        <f>IFERROR(Table1[[#This Row],[pledged]]/Table1[[#This Row],[backers_count]],0)</f>
        <v>9</v>
      </c>
      <c r="Q550" t="str">
        <f>LEFT(Table1[[#This Row],[Category and Sub-Category]],FIND("/",Table1[[#This Row],[Category and Sub-Category]])-1)</f>
        <v>technology</v>
      </c>
      <c r="R550" t="str">
        <f>RIGHT(Table1[[#This Row],[Category and Sub-Category]],LEN(Table1[[#This Row],[Category and Sub-Category]])-FIND("/",Table1[[#This Row],[Category and Sub-Category]]))</f>
        <v>web</v>
      </c>
      <c r="S550" s="13">
        <f>(((Table1[[#This Row],[launched_at]]/60)/60)/24)+DATE(1970,1,1)</f>
        <v>42276.903333333335</v>
      </c>
      <c r="T550" s="13">
        <f>(((Table1[[#This Row],[deadline]]/60)/60)/24)+DATE(1970,1,1)</f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Table1[[#This Row],[pledged]]/Table1[[#This Row],[goal]]</f>
        <v>2.7199999999999998E-2</v>
      </c>
      <c r="P551" s="8">
        <f>IFERROR(Table1[[#This Row],[pledged]]/Table1[[#This Row],[backers_count]],0)</f>
        <v>8.5</v>
      </c>
      <c r="Q551" t="str">
        <f>LEFT(Table1[[#This Row],[Category and Sub-Category]],FIND("/",Table1[[#This Row],[Category and Sub-Category]])-1)</f>
        <v>technology</v>
      </c>
      <c r="R551" t="str">
        <f>RIGHT(Table1[[#This Row],[Category and Sub-Category]],LEN(Table1[[#This Row],[Category and Sub-Category]])-FIND("/",Table1[[#This Row],[Category and Sub-Category]]))</f>
        <v>web</v>
      </c>
      <c r="S551" s="13">
        <f>(((Table1[[#This Row],[launched_at]]/60)/60)/24)+DATE(1970,1,1)</f>
        <v>42163.636828703704</v>
      </c>
      <c r="T551" s="13">
        <f>(((Table1[[#This Row],[deadline]]/60)/60)/24)+DATE(1970,1,1)</f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Table1[[#This Row],[pledged]]/Table1[[#This Row],[goal]]</f>
        <v>7.0000000000000001E-3</v>
      </c>
      <c r="P552" s="8">
        <f>IFERROR(Table1[[#This Row],[pledged]]/Table1[[#This Row],[backers_count]],0)</f>
        <v>8.75</v>
      </c>
      <c r="Q552" t="str">
        <f>LEFT(Table1[[#This Row],[Category and Sub-Category]],FIND("/",Table1[[#This Row],[Category and Sub-Category]])-1)</f>
        <v>technology</v>
      </c>
      <c r="R552" t="str">
        <f>RIGHT(Table1[[#This Row],[Category and Sub-Category]],LEN(Table1[[#This Row],[Category and Sub-Category]])-FIND("/",Table1[[#This Row],[Category and Sub-Category]]))</f>
        <v>web</v>
      </c>
      <c r="S552" s="13">
        <f>(((Table1[[#This Row],[launched_at]]/60)/60)/24)+DATE(1970,1,1)</f>
        <v>42753.678761574076</v>
      </c>
      <c r="T552" s="13">
        <f>(((Table1[[#This Row],[deadline]]/60)/60)/24)+DATE(1970,1,1)</f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Table1[[#This Row],[pledged]]/Table1[[#This Row],[goal]]</f>
        <v>5.0413333333333331E-2</v>
      </c>
      <c r="P553" s="8">
        <f>IFERROR(Table1[[#This Row],[pledged]]/Table1[[#This Row],[backers_count]],0)</f>
        <v>135.03571428571428</v>
      </c>
      <c r="Q553" t="str">
        <f>LEFT(Table1[[#This Row],[Category and Sub-Category]],FIND("/",Table1[[#This Row],[Category and Sub-Category]])-1)</f>
        <v>technology</v>
      </c>
      <c r="R553" t="str">
        <f>RIGHT(Table1[[#This Row],[Category and Sub-Category]],LEN(Table1[[#This Row],[Category and Sub-Category]])-FIND("/",Table1[[#This Row],[Category and Sub-Category]]))</f>
        <v>web</v>
      </c>
      <c r="S553" s="13">
        <f>(((Table1[[#This Row],[launched_at]]/60)/60)/24)+DATE(1970,1,1)</f>
        <v>42173.275740740741</v>
      </c>
      <c r="T553" s="13">
        <f>(((Table1[[#This Row],[deadline]]/60)/60)/24)+DATE(1970,1,1)</f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Table1[[#This Row],[pledged]]/Table1[[#This Row],[goal]]</f>
        <v>0</v>
      </c>
      <c r="P554" s="8">
        <f>IFERROR(Table1[[#This Row],[pledged]]/Table1[[#This Row],[backers_count]],0)</f>
        <v>0</v>
      </c>
      <c r="Q554" t="str">
        <f>LEFT(Table1[[#This Row],[Category and Sub-Category]],FIND("/",Table1[[#This Row],[Category and Sub-Category]])-1)</f>
        <v>technology</v>
      </c>
      <c r="R554" t="str">
        <f>RIGHT(Table1[[#This Row],[Category and Sub-Category]],LEN(Table1[[#This Row],[Category and Sub-Category]])-FIND("/",Table1[[#This Row],[Category and Sub-Category]]))</f>
        <v>web</v>
      </c>
      <c r="S554" s="13">
        <f>(((Table1[[#This Row],[launched_at]]/60)/60)/24)+DATE(1970,1,1)</f>
        <v>42318.616851851853</v>
      </c>
      <c r="T554" s="13">
        <f>(((Table1[[#This Row],[deadline]]/60)/60)/24)+DATE(1970,1,1)</f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Table1[[#This Row],[pledged]]/Table1[[#This Row],[goal]]</f>
        <v>4.9199999999999999E-3</v>
      </c>
      <c r="P555" s="8">
        <f>IFERROR(Table1[[#This Row],[pledged]]/Table1[[#This Row],[backers_count]],0)</f>
        <v>20.5</v>
      </c>
      <c r="Q555" t="str">
        <f>LEFT(Table1[[#This Row],[Category and Sub-Category]],FIND("/",Table1[[#This Row],[Category and Sub-Category]])-1)</f>
        <v>technology</v>
      </c>
      <c r="R555" t="str">
        <f>RIGHT(Table1[[#This Row],[Category and Sub-Category]],LEN(Table1[[#This Row],[Category and Sub-Category]])-FIND("/",Table1[[#This Row],[Category and Sub-Category]]))</f>
        <v>web</v>
      </c>
      <c r="S555" s="13">
        <f>(((Table1[[#This Row],[launched_at]]/60)/60)/24)+DATE(1970,1,1)</f>
        <v>41927.71980324074</v>
      </c>
      <c r="T555" s="13">
        <f>(((Table1[[#This Row],[deadline]]/60)/60)/24)+DATE(1970,1,1)</f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Table1[[#This Row],[pledged]]/Table1[[#This Row],[goal]]</f>
        <v>0.36589147286821705</v>
      </c>
      <c r="P556" s="8">
        <f>IFERROR(Table1[[#This Row],[pledged]]/Table1[[#This Row],[backers_count]],0)</f>
        <v>64.36363636363636</v>
      </c>
      <c r="Q556" t="str">
        <f>LEFT(Table1[[#This Row],[Category and Sub-Category]],FIND("/",Table1[[#This Row],[Category and Sub-Category]])-1)</f>
        <v>technology</v>
      </c>
      <c r="R556" t="str">
        <f>RIGHT(Table1[[#This Row],[Category and Sub-Category]],LEN(Table1[[#This Row],[Category and Sub-Category]])-FIND("/",Table1[[#This Row],[Category and Sub-Category]]))</f>
        <v>web</v>
      </c>
      <c r="S556" s="13">
        <f>(((Table1[[#This Row],[launched_at]]/60)/60)/24)+DATE(1970,1,1)</f>
        <v>41901.684861111113</v>
      </c>
      <c r="T556" s="13">
        <f>(((Table1[[#This Row],[deadline]]/60)/60)/24)+DATE(1970,1,1)</f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Table1[[#This Row],[pledged]]/Table1[[#This Row],[goal]]</f>
        <v>0</v>
      </c>
      <c r="P557" s="8">
        <f>IFERROR(Table1[[#This Row],[pledged]]/Table1[[#This Row],[backers_count]],0)</f>
        <v>0</v>
      </c>
      <c r="Q557" t="str">
        <f>LEFT(Table1[[#This Row],[Category and Sub-Category]],FIND("/",Table1[[#This Row],[Category and Sub-Category]])-1)</f>
        <v>technology</v>
      </c>
      <c r="R557" t="str">
        <f>RIGHT(Table1[[#This Row],[Category and Sub-Category]],LEN(Table1[[#This Row],[Category and Sub-Category]])-FIND("/",Table1[[#This Row],[Category and Sub-Category]]))</f>
        <v>web</v>
      </c>
      <c r="S557" s="13">
        <f>(((Table1[[#This Row],[launched_at]]/60)/60)/24)+DATE(1970,1,1)</f>
        <v>42503.353506944448</v>
      </c>
      <c r="T557" s="13">
        <f>(((Table1[[#This Row],[deadline]]/60)/60)/24)+DATE(1970,1,1)</f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Table1[[#This Row],[pledged]]/Table1[[#This Row],[goal]]</f>
        <v>2.5000000000000001E-2</v>
      </c>
      <c r="P558" s="8">
        <f>IFERROR(Table1[[#This Row],[pledged]]/Table1[[#This Row],[backers_count]],0)</f>
        <v>200</v>
      </c>
      <c r="Q558" t="str">
        <f>LEFT(Table1[[#This Row],[Category and Sub-Category]],FIND("/",Table1[[#This Row],[Category and Sub-Category]])-1)</f>
        <v>technology</v>
      </c>
      <c r="R558" t="str">
        <f>RIGHT(Table1[[#This Row],[Category and Sub-Category]],LEN(Table1[[#This Row],[Category and Sub-Category]])-FIND("/",Table1[[#This Row],[Category and Sub-Category]]))</f>
        <v>web</v>
      </c>
      <c r="S558" s="13">
        <f>(((Table1[[#This Row],[launched_at]]/60)/60)/24)+DATE(1970,1,1)</f>
        <v>42345.860150462962</v>
      </c>
      <c r="T558" s="13">
        <f>(((Table1[[#This Row],[deadline]]/60)/60)/24)+DATE(1970,1,1)</f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Table1[[#This Row],[pledged]]/Table1[[#This Row],[goal]]</f>
        <v>9.1066666666666674E-3</v>
      </c>
      <c r="P559" s="8">
        <f>IFERROR(Table1[[#This Row],[pledged]]/Table1[[#This Row],[backers_count]],0)</f>
        <v>68.3</v>
      </c>
      <c r="Q559" t="str">
        <f>LEFT(Table1[[#This Row],[Category and Sub-Category]],FIND("/",Table1[[#This Row],[Category and Sub-Category]])-1)</f>
        <v>technology</v>
      </c>
      <c r="R559" t="str">
        <f>RIGHT(Table1[[#This Row],[Category and Sub-Category]],LEN(Table1[[#This Row],[Category and Sub-Category]])-FIND("/",Table1[[#This Row],[Category and Sub-Category]]))</f>
        <v>web</v>
      </c>
      <c r="S559" s="13">
        <f>(((Table1[[#This Row],[launched_at]]/60)/60)/24)+DATE(1970,1,1)</f>
        <v>42676.942164351851</v>
      </c>
      <c r="T559" s="13">
        <f>(((Table1[[#This Row],[deadline]]/60)/60)/24)+DATE(1970,1,1)</f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Table1[[#This Row],[pledged]]/Table1[[#This Row],[goal]]</f>
        <v>0</v>
      </c>
      <c r="P560" s="8">
        <f>IFERROR(Table1[[#This Row],[pledged]]/Table1[[#This Row],[backers_count]],0)</f>
        <v>0</v>
      </c>
      <c r="Q560" t="str">
        <f>LEFT(Table1[[#This Row],[Category and Sub-Category]],FIND("/",Table1[[#This Row],[Category and Sub-Category]])-1)</f>
        <v>technology</v>
      </c>
      <c r="R560" t="str">
        <f>RIGHT(Table1[[#This Row],[Category and Sub-Category]],LEN(Table1[[#This Row],[Category and Sub-Category]])-FIND("/",Table1[[#This Row],[Category and Sub-Category]]))</f>
        <v>web</v>
      </c>
      <c r="S560" s="13">
        <f>(((Table1[[#This Row],[launched_at]]/60)/60)/24)+DATE(1970,1,1)</f>
        <v>42057.883159722223</v>
      </c>
      <c r="T560" s="13">
        <f>(((Table1[[#This Row],[deadline]]/60)/60)/24)+DATE(1970,1,1)</f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Table1[[#This Row],[pledged]]/Table1[[#This Row],[goal]]</f>
        <v>2.0833333333333335E-4</v>
      </c>
      <c r="P561" s="8">
        <f>IFERROR(Table1[[#This Row],[pledged]]/Table1[[#This Row],[backers_count]],0)</f>
        <v>50</v>
      </c>
      <c r="Q561" t="str">
        <f>LEFT(Table1[[#This Row],[Category and Sub-Category]],FIND("/",Table1[[#This Row],[Category and Sub-Category]])-1)</f>
        <v>technology</v>
      </c>
      <c r="R561" t="str">
        <f>RIGHT(Table1[[#This Row],[Category and Sub-Category]],LEN(Table1[[#This Row],[Category and Sub-Category]])-FIND("/",Table1[[#This Row],[Category and Sub-Category]]))</f>
        <v>web</v>
      </c>
      <c r="S561" s="13">
        <f>(((Table1[[#This Row],[launched_at]]/60)/60)/24)+DATE(1970,1,1)</f>
        <v>42321.283101851848</v>
      </c>
      <c r="T561" s="13">
        <f>(((Table1[[#This Row],[deadline]]/60)/60)/24)+DATE(1970,1,1)</f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Table1[[#This Row],[pledged]]/Table1[[#This Row],[goal]]</f>
        <v>1.2E-4</v>
      </c>
      <c r="P562" s="8">
        <f>IFERROR(Table1[[#This Row],[pledged]]/Table1[[#This Row],[backers_count]],0)</f>
        <v>4</v>
      </c>
      <c r="Q562" t="str">
        <f>LEFT(Table1[[#This Row],[Category and Sub-Category]],FIND("/",Table1[[#This Row],[Category and Sub-Category]])-1)</f>
        <v>technology</v>
      </c>
      <c r="R562" t="str">
        <f>RIGHT(Table1[[#This Row],[Category and Sub-Category]],LEN(Table1[[#This Row],[Category and Sub-Category]])-FIND("/",Table1[[#This Row],[Category and Sub-Category]]))</f>
        <v>web</v>
      </c>
      <c r="S562" s="13">
        <f>(((Table1[[#This Row],[launched_at]]/60)/60)/24)+DATE(1970,1,1)</f>
        <v>41960.771354166667</v>
      </c>
      <c r="T562" s="13">
        <f>(((Table1[[#This Row],[deadline]]/60)/60)/24)+DATE(1970,1,1)</f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Table1[[#This Row],[pledged]]/Table1[[#This Row],[goal]]</f>
        <v>3.6666666666666666E-3</v>
      </c>
      <c r="P563" s="8">
        <f>IFERROR(Table1[[#This Row],[pledged]]/Table1[[#This Row],[backers_count]],0)</f>
        <v>27.5</v>
      </c>
      <c r="Q563" t="str">
        <f>LEFT(Table1[[#This Row],[Category and Sub-Category]],FIND("/",Table1[[#This Row],[Category and Sub-Category]])-1)</f>
        <v>technology</v>
      </c>
      <c r="R563" t="str">
        <f>RIGHT(Table1[[#This Row],[Category and Sub-Category]],LEN(Table1[[#This Row],[Category and Sub-Category]])-FIND("/",Table1[[#This Row],[Category and Sub-Category]]))</f>
        <v>web</v>
      </c>
      <c r="S563" s="13">
        <f>(((Table1[[#This Row],[launched_at]]/60)/60)/24)+DATE(1970,1,1)</f>
        <v>42268.658715277779</v>
      </c>
      <c r="T563" s="13">
        <f>(((Table1[[#This Row],[deadline]]/60)/60)/24)+DATE(1970,1,1)</f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Table1[[#This Row],[pledged]]/Table1[[#This Row],[goal]]</f>
        <v>0</v>
      </c>
      <c r="P564" s="8">
        <f>IFERROR(Table1[[#This Row],[pledged]]/Table1[[#This Row],[backers_count]],0)</f>
        <v>0</v>
      </c>
      <c r="Q564" t="str">
        <f>LEFT(Table1[[#This Row],[Category and Sub-Category]],FIND("/",Table1[[#This Row],[Category and Sub-Category]])-1)</f>
        <v>technology</v>
      </c>
      <c r="R564" t="str">
        <f>RIGHT(Table1[[#This Row],[Category and Sub-Category]],LEN(Table1[[#This Row],[Category and Sub-Category]])-FIND("/",Table1[[#This Row],[Category and Sub-Category]]))</f>
        <v>web</v>
      </c>
      <c r="S564" s="13">
        <f>(((Table1[[#This Row],[launched_at]]/60)/60)/24)+DATE(1970,1,1)</f>
        <v>42692.389062500006</v>
      </c>
      <c r="T564" s="13">
        <f>(((Table1[[#This Row],[deadline]]/60)/60)/24)+DATE(1970,1,1)</f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Table1[[#This Row],[pledged]]/Table1[[#This Row],[goal]]</f>
        <v>9.0666666666666662E-4</v>
      </c>
      <c r="P565" s="8">
        <f>IFERROR(Table1[[#This Row],[pledged]]/Table1[[#This Row],[backers_count]],0)</f>
        <v>34</v>
      </c>
      <c r="Q565" t="str">
        <f>LEFT(Table1[[#This Row],[Category and Sub-Category]],FIND("/",Table1[[#This Row],[Category and Sub-Category]])-1)</f>
        <v>technology</v>
      </c>
      <c r="R565" t="str">
        <f>RIGHT(Table1[[#This Row],[Category and Sub-Category]],LEN(Table1[[#This Row],[Category and Sub-Category]])-FIND("/",Table1[[#This Row],[Category and Sub-Category]]))</f>
        <v>web</v>
      </c>
      <c r="S565" s="13">
        <f>(((Table1[[#This Row],[launched_at]]/60)/60)/24)+DATE(1970,1,1)</f>
        <v>42022.069988425923</v>
      </c>
      <c r="T565" s="13">
        <f>(((Table1[[#This Row],[deadline]]/60)/60)/24)+DATE(1970,1,1)</f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Table1[[#This Row],[pledged]]/Table1[[#This Row],[goal]]</f>
        <v>5.5555555555555558E-5</v>
      </c>
      <c r="P566" s="8">
        <f>IFERROR(Table1[[#This Row],[pledged]]/Table1[[#This Row],[backers_count]],0)</f>
        <v>1</v>
      </c>
      <c r="Q566" t="str">
        <f>LEFT(Table1[[#This Row],[Category and Sub-Category]],FIND("/",Table1[[#This Row],[Category and Sub-Category]])-1)</f>
        <v>technology</v>
      </c>
      <c r="R566" t="str">
        <f>RIGHT(Table1[[#This Row],[Category and Sub-Category]],LEN(Table1[[#This Row],[Category and Sub-Category]])-FIND("/",Table1[[#This Row],[Category and Sub-Category]]))</f>
        <v>web</v>
      </c>
      <c r="S566" s="13">
        <f>(((Table1[[#This Row],[launched_at]]/60)/60)/24)+DATE(1970,1,1)</f>
        <v>42411.942997685182</v>
      </c>
      <c r="T566" s="13">
        <f>(((Table1[[#This Row],[deadline]]/60)/60)/24)+DATE(1970,1,1)</f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Table1[[#This Row],[pledged]]/Table1[[#This Row],[goal]]</f>
        <v>0</v>
      </c>
      <c r="P567" s="8">
        <f>IFERROR(Table1[[#This Row],[pledged]]/Table1[[#This Row],[backers_count]],0)</f>
        <v>0</v>
      </c>
      <c r="Q567" t="str">
        <f>LEFT(Table1[[#This Row],[Category and Sub-Category]],FIND("/",Table1[[#This Row],[Category and Sub-Category]])-1)</f>
        <v>technology</v>
      </c>
      <c r="R567" t="str">
        <f>RIGHT(Table1[[#This Row],[Category and Sub-Category]],LEN(Table1[[#This Row],[Category and Sub-Category]])-FIND("/",Table1[[#This Row],[Category and Sub-Category]]))</f>
        <v>web</v>
      </c>
      <c r="S567" s="13">
        <f>(((Table1[[#This Row],[launched_at]]/60)/60)/24)+DATE(1970,1,1)</f>
        <v>42165.785289351858</v>
      </c>
      <c r="T567" s="13">
        <f>(((Table1[[#This Row],[deadline]]/60)/60)/24)+DATE(1970,1,1)</f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Table1[[#This Row],[pledged]]/Table1[[#This Row],[goal]]</f>
        <v>2.0000000000000001E-4</v>
      </c>
      <c r="P568" s="8">
        <f>IFERROR(Table1[[#This Row],[pledged]]/Table1[[#This Row],[backers_count]],0)</f>
        <v>1</v>
      </c>
      <c r="Q568" t="str">
        <f>LEFT(Table1[[#This Row],[Category and Sub-Category]],FIND("/",Table1[[#This Row],[Category and Sub-Category]])-1)</f>
        <v>technology</v>
      </c>
      <c r="R568" t="str">
        <f>RIGHT(Table1[[#This Row],[Category and Sub-Category]],LEN(Table1[[#This Row],[Category and Sub-Category]])-FIND("/",Table1[[#This Row],[Category and Sub-Category]]))</f>
        <v>web</v>
      </c>
      <c r="S568" s="13">
        <f>(((Table1[[#This Row],[launched_at]]/60)/60)/24)+DATE(1970,1,1)</f>
        <v>42535.68440972222</v>
      </c>
      <c r="T568" s="13">
        <f>(((Table1[[#This Row],[deadline]]/60)/60)/24)+DATE(1970,1,1)</f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Table1[[#This Row],[pledged]]/Table1[[#This Row],[goal]]</f>
        <v>0</v>
      </c>
      <c r="P569" s="8">
        <f>IFERROR(Table1[[#This Row],[pledged]]/Table1[[#This Row],[backers_count]],0)</f>
        <v>0</v>
      </c>
      <c r="Q569" t="str">
        <f>LEFT(Table1[[#This Row],[Category and Sub-Category]],FIND("/",Table1[[#This Row],[Category and Sub-Category]])-1)</f>
        <v>technology</v>
      </c>
      <c r="R569" t="str">
        <f>RIGHT(Table1[[#This Row],[Category and Sub-Category]],LEN(Table1[[#This Row],[Category and Sub-Category]])-FIND("/",Table1[[#This Row],[Category and Sub-Category]]))</f>
        <v>web</v>
      </c>
      <c r="S569" s="13">
        <f>(((Table1[[#This Row],[launched_at]]/60)/60)/24)+DATE(1970,1,1)</f>
        <v>41975.842523148152</v>
      </c>
      <c r="T569" s="13">
        <f>(((Table1[[#This Row],[deadline]]/60)/60)/24)+DATE(1970,1,1)</f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Table1[[#This Row],[pledged]]/Table1[[#This Row],[goal]]</f>
        <v>0.01</v>
      </c>
      <c r="P570" s="8">
        <f>IFERROR(Table1[[#This Row],[pledged]]/Table1[[#This Row],[backers_count]],0)</f>
        <v>49</v>
      </c>
      <c r="Q570" t="str">
        <f>LEFT(Table1[[#This Row],[Category and Sub-Category]],FIND("/",Table1[[#This Row],[Category and Sub-Category]])-1)</f>
        <v>technology</v>
      </c>
      <c r="R570" t="str">
        <f>RIGHT(Table1[[#This Row],[Category and Sub-Category]],LEN(Table1[[#This Row],[Category and Sub-Category]])-FIND("/",Table1[[#This Row],[Category and Sub-Category]]))</f>
        <v>web</v>
      </c>
      <c r="S570" s="13">
        <f>(((Table1[[#This Row],[launched_at]]/60)/60)/24)+DATE(1970,1,1)</f>
        <v>42348.9215625</v>
      </c>
      <c r="T570" s="13">
        <f>(((Table1[[#This Row],[deadline]]/60)/60)/24)+DATE(1970,1,1)</f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Table1[[#This Row],[pledged]]/Table1[[#This Row],[goal]]</f>
        <v>8.0000000000000002E-3</v>
      </c>
      <c r="P571" s="8">
        <f>IFERROR(Table1[[#This Row],[pledged]]/Table1[[#This Row],[backers_count]],0)</f>
        <v>20</v>
      </c>
      <c r="Q571" t="str">
        <f>LEFT(Table1[[#This Row],[Category and Sub-Category]],FIND("/",Table1[[#This Row],[Category and Sub-Category]])-1)</f>
        <v>technology</v>
      </c>
      <c r="R571" t="str">
        <f>RIGHT(Table1[[#This Row],[Category and Sub-Category]],LEN(Table1[[#This Row],[Category and Sub-Category]])-FIND("/",Table1[[#This Row],[Category and Sub-Category]]))</f>
        <v>web</v>
      </c>
      <c r="S571" s="13">
        <f>(((Table1[[#This Row],[launched_at]]/60)/60)/24)+DATE(1970,1,1)</f>
        <v>42340.847361111111</v>
      </c>
      <c r="T571" s="13">
        <f>(((Table1[[#This Row],[deadline]]/60)/60)/24)+DATE(1970,1,1)</f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Table1[[#This Row],[pledged]]/Table1[[#This Row],[goal]]</f>
        <v>1.6705882352941177E-3</v>
      </c>
      <c r="P572" s="8">
        <f>IFERROR(Table1[[#This Row],[pledged]]/Table1[[#This Row],[backers_count]],0)</f>
        <v>142</v>
      </c>
      <c r="Q572" t="str">
        <f>LEFT(Table1[[#This Row],[Category and Sub-Category]],FIND("/",Table1[[#This Row],[Category and Sub-Category]])-1)</f>
        <v>technology</v>
      </c>
      <c r="R572" t="str">
        <f>RIGHT(Table1[[#This Row],[Category and Sub-Category]],LEN(Table1[[#This Row],[Category and Sub-Category]])-FIND("/",Table1[[#This Row],[Category and Sub-Category]]))</f>
        <v>web</v>
      </c>
      <c r="S572" s="13">
        <f>(((Table1[[#This Row],[launched_at]]/60)/60)/24)+DATE(1970,1,1)</f>
        <v>42388.798252314817</v>
      </c>
      <c r="T572" s="13">
        <f>(((Table1[[#This Row],[deadline]]/60)/60)/24)+DATE(1970,1,1)</f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Table1[[#This Row],[pledged]]/Table1[[#This Row],[goal]]</f>
        <v>4.2399999999999998E-3</v>
      </c>
      <c r="P573" s="8">
        <f>IFERROR(Table1[[#This Row],[pledged]]/Table1[[#This Row],[backers_count]],0)</f>
        <v>53</v>
      </c>
      <c r="Q573" t="str">
        <f>LEFT(Table1[[#This Row],[Category and Sub-Category]],FIND("/",Table1[[#This Row],[Category and Sub-Category]])-1)</f>
        <v>technology</v>
      </c>
      <c r="R573" t="str">
        <f>RIGHT(Table1[[#This Row],[Category and Sub-Category]],LEN(Table1[[#This Row],[Category and Sub-Category]])-FIND("/",Table1[[#This Row],[Category and Sub-Category]]))</f>
        <v>web</v>
      </c>
      <c r="S573" s="13">
        <f>(((Table1[[#This Row],[launched_at]]/60)/60)/24)+DATE(1970,1,1)</f>
        <v>42192.816238425927</v>
      </c>
      <c r="T573" s="13">
        <f>(((Table1[[#This Row],[deadline]]/60)/60)/24)+DATE(1970,1,1)</f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Table1[[#This Row],[pledged]]/Table1[[#This Row],[goal]]</f>
        <v>0</v>
      </c>
      <c r="P574" s="8">
        <f>IFERROR(Table1[[#This Row],[pledged]]/Table1[[#This Row],[backers_count]],0)</f>
        <v>0</v>
      </c>
      <c r="Q574" t="str">
        <f>LEFT(Table1[[#This Row],[Category and Sub-Category]],FIND("/",Table1[[#This Row],[Category and Sub-Category]])-1)</f>
        <v>technology</v>
      </c>
      <c r="R574" t="str">
        <f>RIGHT(Table1[[#This Row],[Category and Sub-Category]],LEN(Table1[[#This Row],[Category and Sub-Category]])-FIND("/",Table1[[#This Row],[Category and Sub-Category]]))</f>
        <v>web</v>
      </c>
      <c r="S574" s="13">
        <f>(((Table1[[#This Row],[launched_at]]/60)/60)/24)+DATE(1970,1,1)</f>
        <v>42282.71629629629</v>
      </c>
      <c r="T574" s="13">
        <f>(((Table1[[#This Row],[deadline]]/60)/60)/24)+DATE(1970,1,1)</f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Table1[[#This Row],[pledged]]/Table1[[#This Row],[goal]]</f>
        <v>3.892538925389254E-3</v>
      </c>
      <c r="P575" s="8">
        <f>IFERROR(Table1[[#This Row],[pledged]]/Table1[[#This Row],[backers_count]],0)</f>
        <v>38.444444444444443</v>
      </c>
      <c r="Q575" t="str">
        <f>LEFT(Table1[[#This Row],[Category and Sub-Category]],FIND("/",Table1[[#This Row],[Category and Sub-Category]])-1)</f>
        <v>technology</v>
      </c>
      <c r="R575" t="str">
        <f>RIGHT(Table1[[#This Row],[Category and Sub-Category]],LEN(Table1[[#This Row],[Category and Sub-Category]])-FIND("/",Table1[[#This Row],[Category and Sub-Category]]))</f>
        <v>web</v>
      </c>
      <c r="S575" s="13">
        <f>(((Table1[[#This Row],[launched_at]]/60)/60)/24)+DATE(1970,1,1)</f>
        <v>41963.050127314811</v>
      </c>
      <c r="T575" s="13">
        <f>(((Table1[[#This Row],[deadline]]/60)/60)/24)+DATE(1970,1,1)</f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Table1[[#This Row],[pledged]]/Table1[[#This Row],[goal]]</f>
        <v>7.1556350626118068E-3</v>
      </c>
      <c r="P576" s="8">
        <f>IFERROR(Table1[[#This Row],[pledged]]/Table1[[#This Row],[backers_count]],0)</f>
        <v>20</v>
      </c>
      <c r="Q576" t="str">
        <f>LEFT(Table1[[#This Row],[Category and Sub-Category]],FIND("/",Table1[[#This Row],[Category and Sub-Category]])-1)</f>
        <v>technology</v>
      </c>
      <c r="R576" t="str">
        <f>RIGHT(Table1[[#This Row],[Category and Sub-Category]],LEN(Table1[[#This Row],[Category and Sub-Category]])-FIND("/",Table1[[#This Row],[Category and Sub-Category]]))</f>
        <v>web</v>
      </c>
      <c r="S576" s="13">
        <f>(((Table1[[#This Row],[launched_at]]/60)/60)/24)+DATE(1970,1,1)</f>
        <v>42632.443368055552</v>
      </c>
      <c r="T576" s="13">
        <f>(((Table1[[#This Row],[deadline]]/60)/60)/24)+DATE(1970,1,1)</f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Table1[[#This Row],[pledged]]/Table1[[#This Row],[goal]]</f>
        <v>4.3166666666666666E-3</v>
      </c>
      <c r="P577" s="8">
        <f>IFERROR(Table1[[#This Row],[pledged]]/Table1[[#This Row],[backers_count]],0)</f>
        <v>64.75</v>
      </c>
      <c r="Q577" t="str">
        <f>LEFT(Table1[[#This Row],[Category and Sub-Category]],FIND("/",Table1[[#This Row],[Category and Sub-Category]])-1)</f>
        <v>technology</v>
      </c>
      <c r="R577" t="str">
        <f>RIGHT(Table1[[#This Row],[Category and Sub-Category]],LEN(Table1[[#This Row],[Category and Sub-Category]])-FIND("/",Table1[[#This Row],[Category and Sub-Category]]))</f>
        <v>web</v>
      </c>
      <c r="S577" s="13">
        <f>(((Table1[[#This Row],[launched_at]]/60)/60)/24)+DATE(1970,1,1)</f>
        <v>42138.692627314813</v>
      </c>
      <c r="T577" s="13">
        <f>(((Table1[[#This Row],[deadline]]/60)/60)/24)+DATE(1970,1,1)</f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Table1[[#This Row],[pledged]]/Table1[[#This Row],[goal]]</f>
        <v>1.2500000000000001E-5</v>
      </c>
      <c r="P578" s="8">
        <f>IFERROR(Table1[[#This Row],[pledged]]/Table1[[#This Row],[backers_count]],0)</f>
        <v>1</v>
      </c>
      <c r="Q578" t="str">
        <f>LEFT(Table1[[#This Row],[Category and Sub-Category]],FIND("/",Table1[[#This Row],[Category and Sub-Category]])-1)</f>
        <v>technology</v>
      </c>
      <c r="R578" t="str">
        <f>RIGHT(Table1[[#This Row],[Category and Sub-Category]],LEN(Table1[[#This Row],[Category and Sub-Category]])-FIND("/",Table1[[#This Row],[Category and Sub-Category]]))</f>
        <v>web</v>
      </c>
      <c r="S578" s="13">
        <f>(((Table1[[#This Row],[launched_at]]/60)/60)/24)+DATE(1970,1,1)</f>
        <v>42031.471666666665</v>
      </c>
      <c r="T578" s="13">
        <f>(((Table1[[#This Row],[deadline]]/60)/60)/24)+DATE(1970,1,1)</f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Table1[[#This Row],[pledged]]/Table1[[#This Row],[goal]]</f>
        <v>2E-3</v>
      </c>
      <c r="P579" s="8">
        <f>IFERROR(Table1[[#This Row],[pledged]]/Table1[[#This Row],[backers_count]],0)</f>
        <v>10</v>
      </c>
      <c r="Q579" t="str">
        <f>LEFT(Table1[[#This Row],[Category and Sub-Category]],FIND("/",Table1[[#This Row],[Category and Sub-Category]])-1)</f>
        <v>technology</v>
      </c>
      <c r="R579" t="str">
        <f>RIGHT(Table1[[#This Row],[Category and Sub-Category]],LEN(Table1[[#This Row],[Category and Sub-Category]])-FIND("/",Table1[[#This Row],[Category and Sub-Category]]))</f>
        <v>web</v>
      </c>
      <c r="S579" s="13">
        <f>(((Table1[[#This Row],[launched_at]]/60)/60)/24)+DATE(1970,1,1)</f>
        <v>42450.589143518519</v>
      </c>
      <c r="T579" s="13">
        <f>(((Table1[[#This Row],[deadline]]/60)/60)/24)+DATE(1970,1,1)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Table1[[#This Row],[pledged]]/Table1[[#This Row],[goal]]</f>
        <v>1.12E-4</v>
      </c>
      <c r="P580" s="8">
        <f>IFERROR(Table1[[#This Row],[pledged]]/Table1[[#This Row],[backers_count]],0)</f>
        <v>2</v>
      </c>
      <c r="Q580" t="str">
        <f>LEFT(Table1[[#This Row],[Category and Sub-Category]],FIND("/",Table1[[#This Row],[Category and Sub-Category]])-1)</f>
        <v>technology</v>
      </c>
      <c r="R580" t="str">
        <f>RIGHT(Table1[[#This Row],[Category and Sub-Category]],LEN(Table1[[#This Row],[Category and Sub-Category]])-FIND("/",Table1[[#This Row],[Category and Sub-Category]]))</f>
        <v>web</v>
      </c>
      <c r="S580" s="13">
        <f>(((Table1[[#This Row],[launched_at]]/60)/60)/24)+DATE(1970,1,1)</f>
        <v>42230.578622685185</v>
      </c>
      <c r="T580" s="13">
        <f>(((Table1[[#This Row],[deadline]]/60)/60)/24)+DATE(1970,1,1)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Table1[[#This Row],[pledged]]/Table1[[#This Row],[goal]]</f>
        <v>1.4583333333333334E-2</v>
      </c>
      <c r="P581" s="8">
        <f>IFERROR(Table1[[#This Row],[pledged]]/Table1[[#This Row],[backers_count]],0)</f>
        <v>35</v>
      </c>
      <c r="Q581" t="str">
        <f>LEFT(Table1[[#This Row],[Category and Sub-Category]],FIND("/",Table1[[#This Row],[Category and Sub-Category]])-1)</f>
        <v>technology</v>
      </c>
      <c r="R581" t="str">
        <f>RIGHT(Table1[[#This Row],[Category and Sub-Category]],LEN(Table1[[#This Row],[Category and Sub-Category]])-FIND("/",Table1[[#This Row],[Category and Sub-Category]]))</f>
        <v>web</v>
      </c>
      <c r="S581" s="13">
        <f>(((Table1[[#This Row],[launched_at]]/60)/60)/24)+DATE(1970,1,1)</f>
        <v>41968.852118055554</v>
      </c>
      <c r="T581" s="13">
        <f>(((Table1[[#This Row],[deadline]]/60)/60)/24)+DATE(1970,1,1)</f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Table1[[#This Row],[pledged]]/Table1[[#This Row],[goal]]</f>
        <v>3.3333333333333332E-4</v>
      </c>
      <c r="P582" s="8">
        <f>IFERROR(Table1[[#This Row],[pledged]]/Table1[[#This Row],[backers_count]],0)</f>
        <v>1</v>
      </c>
      <c r="Q582" t="str">
        <f>LEFT(Table1[[#This Row],[Category and Sub-Category]],FIND("/",Table1[[#This Row],[Category and Sub-Category]])-1)</f>
        <v>technology</v>
      </c>
      <c r="R582" t="str">
        <f>RIGHT(Table1[[#This Row],[Category and Sub-Category]],LEN(Table1[[#This Row],[Category and Sub-Category]])-FIND("/",Table1[[#This Row],[Category and Sub-Category]]))</f>
        <v>web</v>
      </c>
      <c r="S582" s="13">
        <f>(((Table1[[#This Row],[launched_at]]/60)/60)/24)+DATE(1970,1,1)</f>
        <v>42605.908182870371</v>
      </c>
      <c r="T582" s="13">
        <f>(((Table1[[#This Row],[deadline]]/60)/60)/24)+DATE(1970,1,1)</f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Table1[[#This Row],[pledged]]/Table1[[#This Row],[goal]]</f>
        <v>0</v>
      </c>
      <c r="P583" s="8">
        <f>IFERROR(Table1[[#This Row],[pledged]]/Table1[[#This Row],[backers_count]],0)</f>
        <v>0</v>
      </c>
      <c r="Q583" t="str">
        <f>LEFT(Table1[[#This Row],[Category and Sub-Category]],FIND("/",Table1[[#This Row],[Category and Sub-Category]])-1)</f>
        <v>technology</v>
      </c>
      <c r="R583" t="str">
        <f>RIGHT(Table1[[#This Row],[Category and Sub-Category]],LEN(Table1[[#This Row],[Category and Sub-Category]])-FIND("/",Table1[[#This Row],[Category and Sub-Category]]))</f>
        <v>web</v>
      </c>
      <c r="S583" s="13">
        <f>(((Table1[[#This Row],[launched_at]]/60)/60)/24)+DATE(1970,1,1)</f>
        <v>42188.012777777782</v>
      </c>
      <c r="T583" s="13">
        <f>(((Table1[[#This Row],[deadline]]/60)/60)/24)+DATE(1970,1,1)</f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Table1[[#This Row],[pledged]]/Table1[[#This Row],[goal]]</f>
        <v>0</v>
      </c>
      <c r="P584" s="8">
        <f>IFERROR(Table1[[#This Row],[pledged]]/Table1[[#This Row],[backers_count]],0)</f>
        <v>0</v>
      </c>
      <c r="Q584" t="str">
        <f>LEFT(Table1[[#This Row],[Category and Sub-Category]],FIND("/",Table1[[#This Row],[Category and Sub-Category]])-1)</f>
        <v>technology</v>
      </c>
      <c r="R584" t="str">
        <f>RIGHT(Table1[[#This Row],[Category and Sub-Category]],LEN(Table1[[#This Row],[Category and Sub-Category]])-FIND("/",Table1[[#This Row],[Category and Sub-Category]]))</f>
        <v>web</v>
      </c>
      <c r="S584" s="13">
        <f>(((Table1[[#This Row],[launched_at]]/60)/60)/24)+DATE(1970,1,1)</f>
        <v>42055.739803240736</v>
      </c>
      <c r="T584" s="13">
        <f>(((Table1[[#This Row],[deadline]]/60)/60)/24)+DATE(1970,1,1)</f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Table1[[#This Row],[pledged]]/Table1[[#This Row],[goal]]</f>
        <v>1.1111111111111112E-4</v>
      </c>
      <c r="P585" s="8">
        <f>IFERROR(Table1[[#This Row],[pledged]]/Table1[[#This Row],[backers_count]],0)</f>
        <v>1</v>
      </c>
      <c r="Q585" t="str">
        <f>LEFT(Table1[[#This Row],[Category and Sub-Category]],FIND("/",Table1[[#This Row],[Category and Sub-Category]])-1)</f>
        <v>technology</v>
      </c>
      <c r="R585" t="str">
        <f>RIGHT(Table1[[#This Row],[Category and Sub-Category]],LEN(Table1[[#This Row],[Category and Sub-Category]])-FIND("/",Table1[[#This Row],[Category and Sub-Category]]))</f>
        <v>web</v>
      </c>
      <c r="S585" s="13">
        <f>(((Table1[[#This Row],[launched_at]]/60)/60)/24)+DATE(1970,1,1)</f>
        <v>42052.93850694444</v>
      </c>
      <c r="T585" s="13">
        <f>(((Table1[[#This Row],[deadline]]/60)/60)/24)+DATE(1970,1,1)</f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Table1[[#This Row],[pledged]]/Table1[[#This Row],[goal]]</f>
        <v>0.01</v>
      </c>
      <c r="P586" s="8">
        <f>IFERROR(Table1[[#This Row],[pledged]]/Table1[[#This Row],[backers_count]],0)</f>
        <v>5</v>
      </c>
      <c r="Q586" t="str">
        <f>LEFT(Table1[[#This Row],[Category and Sub-Category]],FIND("/",Table1[[#This Row],[Category and Sub-Category]])-1)</f>
        <v>technology</v>
      </c>
      <c r="R586" t="str">
        <f>RIGHT(Table1[[#This Row],[Category and Sub-Category]],LEN(Table1[[#This Row],[Category and Sub-Category]])-FIND("/",Table1[[#This Row],[Category and Sub-Category]]))</f>
        <v>web</v>
      </c>
      <c r="S586" s="13">
        <f>(((Table1[[#This Row],[launched_at]]/60)/60)/24)+DATE(1970,1,1)</f>
        <v>42049.716620370367</v>
      </c>
      <c r="T586" s="13">
        <f>(((Table1[[#This Row],[deadline]]/60)/60)/24)+DATE(1970,1,1)</f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Table1[[#This Row],[pledged]]/Table1[[#This Row],[goal]]</f>
        <v>0</v>
      </c>
      <c r="P587" s="8">
        <f>IFERROR(Table1[[#This Row],[pledged]]/Table1[[#This Row],[backers_count]],0)</f>
        <v>0</v>
      </c>
      <c r="Q587" t="str">
        <f>LEFT(Table1[[#This Row],[Category and Sub-Category]],FIND("/",Table1[[#This Row],[Category and Sub-Category]])-1)</f>
        <v>technology</v>
      </c>
      <c r="R587" t="str">
        <f>RIGHT(Table1[[#This Row],[Category and Sub-Category]],LEN(Table1[[#This Row],[Category and Sub-Category]])-FIND("/",Table1[[#This Row],[Category and Sub-Category]]))</f>
        <v>web</v>
      </c>
      <c r="S587" s="13">
        <f>(((Table1[[#This Row],[launched_at]]/60)/60)/24)+DATE(1970,1,1)</f>
        <v>42283.3909375</v>
      </c>
      <c r="T587" s="13">
        <f>(((Table1[[#This Row],[deadline]]/60)/60)/24)+DATE(1970,1,1)</f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Table1[[#This Row],[pledged]]/Table1[[#This Row],[goal]]</f>
        <v>5.5999999999999999E-3</v>
      </c>
      <c r="P588" s="8">
        <f>IFERROR(Table1[[#This Row],[pledged]]/Table1[[#This Row],[backers_count]],0)</f>
        <v>14</v>
      </c>
      <c r="Q588" t="str">
        <f>LEFT(Table1[[#This Row],[Category and Sub-Category]],FIND("/",Table1[[#This Row],[Category and Sub-Category]])-1)</f>
        <v>technology</v>
      </c>
      <c r="R588" t="str">
        <f>RIGHT(Table1[[#This Row],[Category and Sub-Category]],LEN(Table1[[#This Row],[Category and Sub-Category]])-FIND("/",Table1[[#This Row],[Category and Sub-Category]]))</f>
        <v>web</v>
      </c>
      <c r="S588" s="13">
        <f>(((Table1[[#This Row],[launched_at]]/60)/60)/24)+DATE(1970,1,1)</f>
        <v>42020.854247685187</v>
      </c>
      <c r="T588" s="13">
        <f>(((Table1[[#This Row],[deadline]]/60)/60)/24)+DATE(1970,1,1)</f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Table1[[#This Row],[pledged]]/Table1[[#This Row],[goal]]</f>
        <v>9.0833333333333335E-2</v>
      </c>
      <c r="P589" s="8">
        <f>IFERROR(Table1[[#This Row],[pledged]]/Table1[[#This Row],[backers_count]],0)</f>
        <v>389.28571428571428</v>
      </c>
      <c r="Q589" t="str">
        <f>LEFT(Table1[[#This Row],[Category and Sub-Category]],FIND("/",Table1[[#This Row],[Category and Sub-Category]])-1)</f>
        <v>technology</v>
      </c>
      <c r="R589" t="str">
        <f>RIGHT(Table1[[#This Row],[Category and Sub-Category]],LEN(Table1[[#This Row],[Category and Sub-Category]])-FIND("/",Table1[[#This Row],[Category and Sub-Category]]))</f>
        <v>web</v>
      </c>
      <c r="S589" s="13">
        <f>(((Table1[[#This Row],[launched_at]]/60)/60)/24)+DATE(1970,1,1)</f>
        <v>42080.757326388892</v>
      </c>
      <c r="T589" s="13">
        <f>(((Table1[[#This Row],[deadline]]/60)/60)/24)+DATE(1970,1,1)</f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Table1[[#This Row],[pledged]]/Table1[[#This Row],[goal]]</f>
        <v>3.3444444444444443E-2</v>
      </c>
      <c r="P590" s="8">
        <f>IFERROR(Table1[[#This Row],[pledged]]/Table1[[#This Row],[backers_count]],0)</f>
        <v>150.5</v>
      </c>
      <c r="Q590" t="str">
        <f>LEFT(Table1[[#This Row],[Category and Sub-Category]],FIND("/",Table1[[#This Row],[Category and Sub-Category]])-1)</f>
        <v>technology</v>
      </c>
      <c r="R590" t="str">
        <f>RIGHT(Table1[[#This Row],[Category and Sub-Category]],LEN(Table1[[#This Row],[Category and Sub-Category]])-FIND("/",Table1[[#This Row],[Category and Sub-Category]]))</f>
        <v>web</v>
      </c>
      <c r="S590" s="13">
        <f>(((Table1[[#This Row],[launched_at]]/60)/60)/24)+DATE(1970,1,1)</f>
        <v>42631.769513888896</v>
      </c>
      <c r="T590" s="13">
        <f>(((Table1[[#This Row],[deadline]]/60)/60)/24)+DATE(1970,1,1)</f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Table1[[#This Row],[pledged]]/Table1[[#This Row],[goal]]</f>
        <v>1.3333333333333334E-4</v>
      </c>
      <c r="P591" s="8">
        <f>IFERROR(Table1[[#This Row],[pledged]]/Table1[[#This Row],[backers_count]],0)</f>
        <v>1</v>
      </c>
      <c r="Q591" t="str">
        <f>LEFT(Table1[[#This Row],[Category and Sub-Category]],FIND("/",Table1[[#This Row],[Category and Sub-Category]])-1)</f>
        <v>technology</v>
      </c>
      <c r="R591" t="str">
        <f>RIGHT(Table1[[#This Row],[Category and Sub-Category]],LEN(Table1[[#This Row],[Category and Sub-Category]])-FIND("/",Table1[[#This Row],[Category and Sub-Category]]))</f>
        <v>web</v>
      </c>
      <c r="S591" s="13">
        <f>(((Table1[[#This Row],[launched_at]]/60)/60)/24)+DATE(1970,1,1)</f>
        <v>42178.614571759259</v>
      </c>
      <c r="T591" s="13">
        <f>(((Table1[[#This Row],[deadline]]/60)/60)/24)+DATE(1970,1,1)</f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Table1[[#This Row],[pledged]]/Table1[[#This Row],[goal]]</f>
        <v>4.4600000000000001E-2</v>
      </c>
      <c r="P592" s="8">
        <f>IFERROR(Table1[[#This Row],[pledged]]/Table1[[#This Row],[backers_count]],0)</f>
        <v>24.777777777777779</v>
      </c>
      <c r="Q592" t="str">
        <f>LEFT(Table1[[#This Row],[Category and Sub-Category]],FIND("/",Table1[[#This Row],[Category and Sub-Category]])-1)</f>
        <v>technology</v>
      </c>
      <c r="R592" t="str">
        <f>RIGHT(Table1[[#This Row],[Category and Sub-Category]],LEN(Table1[[#This Row],[Category and Sub-Category]])-FIND("/",Table1[[#This Row],[Category and Sub-Category]]))</f>
        <v>web</v>
      </c>
      <c r="S592" s="13">
        <f>(((Table1[[#This Row],[launched_at]]/60)/60)/24)+DATE(1970,1,1)</f>
        <v>42377.554756944446</v>
      </c>
      <c r="T592" s="13">
        <f>(((Table1[[#This Row],[deadline]]/60)/60)/24)+DATE(1970,1,1)</f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Table1[[#This Row],[pledged]]/Table1[[#This Row],[goal]]</f>
        <v>6.0999999999999997E-4</v>
      </c>
      <c r="P593" s="8">
        <f>IFERROR(Table1[[#This Row],[pledged]]/Table1[[#This Row],[backers_count]],0)</f>
        <v>30.5</v>
      </c>
      <c r="Q593" t="str">
        <f>LEFT(Table1[[#This Row],[Category and Sub-Category]],FIND("/",Table1[[#This Row],[Category and Sub-Category]])-1)</f>
        <v>technology</v>
      </c>
      <c r="R593" t="str">
        <f>RIGHT(Table1[[#This Row],[Category and Sub-Category]],LEN(Table1[[#This Row],[Category and Sub-Category]])-FIND("/",Table1[[#This Row],[Category and Sub-Category]]))</f>
        <v>web</v>
      </c>
      <c r="S593" s="13">
        <f>(((Table1[[#This Row],[launched_at]]/60)/60)/24)+DATE(1970,1,1)</f>
        <v>42177.543171296296</v>
      </c>
      <c r="T593" s="13">
        <f>(((Table1[[#This Row],[deadline]]/60)/60)/24)+DATE(1970,1,1)</f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Table1[[#This Row],[pledged]]/Table1[[#This Row],[goal]]</f>
        <v>3.3333333333333333E-2</v>
      </c>
      <c r="P594" s="8">
        <f>IFERROR(Table1[[#This Row],[pledged]]/Table1[[#This Row],[backers_count]],0)</f>
        <v>250</v>
      </c>
      <c r="Q594" t="str">
        <f>LEFT(Table1[[#This Row],[Category and Sub-Category]],FIND("/",Table1[[#This Row],[Category and Sub-Category]])-1)</f>
        <v>technology</v>
      </c>
      <c r="R594" t="str">
        <f>RIGHT(Table1[[#This Row],[Category and Sub-Category]],LEN(Table1[[#This Row],[Category and Sub-Category]])-FIND("/",Table1[[#This Row],[Category and Sub-Category]]))</f>
        <v>web</v>
      </c>
      <c r="S594" s="13">
        <f>(((Table1[[#This Row],[launched_at]]/60)/60)/24)+DATE(1970,1,1)</f>
        <v>41946.232175925928</v>
      </c>
      <c r="T594" s="13">
        <f>(((Table1[[#This Row],[deadline]]/60)/60)/24)+DATE(1970,1,1)</f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Table1[[#This Row],[pledged]]/Table1[[#This Row],[goal]]</f>
        <v>0.23</v>
      </c>
      <c r="P595" s="8">
        <f>IFERROR(Table1[[#This Row],[pledged]]/Table1[[#This Row],[backers_count]],0)</f>
        <v>16.428571428571427</v>
      </c>
      <c r="Q595" t="str">
        <f>LEFT(Table1[[#This Row],[Category and Sub-Category]],FIND("/",Table1[[#This Row],[Category and Sub-Category]])-1)</f>
        <v>technology</v>
      </c>
      <c r="R595" t="str">
        <f>RIGHT(Table1[[#This Row],[Category and Sub-Category]],LEN(Table1[[#This Row],[Category and Sub-Category]])-FIND("/",Table1[[#This Row],[Category and Sub-Category]]))</f>
        <v>web</v>
      </c>
      <c r="S595" s="13">
        <f>(((Table1[[#This Row],[launched_at]]/60)/60)/24)+DATE(1970,1,1)</f>
        <v>42070.677604166667</v>
      </c>
      <c r="T595" s="13">
        <f>(((Table1[[#This Row],[deadline]]/60)/60)/24)+DATE(1970,1,1)</f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Table1[[#This Row],[pledged]]/Table1[[#This Row],[goal]]</f>
        <v>1.0399999999999999E-3</v>
      </c>
      <c r="P596" s="8">
        <f>IFERROR(Table1[[#This Row],[pledged]]/Table1[[#This Row],[backers_count]],0)</f>
        <v>13</v>
      </c>
      <c r="Q596" t="str">
        <f>LEFT(Table1[[#This Row],[Category and Sub-Category]],FIND("/",Table1[[#This Row],[Category and Sub-Category]])-1)</f>
        <v>technology</v>
      </c>
      <c r="R596" t="str">
        <f>RIGHT(Table1[[#This Row],[Category and Sub-Category]],LEN(Table1[[#This Row],[Category and Sub-Category]])-FIND("/",Table1[[#This Row],[Category and Sub-Category]]))</f>
        <v>web</v>
      </c>
      <c r="S596" s="13">
        <f>(((Table1[[#This Row],[launched_at]]/60)/60)/24)+DATE(1970,1,1)</f>
        <v>42446.780162037037</v>
      </c>
      <c r="T596" s="13">
        <f>(((Table1[[#This Row],[deadline]]/60)/60)/24)+DATE(1970,1,1)</f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Table1[[#This Row],[pledged]]/Table1[[#This Row],[goal]]</f>
        <v>4.2599999999999999E-3</v>
      </c>
      <c r="P597" s="8">
        <f>IFERROR(Table1[[#This Row],[pledged]]/Table1[[#This Row],[backers_count]],0)</f>
        <v>53.25</v>
      </c>
      <c r="Q597" t="str">
        <f>LEFT(Table1[[#This Row],[Category and Sub-Category]],FIND("/",Table1[[#This Row],[Category and Sub-Category]])-1)</f>
        <v>technology</v>
      </c>
      <c r="R597" t="str">
        <f>RIGHT(Table1[[#This Row],[Category and Sub-Category]],LEN(Table1[[#This Row],[Category and Sub-Category]])-FIND("/",Table1[[#This Row],[Category and Sub-Category]]))</f>
        <v>web</v>
      </c>
      <c r="S597" s="13">
        <f>(((Table1[[#This Row],[launched_at]]/60)/60)/24)+DATE(1970,1,1)</f>
        <v>42083.069884259254</v>
      </c>
      <c r="T597" s="13">
        <f>(((Table1[[#This Row],[deadline]]/60)/60)/24)+DATE(1970,1,1)</f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Table1[[#This Row],[pledged]]/Table1[[#This Row],[goal]]</f>
        <v>2.9999999999999997E-4</v>
      </c>
      <c r="P598" s="8">
        <f>IFERROR(Table1[[#This Row],[pledged]]/Table1[[#This Row],[backers_count]],0)</f>
        <v>3</v>
      </c>
      <c r="Q598" t="str">
        <f>LEFT(Table1[[#This Row],[Category and Sub-Category]],FIND("/",Table1[[#This Row],[Category and Sub-Category]])-1)</f>
        <v>technology</v>
      </c>
      <c r="R598" t="str">
        <f>RIGHT(Table1[[#This Row],[Category and Sub-Category]],LEN(Table1[[#This Row],[Category and Sub-Category]])-FIND("/",Table1[[#This Row],[Category and Sub-Category]]))</f>
        <v>web</v>
      </c>
      <c r="S598" s="13">
        <f>(((Table1[[#This Row],[launched_at]]/60)/60)/24)+DATE(1970,1,1)</f>
        <v>42646.896898148145</v>
      </c>
      <c r="T598" s="13">
        <f>(((Table1[[#This Row],[deadline]]/60)/60)/24)+DATE(1970,1,1)</f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Table1[[#This Row],[pledged]]/Table1[[#This Row],[goal]]</f>
        <v>2.6666666666666666E-3</v>
      </c>
      <c r="P599" s="8">
        <f>IFERROR(Table1[[#This Row],[pledged]]/Table1[[#This Row],[backers_count]],0)</f>
        <v>10</v>
      </c>
      <c r="Q599" t="str">
        <f>LEFT(Table1[[#This Row],[Category and Sub-Category]],FIND("/",Table1[[#This Row],[Category and Sub-Category]])-1)</f>
        <v>technology</v>
      </c>
      <c r="R599" t="str">
        <f>RIGHT(Table1[[#This Row],[Category and Sub-Category]],LEN(Table1[[#This Row],[Category and Sub-Category]])-FIND("/",Table1[[#This Row],[Category and Sub-Category]]))</f>
        <v>web</v>
      </c>
      <c r="S599" s="13">
        <f>(((Table1[[#This Row],[launched_at]]/60)/60)/24)+DATE(1970,1,1)</f>
        <v>42545.705266203702</v>
      </c>
      <c r="T599" s="13">
        <f>(((Table1[[#This Row],[deadline]]/60)/60)/24)+DATE(1970,1,1)</f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Table1[[#This Row],[pledged]]/Table1[[#This Row],[goal]]</f>
        <v>0.34</v>
      </c>
      <c r="P600" s="8">
        <f>IFERROR(Table1[[#This Row],[pledged]]/Table1[[#This Row],[backers_count]],0)</f>
        <v>121.42857142857143</v>
      </c>
      <c r="Q600" t="str">
        <f>LEFT(Table1[[#This Row],[Category and Sub-Category]],FIND("/",Table1[[#This Row],[Category and Sub-Category]])-1)</f>
        <v>technology</v>
      </c>
      <c r="R600" t="str">
        <f>RIGHT(Table1[[#This Row],[Category and Sub-Category]],LEN(Table1[[#This Row],[Category and Sub-Category]])-FIND("/",Table1[[#This Row],[Category and Sub-Category]]))</f>
        <v>web</v>
      </c>
      <c r="S600" s="13">
        <f>(((Table1[[#This Row],[launched_at]]/60)/60)/24)+DATE(1970,1,1)</f>
        <v>41948.00209490741</v>
      </c>
      <c r="T600" s="13">
        <f>(((Table1[[#This Row],[deadline]]/60)/60)/24)+DATE(1970,1,1)</f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Table1[[#This Row],[pledged]]/Table1[[#This Row],[goal]]</f>
        <v>6.2E-4</v>
      </c>
      <c r="P601" s="8">
        <f>IFERROR(Table1[[#This Row],[pledged]]/Table1[[#This Row],[backers_count]],0)</f>
        <v>15.5</v>
      </c>
      <c r="Q601" t="str">
        <f>LEFT(Table1[[#This Row],[Category and Sub-Category]],FIND("/",Table1[[#This Row],[Category and Sub-Category]])-1)</f>
        <v>technology</v>
      </c>
      <c r="R601" t="str">
        <f>RIGHT(Table1[[#This Row],[Category and Sub-Category]],LEN(Table1[[#This Row],[Category and Sub-Category]])-FIND("/",Table1[[#This Row],[Category and Sub-Category]]))</f>
        <v>web</v>
      </c>
      <c r="S601" s="13">
        <f>(((Table1[[#This Row],[launched_at]]/60)/60)/24)+DATE(1970,1,1)</f>
        <v>42047.812523148154</v>
      </c>
      <c r="T601" s="13">
        <f>(((Table1[[#This Row],[deadline]]/60)/60)/24)+DATE(1970,1,1)</f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Table1[[#This Row],[pledged]]/Table1[[#This Row],[goal]]</f>
        <v>0.02</v>
      </c>
      <c r="P602" s="8">
        <f>IFERROR(Table1[[#This Row],[pledged]]/Table1[[#This Row],[backers_count]],0)</f>
        <v>100</v>
      </c>
      <c r="Q602" t="str">
        <f>LEFT(Table1[[#This Row],[Category and Sub-Category]],FIND("/",Table1[[#This Row],[Category and Sub-Category]])-1)</f>
        <v>technology</v>
      </c>
      <c r="R602" t="str">
        <f>RIGHT(Table1[[#This Row],[Category and Sub-Category]],LEN(Table1[[#This Row],[Category and Sub-Category]])-FIND("/",Table1[[#This Row],[Category and Sub-Category]]))</f>
        <v>web</v>
      </c>
      <c r="S602" s="13">
        <f>(((Table1[[#This Row],[launched_at]]/60)/60)/24)+DATE(1970,1,1)</f>
        <v>42073.798171296294</v>
      </c>
      <c r="T602" s="13">
        <f>(((Table1[[#This Row],[deadline]]/60)/60)/24)+DATE(1970,1,1)</f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Table1[[#This Row],[pledged]]/Table1[[#This Row],[goal]]</f>
        <v>1.4E-2</v>
      </c>
      <c r="P603" s="8">
        <f>IFERROR(Table1[[#This Row],[pledged]]/Table1[[#This Row],[backers_count]],0)</f>
        <v>23.333333333333332</v>
      </c>
      <c r="Q603" t="str">
        <f>LEFT(Table1[[#This Row],[Category and Sub-Category]],FIND("/",Table1[[#This Row],[Category and Sub-Category]])-1)</f>
        <v>technology</v>
      </c>
      <c r="R603" t="str">
        <f>RIGHT(Table1[[#This Row],[Category and Sub-Category]],LEN(Table1[[#This Row],[Category and Sub-Category]])-FIND("/",Table1[[#This Row],[Category and Sub-Category]]))</f>
        <v>web</v>
      </c>
      <c r="S603" s="13">
        <f>(((Table1[[#This Row],[launched_at]]/60)/60)/24)+DATE(1970,1,1)</f>
        <v>41969.858090277776</v>
      </c>
      <c r="T603" s="13">
        <f>(((Table1[[#This Row],[deadline]]/60)/60)/24)+DATE(1970,1,1)</f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Table1[[#This Row],[pledged]]/Table1[[#This Row],[goal]]</f>
        <v>0</v>
      </c>
      <c r="P604" s="8">
        <f>IFERROR(Table1[[#This Row],[pledged]]/Table1[[#This Row],[backers_count]],0)</f>
        <v>0</v>
      </c>
      <c r="Q604" t="str">
        <f>LEFT(Table1[[#This Row],[Category and Sub-Category]],FIND("/",Table1[[#This Row],[Category and Sub-Category]])-1)</f>
        <v>technology</v>
      </c>
      <c r="R604" t="str">
        <f>RIGHT(Table1[[#This Row],[Category and Sub-Category]],LEN(Table1[[#This Row],[Category and Sub-Category]])-FIND("/",Table1[[#This Row],[Category and Sub-Category]]))</f>
        <v>web</v>
      </c>
      <c r="S604" s="13">
        <f>(((Table1[[#This Row],[launched_at]]/60)/60)/24)+DATE(1970,1,1)</f>
        <v>42143.79415509259</v>
      </c>
      <c r="T604" s="13">
        <f>(((Table1[[#This Row],[deadline]]/60)/60)/24)+DATE(1970,1,1)</f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Table1[[#This Row],[pledged]]/Table1[[#This Row],[goal]]</f>
        <v>3.9334666666666664E-2</v>
      </c>
      <c r="P605" s="8">
        <f>IFERROR(Table1[[#This Row],[pledged]]/Table1[[#This Row],[backers_count]],0)</f>
        <v>45.386153846153846</v>
      </c>
      <c r="Q605" t="str">
        <f>LEFT(Table1[[#This Row],[Category and Sub-Category]],FIND("/",Table1[[#This Row],[Category and Sub-Category]])-1)</f>
        <v>technology</v>
      </c>
      <c r="R605" t="str">
        <f>RIGHT(Table1[[#This Row],[Category and Sub-Category]],LEN(Table1[[#This Row],[Category and Sub-Category]])-FIND("/",Table1[[#This Row],[Category and Sub-Category]]))</f>
        <v>web</v>
      </c>
      <c r="S605" s="13">
        <f>(((Table1[[#This Row],[launched_at]]/60)/60)/24)+DATE(1970,1,1)</f>
        <v>41835.639155092591</v>
      </c>
      <c r="T605" s="13">
        <f>(((Table1[[#This Row],[deadline]]/60)/60)/24)+DATE(1970,1,1)</f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Table1[[#This Row],[pledged]]/Table1[[#This Row],[goal]]</f>
        <v>0</v>
      </c>
      <c r="P606" s="8">
        <f>IFERROR(Table1[[#This Row],[pledged]]/Table1[[#This Row],[backers_count]],0)</f>
        <v>0</v>
      </c>
      <c r="Q606" t="str">
        <f>LEFT(Table1[[#This Row],[Category and Sub-Category]],FIND("/",Table1[[#This Row],[Category and Sub-Category]])-1)</f>
        <v>technology</v>
      </c>
      <c r="R606" t="str">
        <f>RIGHT(Table1[[#This Row],[Category and Sub-Category]],LEN(Table1[[#This Row],[Category and Sub-Category]])-FIND("/",Table1[[#This Row],[Category and Sub-Category]]))</f>
        <v>web</v>
      </c>
      <c r="S606" s="13">
        <f>(((Table1[[#This Row],[launched_at]]/60)/60)/24)+DATE(1970,1,1)</f>
        <v>41849.035370370373</v>
      </c>
      <c r="T606" s="13">
        <f>(((Table1[[#This Row],[deadline]]/60)/60)/24)+DATE(1970,1,1)</f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Table1[[#This Row],[pledged]]/Table1[[#This Row],[goal]]</f>
        <v>2.6200000000000001E-2</v>
      </c>
      <c r="P607" s="8">
        <f>IFERROR(Table1[[#This Row],[pledged]]/Table1[[#This Row],[backers_count]],0)</f>
        <v>16.375</v>
      </c>
      <c r="Q607" t="str">
        <f>LEFT(Table1[[#This Row],[Category and Sub-Category]],FIND("/",Table1[[#This Row],[Category and Sub-Category]])-1)</f>
        <v>technology</v>
      </c>
      <c r="R607" t="str">
        <f>RIGHT(Table1[[#This Row],[Category and Sub-Category]],LEN(Table1[[#This Row],[Category and Sub-Category]])-FIND("/",Table1[[#This Row],[Category and Sub-Category]]))</f>
        <v>web</v>
      </c>
      <c r="S607" s="13">
        <f>(((Table1[[#This Row],[launched_at]]/60)/60)/24)+DATE(1970,1,1)</f>
        <v>42194.357731481476</v>
      </c>
      <c r="T607" s="13">
        <f>(((Table1[[#This Row],[deadline]]/60)/60)/24)+DATE(1970,1,1)</f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Table1[[#This Row],[pledged]]/Table1[[#This Row],[goal]]</f>
        <v>2E-3</v>
      </c>
      <c r="P608" s="8">
        <f>IFERROR(Table1[[#This Row],[pledged]]/Table1[[#This Row],[backers_count]],0)</f>
        <v>10</v>
      </c>
      <c r="Q608" t="str">
        <f>LEFT(Table1[[#This Row],[Category and Sub-Category]],FIND("/",Table1[[#This Row],[Category and Sub-Category]])-1)</f>
        <v>technology</v>
      </c>
      <c r="R608" t="str">
        <f>RIGHT(Table1[[#This Row],[Category and Sub-Category]],LEN(Table1[[#This Row],[Category and Sub-Category]])-FIND("/",Table1[[#This Row],[Category and Sub-Category]]))</f>
        <v>web</v>
      </c>
      <c r="S608" s="13">
        <f>(((Table1[[#This Row],[launched_at]]/60)/60)/24)+DATE(1970,1,1)</f>
        <v>42102.650567129633</v>
      </c>
      <c r="T608" s="13">
        <f>(((Table1[[#This Row],[deadline]]/60)/60)/24)+DATE(1970,1,1)</f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Table1[[#This Row],[pledged]]/Table1[[#This Row],[goal]]</f>
        <v>0</v>
      </c>
      <c r="P609" s="8">
        <f>IFERROR(Table1[[#This Row],[pledged]]/Table1[[#This Row],[backers_count]],0)</f>
        <v>0</v>
      </c>
      <c r="Q609" t="str">
        <f>LEFT(Table1[[#This Row],[Category and Sub-Category]],FIND("/",Table1[[#This Row],[Category and Sub-Category]])-1)</f>
        <v>technology</v>
      </c>
      <c r="R609" t="str">
        <f>RIGHT(Table1[[#This Row],[Category and Sub-Category]],LEN(Table1[[#This Row],[Category and Sub-Category]])-FIND("/",Table1[[#This Row],[Category and Sub-Category]]))</f>
        <v>web</v>
      </c>
      <c r="S609" s="13">
        <f>(((Table1[[#This Row],[launched_at]]/60)/60)/24)+DATE(1970,1,1)</f>
        <v>42300.825648148151</v>
      </c>
      <c r="T609" s="13">
        <f>(((Table1[[#This Row],[deadline]]/60)/60)/24)+DATE(1970,1,1)</f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Table1[[#This Row],[pledged]]/Table1[[#This Row],[goal]]</f>
        <v>9.7400000000000004E-3</v>
      </c>
      <c r="P610" s="8">
        <f>IFERROR(Table1[[#This Row],[pledged]]/Table1[[#This Row],[backers_count]],0)</f>
        <v>292.2</v>
      </c>
      <c r="Q610" t="str">
        <f>LEFT(Table1[[#This Row],[Category and Sub-Category]],FIND("/",Table1[[#This Row],[Category and Sub-Category]])-1)</f>
        <v>technology</v>
      </c>
      <c r="R610" t="str">
        <f>RIGHT(Table1[[#This Row],[Category and Sub-Category]],LEN(Table1[[#This Row],[Category and Sub-Category]])-FIND("/",Table1[[#This Row],[Category and Sub-Category]]))</f>
        <v>web</v>
      </c>
      <c r="S610" s="13">
        <f>(((Table1[[#This Row],[launched_at]]/60)/60)/24)+DATE(1970,1,1)</f>
        <v>42140.921064814815</v>
      </c>
      <c r="T610" s="13">
        <f>(((Table1[[#This Row],[deadline]]/60)/60)/24)+DATE(1970,1,1)</f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Table1[[#This Row],[pledged]]/Table1[[#This Row],[goal]]</f>
        <v>6.41025641025641E-3</v>
      </c>
      <c r="P611" s="8">
        <f>IFERROR(Table1[[#This Row],[pledged]]/Table1[[#This Row],[backers_count]],0)</f>
        <v>5</v>
      </c>
      <c r="Q611" t="str">
        <f>LEFT(Table1[[#This Row],[Category and Sub-Category]],FIND("/",Table1[[#This Row],[Category and Sub-Category]])-1)</f>
        <v>technology</v>
      </c>
      <c r="R611" t="str">
        <f>RIGHT(Table1[[#This Row],[Category and Sub-Category]],LEN(Table1[[#This Row],[Category and Sub-Category]])-FIND("/",Table1[[#This Row],[Category and Sub-Category]]))</f>
        <v>web</v>
      </c>
      <c r="S611" s="13">
        <f>(((Table1[[#This Row],[launched_at]]/60)/60)/24)+DATE(1970,1,1)</f>
        <v>42307.034074074079</v>
      </c>
      <c r="T611" s="13">
        <f>(((Table1[[#This Row],[deadline]]/60)/60)/24)+DATE(1970,1,1)</f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Table1[[#This Row],[pledged]]/Table1[[#This Row],[goal]]</f>
        <v>0</v>
      </c>
      <c r="P612" s="8">
        <f>IFERROR(Table1[[#This Row],[pledged]]/Table1[[#This Row],[backers_count]],0)</f>
        <v>0</v>
      </c>
      <c r="Q612" t="str">
        <f>LEFT(Table1[[#This Row],[Category and Sub-Category]],FIND("/",Table1[[#This Row],[Category and Sub-Category]])-1)</f>
        <v>technology</v>
      </c>
      <c r="R612" t="str">
        <f>RIGHT(Table1[[#This Row],[Category and Sub-Category]],LEN(Table1[[#This Row],[Category and Sub-Category]])-FIND("/",Table1[[#This Row],[Category and Sub-Category]]))</f>
        <v>web</v>
      </c>
      <c r="S612" s="13">
        <f>(((Table1[[#This Row],[launched_at]]/60)/60)/24)+DATE(1970,1,1)</f>
        <v>42086.83085648148</v>
      </c>
      <c r="T612" s="13">
        <f>(((Table1[[#This Row],[deadline]]/60)/60)/24)+DATE(1970,1,1)</f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Table1[[#This Row],[pledged]]/Table1[[#This Row],[goal]]</f>
        <v>0</v>
      </c>
      <c r="P613" s="8">
        <f>IFERROR(Table1[[#This Row],[pledged]]/Table1[[#This Row],[backers_count]],0)</f>
        <v>0</v>
      </c>
      <c r="Q613" t="str">
        <f>LEFT(Table1[[#This Row],[Category and Sub-Category]],FIND("/",Table1[[#This Row],[Category and Sub-Category]])-1)</f>
        <v>technology</v>
      </c>
      <c r="R613" t="str">
        <f>RIGHT(Table1[[#This Row],[Category and Sub-Category]],LEN(Table1[[#This Row],[Category and Sub-Category]])-FIND("/",Table1[[#This Row],[Category and Sub-Category]]))</f>
        <v>web</v>
      </c>
      <c r="S613" s="13">
        <f>(((Table1[[#This Row],[launched_at]]/60)/60)/24)+DATE(1970,1,1)</f>
        <v>42328.560613425929</v>
      </c>
      <c r="T613" s="13">
        <f>(((Table1[[#This Row],[deadline]]/60)/60)/24)+DATE(1970,1,1)</f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Table1[[#This Row],[pledged]]/Table1[[#This Row],[goal]]</f>
        <v>0</v>
      </c>
      <c r="P614" s="8">
        <f>IFERROR(Table1[[#This Row],[pledged]]/Table1[[#This Row],[backers_count]],0)</f>
        <v>0</v>
      </c>
      <c r="Q614" t="str">
        <f>LEFT(Table1[[#This Row],[Category and Sub-Category]],FIND("/",Table1[[#This Row],[Category and Sub-Category]])-1)</f>
        <v>technology</v>
      </c>
      <c r="R614" t="str">
        <f>RIGHT(Table1[[#This Row],[Category and Sub-Category]],LEN(Table1[[#This Row],[Category and Sub-Category]])-FIND("/",Table1[[#This Row],[Category and Sub-Category]]))</f>
        <v>web</v>
      </c>
      <c r="S614" s="13">
        <f>(((Table1[[#This Row],[launched_at]]/60)/60)/24)+DATE(1970,1,1)</f>
        <v>42585.031782407401</v>
      </c>
      <c r="T614" s="13">
        <f>(((Table1[[#This Row],[deadline]]/60)/60)/24)+DATE(1970,1,1)</f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Table1[[#This Row],[pledged]]/Table1[[#This Row],[goal]]</f>
        <v>0.21363333333333334</v>
      </c>
      <c r="P615" s="8">
        <f>IFERROR(Table1[[#This Row],[pledged]]/Table1[[#This Row],[backers_count]],0)</f>
        <v>105.93388429752066</v>
      </c>
      <c r="Q615" t="str">
        <f>LEFT(Table1[[#This Row],[Category and Sub-Category]],FIND("/",Table1[[#This Row],[Category and Sub-Category]])-1)</f>
        <v>technology</v>
      </c>
      <c r="R615" t="str">
        <f>RIGHT(Table1[[#This Row],[Category and Sub-Category]],LEN(Table1[[#This Row],[Category and Sub-Category]])-FIND("/",Table1[[#This Row],[Category and Sub-Category]]))</f>
        <v>web</v>
      </c>
      <c r="S615" s="13">
        <f>(((Table1[[#This Row],[launched_at]]/60)/60)/24)+DATE(1970,1,1)</f>
        <v>42247.496759259258</v>
      </c>
      <c r="T615" s="13">
        <f>(((Table1[[#This Row],[deadline]]/60)/60)/24)+DATE(1970,1,1)</f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Table1[[#This Row],[pledged]]/Table1[[#This Row],[goal]]</f>
        <v>0</v>
      </c>
      <c r="P616" s="8">
        <f>IFERROR(Table1[[#This Row],[pledged]]/Table1[[#This Row],[backers_count]],0)</f>
        <v>0</v>
      </c>
      <c r="Q616" t="str">
        <f>LEFT(Table1[[#This Row],[Category and Sub-Category]],FIND("/",Table1[[#This Row],[Category and Sub-Category]])-1)</f>
        <v>technology</v>
      </c>
      <c r="R616" t="str">
        <f>RIGHT(Table1[[#This Row],[Category and Sub-Category]],LEN(Table1[[#This Row],[Category and Sub-Category]])-FIND("/",Table1[[#This Row],[Category and Sub-Category]]))</f>
        <v>web</v>
      </c>
      <c r="S616" s="13">
        <f>(((Table1[[#This Row],[launched_at]]/60)/60)/24)+DATE(1970,1,1)</f>
        <v>42515.061805555553</v>
      </c>
      <c r="T616" s="13">
        <f>(((Table1[[#This Row],[deadline]]/60)/60)/24)+DATE(1970,1,1)</f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Table1[[#This Row],[pledged]]/Table1[[#This Row],[goal]]</f>
        <v>0</v>
      </c>
      <c r="P617" s="8">
        <f>IFERROR(Table1[[#This Row],[pledged]]/Table1[[#This Row],[backers_count]],0)</f>
        <v>0</v>
      </c>
      <c r="Q617" t="str">
        <f>LEFT(Table1[[#This Row],[Category and Sub-Category]],FIND("/",Table1[[#This Row],[Category and Sub-Category]])-1)</f>
        <v>technology</v>
      </c>
      <c r="R617" t="str">
        <f>RIGHT(Table1[[#This Row],[Category and Sub-Category]],LEN(Table1[[#This Row],[Category and Sub-Category]])-FIND("/",Table1[[#This Row],[Category and Sub-Category]]))</f>
        <v>web</v>
      </c>
      <c r="S617" s="13">
        <f>(((Table1[[#This Row],[launched_at]]/60)/60)/24)+DATE(1970,1,1)</f>
        <v>42242.122210648144</v>
      </c>
      <c r="T617" s="13">
        <f>(((Table1[[#This Row],[deadline]]/60)/60)/24)+DATE(1970,1,1)</f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Table1[[#This Row],[pledged]]/Table1[[#This Row],[goal]]</f>
        <v>0</v>
      </c>
      <c r="P618" s="8">
        <f>IFERROR(Table1[[#This Row],[pledged]]/Table1[[#This Row],[backers_count]],0)</f>
        <v>0</v>
      </c>
      <c r="Q618" t="str">
        <f>LEFT(Table1[[#This Row],[Category and Sub-Category]],FIND("/",Table1[[#This Row],[Category and Sub-Category]])-1)</f>
        <v>technology</v>
      </c>
      <c r="R618" t="str">
        <f>RIGHT(Table1[[#This Row],[Category and Sub-Category]],LEN(Table1[[#This Row],[Category and Sub-Category]])-FIND("/",Table1[[#This Row],[Category and Sub-Category]]))</f>
        <v>web</v>
      </c>
      <c r="S618" s="13">
        <f>(((Table1[[#This Row],[launched_at]]/60)/60)/24)+DATE(1970,1,1)</f>
        <v>42761.376238425932</v>
      </c>
      <c r="T618" s="13">
        <f>(((Table1[[#This Row],[deadline]]/60)/60)/24)+DATE(1970,1,1)</f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Table1[[#This Row],[pledged]]/Table1[[#This Row],[goal]]</f>
        <v>0.03</v>
      </c>
      <c r="P619" s="8">
        <f>IFERROR(Table1[[#This Row],[pledged]]/Table1[[#This Row],[backers_count]],0)</f>
        <v>20</v>
      </c>
      <c r="Q619" t="str">
        <f>LEFT(Table1[[#This Row],[Category and Sub-Category]],FIND("/",Table1[[#This Row],[Category and Sub-Category]])-1)</f>
        <v>technology</v>
      </c>
      <c r="R619" t="str">
        <f>RIGHT(Table1[[#This Row],[Category and Sub-Category]],LEN(Table1[[#This Row],[Category and Sub-Category]])-FIND("/",Table1[[#This Row],[Category and Sub-Category]]))</f>
        <v>web</v>
      </c>
      <c r="S619" s="13">
        <f>(((Table1[[#This Row],[launched_at]]/60)/60)/24)+DATE(1970,1,1)</f>
        <v>42087.343090277776</v>
      </c>
      <c r="T619" s="13">
        <f>(((Table1[[#This Row],[deadline]]/60)/60)/24)+DATE(1970,1,1)</f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Table1[[#This Row],[pledged]]/Table1[[#This Row],[goal]]</f>
        <v>0</v>
      </c>
      <c r="P620" s="8">
        <f>IFERROR(Table1[[#This Row],[pledged]]/Table1[[#This Row],[backers_count]],0)</f>
        <v>0</v>
      </c>
      <c r="Q620" t="str">
        <f>LEFT(Table1[[#This Row],[Category and Sub-Category]],FIND("/",Table1[[#This Row],[Category and Sub-Category]])-1)</f>
        <v>technology</v>
      </c>
      <c r="R620" t="str">
        <f>RIGHT(Table1[[#This Row],[Category and Sub-Category]],LEN(Table1[[#This Row],[Category and Sub-Category]])-FIND("/",Table1[[#This Row],[Category and Sub-Category]]))</f>
        <v>web</v>
      </c>
      <c r="S620" s="13">
        <f>(((Table1[[#This Row],[launched_at]]/60)/60)/24)+DATE(1970,1,1)</f>
        <v>42317.810219907406</v>
      </c>
      <c r="T620" s="13">
        <f>(((Table1[[#This Row],[deadline]]/60)/60)/24)+DATE(1970,1,1)</f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Table1[[#This Row],[pledged]]/Table1[[#This Row],[goal]]</f>
        <v>3.9999999999999998E-7</v>
      </c>
      <c r="P621" s="8">
        <f>IFERROR(Table1[[#This Row],[pledged]]/Table1[[#This Row],[backers_count]],0)</f>
        <v>1</v>
      </c>
      <c r="Q621" t="str">
        <f>LEFT(Table1[[#This Row],[Category and Sub-Category]],FIND("/",Table1[[#This Row],[Category and Sub-Category]])-1)</f>
        <v>technology</v>
      </c>
      <c r="R621" t="str">
        <f>RIGHT(Table1[[#This Row],[Category and Sub-Category]],LEN(Table1[[#This Row],[Category and Sub-Category]])-FIND("/",Table1[[#This Row],[Category and Sub-Category]]))</f>
        <v>web</v>
      </c>
      <c r="S621" s="13">
        <f>(((Table1[[#This Row],[launched_at]]/60)/60)/24)+DATE(1970,1,1)</f>
        <v>41908.650347222225</v>
      </c>
      <c r="T621" s="13">
        <f>(((Table1[[#This Row],[deadline]]/60)/60)/24)+DATE(1970,1,1)</f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Table1[[#This Row],[pledged]]/Table1[[#This Row],[goal]]</f>
        <v>0.01</v>
      </c>
      <c r="P622" s="8">
        <f>IFERROR(Table1[[#This Row],[pledged]]/Table1[[#This Row],[backers_count]],0)</f>
        <v>300</v>
      </c>
      <c r="Q622" t="str">
        <f>LEFT(Table1[[#This Row],[Category and Sub-Category]],FIND("/",Table1[[#This Row],[Category and Sub-Category]])-1)</f>
        <v>technology</v>
      </c>
      <c r="R622" t="str">
        <f>RIGHT(Table1[[#This Row],[Category and Sub-Category]],LEN(Table1[[#This Row],[Category and Sub-Category]])-FIND("/",Table1[[#This Row],[Category and Sub-Category]]))</f>
        <v>web</v>
      </c>
      <c r="S622" s="13">
        <f>(((Table1[[#This Row],[launched_at]]/60)/60)/24)+DATE(1970,1,1)</f>
        <v>41831.716874999998</v>
      </c>
      <c r="T622" s="13">
        <f>(((Table1[[#This Row],[deadline]]/60)/60)/24)+DATE(1970,1,1)</f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Table1[[#This Row],[pledged]]/Table1[[#This Row],[goal]]</f>
        <v>1.044E-2</v>
      </c>
      <c r="P623" s="8">
        <f>IFERROR(Table1[[#This Row],[pledged]]/Table1[[#This Row],[backers_count]],0)</f>
        <v>87</v>
      </c>
      <c r="Q623" t="str">
        <f>LEFT(Table1[[#This Row],[Category and Sub-Category]],FIND("/",Table1[[#This Row],[Category and Sub-Category]])-1)</f>
        <v>technology</v>
      </c>
      <c r="R623" t="str">
        <f>RIGHT(Table1[[#This Row],[Category and Sub-Category]],LEN(Table1[[#This Row],[Category and Sub-Category]])-FIND("/",Table1[[#This Row],[Category and Sub-Category]]))</f>
        <v>web</v>
      </c>
      <c r="S623" s="13">
        <f>(((Table1[[#This Row],[launched_at]]/60)/60)/24)+DATE(1970,1,1)</f>
        <v>42528.987696759257</v>
      </c>
      <c r="T623" s="13">
        <f>(((Table1[[#This Row],[deadline]]/60)/60)/24)+DATE(1970,1,1)</f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Table1[[#This Row],[pledged]]/Table1[[#This Row],[goal]]</f>
        <v>5.6833333333333333E-2</v>
      </c>
      <c r="P624" s="8">
        <f>IFERROR(Table1[[#This Row],[pledged]]/Table1[[#This Row],[backers_count]],0)</f>
        <v>37.888888888888886</v>
      </c>
      <c r="Q624" t="str">
        <f>LEFT(Table1[[#This Row],[Category and Sub-Category]],FIND("/",Table1[[#This Row],[Category and Sub-Category]])-1)</f>
        <v>technology</v>
      </c>
      <c r="R624" t="str">
        <f>RIGHT(Table1[[#This Row],[Category and Sub-Category]],LEN(Table1[[#This Row],[Category and Sub-Category]])-FIND("/",Table1[[#This Row],[Category and Sub-Category]]))</f>
        <v>web</v>
      </c>
      <c r="S624" s="13">
        <f>(((Table1[[#This Row],[launched_at]]/60)/60)/24)+DATE(1970,1,1)</f>
        <v>42532.774745370371</v>
      </c>
      <c r="T624" s="13">
        <f>(((Table1[[#This Row],[deadline]]/60)/60)/24)+DATE(1970,1,1)</f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Table1[[#This Row],[pledged]]/Table1[[#This Row],[goal]]</f>
        <v>0</v>
      </c>
      <c r="P625" s="8">
        <f>IFERROR(Table1[[#This Row],[pledged]]/Table1[[#This Row],[backers_count]],0)</f>
        <v>0</v>
      </c>
      <c r="Q625" t="str">
        <f>LEFT(Table1[[#This Row],[Category and Sub-Category]],FIND("/",Table1[[#This Row],[Category and Sub-Category]])-1)</f>
        <v>technology</v>
      </c>
      <c r="R625" t="str">
        <f>RIGHT(Table1[[#This Row],[Category and Sub-Category]],LEN(Table1[[#This Row],[Category and Sub-Category]])-FIND("/",Table1[[#This Row],[Category and Sub-Category]]))</f>
        <v>web</v>
      </c>
      <c r="S625" s="13">
        <f>(((Table1[[#This Row],[launched_at]]/60)/60)/24)+DATE(1970,1,1)</f>
        <v>42122.009224537032</v>
      </c>
      <c r="T625" s="13">
        <f>(((Table1[[#This Row],[deadline]]/60)/60)/24)+DATE(1970,1,1)</f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Table1[[#This Row],[pledged]]/Table1[[#This Row],[goal]]</f>
        <v>0</v>
      </c>
      <c r="P626" s="8">
        <f>IFERROR(Table1[[#This Row],[pledged]]/Table1[[#This Row],[backers_count]],0)</f>
        <v>0</v>
      </c>
      <c r="Q626" t="str">
        <f>LEFT(Table1[[#This Row],[Category and Sub-Category]],FIND("/",Table1[[#This Row],[Category and Sub-Category]])-1)</f>
        <v>technology</v>
      </c>
      <c r="R626" t="str">
        <f>RIGHT(Table1[[#This Row],[Category and Sub-Category]],LEN(Table1[[#This Row],[Category and Sub-Category]])-FIND("/",Table1[[#This Row],[Category and Sub-Category]]))</f>
        <v>web</v>
      </c>
      <c r="S626" s="13">
        <f>(((Table1[[#This Row],[launched_at]]/60)/60)/24)+DATE(1970,1,1)</f>
        <v>42108.988900462966</v>
      </c>
      <c r="T626" s="13">
        <f>(((Table1[[#This Row],[deadline]]/60)/60)/24)+DATE(1970,1,1)</f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Table1[[#This Row],[pledged]]/Table1[[#This Row],[goal]]</f>
        <v>0</v>
      </c>
      <c r="P627" s="8">
        <f>IFERROR(Table1[[#This Row],[pledged]]/Table1[[#This Row],[backers_count]],0)</f>
        <v>0</v>
      </c>
      <c r="Q627" t="str">
        <f>LEFT(Table1[[#This Row],[Category and Sub-Category]],FIND("/",Table1[[#This Row],[Category and Sub-Category]])-1)</f>
        <v>technology</v>
      </c>
      <c r="R627" t="str">
        <f>RIGHT(Table1[[#This Row],[Category and Sub-Category]],LEN(Table1[[#This Row],[Category and Sub-Category]])-FIND("/",Table1[[#This Row],[Category and Sub-Category]]))</f>
        <v>web</v>
      </c>
      <c r="S627" s="13">
        <f>(((Table1[[#This Row],[launched_at]]/60)/60)/24)+DATE(1970,1,1)</f>
        <v>42790.895567129628</v>
      </c>
      <c r="T627" s="13">
        <f>(((Table1[[#This Row],[deadline]]/60)/60)/24)+DATE(1970,1,1)</f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Table1[[#This Row],[pledged]]/Table1[[#This Row],[goal]]</f>
        <v>0.17380000000000001</v>
      </c>
      <c r="P628" s="8">
        <f>IFERROR(Table1[[#This Row],[pledged]]/Table1[[#This Row],[backers_count]],0)</f>
        <v>111.41025641025641</v>
      </c>
      <c r="Q628" t="str">
        <f>LEFT(Table1[[#This Row],[Category and Sub-Category]],FIND("/",Table1[[#This Row],[Category and Sub-Category]])-1)</f>
        <v>technology</v>
      </c>
      <c r="R628" t="str">
        <f>RIGHT(Table1[[#This Row],[Category and Sub-Category]],LEN(Table1[[#This Row],[Category and Sub-Category]])-FIND("/",Table1[[#This Row],[Category and Sub-Category]]))</f>
        <v>web</v>
      </c>
      <c r="S628" s="13">
        <f>(((Table1[[#This Row],[launched_at]]/60)/60)/24)+DATE(1970,1,1)</f>
        <v>42198.559479166666</v>
      </c>
      <c r="T628" s="13">
        <f>(((Table1[[#This Row],[deadline]]/60)/60)/24)+DATE(1970,1,1)</f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Table1[[#This Row],[pledged]]/Table1[[#This Row],[goal]]</f>
        <v>2.0000000000000001E-4</v>
      </c>
      <c r="P629" s="8">
        <f>IFERROR(Table1[[#This Row],[pledged]]/Table1[[#This Row],[backers_count]],0)</f>
        <v>90</v>
      </c>
      <c r="Q629" t="str">
        <f>LEFT(Table1[[#This Row],[Category and Sub-Category]],FIND("/",Table1[[#This Row],[Category and Sub-Category]])-1)</f>
        <v>technology</v>
      </c>
      <c r="R629" t="str">
        <f>RIGHT(Table1[[#This Row],[Category and Sub-Category]],LEN(Table1[[#This Row],[Category and Sub-Category]])-FIND("/",Table1[[#This Row],[Category and Sub-Category]]))</f>
        <v>web</v>
      </c>
      <c r="S629" s="13">
        <f>(((Table1[[#This Row],[launched_at]]/60)/60)/24)+DATE(1970,1,1)</f>
        <v>42384.306840277779</v>
      </c>
      <c r="T629" s="13">
        <f>(((Table1[[#This Row],[deadline]]/60)/60)/24)+DATE(1970,1,1)</f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Table1[[#This Row],[pledged]]/Table1[[#This Row],[goal]]</f>
        <v>0</v>
      </c>
      <c r="P630" s="8">
        <f>IFERROR(Table1[[#This Row],[pledged]]/Table1[[#This Row],[backers_count]],0)</f>
        <v>0</v>
      </c>
      <c r="Q630" t="str">
        <f>LEFT(Table1[[#This Row],[Category and Sub-Category]],FIND("/",Table1[[#This Row],[Category and Sub-Category]])-1)</f>
        <v>technology</v>
      </c>
      <c r="R630" t="str">
        <f>RIGHT(Table1[[#This Row],[Category and Sub-Category]],LEN(Table1[[#This Row],[Category and Sub-Category]])-FIND("/",Table1[[#This Row],[Category and Sub-Category]]))</f>
        <v>web</v>
      </c>
      <c r="S630" s="13">
        <f>(((Table1[[#This Row],[launched_at]]/60)/60)/24)+DATE(1970,1,1)</f>
        <v>41803.692789351851</v>
      </c>
      <c r="T630" s="13">
        <f>(((Table1[[#This Row],[deadline]]/60)/60)/24)+DATE(1970,1,1)</f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Table1[[#This Row],[pledged]]/Table1[[#This Row],[goal]]</f>
        <v>1.75E-3</v>
      </c>
      <c r="P631" s="8">
        <f>IFERROR(Table1[[#This Row],[pledged]]/Table1[[#This Row],[backers_count]],0)</f>
        <v>116.66666666666667</v>
      </c>
      <c r="Q631" t="str">
        <f>LEFT(Table1[[#This Row],[Category and Sub-Category]],FIND("/",Table1[[#This Row],[Category and Sub-Category]])-1)</f>
        <v>technology</v>
      </c>
      <c r="R631" t="str">
        <f>RIGHT(Table1[[#This Row],[Category and Sub-Category]],LEN(Table1[[#This Row],[Category and Sub-Category]])-FIND("/",Table1[[#This Row],[Category and Sub-Category]]))</f>
        <v>web</v>
      </c>
      <c r="S631" s="13">
        <f>(((Table1[[#This Row],[launched_at]]/60)/60)/24)+DATE(1970,1,1)</f>
        <v>42474.637824074074</v>
      </c>
      <c r="T631" s="13">
        <f>(((Table1[[#This Row],[deadline]]/60)/60)/24)+DATE(1970,1,1)</f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Table1[[#This Row],[pledged]]/Table1[[#This Row],[goal]]</f>
        <v>8.3340278356529708E-4</v>
      </c>
      <c r="P632" s="8">
        <f>IFERROR(Table1[[#This Row],[pledged]]/Table1[[#This Row],[backers_count]],0)</f>
        <v>10</v>
      </c>
      <c r="Q632" t="str">
        <f>LEFT(Table1[[#This Row],[Category and Sub-Category]],FIND("/",Table1[[#This Row],[Category and Sub-Category]])-1)</f>
        <v>technology</v>
      </c>
      <c r="R632" t="str">
        <f>RIGHT(Table1[[#This Row],[Category and Sub-Category]],LEN(Table1[[#This Row],[Category and Sub-Category]])-FIND("/",Table1[[#This Row],[Category and Sub-Category]]))</f>
        <v>web</v>
      </c>
      <c r="S632" s="13">
        <f>(((Table1[[#This Row],[launched_at]]/60)/60)/24)+DATE(1970,1,1)</f>
        <v>42223.619456018518</v>
      </c>
      <c r="T632" s="13">
        <f>(((Table1[[#This Row],[deadline]]/60)/60)/24)+DATE(1970,1,1)</f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Table1[[#This Row],[pledged]]/Table1[[#This Row],[goal]]</f>
        <v>1.38E-2</v>
      </c>
      <c r="P633" s="8">
        <f>IFERROR(Table1[[#This Row],[pledged]]/Table1[[#This Row],[backers_count]],0)</f>
        <v>76.666666666666671</v>
      </c>
      <c r="Q633" t="str">
        <f>LEFT(Table1[[#This Row],[Category and Sub-Category]],FIND("/",Table1[[#This Row],[Category and Sub-Category]])-1)</f>
        <v>technology</v>
      </c>
      <c r="R633" t="str">
        <f>RIGHT(Table1[[#This Row],[Category and Sub-Category]],LEN(Table1[[#This Row],[Category and Sub-Category]])-FIND("/",Table1[[#This Row],[Category and Sub-Category]]))</f>
        <v>web</v>
      </c>
      <c r="S633" s="13">
        <f>(((Table1[[#This Row],[launched_at]]/60)/60)/24)+DATE(1970,1,1)</f>
        <v>42489.772326388891</v>
      </c>
      <c r="T633" s="13">
        <f>(((Table1[[#This Row],[deadline]]/60)/60)/24)+DATE(1970,1,1)</f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Table1[[#This Row],[pledged]]/Table1[[#This Row],[goal]]</f>
        <v>0</v>
      </c>
      <c r="P634" s="8">
        <f>IFERROR(Table1[[#This Row],[pledged]]/Table1[[#This Row],[backers_count]],0)</f>
        <v>0</v>
      </c>
      <c r="Q634" t="str">
        <f>LEFT(Table1[[#This Row],[Category and Sub-Category]],FIND("/",Table1[[#This Row],[Category and Sub-Category]])-1)</f>
        <v>technology</v>
      </c>
      <c r="R634" t="str">
        <f>RIGHT(Table1[[#This Row],[Category and Sub-Category]],LEN(Table1[[#This Row],[Category and Sub-Category]])-FIND("/",Table1[[#This Row],[Category and Sub-Category]]))</f>
        <v>web</v>
      </c>
      <c r="S634" s="13">
        <f>(((Table1[[#This Row],[launched_at]]/60)/60)/24)+DATE(1970,1,1)</f>
        <v>42303.659317129626</v>
      </c>
      <c r="T634" s="13">
        <f>(((Table1[[#This Row],[deadline]]/60)/60)/24)+DATE(1970,1,1)</f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Table1[[#This Row],[pledged]]/Table1[[#This Row],[goal]]</f>
        <v>0.1245</v>
      </c>
      <c r="P635" s="8">
        <f>IFERROR(Table1[[#This Row],[pledged]]/Table1[[#This Row],[backers_count]],0)</f>
        <v>49.8</v>
      </c>
      <c r="Q635" t="str">
        <f>LEFT(Table1[[#This Row],[Category and Sub-Category]],FIND("/",Table1[[#This Row],[Category and Sub-Category]])-1)</f>
        <v>technology</v>
      </c>
      <c r="R635" t="str">
        <f>RIGHT(Table1[[#This Row],[Category and Sub-Category]],LEN(Table1[[#This Row],[Category and Sub-Category]])-FIND("/",Table1[[#This Row],[Category and Sub-Category]]))</f>
        <v>web</v>
      </c>
      <c r="S635" s="13">
        <f>(((Table1[[#This Row],[launched_at]]/60)/60)/24)+DATE(1970,1,1)</f>
        <v>42507.29932870371</v>
      </c>
      <c r="T635" s="13">
        <f>(((Table1[[#This Row],[deadline]]/60)/60)/24)+DATE(1970,1,1)</f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Table1[[#This Row],[pledged]]/Table1[[#This Row],[goal]]</f>
        <v>2.0000000000000001E-4</v>
      </c>
      <c r="P636" s="8">
        <f>IFERROR(Table1[[#This Row],[pledged]]/Table1[[#This Row],[backers_count]],0)</f>
        <v>1</v>
      </c>
      <c r="Q636" t="str">
        <f>LEFT(Table1[[#This Row],[Category and Sub-Category]],FIND("/",Table1[[#This Row],[Category and Sub-Category]])-1)</f>
        <v>technology</v>
      </c>
      <c r="R636" t="str">
        <f>RIGHT(Table1[[#This Row],[Category and Sub-Category]],LEN(Table1[[#This Row],[Category and Sub-Category]])-FIND("/",Table1[[#This Row],[Category and Sub-Category]]))</f>
        <v>web</v>
      </c>
      <c r="S636" s="13">
        <f>(((Table1[[#This Row],[launched_at]]/60)/60)/24)+DATE(1970,1,1)</f>
        <v>42031.928576388891</v>
      </c>
      <c r="T636" s="13">
        <f>(((Table1[[#This Row],[deadline]]/60)/60)/24)+DATE(1970,1,1)</f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Table1[[#This Row],[pledged]]/Table1[[#This Row],[goal]]</f>
        <v>8.0000000000000007E-5</v>
      </c>
      <c r="P637" s="8">
        <f>IFERROR(Table1[[#This Row],[pledged]]/Table1[[#This Row],[backers_count]],0)</f>
        <v>2</v>
      </c>
      <c r="Q637" t="str">
        <f>LEFT(Table1[[#This Row],[Category and Sub-Category]],FIND("/",Table1[[#This Row],[Category and Sub-Category]])-1)</f>
        <v>technology</v>
      </c>
      <c r="R637" t="str">
        <f>RIGHT(Table1[[#This Row],[Category and Sub-Category]],LEN(Table1[[#This Row],[Category and Sub-Category]])-FIND("/",Table1[[#This Row],[Category and Sub-Category]]))</f>
        <v>web</v>
      </c>
      <c r="S637" s="13">
        <f>(((Table1[[#This Row],[launched_at]]/60)/60)/24)+DATE(1970,1,1)</f>
        <v>42076.092152777783</v>
      </c>
      <c r="T637" s="13">
        <f>(((Table1[[#This Row],[deadline]]/60)/60)/24)+DATE(1970,1,1)</f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Table1[[#This Row],[pledged]]/Table1[[#This Row],[goal]]</f>
        <v>2E-3</v>
      </c>
      <c r="P638" s="8">
        <f>IFERROR(Table1[[#This Row],[pledged]]/Table1[[#This Row],[backers_count]],0)</f>
        <v>4</v>
      </c>
      <c r="Q638" t="str">
        <f>LEFT(Table1[[#This Row],[Category and Sub-Category]],FIND("/",Table1[[#This Row],[Category and Sub-Category]])-1)</f>
        <v>technology</v>
      </c>
      <c r="R638" t="str">
        <f>RIGHT(Table1[[#This Row],[Category and Sub-Category]],LEN(Table1[[#This Row],[Category and Sub-Category]])-FIND("/",Table1[[#This Row],[Category and Sub-Category]]))</f>
        <v>web</v>
      </c>
      <c r="S638" s="13">
        <f>(((Table1[[#This Row],[launched_at]]/60)/60)/24)+DATE(1970,1,1)</f>
        <v>42131.455439814818</v>
      </c>
      <c r="T638" s="13">
        <f>(((Table1[[#This Row],[deadline]]/60)/60)/24)+DATE(1970,1,1)</f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Table1[[#This Row],[pledged]]/Table1[[#This Row],[goal]]</f>
        <v>0</v>
      </c>
      <c r="P639" s="8">
        <f>IFERROR(Table1[[#This Row],[pledged]]/Table1[[#This Row],[backers_count]],0)</f>
        <v>0</v>
      </c>
      <c r="Q639" t="str">
        <f>LEFT(Table1[[#This Row],[Category and Sub-Category]],FIND("/",Table1[[#This Row],[Category and Sub-Category]])-1)</f>
        <v>technology</v>
      </c>
      <c r="R639" t="str">
        <f>RIGHT(Table1[[#This Row],[Category and Sub-Category]],LEN(Table1[[#This Row],[Category and Sub-Category]])-FIND("/",Table1[[#This Row],[Category and Sub-Category]]))</f>
        <v>web</v>
      </c>
      <c r="S639" s="13">
        <f>(((Table1[[#This Row],[launched_at]]/60)/60)/24)+DATE(1970,1,1)</f>
        <v>42762.962013888886</v>
      </c>
      <c r="T639" s="13">
        <f>(((Table1[[#This Row],[deadline]]/60)/60)/24)+DATE(1970,1,1)</f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Table1[[#This Row],[pledged]]/Table1[[#This Row],[goal]]</f>
        <v>9.0000000000000006E-5</v>
      </c>
      <c r="P640" s="8">
        <f>IFERROR(Table1[[#This Row],[pledged]]/Table1[[#This Row],[backers_count]],0)</f>
        <v>3</v>
      </c>
      <c r="Q640" t="str">
        <f>LEFT(Table1[[#This Row],[Category and Sub-Category]],FIND("/",Table1[[#This Row],[Category and Sub-Category]])-1)</f>
        <v>technology</v>
      </c>
      <c r="R640" t="str">
        <f>RIGHT(Table1[[#This Row],[Category and Sub-Category]],LEN(Table1[[#This Row],[Category and Sub-Category]])-FIND("/",Table1[[#This Row],[Category and Sub-Category]]))</f>
        <v>web</v>
      </c>
      <c r="S640" s="13">
        <f>(((Table1[[#This Row],[launched_at]]/60)/60)/24)+DATE(1970,1,1)</f>
        <v>42759.593310185184</v>
      </c>
      <c r="T640" s="13">
        <f>(((Table1[[#This Row],[deadline]]/60)/60)/24)+DATE(1970,1,1)</f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Table1[[#This Row],[pledged]]/Table1[[#This Row],[goal]]</f>
        <v>9.9999999999999995E-7</v>
      </c>
      <c r="P641" s="8">
        <f>IFERROR(Table1[[#This Row],[pledged]]/Table1[[#This Row],[backers_count]],0)</f>
        <v>1</v>
      </c>
      <c r="Q641" t="str">
        <f>LEFT(Table1[[#This Row],[Category and Sub-Category]],FIND("/",Table1[[#This Row],[Category and Sub-Category]])-1)</f>
        <v>technology</v>
      </c>
      <c r="R641" t="str">
        <f>RIGHT(Table1[[#This Row],[Category and Sub-Category]],LEN(Table1[[#This Row],[Category and Sub-Category]])-FIND("/",Table1[[#This Row],[Category and Sub-Category]]))</f>
        <v>web</v>
      </c>
      <c r="S641" s="13">
        <f>(((Table1[[#This Row],[launched_at]]/60)/60)/24)+DATE(1970,1,1)</f>
        <v>41865.583275462966</v>
      </c>
      <c r="T641" s="13">
        <f>(((Table1[[#This Row],[deadline]]/60)/60)/24)+DATE(1970,1,1)</f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Table1[[#This Row],[pledged]]/Table1[[#This Row],[goal]]</f>
        <v>1.4428571428571428</v>
      </c>
      <c r="P642" s="8">
        <f>IFERROR(Table1[[#This Row],[pledged]]/Table1[[#This Row],[backers_count]],0)</f>
        <v>50.5</v>
      </c>
      <c r="Q642" t="str">
        <f>LEFT(Table1[[#This Row],[Category and Sub-Category]],FIND("/",Table1[[#This Row],[Category and Sub-Category]])-1)</f>
        <v>technology</v>
      </c>
      <c r="R642" t="str">
        <f>RIGHT(Table1[[#This Row],[Category and Sub-Category]],LEN(Table1[[#This Row],[Category and Sub-Category]])-FIND("/",Table1[[#This Row],[Category and Sub-Category]]))</f>
        <v>wearables</v>
      </c>
      <c r="S642" s="13">
        <f>(((Table1[[#This Row],[launched_at]]/60)/60)/24)+DATE(1970,1,1)</f>
        <v>42683.420312500006</v>
      </c>
      <c r="T642" s="13">
        <f>(((Table1[[#This Row],[deadline]]/60)/60)/24)+DATE(1970,1,1)</f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Table1[[#This Row],[pledged]]/Table1[[#This Row],[goal]]</f>
        <v>1.1916249999999999</v>
      </c>
      <c r="P643" s="8">
        <f>IFERROR(Table1[[#This Row],[pledged]]/Table1[[#This Row],[backers_count]],0)</f>
        <v>151.31746031746033</v>
      </c>
      <c r="Q643" t="str">
        <f>LEFT(Table1[[#This Row],[Category and Sub-Category]],FIND("/",Table1[[#This Row],[Category and Sub-Category]])-1)</f>
        <v>technology</v>
      </c>
      <c r="R643" t="str">
        <f>RIGHT(Table1[[#This Row],[Category and Sub-Category]],LEN(Table1[[#This Row],[Category and Sub-Category]])-FIND("/",Table1[[#This Row],[Category and Sub-Category]]))</f>
        <v>wearables</v>
      </c>
      <c r="S643" s="13">
        <f>(((Table1[[#This Row],[launched_at]]/60)/60)/24)+DATE(1970,1,1)</f>
        <v>42199.57</v>
      </c>
      <c r="T643" s="13">
        <f>(((Table1[[#This Row],[deadline]]/60)/60)/24)+DATE(1970,1,1)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Table1[[#This Row],[pledged]]/Table1[[#This Row],[goal]]</f>
        <v>14.604850000000001</v>
      </c>
      <c r="P644" s="8">
        <f>IFERROR(Table1[[#This Row],[pledged]]/Table1[[#This Row],[backers_count]],0)</f>
        <v>134.3592456301748</v>
      </c>
      <c r="Q644" t="str">
        <f>LEFT(Table1[[#This Row],[Category and Sub-Category]],FIND("/",Table1[[#This Row],[Category and Sub-Category]])-1)</f>
        <v>technology</v>
      </c>
      <c r="R644" t="str">
        <f>RIGHT(Table1[[#This Row],[Category and Sub-Category]],LEN(Table1[[#This Row],[Category and Sub-Category]])-FIND("/",Table1[[#This Row],[Category and Sub-Category]]))</f>
        <v>wearables</v>
      </c>
      <c r="S644" s="13">
        <f>(((Table1[[#This Row],[launched_at]]/60)/60)/24)+DATE(1970,1,1)</f>
        <v>42199.651319444441</v>
      </c>
      <c r="T644" s="13">
        <f>(((Table1[[#This Row],[deadline]]/60)/60)/24)+DATE(1970,1,1)</f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Table1[[#This Row],[pledged]]/Table1[[#This Row],[goal]]</f>
        <v>1.0580799999999999</v>
      </c>
      <c r="P645" s="8">
        <f>IFERROR(Table1[[#This Row],[pledged]]/Table1[[#This Row],[backers_count]],0)</f>
        <v>174.02631578947367</v>
      </c>
      <c r="Q645" t="str">
        <f>LEFT(Table1[[#This Row],[Category and Sub-Category]],FIND("/",Table1[[#This Row],[Category and Sub-Category]])-1)</f>
        <v>technology</v>
      </c>
      <c r="R645" t="str">
        <f>RIGHT(Table1[[#This Row],[Category and Sub-Category]],LEN(Table1[[#This Row],[Category and Sub-Category]])-FIND("/",Table1[[#This Row],[Category and Sub-Category]]))</f>
        <v>wearables</v>
      </c>
      <c r="S645" s="13">
        <f>(((Table1[[#This Row],[launched_at]]/60)/60)/24)+DATE(1970,1,1)</f>
        <v>42100.642071759255</v>
      </c>
      <c r="T645" s="13">
        <f>(((Table1[[#This Row],[deadline]]/60)/60)/24)+DATE(1970,1,1)</f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Table1[[#This Row],[pledged]]/Table1[[#This Row],[goal]]</f>
        <v>3.0011791999999997</v>
      </c>
      <c r="P646" s="8">
        <f>IFERROR(Table1[[#This Row],[pledged]]/Table1[[#This Row],[backers_count]],0)</f>
        <v>73.486268364348675</v>
      </c>
      <c r="Q646" t="str">
        <f>LEFT(Table1[[#This Row],[Category and Sub-Category]],FIND("/",Table1[[#This Row],[Category and Sub-Category]])-1)</f>
        <v>technology</v>
      </c>
      <c r="R646" t="str">
        <f>RIGHT(Table1[[#This Row],[Category and Sub-Category]],LEN(Table1[[#This Row],[Category and Sub-Category]])-FIND("/",Table1[[#This Row],[Category and Sub-Category]]))</f>
        <v>wearables</v>
      </c>
      <c r="S646" s="13">
        <f>(((Table1[[#This Row],[launched_at]]/60)/60)/24)+DATE(1970,1,1)</f>
        <v>41898.665960648148</v>
      </c>
      <c r="T646" s="13">
        <f>(((Table1[[#This Row],[deadline]]/60)/60)/24)+DATE(1970,1,1)</f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Table1[[#This Row],[pledged]]/Table1[[#This Row],[goal]]</f>
        <v>2.7869999999999999</v>
      </c>
      <c r="P647" s="8">
        <f>IFERROR(Table1[[#This Row],[pledged]]/Table1[[#This Row],[backers_count]],0)</f>
        <v>23.518987341772153</v>
      </c>
      <c r="Q647" t="str">
        <f>LEFT(Table1[[#This Row],[Category and Sub-Category]],FIND("/",Table1[[#This Row],[Category and Sub-Category]])-1)</f>
        <v>technology</v>
      </c>
      <c r="R647" t="str">
        <f>RIGHT(Table1[[#This Row],[Category and Sub-Category]],LEN(Table1[[#This Row],[Category and Sub-Category]])-FIND("/",Table1[[#This Row],[Category and Sub-Category]]))</f>
        <v>wearables</v>
      </c>
      <c r="S647" s="13">
        <f>(((Table1[[#This Row],[launched_at]]/60)/60)/24)+DATE(1970,1,1)</f>
        <v>42564.026319444441</v>
      </c>
      <c r="T647" s="13">
        <f>(((Table1[[#This Row],[deadline]]/60)/60)/24)+DATE(1970,1,1)</f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Table1[[#This Row],[pledged]]/Table1[[#This Row],[goal]]</f>
        <v>1.3187625000000001</v>
      </c>
      <c r="P648" s="8">
        <f>IFERROR(Table1[[#This Row],[pledged]]/Table1[[#This Row],[backers_count]],0)</f>
        <v>39.074444444444445</v>
      </c>
      <c r="Q648" t="str">
        <f>LEFT(Table1[[#This Row],[Category and Sub-Category]],FIND("/",Table1[[#This Row],[Category and Sub-Category]])-1)</f>
        <v>technology</v>
      </c>
      <c r="R648" t="str">
        <f>RIGHT(Table1[[#This Row],[Category and Sub-Category]],LEN(Table1[[#This Row],[Category and Sub-Category]])-FIND("/",Table1[[#This Row],[Category and Sub-Category]]))</f>
        <v>wearables</v>
      </c>
      <c r="S648" s="13">
        <f>(((Table1[[#This Row],[launched_at]]/60)/60)/24)+DATE(1970,1,1)</f>
        <v>41832.852627314816</v>
      </c>
      <c r="T648" s="13">
        <f>(((Table1[[#This Row],[deadline]]/60)/60)/24)+DATE(1970,1,1)</f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Table1[[#This Row],[pledged]]/Table1[[#This Row],[goal]]</f>
        <v>1.0705</v>
      </c>
      <c r="P649" s="8">
        <f>IFERROR(Table1[[#This Row],[pledged]]/Table1[[#This Row],[backers_count]],0)</f>
        <v>125.94117647058823</v>
      </c>
      <c r="Q649" t="str">
        <f>LEFT(Table1[[#This Row],[Category and Sub-Category]],FIND("/",Table1[[#This Row],[Category and Sub-Category]])-1)</f>
        <v>technology</v>
      </c>
      <c r="R649" t="str">
        <f>RIGHT(Table1[[#This Row],[Category and Sub-Category]],LEN(Table1[[#This Row],[Category and Sub-Category]])-FIND("/",Table1[[#This Row],[Category and Sub-Category]]))</f>
        <v>wearables</v>
      </c>
      <c r="S649" s="13">
        <f>(((Table1[[#This Row],[launched_at]]/60)/60)/24)+DATE(1970,1,1)</f>
        <v>42416.767928240741</v>
      </c>
      <c r="T649" s="13">
        <f>(((Table1[[#This Row],[deadline]]/60)/60)/24)+DATE(1970,1,1)</f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Table1[[#This Row],[pledged]]/Table1[[#This Row],[goal]]</f>
        <v>1.2682285714285715</v>
      </c>
      <c r="P650" s="8">
        <f>IFERROR(Table1[[#This Row],[pledged]]/Table1[[#This Row],[backers_count]],0)</f>
        <v>1644</v>
      </c>
      <c r="Q650" t="str">
        <f>LEFT(Table1[[#This Row],[Category and Sub-Category]],FIND("/",Table1[[#This Row],[Category and Sub-Category]])-1)</f>
        <v>technology</v>
      </c>
      <c r="R650" t="str">
        <f>RIGHT(Table1[[#This Row],[Category and Sub-Category]],LEN(Table1[[#This Row],[Category and Sub-Category]])-FIND("/",Table1[[#This Row],[Category and Sub-Category]]))</f>
        <v>wearables</v>
      </c>
      <c r="S650" s="13">
        <f>(((Table1[[#This Row],[launched_at]]/60)/60)/24)+DATE(1970,1,1)</f>
        <v>41891.693379629629</v>
      </c>
      <c r="T650" s="13">
        <f>(((Table1[[#This Row],[deadline]]/60)/60)/24)+DATE(1970,1,1)</f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Table1[[#This Row],[pledged]]/Table1[[#This Row],[goal]]</f>
        <v>1.3996</v>
      </c>
      <c r="P651" s="8">
        <f>IFERROR(Table1[[#This Row],[pledged]]/Table1[[#This Row],[backers_count]],0)</f>
        <v>42.670731707317074</v>
      </c>
      <c r="Q651" t="str">
        <f>LEFT(Table1[[#This Row],[Category and Sub-Category]],FIND("/",Table1[[#This Row],[Category and Sub-Category]])-1)</f>
        <v>technology</v>
      </c>
      <c r="R651" t="str">
        <f>RIGHT(Table1[[#This Row],[Category and Sub-Category]],LEN(Table1[[#This Row],[Category and Sub-Category]])-FIND("/",Table1[[#This Row],[Category and Sub-Category]]))</f>
        <v>wearables</v>
      </c>
      <c r="S651" s="13">
        <f>(((Table1[[#This Row],[launched_at]]/60)/60)/24)+DATE(1970,1,1)</f>
        <v>41877.912187499998</v>
      </c>
      <c r="T651" s="13">
        <f>(((Table1[[#This Row],[deadline]]/60)/60)/24)+DATE(1970,1,1)</f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Table1[[#This Row],[pledged]]/Table1[[#This Row],[goal]]</f>
        <v>1.1240000000000001</v>
      </c>
      <c r="P652" s="8">
        <f>IFERROR(Table1[[#This Row],[pledged]]/Table1[[#This Row],[backers_count]],0)</f>
        <v>35.125</v>
      </c>
      <c r="Q652" t="str">
        <f>LEFT(Table1[[#This Row],[Category and Sub-Category]],FIND("/",Table1[[#This Row],[Category and Sub-Category]])-1)</f>
        <v>technology</v>
      </c>
      <c r="R652" t="str">
        <f>RIGHT(Table1[[#This Row],[Category and Sub-Category]],LEN(Table1[[#This Row],[Category and Sub-Category]])-FIND("/",Table1[[#This Row],[Category and Sub-Category]]))</f>
        <v>wearables</v>
      </c>
      <c r="S652" s="13">
        <f>(((Table1[[#This Row],[launched_at]]/60)/60)/24)+DATE(1970,1,1)</f>
        <v>41932.036851851852</v>
      </c>
      <c r="T652" s="13">
        <f>(((Table1[[#This Row],[deadline]]/60)/60)/24)+DATE(1970,1,1)</f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Table1[[#This Row],[pledged]]/Table1[[#This Row],[goal]]</f>
        <v>1.00528</v>
      </c>
      <c r="P653" s="8">
        <f>IFERROR(Table1[[#This Row],[pledged]]/Table1[[#This Row],[backers_count]],0)</f>
        <v>239.35238095238094</v>
      </c>
      <c r="Q653" t="str">
        <f>LEFT(Table1[[#This Row],[Category and Sub-Category]],FIND("/",Table1[[#This Row],[Category and Sub-Category]])-1)</f>
        <v>technology</v>
      </c>
      <c r="R653" t="str">
        <f>RIGHT(Table1[[#This Row],[Category and Sub-Category]],LEN(Table1[[#This Row],[Category and Sub-Category]])-FIND("/",Table1[[#This Row],[Category and Sub-Category]]))</f>
        <v>wearables</v>
      </c>
      <c r="S653" s="13">
        <f>(((Table1[[#This Row],[launched_at]]/60)/60)/24)+DATE(1970,1,1)</f>
        <v>41956.017488425925</v>
      </c>
      <c r="T653" s="13">
        <f>(((Table1[[#This Row],[deadline]]/60)/60)/24)+DATE(1970,1,1)</f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Table1[[#This Row],[pledged]]/Table1[[#This Row],[goal]]</f>
        <v>1.0046666666666666</v>
      </c>
      <c r="P654" s="8">
        <f>IFERROR(Table1[[#This Row],[pledged]]/Table1[[#This Row],[backers_count]],0)</f>
        <v>107.64285714285714</v>
      </c>
      <c r="Q654" t="str">
        <f>LEFT(Table1[[#This Row],[Category and Sub-Category]],FIND("/",Table1[[#This Row],[Category and Sub-Category]])-1)</f>
        <v>technology</v>
      </c>
      <c r="R654" t="str">
        <f>RIGHT(Table1[[#This Row],[Category and Sub-Category]],LEN(Table1[[#This Row],[Category and Sub-Category]])-FIND("/",Table1[[#This Row],[Category and Sub-Category]]))</f>
        <v>wearables</v>
      </c>
      <c r="S654" s="13">
        <f>(((Table1[[#This Row],[launched_at]]/60)/60)/24)+DATE(1970,1,1)</f>
        <v>42675.690393518518</v>
      </c>
      <c r="T654" s="13">
        <f>(((Table1[[#This Row],[deadline]]/60)/60)/24)+DATE(1970,1,1)</f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Table1[[#This Row],[pledged]]/Table1[[#This Row],[goal]]</f>
        <v>1.4144600000000001</v>
      </c>
      <c r="P655" s="8">
        <f>IFERROR(Table1[[#This Row],[pledged]]/Table1[[#This Row],[backers_count]],0)</f>
        <v>95.830623306233065</v>
      </c>
      <c r="Q655" t="str">
        <f>LEFT(Table1[[#This Row],[Category and Sub-Category]],FIND("/",Table1[[#This Row],[Category and Sub-Category]])-1)</f>
        <v>technology</v>
      </c>
      <c r="R655" t="str">
        <f>RIGHT(Table1[[#This Row],[Category and Sub-Category]],LEN(Table1[[#This Row],[Category and Sub-Category]])-FIND("/",Table1[[#This Row],[Category and Sub-Category]]))</f>
        <v>wearables</v>
      </c>
      <c r="S655" s="13">
        <f>(((Table1[[#This Row],[launched_at]]/60)/60)/24)+DATE(1970,1,1)</f>
        <v>42199.618518518517</v>
      </c>
      <c r="T655" s="13">
        <f>(((Table1[[#This Row],[deadline]]/60)/60)/24)+DATE(1970,1,1)</f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Table1[[#This Row],[pledged]]/Table1[[#This Row],[goal]]</f>
        <v>2.6729166666666666</v>
      </c>
      <c r="P656" s="8">
        <f>IFERROR(Table1[[#This Row],[pledged]]/Table1[[#This Row],[backers_count]],0)</f>
        <v>31.663376110562684</v>
      </c>
      <c r="Q656" t="str">
        <f>LEFT(Table1[[#This Row],[Category and Sub-Category]],FIND("/",Table1[[#This Row],[Category and Sub-Category]])-1)</f>
        <v>technology</v>
      </c>
      <c r="R656" t="str">
        <f>RIGHT(Table1[[#This Row],[Category and Sub-Category]],LEN(Table1[[#This Row],[Category and Sub-Category]])-FIND("/",Table1[[#This Row],[Category and Sub-Category]]))</f>
        <v>wearables</v>
      </c>
      <c r="S656" s="13">
        <f>(((Table1[[#This Row],[launched_at]]/60)/60)/24)+DATE(1970,1,1)</f>
        <v>42163.957326388889</v>
      </c>
      <c r="T656" s="13">
        <f>(((Table1[[#This Row],[deadline]]/60)/60)/24)+DATE(1970,1,1)</f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Table1[[#This Row],[pledged]]/Table1[[#This Row],[goal]]</f>
        <v>1.4688749999999999</v>
      </c>
      <c r="P657" s="8">
        <f>IFERROR(Table1[[#This Row],[pledged]]/Table1[[#This Row],[backers_count]],0)</f>
        <v>42.886861313868614</v>
      </c>
      <c r="Q657" t="str">
        <f>LEFT(Table1[[#This Row],[Category and Sub-Category]],FIND("/",Table1[[#This Row],[Category and Sub-Category]])-1)</f>
        <v>technology</v>
      </c>
      <c r="R657" t="str">
        <f>RIGHT(Table1[[#This Row],[Category and Sub-Category]],LEN(Table1[[#This Row],[Category and Sub-Category]])-FIND("/",Table1[[#This Row],[Category and Sub-Category]]))</f>
        <v>wearables</v>
      </c>
      <c r="S657" s="13">
        <f>(((Table1[[#This Row],[launched_at]]/60)/60)/24)+DATE(1970,1,1)</f>
        <v>42045.957314814819</v>
      </c>
      <c r="T657" s="13">
        <f>(((Table1[[#This Row],[deadline]]/60)/60)/24)+DATE(1970,1,1)</f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Table1[[#This Row],[pledged]]/Table1[[#This Row],[goal]]</f>
        <v>2.1356000000000002</v>
      </c>
      <c r="P658" s="8">
        <f>IFERROR(Table1[[#This Row],[pledged]]/Table1[[#This Row],[backers_count]],0)</f>
        <v>122.73563218390805</v>
      </c>
      <c r="Q658" t="str">
        <f>LEFT(Table1[[#This Row],[Category and Sub-Category]],FIND("/",Table1[[#This Row],[Category and Sub-Category]])-1)</f>
        <v>technology</v>
      </c>
      <c r="R658" t="str">
        <f>RIGHT(Table1[[#This Row],[Category and Sub-Category]],LEN(Table1[[#This Row],[Category and Sub-Category]])-FIND("/",Table1[[#This Row],[Category and Sub-Category]]))</f>
        <v>wearables</v>
      </c>
      <c r="S658" s="13">
        <f>(((Table1[[#This Row],[launched_at]]/60)/60)/24)+DATE(1970,1,1)</f>
        <v>42417.804618055554</v>
      </c>
      <c r="T658" s="13">
        <f>(((Table1[[#This Row],[deadline]]/60)/60)/24)+DATE(1970,1,1)</f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Table1[[#This Row],[pledged]]/Table1[[#This Row],[goal]]</f>
        <v>1.2569999999999999</v>
      </c>
      <c r="P659" s="8">
        <f>IFERROR(Table1[[#This Row],[pledged]]/Table1[[#This Row],[backers_count]],0)</f>
        <v>190.45454545454547</v>
      </c>
      <c r="Q659" t="str">
        <f>LEFT(Table1[[#This Row],[Category and Sub-Category]],FIND("/",Table1[[#This Row],[Category and Sub-Category]])-1)</f>
        <v>technology</v>
      </c>
      <c r="R659" t="str">
        <f>RIGHT(Table1[[#This Row],[Category and Sub-Category]],LEN(Table1[[#This Row],[Category and Sub-Category]])-FIND("/",Table1[[#This Row],[Category and Sub-Category]]))</f>
        <v>wearables</v>
      </c>
      <c r="S659" s="13">
        <f>(((Table1[[#This Row],[launched_at]]/60)/60)/24)+DATE(1970,1,1)</f>
        <v>42331.84574074074</v>
      </c>
      <c r="T659" s="13">
        <f>(((Table1[[#This Row],[deadline]]/60)/60)/24)+DATE(1970,1,1)</f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Table1[[#This Row],[pledged]]/Table1[[#This Row],[goal]]</f>
        <v>1.0446206037108834</v>
      </c>
      <c r="P660" s="8">
        <f>IFERROR(Table1[[#This Row],[pledged]]/Table1[[#This Row],[backers_count]],0)</f>
        <v>109.33695652173913</v>
      </c>
      <c r="Q660" t="str">
        <f>LEFT(Table1[[#This Row],[Category and Sub-Category]],FIND("/",Table1[[#This Row],[Category and Sub-Category]])-1)</f>
        <v>technology</v>
      </c>
      <c r="R660" t="str">
        <f>RIGHT(Table1[[#This Row],[Category and Sub-Category]],LEN(Table1[[#This Row],[Category and Sub-Category]])-FIND("/",Table1[[#This Row],[Category and Sub-Category]]))</f>
        <v>wearables</v>
      </c>
      <c r="S660" s="13">
        <f>(((Table1[[#This Row],[launched_at]]/60)/60)/24)+DATE(1970,1,1)</f>
        <v>42179.160752314812</v>
      </c>
      <c r="T660" s="13">
        <f>(((Table1[[#This Row],[deadline]]/60)/60)/24)+DATE(1970,1,1)</f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Table1[[#This Row],[pledged]]/Table1[[#This Row],[goal]]</f>
        <v>1.0056666666666667</v>
      </c>
      <c r="P661" s="8">
        <f>IFERROR(Table1[[#This Row],[pledged]]/Table1[[#This Row],[backers_count]],0)</f>
        <v>143.66666666666666</v>
      </c>
      <c r="Q661" t="str">
        <f>LEFT(Table1[[#This Row],[Category and Sub-Category]],FIND("/",Table1[[#This Row],[Category and Sub-Category]])-1)</f>
        <v>technology</v>
      </c>
      <c r="R661" t="str">
        <f>RIGHT(Table1[[#This Row],[Category and Sub-Category]],LEN(Table1[[#This Row],[Category and Sub-Category]])-FIND("/",Table1[[#This Row],[Category and Sub-Category]]))</f>
        <v>wearables</v>
      </c>
      <c r="S661" s="13">
        <f>(((Table1[[#This Row],[launched_at]]/60)/60)/24)+DATE(1970,1,1)</f>
        <v>42209.593692129631</v>
      </c>
      <c r="T661" s="13">
        <f>(((Table1[[#This Row],[deadline]]/60)/60)/24)+DATE(1970,1,1)</f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Table1[[#This Row],[pledged]]/Table1[[#This Row],[goal]]</f>
        <v>3.058E-2</v>
      </c>
      <c r="P662" s="8">
        <f>IFERROR(Table1[[#This Row],[pledged]]/Table1[[#This Row],[backers_count]],0)</f>
        <v>84.944444444444443</v>
      </c>
      <c r="Q662" t="str">
        <f>LEFT(Table1[[#This Row],[Category and Sub-Category]],FIND("/",Table1[[#This Row],[Category and Sub-Category]])-1)</f>
        <v>technology</v>
      </c>
      <c r="R662" t="str">
        <f>RIGHT(Table1[[#This Row],[Category and Sub-Category]],LEN(Table1[[#This Row],[Category and Sub-Category]])-FIND("/",Table1[[#This Row],[Category and Sub-Category]]))</f>
        <v>wearables</v>
      </c>
      <c r="S662" s="13">
        <f>(((Table1[[#This Row],[launched_at]]/60)/60)/24)+DATE(1970,1,1)</f>
        <v>41922.741655092592</v>
      </c>
      <c r="T662" s="13">
        <f>(((Table1[[#This Row],[deadline]]/60)/60)/24)+DATE(1970,1,1)</f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Table1[[#This Row],[pledged]]/Table1[[#This Row],[goal]]</f>
        <v>9.4999999999999998E-3</v>
      </c>
      <c r="P663" s="8">
        <f>IFERROR(Table1[[#This Row],[pledged]]/Table1[[#This Row],[backers_count]],0)</f>
        <v>10.555555555555555</v>
      </c>
      <c r="Q663" t="str">
        <f>LEFT(Table1[[#This Row],[Category and Sub-Category]],FIND("/",Table1[[#This Row],[Category and Sub-Category]])-1)</f>
        <v>technology</v>
      </c>
      <c r="R663" t="str">
        <f>RIGHT(Table1[[#This Row],[Category and Sub-Category]],LEN(Table1[[#This Row],[Category and Sub-Category]])-FIND("/",Table1[[#This Row],[Category and Sub-Category]]))</f>
        <v>wearables</v>
      </c>
      <c r="S663" s="13">
        <f>(((Table1[[#This Row],[launched_at]]/60)/60)/24)+DATE(1970,1,1)</f>
        <v>42636.645358796297</v>
      </c>
      <c r="T663" s="13">
        <f>(((Table1[[#This Row],[deadline]]/60)/60)/24)+DATE(1970,1,1)</f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Table1[[#This Row],[pledged]]/Table1[[#This Row],[goal]]</f>
        <v>4.0000000000000001E-3</v>
      </c>
      <c r="P664" s="8">
        <f>IFERROR(Table1[[#This Row],[pledged]]/Table1[[#This Row],[backers_count]],0)</f>
        <v>39</v>
      </c>
      <c r="Q664" t="str">
        <f>LEFT(Table1[[#This Row],[Category and Sub-Category]],FIND("/",Table1[[#This Row],[Category and Sub-Category]])-1)</f>
        <v>technology</v>
      </c>
      <c r="R664" t="str">
        <f>RIGHT(Table1[[#This Row],[Category and Sub-Category]],LEN(Table1[[#This Row],[Category and Sub-Category]])-FIND("/",Table1[[#This Row],[Category and Sub-Category]]))</f>
        <v>wearables</v>
      </c>
      <c r="S664" s="13">
        <f>(((Table1[[#This Row],[launched_at]]/60)/60)/24)+DATE(1970,1,1)</f>
        <v>41990.438043981485</v>
      </c>
      <c r="T664" s="13">
        <f>(((Table1[[#This Row],[deadline]]/60)/60)/24)+DATE(1970,1,1)</f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Table1[[#This Row],[pledged]]/Table1[[#This Row],[goal]]</f>
        <v>3.5000000000000001E-3</v>
      </c>
      <c r="P665" s="8">
        <f>IFERROR(Table1[[#This Row],[pledged]]/Table1[[#This Row],[backers_count]],0)</f>
        <v>100</v>
      </c>
      <c r="Q665" t="str">
        <f>LEFT(Table1[[#This Row],[Category and Sub-Category]],FIND("/",Table1[[#This Row],[Category and Sub-Category]])-1)</f>
        <v>technology</v>
      </c>
      <c r="R665" t="str">
        <f>RIGHT(Table1[[#This Row],[Category and Sub-Category]],LEN(Table1[[#This Row],[Category and Sub-Category]])-FIND("/",Table1[[#This Row],[Category and Sub-Category]]))</f>
        <v>wearables</v>
      </c>
      <c r="S665" s="13">
        <f>(((Table1[[#This Row],[launched_at]]/60)/60)/24)+DATE(1970,1,1)</f>
        <v>42173.843240740738</v>
      </c>
      <c r="T665" s="13">
        <f>(((Table1[[#This Row],[deadline]]/60)/60)/24)+DATE(1970,1,1)</f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Table1[[#This Row],[pledged]]/Table1[[#This Row],[goal]]</f>
        <v>7.5333333333333335E-2</v>
      </c>
      <c r="P666" s="8">
        <f>IFERROR(Table1[[#This Row],[pledged]]/Table1[[#This Row],[backers_count]],0)</f>
        <v>31.172413793103448</v>
      </c>
      <c r="Q666" t="str">
        <f>LEFT(Table1[[#This Row],[Category and Sub-Category]],FIND("/",Table1[[#This Row],[Category and Sub-Category]])-1)</f>
        <v>technology</v>
      </c>
      <c r="R666" t="str">
        <f>RIGHT(Table1[[#This Row],[Category and Sub-Category]],LEN(Table1[[#This Row],[Category and Sub-Category]])-FIND("/",Table1[[#This Row],[Category and Sub-Category]]))</f>
        <v>wearables</v>
      </c>
      <c r="S666" s="13">
        <f>(((Table1[[#This Row],[launched_at]]/60)/60)/24)+DATE(1970,1,1)</f>
        <v>42077.666377314818</v>
      </c>
      <c r="T666" s="13">
        <f>(((Table1[[#This Row],[deadline]]/60)/60)/24)+DATE(1970,1,1)</f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Table1[[#This Row],[pledged]]/Table1[[#This Row],[goal]]</f>
        <v>0.18640000000000001</v>
      </c>
      <c r="P667" s="8">
        <f>IFERROR(Table1[[#This Row],[pledged]]/Table1[[#This Row],[backers_count]],0)</f>
        <v>155.33333333333334</v>
      </c>
      <c r="Q667" t="str">
        <f>LEFT(Table1[[#This Row],[Category and Sub-Category]],FIND("/",Table1[[#This Row],[Category and Sub-Category]])-1)</f>
        <v>technology</v>
      </c>
      <c r="R667" t="str">
        <f>RIGHT(Table1[[#This Row],[Category and Sub-Category]],LEN(Table1[[#This Row],[Category and Sub-Category]])-FIND("/",Table1[[#This Row],[Category and Sub-Category]]))</f>
        <v>wearables</v>
      </c>
      <c r="S667" s="13">
        <f>(((Table1[[#This Row],[launched_at]]/60)/60)/24)+DATE(1970,1,1)</f>
        <v>42688.711354166662</v>
      </c>
      <c r="T667" s="13">
        <f>(((Table1[[#This Row],[deadline]]/60)/60)/24)+DATE(1970,1,1)</f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Table1[[#This Row],[pledged]]/Table1[[#This Row],[goal]]</f>
        <v>4.0000000000000003E-5</v>
      </c>
      <c r="P668" s="8">
        <f>IFERROR(Table1[[#This Row],[pledged]]/Table1[[#This Row],[backers_count]],0)</f>
        <v>2</v>
      </c>
      <c r="Q668" t="str">
        <f>LEFT(Table1[[#This Row],[Category and Sub-Category]],FIND("/",Table1[[#This Row],[Category and Sub-Category]])-1)</f>
        <v>technology</v>
      </c>
      <c r="R668" t="str">
        <f>RIGHT(Table1[[#This Row],[Category and Sub-Category]],LEN(Table1[[#This Row],[Category and Sub-Category]])-FIND("/",Table1[[#This Row],[Category and Sub-Category]]))</f>
        <v>wearables</v>
      </c>
      <c r="S668" s="13">
        <f>(((Table1[[#This Row],[launched_at]]/60)/60)/24)+DATE(1970,1,1)</f>
        <v>41838.832152777781</v>
      </c>
      <c r="T668" s="13">
        <f>(((Table1[[#This Row],[deadline]]/60)/60)/24)+DATE(1970,1,1)</f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Table1[[#This Row],[pledged]]/Table1[[#This Row],[goal]]</f>
        <v>0.1002</v>
      </c>
      <c r="P669" s="8">
        <f>IFERROR(Table1[[#This Row],[pledged]]/Table1[[#This Row],[backers_count]],0)</f>
        <v>178.92857142857142</v>
      </c>
      <c r="Q669" t="str">
        <f>LEFT(Table1[[#This Row],[Category and Sub-Category]],FIND("/",Table1[[#This Row],[Category and Sub-Category]])-1)</f>
        <v>technology</v>
      </c>
      <c r="R669" t="str">
        <f>RIGHT(Table1[[#This Row],[Category and Sub-Category]],LEN(Table1[[#This Row],[Category and Sub-Category]])-FIND("/",Table1[[#This Row],[Category and Sub-Category]]))</f>
        <v>wearables</v>
      </c>
      <c r="S669" s="13">
        <f>(((Table1[[#This Row],[launched_at]]/60)/60)/24)+DATE(1970,1,1)</f>
        <v>42632.373414351852</v>
      </c>
      <c r="T669" s="13">
        <f>(((Table1[[#This Row],[deadline]]/60)/60)/24)+DATE(1970,1,1)</f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Table1[[#This Row],[pledged]]/Table1[[#This Row],[goal]]</f>
        <v>4.5600000000000002E-2</v>
      </c>
      <c r="P670" s="8">
        <f>IFERROR(Table1[[#This Row],[pledged]]/Table1[[#This Row],[backers_count]],0)</f>
        <v>27.36</v>
      </c>
      <c r="Q670" t="str">
        <f>LEFT(Table1[[#This Row],[Category and Sub-Category]],FIND("/",Table1[[#This Row],[Category and Sub-Category]])-1)</f>
        <v>technology</v>
      </c>
      <c r="R670" t="str">
        <f>RIGHT(Table1[[#This Row],[Category and Sub-Category]],LEN(Table1[[#This Row],[Category and Sub-Category]])-FIND("/",Table1[[#This Row],[Category and Sub-Category]]))</f>
        <v>wearables</v>
      </c>
      <c r="S670" s="13">
        <f>(((Table1[[#This Row],[launched_at]]/60)/60)/24)+DATE(1970,1,1)</f>
        <v>42090.831273148149</v>
      </c>
      <c r="T670" s="13">
        <f>(((Table1[[#This Row],[deadline]]/60)/60)/24)+DATE(1970,1,1)</f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Table1[[#This Row],[pledged]]/Table1[[#This Row],[goal]]</f>
        <v>0.21507499999999999</v>
      </c>
      <c r="P671" s="8">
        <f>IFERROR(Table1[[#This Row],[pledged]]/Table1[[#This Row],[backers_count]],0)</f>
        <v>1536.25</v>
      </c>
      <c r="Q671" t="str">
        <f>LEFT(Table1[[#This Row],[Category and Sub-Category]],FIND("/",Table1[[#This Row],[Category and Sub-Category]])-1)</f>
        <v>technology</v>
      </c>
      <c r="R671" t="str">
        <f>RIGHT(Table1[[#This Row],[Category and Sub-Category]],LEN(Table1[[#This Row],[Category and Sub-Category]])-FIND("/",Table1[[#This Row],[Category and Sub-Category]]))</f>
        <v>wearables</v>
      </c>
      <c r="S671" s="13">
        <f>(((Table1[[#This Row],[launched_at]]/60)/60)/24)+DATE(1970,1,1)</f>
        <v>42527.625671296293</v>
      </c>
      <c r="T671" s="13">
        <f>(((Table1[[#This Row],[deadline]]/60)/60)/24)+DATE(1970,1,1)</f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Table1[[#This Row],[pledged]]/Table1[[#This Row],[goal]]</f>
        <v>0.29276666666666668</v>
      </c>
      <c r="P672" s="8">
        <f>IFERROR(Table1[[#This Row],[pledged]]/Table1[[#This Row],[backers_count]],0)</f>
        <v>84.99677419354839</v>
      </c>
      <c r="Q672" t="str">
        <f>LEFT(Table1[[#This Row],[Category and Sub-Category]],FIND("/",Table1[[#This Row],[Category and Sub-Category]])-1)</f>
        <v>technology</v>
      </c>
      <c r="R672" t="str">
        <f>RIGHT(Table1[[#This Row],[Category and Sub-Category]],LEN(Table1[[#This Row],[Category and Sub-Category]])-FIND("/",Table1[[#This Row],[Category and Sub-Category]]))</f>
        <v>wearables</v>
      </c>
      <c r="S672" s="13">
        <f>(((Table1[[#This Row],[launched_at]]/60)/60)/24)+DATE(1970,1,1)</f>
        <v>42506.709722222222</v>
      </c>
      <c r="T672" s="13">
        <f>(((Table1[[#This Row],[deadline]]/60)/60)/24)+DATE(1970,1,1)</f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Table1[[#This Row],[pledged]]/Table1[[#This Row],[goal]]</f>
        <v>0.39426666666666665</v>
      </c>
      <c r="P673" s="8">
        <f>IFERROR(Table1[[#This Row],[pledged]]/Table1[[#This Row],[backers_count]],0)</f>
        <v>788.5333333333333</v>
      </c>
      <c r="Q673" t="str">
        <f>LEFT(Table1[[#This Row],[Category and Sub-Category]],FIND("/",Table1[[#This Row],[Category and Sub-Category]])-1)</f>
        <v>technology</v>
      </c>
      <c r="R673" t="str">
        <f>RIGHT(Table1[[#This Row],[Category and Sub-Category]],LEN(Table1[[#This Row],[Category and Sub-Category]])-FIND("/",Table1[[#This Row],[Category and Sub-Category]]))</f>
        <v>wearables</v>
      </c>
      <c r="S673" s="13">
        <f>(((Table1[[#This Row],[launched_at]]/60)/60)/24)+DATE(1970,1,1)</f>
        <v>41984.692731481482</v>
      </c>
      <c r="T673" s="13">
        <f>(((Table1[[#This Row],[deadline]]/60)/60)/24)+DATE(1970,1,1)</f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Table1[[#This Row],[pledged]]/Table1[[#This Row],[goal]]</f>
        <v>0.21628</v>
      </c>
      <c r="P674" s="8">
        <f>IFERROR(Table1[[#This Row],[pledged]]/Table1[[#This Row],[backers_count]],0)</f>
        <v>50.29767441860465</v>
      </c>
      <c r="Q674" t="str">
        <f>LEFT(Table1[[#This Row],[Category and Sub-Category]],FIND("/",Table1[[#This Row],[Category and Sub-Category]])-1)</f>
        <v>technology</v>
      </c>
      <c r="R674" t="str">
        <f>RIGHT(Table1[[#This Row],[Category and Sub-Category]],LEN(Table1[[#This Row],[Category and Sub-Category]])-FIND("/",Table1[[#This Row],[Category and Sub-Category]]))</f>
        <v>wearables</v>
      </c>
      <c r="S674" s="13">
        <f>(((Table1[[#This Row],[launched_at]]/60)/60)/24)+DATE(1970,1,1)</f>
        <v>41974.219490740739</v>
      </c>
      <c r="T674" s="13">
        <f>(((Table1[[#This Row],[deadline]]/60)/60)/24)+DATE(1970,1,1)</f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Table1[[#This Row],[pledged]]/Table1[[#This Row],[goal]]</f>
        <v>2.0500000000000002E-3</v>
      </c>
      <c r="P675" s="8">
        <f>IFERROR(Table1[[#This Row],[pledged]]/Table1[[#This Row],[backers_count]],0)</f>
        <v>68.333333333333329</v>
      </c>
      <c r="Q675" t="str">
        <f>LEFT(Table1[[#This Row],[Category and Sub-Category]],FIND("/",Table1[[#This Row],[Category and Sub-Category]])-1)</f>
        <v>technology</v>
      </c>
      <c r="R675" t="str">
        <f>RIGHT(Table1[[#This Row],[Category and Sub-Category]],LEN(Table1[[#This Row],[Category and Sub-Category]])-FIND("/",Table1[[#This Row],[Category and Sub-Category]]))</f>
        <v>wearables</v>
      </c>
      <c r="S675" s="13">
        <f>(((Table1[[#This Row],[launched_at]]/60)/60)/24)+DATE(1970,1,1)</f>
        <v>41838.840474537035</v>
      </c>
      <c r="T675" s="13">
        <f>(((Table1[[#This Row],[deadline]]/60)/60)/24)+DATE(1970,1,1)</f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Table1[[#This Row],[pledged]]/Table1[[#This Row],[goal]]</f>
        <v>2.9999999999999997E-4</v>
      </c>
      <c r="P676" s="8">
        <f>IFERROR(Table1[[#This Row],[pledged]]/Table1[[#This Row],[backers_count]],0)</f>
        <v>7.5</v>
      </c>
      <c r="Q676" t="str">
        <f>LEFT(Table1[[#This Row],[Category and Sub-Category]],FIND("/",Table1[[#This Row],[Category and Sub-Category]])-1)</f>
        <v>technology</v>
      </c>
      <c r="R676" t="str">
        <f>RIGHT(Table1[[#This Row],[Category and Sub-Category]],LEN(Table1[[#This Row],[Category and Sub-Category]])-FIND("/",Table1[[#This Row],[Category and Sub-Category]]))</f>
        <v>wearables</v>
      </c>
      <c r="S676" s="13">
        <f>(((Table1[[#This Row],[launched_at]]/60)/60)/24)+DATE(1970,1,1)</f>
        <v>41803.116053240738</v>
      </c>
      <c r="T676" s="13">
        <f>(((Table1[[#This Row],[deadline]]/60)/60)/24)+DATE(1970,1,1)</f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Table1[[#This Row],[pledged]]/Table1[[#This Row],[goal]]</f>
        <v>0.14849999999999999</v>
      </c>
      <c r="P677" s="8">
        <f>IFERROR(Table1[[#This Row],[pledged]]/Table1[[#This Row],[backers_count]],0)</f>
        <v>34.269230769230766</v>
      </c>
      <c r="Q677" t="str">
        <f>LEFT(Table1[[#This Row],[Category and Sub-Category]],FIND("/",Table1[[#This Row],[Category and Sub-Category]])-1)</f>
        <v>technology</v>
      </c>
      <c r="R677" t="str">
        <f>RIGHT(Table1[[#This Row],[Category and Sub-Category]],LEN(Table1[[#This Row],[Category and Sub-Category]])-FIND("/",Table1[[#This Row],[Category and Sub-Category]]))</f>
        <v>wearables</v>
      </c>
      <c r="S677" s="13">
        <f>(((Table1[[#This Row],[launched_at]]/60)/60)/24)+DATE(1970,1,1)</f>
        <v>41975.930601851855</v>
      </c>
      <c r="T677" s="13">
        <f>(((Table1[[#This Row],[deadline]]/60)/60)/24)+DATE(1970,1,1)</f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Table1[[#This Row],[pledged]]/Table1[[#This Row],[goal]]</f>
        <v>1.4710000000000001E-2</v>
      </c>
      <c r="P678" s="8">
        <f>IFERROR(Table1[[#This Row],[pledged]]/Table1[[#This Row],[backers_count]],0)</f>
        <v>61.291666666666664</v>
      </c>
      <c r="Q678" t="str">
        <f>LEFT(Table1[[#This Row],[Category and Sub-Category]],FIND("/",Table1[[#This Row],[Category and Sub-Category]])-1)</f>
        <v>technology</v>
      </c>
      <c r="R678" t="str">
        <f>RIGHT(Table1[[#This Row],[Category and Sub-Category]],LEN(Table1[[#This Row],[Category and Sub-Category]])-FIND("/",Table1[[#This Row],[Category and Sub-Category]]))</f>
        <v>wearables</v>
      </c>
      <c r="S678" s="13">
        <f>(((Table1[[#This Row],[launched_at]]/60)/60)/24)+DATE(1970,1,1)</f>
        <v>42012.768298611118</v>
      </c>
      <c r="T678" s="13">
        <f>(((Table1[[#This Row],[deadline]]/60)/60)/24)+DATE(1970,1,1)</f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Table1[[#This Row],[pledged]]/Table1[[#This Row],[goal]]</f>
        <v>0.25584000000000001</v>
      </c>
      <c r="P679" s="8">
        <f>IFERROR(Table1[[#This Row],[pledged]]/Table1[[#This Row],[backers_count]],0)</f>
        <v>133.25</v>
      </c>
      <c r="Q679" t="str">
        <f>LEFT(Table1[[#This Row],[Category and Sub-Category]],FIND("/",Table1[[#This Row],[Category and Sub-Category]])-1)</f>
        <v>technology</v>
      </c>
      <c r="R679" t="str">
        <f>RIGHT(Table1[[#This Row],[Category and Sub-Category]],LEN(Table1[[#This Row],[Category and Sub-Category]])-FIND("/",Table1[[#This Row],[Category and Sub-Category]]))</f>
        <v>wearables</v>
      </c>
      <c r="S679" s="13">
        <f>(((Table1[[#This Row],[launched_at]]/60)/60)/24)+DATE(1970,1,1)</f>
        <v>42504.403877314813</v>
      </c>
      <c r="T679" s="13">
        <f>(((Table1[[#This Row],[deadline]]/60)/60)/24)+DATE(1970,1,1)</f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Table1[[#This Row],[pledged]]/Table1[[#This Row],[goal]]</f>
        <v>3.8206896551724136E-2</v>
      </c>
      <c r="P680" s="8">
        <f>IFERROR(Table1[[#This Row],[pledged]]/Table1[[#This Row],[backers_count]],0)</f>
        <v>65.17647058823529</v>
      </c>
      <c r="Q680" t="str">
        <f>LEFT(Table1[[#This Row],[Category and Sub-Category]],FIND("/",Table1[[#This Row],[Category and Sub-Category]])-1)</f>
        <v>technology</v>
      </c>
      <c r="R680" t="str">
        <f>RIGHT(Table1[[#This Row],[Category and Sub-Category]],LEN(Table1[[#This Row],[Category and Sub-Category]])-FIND("/",Table1[[#This Row],[Category and Sub-Category]]))</f>
        <v>wearables</v>
      </c>
      <c r="S680" s="13">
        <f>(((Table1[[#This Row],[launched_at]]/60)/60)/24)+DATE(1970,1,1)</f>
        <v>42481.376597222217</v>
      </c>
      <c r="T680" s="13">
        <f>(((Table1[[#This Row],[deadline]]/60)/60)/24)+DATE(1970,1,1)</f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Table1[[#This Row],[pledged]]/Table1[[#This Row],[goal]]</f>
        <v>0.15485964912280703</v>
      </c>
      <c r="P681" s="8">
        <f>IFERROR(Table1[[#This Row],[pledged]]/Table1[[#This Row],[backers_count]],0)</f>
        <v>93.90425531914893</v>
      </c>
      <c r="Q681" t="str">
        <f>LEFT(Table1[[#This Row],[Category and Sub-Category]],FIND("/",Table1[[#This Row],[Category and Sub-Category]])-1)</f>
        <v>technology</v>
      </c>
      <c r="R681" t="str">
        <f>RIGHT(Table1[[#This Row],[Category and Sub-Category]],LEN(Table1[[#This Row],[Category and Sub-Category]])-FIND("/",Table1[[#This Row],[Category and Sub-Category]]))</f>
        <v>wearables</v>
      </c>
      <c r="S681" s="13">
        <f>(((Table1[[#This Row],[launched_at]]/60)/60)/24)+DATE(1970,1,1)</f>
        <v>42556.695706018523</v>
      </c>
      <c r="T681" s="13">
        <f>(((Table1[[#This Row],[deadline]]/60)/60)/24)+DATE(1970,1,1)</f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Table1[[#This Row],[pledged]]/Table1[[#This Row],[goal]]</f>
        <v>0.25912000000000002</v>
      </c>
      <c r="P682" s="8">
        <f>IFERROR(Table1[[#This Row],[pledged]]/Table1[[#This Row],[backers_count]],0)</f>
        <v>150.65116279069767</v>
      </c>
      <c r="Q682" t="str">
        <f>LEFT(Table1[[#This Row],[Category and Sub-Category]],FIND("/",Table1[[#This Row],[Category and Sub-Category]])-1)</f>
        <v>technology</v>
      </c>
      <c r="R682" t="str">
        <f>RIGHT(Table1[[#This Row],[Category and Sub-Category]],LEN(Table1[[#This Row],[Category and Sub-Category]])-FIND("/",Table1[[#This Row],[Category and Sub-Category]]))</f>
        <v>wearables</v>
      </c>
      <c r="S682" s="13">
        <f>(((Table1[[#This Row],[launched_at]]/60)/60)/24)+DATE(1970,1,1)</f>
        <v>41864.501516203702</v>
      </c>
      <c r="T682" s="13">
        <f>(((Table1[[#This Row],[deadline]]/60)/60)/24)+DATE(1970,1,1)</f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Table1[[#This Row],[pledged]]/Table1[[#This Row],[goal]]</f>
        <v>4.0000000000000002E-4</v>
      </c>
      <c r="P683" s="8">
        <f>IFERROR(Table1[[#This Row],[pledged]]/Table1[[#This Row],[backers_count]],0)</f>
        <v>1</v>
      </c>
      <c r="Q683" t="str">
        <f>LEFT(Table1[[#This Row],[Category and Sub-Category]],FIND("/",Table1[[#This Row],[Category and Sub-Category]])-1)</f>
        <v>technology</v>
      </c>
      <c r="R683" t="str">
        <f>RIGHT(Table1[[#This Row],[Category and Sub-Category]],LEN(Table1[[#This Row],[Category and Sub-Category]])-FIND("/",Table1[[#This Row],[Category and Sub-Category]]))</f>
        <v>wearables</v>
      </c>
      <c r="S683" s="13">
        <f>(((Table1[[#This Row],[launched_at]]/60)/60)/24)+DATE(1970,1,1)</f>
        <v>42639.805601851855</v>
      </c>
      <c r="T683" s="13">
        <f>(((Table1[[#This Row],[deadline]]/60)/60)/24)+DATE(1970,1,1)</f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Table1[[#This Row],[pledged]]/Table1[[#This Row],[goal]]</f>
        <v>1.06E-3</v>
      </c>
      <c r="P684" s="8">
        <f>IFERROR(Table1[[#This Row],[pledged]]/Table1[[#This Row],[backers_count]],0)</f>
        <v>13.25</v>
      </c>
      <c r="Q684" t="str">
        <f>LEFT(Table1[[#This Row],[Category and Sub-Category]],FIND("/",Table1[[#This Row],[Category and Sub-Category]])-1)</f>
        <v>technology</v>
      </c>
      <c r="R684" t="str">
        <f>RIGHT(Table1[[#This Row],[Category and Sub-Category]],LEN(Table1[[#This Row],[Category and Sub-Category]])-FIND("/",Table1[[#This Row],[Category and Sub-Category]]))</f>
        <v>wearables</v>
      </c>
      <c r="S684" s="13">
        <f>(((Table1[[#This Row],[launched_at]]/60)/60)/24)+DATE(1970,1,1)</f>
        <v>42778.765300925923</v>
      </c>
      <c r="T684" s="13">
        <f>(((Table1[[#This Row],[deadline]]/60)/60)/24)+DATE(1970,1,1)</f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Table1[[#This Row],[pledged]]/Table1[[#This Row],[goal]]</f>
        <v>8.5142857142857138E-3</v>
      </c>
      <c r="P685" s="8">
        <f>IFERROR(Table1[[#This Row],[pledged]]/Table1[[#This Row],[backers_count]],0)</f>
        <v>99.333333333333329</v>
      </c>
      <c r="Q685" t="str">
        <f>LEFT(Table1[[#This Row],[Category and Sub-Category]],FIND("/",Table1[[#This Row],[Category and Sub-Category]])-1)</f>
        <v>technology</v>
      </c>
      <c r="R685" t="str">
        <f>RIGHT(Table1[[#This Row],[Category and Sub-Category]],LEN(Table1[[#This Row],[Category and Sub-Category]])-FIND("/",Table1[[#This Row],[Category and Sub-Category]]))</f>
        <v>wearables</v>
      </c>
      <c r="S685" s="13">
        <f>(((Table1[[#This Row],[launched_at]]/60)/60)/24)+DATE(1970,1,1)</f>
        <v>42634.900046296301</v>
      </c>
      <c r="T685" s="13">
        <f>(((Table1[[#This Row],[deadline]]/60)/60)/24)+DATE(1970,1,1)</f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Table1[[#This Row],[pledged]]/Table1[[#This Row],[goal]]</f>
        <v>7.4837500000000001E-2</v>
      </c>
      <c r="P686" s="8">
        <f>IFERROR(Table1[[#This Row],[pledged]]/Table1[[#This Row],[backers_count]],0)</f>
        <v>177.39259259259259</v>
      </c>
      <c r="Q686" t="str">
        <f>LEFT(Table1[[#This Row],[Category and Sub-Category]],FIND("/",Table1[[#This Row],[Category and Sub-Category]])-1)</f>
        <v>technology</v>
      </c>
      <c r="R686" t="str">
        <f>RIGHT(Table1[[#This Row],[Category and Sub-Category]],LEN(Table1[[#This Row],[Category and Sub-Category]])-FIND("/",Table1[[#This Row],[Category and Sub-Category]]))</f>
        <v>wearables</v>
      </c>
      <c r="S686" s="13">
        <f>(((Table1[[#This Row],[launched_at]]/60)/60)/24)+DATE(1970,1,1)</f>
        <v>41809.473275462966</v>
      </c>
      <c r="T686" s="13">
        <f>(((Table1[[#This Row],[deadline]]/60)/60)/24)+DATE(1970,1,1)</f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Table1[[#This Row],[pledged]]/Table1[[#This Row],[goal]]</f>
        <v>0.27650000000000002</v>
      </c>
      <c r="P687" s="8">
        <f>IFERROR(Table1[[#This Row],[pledged]]/Table1[[#This Row],[backers_count]],0)</f>
        <v>55.3</v>
      </c>
      <c r="Q687" t="str">
        <f>LEFT(Table1[[#This Row],[Category and Sub-Category]],FIND("/",Table1[[#This Row],[Category and Sub-Category]])-1)</f>
        <v>technology</v>
      </c>
      <c r="R687" t="str">
        <f>RIGHT(Table1[[#This Row],[Category and Sub-Category]],LEN(Table1[[#This Row],[Category and Sub-Category]])-FIND("/",Table1[[#This Row],[Category and Sub-Category]]))</f>
        <v>wearables</v>
      </c>
      <c r="S687" s="13">
        <f>(((Table1[[#This Row],[launched_at]]/60)/60)/24)+DATE(1970,1,1)</f>
        <v>41971.866574074069</v>
      </c>
      <c r="T687" s="13">
        <f>(((Table1[[#This Row],[deadline]]/60)/60)/24)+DATE(1970,1,1)</f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Table1[[#This Row],[pledged]]/Table1[[#This Row],[goal]]</f>
        <v>0</v>
      </c>
      <c r="P688" s="8">
        <f>IFERROR(Table1[[#This Row],[pledged]]/Table1[[#This Row],[backers_count]],0)</f>
        <v>0</v>
      </c>
      <c r="Q688" t="str">
        <f>LEFT(Table1[[#This Row],[Category and Sub-Category]],FIND("/",Table1[[#This Row],[Category and Sub-Category]])-1)</f>
        <v>technology</v>
      </c>
      <c r="R688" t="str">
        <f>RIGHT(Table1[[#This Row],[Category and Sub-Category]],LEN(Table1[[#This Row],[Category and Sub-Category]])-FIND("/",Table1[[#This Row],[Category and Sub-Category]]))</f>
        <v>wearables</v>
      </c>
      <c r="S688" s="13">
        <f>(((Table1[[#This Row],[launched_at]]/60)/60)/24)+DATE(1970,1,1)</f>
        <v>42189.673263888893</v>
      </c>
      <c r="T688" s="13">
        <f>(((Table1[[#This Row],[deadline]]/60)/60)/24)+DATE(1970,1,1)</f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Table1[[#This Row],[pledged]]/Table1[[#This Row],[goal]]</f>
        <v>3.5499999999999997E-2</v>
      </c>
      <c r="P689" s="8">
        <f>IFERROR(Table1[[#This Row],[pledged]]/Table1[[#This Row],[backers_count]],0)</f>
        <v>591.66666666666663</v>
      </c>
      <c r="Q689" t="str">
        <f>LEFT(Table1[[#This Row],[Category and Sub-Category]],FIND("/",Table1[[#This Row],[Category and Sub-Category]])-1)</f>
        <v>technology</v>
      </c>
      <c r="R689" t="str">
        <f>RIGHT(Table1[[#This Row],[Category and Sub-Category]],LEN(Table1[[#This Row],[Category and Sub-Category]])-FIND("/",Table1[[#This Row],[Category and Sub-Category]]))</f>
        <v>wearables</v>
      </c>
      <c r="S689" s="13">
        <f>(((Table1[[#This Row],[launched_at]]/60)/60)/24)+DATE(1970,1,1)</f>
        <v>42711.750613425931</v>
      </c>
      <c r="T689" s="13">
        <f>(((Table1[[#This Row],[deadline]]/60)/60)/24)+DATE(1970,1,1)</f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Table1[[#This Row],[pledged]]/Table1[[#This Row],[goal]]</f>
        <v>0.72989999999999999</v>
      </c>
      <c r="P690" s="8">
        <f>IFERROR(Table1[[#This Row],[pledged]]/Table1[[#This Row],[backers_count]],0)</f>
        <v>405.5</v>
      </c>
      <c r="Q690" t="str">
        <f>LEFT(Table1[[#This Row],[Category and Sub-Category]],FIND("/",Table1[[#This Row],[Category and Sub-Category]])-1)</f>
        <v>technology</v>
      </c>
      <c r="R690" t="str">
        <f>RIGHT(Table1[[#This Row],[Category and Sub-Category]],LEN(Table1[[#This Row],[Category and Sub-Category]])-FIND("/",Table1[[#This Row],[Category and Sub-Category]]))</f>
        <v>wearables</v>
      </c>
      <c r="S690" s="13">
        <f>(((Table1[[#This Row],[launched_at]]/60)/60)/24)+DATE(1970,1,1)</f>
        <v>42262.104780092588</v>
      </c>
      <c r="T690" s="13">
        <f>(((Table1[[#This Row],[deadline]]/60)/60)/24)+DATE(1970,1,1)</f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Table1[[#This Row],[pledged]]/Table1[[#This Row],[goal]]</f>
        <v>0.57648750000000004</v>
      </c>
      <c r="P691" s="8">
        <f>IFERROR(Table1[[#This Row],[pledged]]/Table1[[#This Row],[backers_count]],0)</f>
        <v>343.14732142857144</v>
      </c>
      <c r="Q691" t="str">
        <f>LEFT(Table1[[#This Row],[Category and Sub-Category]],FIND("/",Table1[[#This Row],[Category and Sub-Category]])-1)</f>
        <v>technology</v>
      </c>
      <c r="R691" t="str">
        <f>RIGHT(Table1[[#This Row],[Category and Sub-Category]],LEN(Table1[[#This Row],[Category and Sub-Category]])-FIND("/",Table1[[#This Row],[Category and Sub-Category]]))</f>
        <v>wearables</v>
      </c>
      <c r="S691" s="13">
        <f>(((Table1[[#This Row],[launched_at]]/60)/60)/24)+DATE(1970,1,1)</f>
        <v>42675.66778935185</v>
      </c>
      <c r="T691" s="13">
        <f>(((Table1[[#This Row],[deadline]]/60)/60)/24)+DATE(1970,1,1)</f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Table1[[#This Row],[pledged]]/Table1[[#This Row],[goal]]</f>
        <v>0.1234</v>
      </c>
      <c r="P692" s="8">
        <f>IFERROR(Table1[[#This Row],[pledged]]/Table1[[#This Row],[backers_count]],0)</f>
        <v>72.588235294117652</v>
      </c>
      <c r="Q692" t="str">
        <f>LEFT(Table1[[#This Row],[Category and Sub-Category]],FIND("/",Table1[[#This Row],[Category and Sub-Category]])-1)</f>
        <v>technology</v>
      </c>
      <c r="R692" t="str">
        <f>RIGHT(Table1[[#This Row],[Category and Sub-Category]],LEN(Table1[[#This Row],[Category and Sub-Category]])-FIND("/",Table1[[#This Row],[Category and Sub-Category]]))</f>
        <v>wearables</v>
      </c>
      <c r="S692" s="13">
        <f>(((Table1[[#This Row],[launched_at]]/60)/60)/24)+DATE(1970,1,1)</f>
        <v>42579.634733796294</v>
      </c>
      <c r="T692" s="13">
        <f>(((Table1[[#This Row],[deadline]]/60)/60)/24)+DATE(1970,1,1)</f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Table1[[#This Row],[pledged]]/Table1[[#This Row],[goal]]</f>
        <v>5.1999999999999998E-3</v>
      </c>
      <c r="P693" s="8">
        <f>IFERROR(Table1[[#This Row],[pledged]]/Table1[[#This Row],[backers_count]],0)</f>
        <v>26</v>
      </c>
      <c r="Q693" t="str">
        <f>LEFT(Table1[[#This Row],[Category and Sub-Category]],FIND("/",Table1[[#This Row],[Category and Sub-Category]])-1)</f>
        <v>technology</v>
      </c>
      <c r="R693" t="str">
        <f>RIGHT(Table1[[#This Row],[Category and Sub-Category]],LEN(Table1[[#This Row],[Category and Sub-Category]])-FIND("/",Table1[[#This Row],[Category and Sub-Category]]))</f>
        <v>wearables</v>
      </c>
      <c r="S693" s="13">
        <f>(((Table1[[#This Row],[launched_at]]/60)/60)/24)+DATE(1970,1,1)</f>
        <v>42158.028310185182</v>
      </c>
      <c r="T693" s="13">
        <f>(((Table1[[#This Row],[deadline]]/60)/60)/24)+DATE(1970,1,1)</f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Table1[[#This Row],[pledged]]/Table1[[#This Row],[goal]]</f>
        <v>6.5299999999999997E-2</v>
      </c>
      <c r="P694" s="8">
        <f>IFERROR(Table1[[#This Row],[pledged]]/Table1[[#This Row],[backers_count]],0)</f>
        <v>6.4975124378109452</v>
      </c>
      <c r="Q694" t="str">
        <f>LEFT(Table1[[#This Row],[Category and Sub-Category]],FIND("/",Table1[[#This Row],[Category and Sub-Category]])-1)</f>
        <v>technology</v>
      </c>
      <c r="R694" t="str">
        <f>RIGHT(Table1[[#This Row],[Category and Sub-Category]],LEN(Table1[[#This Row],[Category and Sub-Category]])-FIND("/",Table1[[#This Row],[Category and Sub-Category]]))</f>
        <v>wearables</v>
      </c>
      <c r="S694" s="13">
        <f>(((Table1[[#This Row],[launched_at]]/60)/60)/24)+DATE(1970,1,1)</f>
        <v>42696.37572916667</v>
      </c>
      <c r="T694" s="13">
        <f>(((Table1[[#This Row],[deadline]]/60)/60)/24)+DATE(1970,1,1)</f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Table1[[#This Row],[pledged]]/Table1[[#This Row],[goal]]</f>
        <v>0.35338000000000003</v>
      </c>
      <c r="P695" s="8">
        <f>IFERROR(Table1[[#This Row],[pledged]]/Table1[[#This Row],[backers_count]],0)</f>
        <v>119.38513513513513</v>
      </c>
      <c r="Q695" t="str">
        <f>LEFT(Table1[[#This Row],[Category and Sub-Category]],FIND("/",Table1[[#This Row],[Category and Sub-Category]])-1)</f>
        <v>technology</v>
      </c>
      <c r="R695" t="str">
        <f>RIGHT(Table1[[#This Row],[Category and Sub-Category]],LEN(Table1[[#This Row],[Category and Sub-Category]])-FIND("/",Table1[[#This Row],[Category and Sub-Category]]))</f>
        <v>wearables</v>
      </c>
      <c r="S695" s="13">
        <f>(((Table1[[#This Row],[launched_at]]/60)/60)/24)+DATE(1970,1,1)</f>
        <v>42094.808182870373</v>
      </c>
      <c r="T695" s="13">
        <f>(((Table1[[#This Row],[deadline]]/60)/60)/24)+DATE(1970,1,1)</f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Table1[[#This Row],[pledged]]/Table1[[#This Row],[goal]]</f>
        <v>3.933333333333333E-3</v>
      </c>
      <c r="P696" s="8">
        <f>IFERROR(Table1[[#This Row],[pledged]]/Table1[[#This Row],[backers_count]],0)</f>
        <v>84.285714285714292</v>
      </c>
      <c r="Q696" t="str">
        <f>LEFT(Table1[[#This Row],[Category and Sub-Category]],FIND("/",Table1[[#This Row],[Category and Sub-Category]])-1)</f>
        <v>technology</v>
      </c>
      <c r="R696" t="str">
        <f>RIGHT(Table1[[#This Row],[Category and Sub-Category]],LEN(Table1[[#This Row],[Category and Sub-Category]])-FIND("/",Table1[[#This Row],[Category and Sub-Category]]))</f>
        <v>wearables</v>
      </c>
      <c r="S696" s="13">
        <f>(((Table1[[#This Row],[launched_at]]/60)/60)/24)+DATE(1970,1,1)</f>
        <v>42737.663877314815</v>
      </c>
      <c r="T696" s="13">
        <f>(((Table1[[#This Row],[deadline]]/60)/60)/24)+DATE(1970,1,1)</f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Table1[[#This Row],[pledged]]/Table1[[#This Row],[goal]]</f>
        <v>1.06E-2</v>
      </c>
      <c r="P697" s="8">
        <f>IFERROR(Table1[[#This Row],[pledged]]/Table1[[#This Row],[backers_count]],0)</f>
        <v>90.857142857142861</v>
      </c>
      <c r="Q697" t="str">
        <f>LEFT(Table1[[#This Row],[Category and Sub-Category]],FIND("/",Table1[[#This Row],[Category and Sub-Category]])-1)</f>
        <v>technology</v>
      </c>
      <c r="R697" t="str">
        <f>RIGHT(Table1[[#This Row],[Category and Sub-Category]],LEN(Table1[[#This Row],[Category and Sub-Category]])-FIND("/",Table1[[#This Row],[Category and Sub-Category]]))</f>
        <v>wearables</v>
      </c>
      <c r="S697" s="13">
        <f>(((Table1[[#This Row],[launched_at]]/60)/60)/24)+DATE(1970,1,1)</f>
        <v>41913.521064814813</v>
      </c>
      <c r="T697" s="13">
        <f>(((Table1[[#This Row],[deadline]]/60)/60)/24)+DATE(1970,1,1)</f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Table1[[#This Row],[pledged]]/Table1[[#This Row],[goal]]</f>
        <v>5.7142857142857145E-6</v>
      </c>
      <c r="P698" s="8">
        <f>IFERROR(Table1[[#This Row],[pledged]]/Table1[[#This Row],[backers_count]],0)</f>
        <v>1</v>
      </c>
      <c r="Q698" t="str">
        <f>LEFT(Table1[[#This Row],[Category and Sub-Category]],FIND("/",Table1[[#This Row],[Category and Sub-Category]])-1)</f>
        <v>technology</v>
      </c>
      <c r="R698" t="str">
        <f>RIGHT(Table1[[#This Row],[Category and Sub-Category]],LEN(Table1[[#This Row],[Category and Sub-Category]])-FIND("/",Table1[[#This Row],[Category and Sub-Category]]))</f>
        <v>wearables</v>
      </c>
      <c r="S698" s="13">
        <f>(((Table1[[#This Row],[launched_at]]/60)/60)/24)+DATE(1970,1,1)</f>
        <v>41815.927106481482</v>
      </c>
      <c r="T698" s="13">
        <f>(((Table1[[#This Row],[deadline]]/60)/60)/24)+DATE(1970,1,1)</f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Table1[[#This Row],[pledged]]/Table1[[#This Row],[goal]]</f>
        <v>0.46379999999999999</v>
      </c>
      <c r="P699" s="8">
        <f>IFERROR(Table1[[#This Row],[pledged]]/Table1[[#This Row],[backers_count]],0)</f>
        <v>20.342105263157894</v>
      </c>
      <c r="Q699" t="str">
        <f>LEFT(Table1[[#This Row],[Category and Sub-Category]],FIND("/",Table1[[#This Row],[Category and Sub-Category]])-1)</f>
        <v>technology</v>
      </c>
      <c r="R699" t="str">
        <f>RIGHT(Table1[[#This Row],[Category and Sub-Category]],LEN(Table1[[#This Row],[Category and Sub-Category]])-FIND("/",Table1[[#This Row],[Category and Sub-Category]]))</f>
        <v>wearables</v>
      </c>
      <c r="S699" s="13">
        <f>(((Table1[[#This Row],[launched_at]]/60)/60)/24)+DATE(1970,1,1)</f>
        <v>42388.523020833338</v>
      </c>
      <c r="T699" s="13">
        <f>(((Table1[[#This Row],[deadline]]/60)/60)/24)+DATE(1970,1,1)</f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Table1[[#This Row],[pledged]]/Table1[[#This Row],[goal]]</f>
        <v>0.15390000000000001</v>
      </c>
      <c r="P700" s="8">
        <f>IFERROR(Table1[[#This Row],[pledged]]/Table1[[#This Row],[backers_count]],0)</f>
        <v>530.68965517241384</v>
      </c>
      <c r="Q700" t="str">
        <f>LEFT(Table1[[#This Row],[Category and Sub-Category]],FIND("/",Table1[[#This Row],[Category and Sub-Category]])-1)</f>
        <v>technology</v>
      </c>
      <c r="R700" t="str">
        <f>RIGHT(Table1[[#This Row],[Category and Sub-Category]],LEN(Table1[[#This Row],[Category and Sub-Category]])-FIND("/",Table1[[#This Row],[Category and Sub-Category]]))</f>
        <v>wearables</v>
      </c>
      <c r="S700" s="13">
        <f>(((Table1[[#This Row],[launched_at]]/60)/60)/24)+DATE(1970,1,1)</f>
        <v>41866.931076388886</v>
      </c>
      <c r="T700" s="13">
        <f>(((Table1[[#This Row],[deadline]]/60)/60)/24)+DATE(1970,1,1)</f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Table1[[#This Row],[pledged]]/Table1[[#This Row],[goal]]</f>
        <v>0.824221076923077</v>
      </c>
      <c r="P701" s="8">
        <f>IFERROR(Table1[[#This Row],[pledged]]/Table1[[#This Row],[backers_count]],0)</f>
        <v>120.39184269662923</v>
      </c>
      <c r="Q701" t="str">
        <f>LEFT(Table1[[#This Row],[Category and Sub-Category]],FIND("/",Table1[[#This Row],[Category and Sub-Category]])-1)</f>
        <v>technology</v>
      </c>
      <c r="R701" t="str">
        <f>RIGHT(Table1[[#This Row],[Category and Sub-Category]],LEN(Table1[[#This Row],[Category and Sub-Category]])-FIND("/",Table1[[#This Row],[Category and Sub-Category]]))</f>
        <v>wearables</v>
      </c>
      <c r="S701" s="13">
        <f>(((Table1[[#This Row],[launched_at]]/60)/60)/24)+DATE(1970,1,1)</f>
        <v>41563.485509259262</v>
      </c>
      <c r="T701" s="13">
        <f>(((Table1[[#This Row],[deadline]]/60)/60)/24)+DATE(1970,1,1)</f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Table1[[#This Row],[pledged]]/Table1[[#This Row],[goal]]</f>
        <v>2.6866666666666667E-2</v>
      </c>
      <c r="P702" s="8">
        <f>IFERROR(Table1[[#This Row],[pledged]]/Table1[[#This Row],[backers_count]],0)</f>
        <v>13</v>
      </c>
      <c r="Q702" t="str">
        <f>LEFT(Table1[[#This Row],[Category and Sub-Category]],FIND("/",Table1[[#This Row],[Category and Sub-Category]])-1)</f>
        <v>technology</v>
      </c>
      <c r="R702" t="str">
        <f>RIGHT(Table1[[#This Row],[Category and Sub-Category]],LEN(Table1[[#This Row],[Category and Sub-Category]])-FIND("/",Table1[[#This Row],[Category and Sub-Category]]))</f>
        <v>wearables</v>
      </c>
      <c r="S702" s="13">
        <f>(((Table1[[#This Row],[launched_at]]/60)/60)/24)+DATE(1970,1,1)</f>
        <v>42715.688437500001</v>
      </c>
      <c r="T702" s="13">
        <f>(((Table1[[#This Row],[deadline]]/60)/60)/24)+DATE(1970,1,1)</f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Table1[[#This Row],[pledged]]/Table1[[#This Row],[goal]]</f>
        <v>0.26600000000000001</v>
      </c>
      <c r="P703" s="8">
        <f>IFERROR(Table1[[#This Row],[pledged]]/Table1[[#This Row],[backers_count]],0)</f>
        <v>291.33333333333331</v>
      </c>
      <c r="Q703" t="str">
        <f>LEFT(Table1[[#This Row],[Category and Sub-Category]],FIND("/",Table1[[#This Row],[Category and Sub-Category]])-1)</f>
        <v>technology</v>
      </c>
      <c r="R703" t="str">
        <f>RIGHT(Table1[[#This Row],[Category and Sub-Category]],LEN(Table1[[#This Row],[Category and Sub-Category]])-FIND("/",Table1[[#This Row],[Category and Sub-Category]]))</f>
        <v>wearables</v>
      </c>
      <c r="S703" s="13">
        <f>(((Table1[[#This Row],[launched_at]]/60)/60)/24)+DATE(1970,1,1)</f>
        <v>41813.662962962961</v>
      </c>
      <c r="T703" s="13">
        <f>(((Table1[[#This Row],[deadline]]/60)/60)/24)+DATE(1970,1,1)</f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Table1[[#This Row],[pledged]]/Table1[[#This Row],[goal]]</f>
        <v>0.30813400000000002</v>
      </c>
      <c r="P704" s="8">
        <f>IFERROR(Table1[[#This Row],[pledged]]/Table1[[#This Row],[backers_count]],0)</f>
        <v>124.9191891891892</v>
      </c>
      <c r="Q704" t="str">
        <f>LEFT(Table1[[#This Row],[Category and Sub-Category]],FIND("/",Table1[[#This Row],[Category and Sub-Category]])-1)</f>
        <v>technology</v>
      </c>
      <c r="R704" t="str">
        <f>RIGHT(Table1[[#This Row],[Category and Sub-Category]],LEN(Table1[[#This Row],[Category and Sub-Category]])-FIND("/",Table1[[#This Row],[Category and Sub-Category]]))</f>
        <v>wearables</v>
      </c>
      <c r="S704" s="13">
        <f>(((Table1[[#This Row],[launched_at]]/60)/60)/24)+DATE(1970,1,1)</f>
        <v>42668.726701388892</v>
      </c>
      <c r="T704" s="13">
        <f>(((Table1[[#This Row],[deadline]]/60)/60)/24)+DATE(1970,1,1)</f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Table1[[#This Row],[pledged]]/Table1[[#This Row],[goal]]</f>
        <v>5.5800000000000002E-2</v>
      </c>
      <c r="P705" s="8">
        <f>IFERROR(Table1[[#This Row],[pledged]]/Table1[[#This Row],[backers_count]],0)</f>
        <v>119.57142857142857</v>
      </c>
      <c r="Q705" t="str">
        <f>LEFT(Table1[[#This Row],[Category and Sub-Category]],FIND("/",Table1[[#This Row],[Category and Sub-Category]])-1)</f>
        <v>technology</v>
      </c>
      <c r="R705" t="str">
        <f>RIGHT(Table1[[#This Row],[Category and Sub-Category]],LEN(Table1[[#This Row],[Category and Sub-Category]])-FIND("/",Table1[[#This Row],[Category and Sub-Category]]))</f>
        <v>wearables</v>
      </c>
      <c r="S705" s="13">
        <f>(((Table1[[#This Row],[launched_at]]/60)/60)/24)+DATE(1970,1,1)</f>
        <v>42711.950798611113</v>
      </c>
      <c r="T705" s="13">
        <f>(((Table1[[#This Row],[deadline]]/60)/60)/24)+DATE(1970,1,1)</f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Table1[[#This Row],[pledged]]/Table1[[#This Row],[goal]]</f>
        <v>8.7454545454545458E-3</v>
      </c>
      <c r="P706" s="8">
        <f>IFERROR(Table1[[#This Row],[pledged]]/Table1[[#This Row],[backers_count]],0)</f>
        <v>120.25</v>
      </c>
      <c r="Q706" t="str">
        <f>LEFT(Table1[[#This Row],[Category and Sub-Category]],FIND("/",Table1[[#This Row],[Category and Sub-Category]])-1)</f>
        <v>technology</v>
      </c>
      <c r="R706" t="str">
        <f>RIGHT(Table1[[#This Row],[Category and Sub-Category]],LEN(Table1[[#This Row],[Category and Sub-Category]])-FIND("/",Table1[[#This Row],[Category and Sub-Category]]))</f>
        <v>wearables</v>
      </c>
      <c r="S706" s="13">
        <f>(((Table1[[#This Row],[launched_at]]/60)/60)/24)+DATE(1970,1,1)</f>
        <v>42726.192916666667</v>
      </c>
      <c r="T706" s="13">
        <f>(((Table1[[#This Row],[deadline]]/60)/60)/24)+DATE(1970,1,1)</f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Table1[[#This Row],[pledged]]/Table1[[#This Row],[goal]]</f>
        <v>9.7699999999999992E-3</v>
      </c>
      <c r="P707" s="8">
        <f>IFERROR(Table1[[#This Row],[pledged]]/Table1[[#This Row],[backers_count]],0)</f>
        <v>195.4</v>
      </c>
      <c r="Q707" t="str">
        <f>LEFT(Table1[[#This Row],[Category and Sub-Category]],FIND("/",Table1[[#This Row],[Category and Sub-Category]])-1)</f>
        <v>technology</v>
      </c>
      <c r="R707" t="str">
        <f>RIGHT(Table1[[#This Row],[Category and Sub-Category]],LEN(Table1[[#This Row],[Category and Sub-Category]])-FIND("/",Table1[[#This Row],[Category and Sub-Category]]))</f>
        <v>wearables</v>
      </c>
      <c r="S707" s="13">
        <f>(((Table1[[#This Row],[launched_at]]/60)/60)/24)+DATE(1970,1,1)</f>
        <v>42726.491643518515</v>
      </c>
      <c r="T707" s="13">
        <f>(((Table1[[#This Row],[deadline]]/60)/60)/24)+DATE(1970,1,1)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Table1[[#This Row],[pledged]]/Table1[[#This Row],[goal]]</f>
        <v>0</v>
      </c>
      <c r="P708" s="8">
        <f>IFERROR(Table1[[#This Row],[pledged]]/Table1[[#This Row],[backers_count]],0)</f>
        <v>0</v>
      </c>
      <c r="Q708" t="str">
        <f>LEFT(Table1[[#This Row],[Category and Sub-Category]],FIND("/",Table1[[#This Row],[Category and Sub-Category]])-1)</f>
        <v>technology</v>
      </c>
      <c r="R708" t="str">
        <f>RIGHT(Table1[[#This Row],[Category and Sub-Category]],LEN(Table1[[#This Row],[Category and Sub-Category]])-FIND("/",Table1[[#This Row],[Category and Sub-Category]]))</f>
        <v>wearables</v>
      </c>
      <c r="S708" s="13">
        <f>(((Table1[[#This Row],[launched_at]]/60)/60)/24)+DATE(1970,1,1)</f>
        <v>42676.995173611111</v>
      </c>
      <c r="T708" s="13">
        <f>(((Table1[[#This Row],[deadline]]/60)/60)/24)+DATE(1970,1,1)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Table1[[#This Row],[pledged]]/Table1[[#This Row],[goal]]</f>
        <v>0.78927352941176465</v>
      </c>
      <c r="P709" s="8">
        <f>IFERROR(Table1[[#This Row],[pledged]]/Table1[[#This Row],[backers_count]],0)</f>
        <v>117.69868421052631</v>
      </c>
      <c r="Q709" t="str">
        <f>LEFT(Table1[[#This Row],[Category and Sub-Category]],FIND("/",Table1[[#This Row],[Category and Sub-Category]])-1)</f>
        <v>technology</v>
      </c>
      <c r="R709" t="str">
        <f>RIGHT(Table1[[#This Row],[Category and Sub-Category]],LEN(Table1[[#This Row],[Category and Sub-Category]])-FIND("/",Table1[[#This Row],[Category and Sub-Category]]))</f>
        <v>wearables</v>
      </c>
      <c r="S709" s="13">
        <f>(((Table1[[#This Row],[launched_at]]/60)/60)/24)+DATE(1970,1,1)</f>
        <v>42696.663506944446</v>
      </c>
      <c r="T709" s="13">
        <f>(((Table1[[#This Row],[deadline]]/60)/60)/24)+DATE(1970,1,1)</f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Table1[[#This Row],[pledged]]/Table1[[#This Row],[goal]]</f>
        <v>0.22092500000000001</v>
      </c>
      <c r="P710" s="8">
        <f>IFERROR(Table1[[#This Row],[pledged]]/Table1[[#This Row],[backers_count]],0)</f>
        <v>23.948509485094849</v>
      </c>
      <c r="Q710" t="str">
        <f>LEFT(Table1[[#This Row],[Category and Sub-Category]],FIND("/",Table1[[#This Row],[Category and Sub-Category]])-1)</f>
        <v>technology</v>
      </c>
      <c r="R710" t="str">
        <f>RIGHT(Table1[[#This Row],[Category and Sub-Category]],LEN(Table1[[#This Row],[Category and Sub-Category]])-FIND("/",Table1[[#This Row],[Category and Sub-Category]]))</f>
        <v>wearables</v>
      </c>
      <c r="S710" s="13">
        <f>(((Table1[[#This Row],[launched_at]]/60)/60)/24)+DATE(1970,1,1)</f>
        <v>41835.581018518518</v>
      </c>
      <c r="T710" s="13">
        <f>(((Table1[[#This Row],[deadline]]/60)/60)/24)+DATE(1970,1,1)</f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Table1[[#This Row],[pledged]]/Table1[[#This Row],[goal]]</f>
        <v>4.0666666666666663E-3</v>
      </c>
      <c r="P711" s="8">
        <f>IFERROR(Table1[[#This Row],[pledged]]/Table1[[#This Row],[backers_count]],0)</f>
        <v>30.5</v>
      </c>
      <c r="Q711" t="str">
        <f>LEFT(Table1[[#This Row],[Category and Sub-Category]],FIND("/",Table1[[#This Row],[Category and Sub-Category]])-1)</f>
        <v>technology</v>
      </c>
      <c r="R711" t="str">
        <f>RIGHT(Table1[[#This Row],[Category and Sub-Category]],LEN(Table1[[#This Row],[Category and Sub-Category]])-FIND("/",Table1[[#This Row],[Category and Sub-Category]]))</f>
        <v>wearables</v>
      </c>
      <c r="S711" s="13">
        <f>(((Table1[[#This Row],[launched_at]]/60)/60)/24)+DATE(1970,1,1)</f>
        <v>41948.041192129633</v>
      </c>
      <c r="T711" s="13">
        <f>(((Table1[[#This Row],[deadline]]/60)/60)/24)+DATE(1970,1,1)</f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Table1[[#This Row],[pledged]]/Table1[[#This Row],[goal]]</f>
        <v>0</v>
      </c>
      <c r="P712" s="8">
        <f>IFERROR(Table1[[#This Row],[pledged]]/Table1[[#This Row],[backers_count]],0)</f>
        <v>0</v>
      </c>
      <c r="Q712" t="str">
        <f>LEFT(Table1[[#This Row],[Category and Sub-Category]],FIND("/",Table1[[#This Row],[Category and Sub-Category]])-1)</f>
        <v>technology</v>
      </c>
      <c r="R712" t="str">
        <f>RIGHT(Table1[[#This Row],[Category and Sub-Category]],LEN(Table1[[#This Row],[Category and Sub-Category]])-FIND("/",Table1[[#This Row],[Category and Sub-Category]]))</f>
        <v>wearables</v>
      </c>
      <c r="S712" s="13">
        <f>(((Table1[[#This Row],[launched_at]]/60)/60)/24)+DATE(1970,1,1)</f>
        <v>41837.984976851854</v>
      </c>
      <c r="T712" s="13">
        <f>(((Table1[[#This Row],[deadline]]/60)/60)/24)+DATE(1970,1,1)</f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Table1[[#This Row],[pledged]]/Table1[[#This Row],[goal]]</f>
        <v>0.33790999999999999</v>
      </c>
      <c r="P713" s="8">
        <f>IFERROR(Table1[[#This Row],[pledged]]/Table1[[#This Row],[backers_count]],0)</f>
        <v>99.973372781065095</v>
      </c>
      <c r="Q713" t="str">
        <f>LEFT(Table1[[#This Row],[Category and Sub-Category]],FIND("/",Table1[[#This Row],[Category and Sub-Category]])-1)</f>
        <v>technology</v>
      </c>
      <c r="R713" t="str">
        <f>RIGHT(Table1[[#This Row],[Category and Sub-Category]],LEN(Table1[[#This Row],[Category and Sub-Category]])-FIND("/",Table1[[#This Row],[Category and Sub-Category]]))</f>
        <v>wearables</v>
      </c>
      <c r="S713" s="13">
        <f>(((Table1[[#This Row],[launched_at]]/60)/60)/24)+DATE(1970,1,1)</f>
        <v>42678.459120370375</v>
      </c>
      <c r="T713" s="13">
        <f>(((Table1[[#This Row],[deadline]]/60)/60)/24)+DATE(1970,1,1)</f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Table1[[#This Row],[pledged]]/Table1[[#This Row],[goal]]</f>
        <v>2.1649484536082476E-3</v>
      </c>
      <c r="P714" s="8">
        <f>IFERROR(Table1[[#This Row],[pledged]]/Table1[[#This Row],[backers_count]],0)</f>
        <v>26.25</v>
      </c>
      <c r="Q714" t="str">
        <f>LEFT(Table1[[#This Row],[Category and Sub-Category]],FIND("/",Table1[[#This Row],[Category and Sub-Category]])-1)</f>
        <v>technology</v>
      </c>
      <c r="R714" t="str">
        <f>RIGHT(Table1[[#This Row],[Category and Sub-Category]],LEN(Table1[[#This Row],[Category and Sub-Category]])-FIND("/",Table1[[#This Row],[Category and Sub-Category]]))</f>
        <v>wearables</v>
      </c>
      <c r="S714" s="13">
        <f>(((Table1[[#This Row],[launched_at]]/60)/60)/24)+DATE(1970,1,1)</f>
        <v>42384.680925925932</v>
      </c>
      <c r="T714" s="13">
        <f>(((Table1[[#This Row],[deadline]]/60)/60)/24)+DATE(1970,1,1)</f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Table1[[#This Row],[pledged]]/Table1[[#This Row],[goal]]</f>
        <v>7.9600000000000001E-3</v>
      </c>
      <c r="P715" s="8">
        <f>IFERROR(Table1[[#This Row],[pledged]]/Table1[[#This Row],[backers_count]],0)</f>
        <v>199</v>
      </c>
      <c r="Q715" t="str">
        <f>LEFT(Table1[[#This Row],[Category and Sub-Category]],FIND("/",Table1[[#This Row],[Category and Sub-Category]])-1)</f>
        <v>technology</v>
      </c>
      <c r="R715" t="str">
        <f>RIGHT(Table1[[#This Row],[Category and Sub-Category]],LEN(Table1[[#This Row],[Category and Sub-Category]])-FIND("/",Table1[[#This Row],[Category and Sub-Category]]))</f>
        <v>wearables</v>
      </c>
      <c r="S715" s="13">
        <f>(((Table1[[#This Row],[launched_at]]/60)/60)/24)+DATE(1970,1,1)</f>
        <v>42496.529305555552</v>
      </c>
      <c r="T715" s="13">
        <f>(((Table1[[#This Row],[deadline]]/60)/60)/24)+DATE(1970,1,1)</f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Table1[[#This Row],[pledged]]/Table1[[#This Row],[goal]]</f>
        <v>0.14993333333333334</v>
      </c>
      <c r="P716" s="8">
        <f>IFERROR(Table1[[#This Row],[pledged]]/Table1[[#This Row],[backers_count]],0)</f>
        <v>80.321428571428569</v>
      </c>
      <c r="Q716" t="str">
        <f>LEFT(Table1[[#This Row],[Category and Sub-Category]],FIND("/",Table1[[#This Row],[Category and Sub-Category]])-1)</f>
        <v>technology</v>
      </c>
      <c r="R716" t="str">
        <f>RIGHT(Table1[[#This Row],[Category and Sub-Category]],LEN(Table1[[#This Row],[Category and Sub-Category]])-FIND("/",Table1[[#This Row],[Category and Sub-Category]]))</f>
        <v>wearables</v>
      </c>
      <c r="S716" s="13">
        <f>(((Table1[[#This Row],[launched_at]]/60)/60)/24)+DATE(1970,1,1)</f>
        <v>42734.787986111114</v>
      </c>
      <c r="T716" s="13">
        <f>(((Table1[[#This Row],[deadline]]/60)/60)/24)+DATE(1970,1,1)</f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Table1[[#This Row],[pledged]]/Table1[[#This Row],[goal]]</f>
        <v>5.0509090909090906E-2</v>
      </c>
      <c r="P717" s="8">
        <f>IFERROR(Table1[[#This Row],[pledged]]/Table1[[#This Row],[backers_count]],0)</f>
        <v>115.75</v>
      </c>
      <c r="Q717" t="str">
        <f>LEFT(Table1[[#This Row],[Category and Sub-Category]],FIND("/",Table1[[#This Row],[Category and Sub-Category]])-1)</f>
        <v>technology</v>
      </c>
      <c r="R717" t="str">
        <f>RIGHT(Table1[[#This Row],[Category and Sub-Category]],LEN(Table1[[#This Row],[Category and Sub-Category]])-FIND("/",Table1[[#This Row],[Category and Sub-Category]]))</f>
        <v>wearables</v>
      </c>
      <c r="S717" s="13">
        <f>(((Table1[[#This Row],[launched_at]]/60)/60)/24)+DATE(1970,1,1)</f>
        <v>42273.090740740736</v>
      </c>
      <c r="T717" s="13">
        <f>(((Table1[[#This Row],[deadline]]/60)/60)/24)+DATE(1970,1,1)</f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Table1[[#This Row],[pledged]]/Table1[[#This Row],[goal]]</f>
        <v>0.10214285714285715</v>
      </c>
      <c r="P718" s="8">
        <f>IFERROR(Table1[[#This Row],[pledged]]/Table1[[#This Row],[backers_count]],0)</f>
        <v>44.6875</v>
      </c>
      <c r="Q718" t="str">
        <f>LEFT(Table1[[#This Row],[Category and Sub-Category]],FIND("/",Table1[[#This Row],[Category and Sub-Category]])-1)</f>
        <v>technology</v>
      </c>
      <c r="R718" t="str">
        <f>RIGHT(Table1[[#This Row],[Category and Sub-Category]],LEN(Table1[[#This Row],[Category and Sub-Category]])-FIND("/",Table1[[#This Row],[Category and Sub-Category]]))</f>
        <v>wearables</v>
      </c>
      <c r="S718" s="13">
        <f>(((Table1[[#This Row],[launched_at]]/60)/60)/24)+DATE(1970,1,1)</f>
        <v>41940.658645833333</v>
      </c>
      <c r="T718" s="13">
        <f>(((Table1[[#This Row],[deadline]]/60)/60)/24)+DATE(1970,1,1)</f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Table1[[#This Row],[pledged]]/Table1[[#This Row],[goal]]</f>
        <v>3.0500000000000002E-3</v>
      </c>
      <c r="P719" s="8">
        <f>IFERROR(Table1[[#This Row],[pledged]]/Table1[[#This Row],[backers_count]],0)</f>
        <v>76.25</v>
      </c>
      <c r="Q719" t="str">
        <f>LEFT(Table1[[#This Row],[Category and Sub-Category]],FIND("/",Table1[[#This Row],[Category and Sub-Category]])-1)</f>
        <v>technology</v>
      </c>
      <c r="R719" t="str">
        <f>RIGHT(Table1[[#This Row],[Category and Sub-Category]],LEN(Table1[[#This Row],[Category and Sub-Category]])-FIND("/",Table1[[#This Row],[Category and Sub-Category]]))</f>
        <v>wearables</v>
      </c>
      <c r="S719" s="13">
        <f>(((Table1[[#This Row],[launched_at]]/60)/60)/24)+DATE(1970,1,1)</f>
        <v>41857.854189814818</v>
      </c>
      <c r="T719" s="13">
        <f>(((Table1[[#This Row],[deadline]]/60)/60)/24)+DATE(1970,1,1)</f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Table1[[#This Row],[pledged]]/Table1[[#This Row],[goal]]</f>
        <v>7.4999999999999997E-3</v>
      </c>
      <c r="P720" s="8">
        <f>IFERROR(Table1[[#This Row],[pledged]]/Table1[[#This Row],[backers_count]],0)</f>
        <v>22.5</v>
      </c>
      <c r="Q720" t="str">
        <f>LEFT(Table1[[#This Row],[Category and Sub-Category]],FIND("/",Table1[[#This Row],[Category and Sub-Category]])-1)</f>
        <v>technology</v>
      </c>
      <c r="R720" t="str">
        <f>RIGHT(Table1[[#This Row],[Category and Sub-Category]],LEN(Table1[[#This Row],[Category and Sub-Category]])-FIND("/",Table1[[#This Row],[Category and Sub-Category]]))</f>
        <v>wearables</v>
      </c>
      <c r="S720" s="13">
        <f>(((Table1[[#This Row],[launched_at]]/60)/60)/24)+DATE(1970,1,1)</f>
        <v>42752.845451388886</v>
      </c>
      <c r="T720" s="13">
        <f>(((Table1[[#This Row],[deadline]]/60)/60)/24)+DATE(1970,1,1)</f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Table1[[#This Row],[pledged]]/Table1[[#This Row],[goal]]</f>
        <v>1.2933333333333333E-2</v>
      </c>
      <c r="P721" s="8">
        <f>IFERROR(Table1[[#This Row],[pledged]]/Table1[[#This Row],[backers_count]],0)</f>
        <v>19.399999999999999</v>
      </c>
      <c r="Q721" t="str">
        <f>LEFT(Table1[[#This Row],[Category and Sub-Category]],FIND("/",Table1[[#This Row],[Category and Sub-Category]])-1)</f>
        <v>technology</v>
      </c>
      <c r="R721" t="str">
        <f>RIGHT(Table1[[#This Row],[Category and Sub-Category]],LEN(Table1[[#This Row],[Category and Sub-Category]])-FIND("/",Table1[[#This Row],[Category and Sub-Category]]))</f>
        <v>wearables</v>
      </c>
      <c r="S721" s="13">
        <f>(((Table1[[#This Row],[launched_at]]/60)/60)/24)+DATE(1970,1,1)</f>
        <v>42409.040231481486</v>
      </c>
      <c r="T721" s="13">
        <f>(((Table1[[#This Row],[deadline]]/60)/60)/24)+DATE(1970,1,1)</f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Table1[[#This Row],[pledged]]/Table1[[#This Row],[goal]]</f>
        <v>1.4394736842105262</v>
      </c>
      <c r="P722" s="8">
        <f>IFERROR(Table1[[#This Row],[pledged]]/Table1[[#This Row],[backers_count]],0)</f>
        <v>66.707317073170728</v>
      </c>
      <c r="Q722" t="str">
        <f>LEFT(Table1[[#This Row],[Category and Sub-Category]],FIND("/",Table1[[#This Row],[Category and Sub-Category]])-1)</f>
        <v>publishing</v>
      </c>
      <c r="R722" t="str">
        <f>RIGHT(Table1[[#This Row],[Category and Sub-Category]],LEN(Table1[[#This Row],[Category and Sub-Category]])-FIND("/",Table1[[#This Row],[Category and Sub-Category]]))</f>
        <v>nonfiction</v>
      </c>
      <c r="S722" s="13">
        <f>(((Table1[[#This Row],[launched_at]]/60)/60)/24)+DATE(1970,1,1)</f>
        <v>40909.649201388893</v>
      </c>
      <c r="T722" s="13">
        <f>(((Table1[[#This Row],[deadline]]/60)/60)/24)+DATE(1970,1,1)</f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Table1[[#This Row],[pledged]]/Table1[[#This Row],[goal]]</f>
        <v>1.2210975609756098</v>
      </c>
      <c r="P723" s="8">
        <f>IFERROR(Table1[[#This Row],[pledged]]/Table1[[#This Row],[backers_count]],0)</f>
        <v>84.142857142857139</v>
      </c>
      <c r="Q723" t="str">
        <f>LEFT(Table1[[#This Row],[Category and Sub-Category]],FIND("/",Table1[[#This Row],[Category and Sub-Category]])-1)</f>
        <v>publishing</v>
      </c>
      <c r="R723" t="str">
        <f>RIGHT(Table1[[#This Row],[Category and Sub-Category]],LEN(Table1[[#This Row],[Category and Sub-Category]])-FIND("/",Table1[[#This Row],[Category and Sub-Category]]))</f>
        <v>nonfiction</v>
      </c>
      <c r="S723" s="13">
        <f>(((Table1[[#This Row],[launched_at]]/60)/60)/24)+DATE(1970,1,1)</f>
        <v>41807.571840277778</v>
      </c>
      <c r="T723" s="13">
        <f>(((Table1[[#This Row],[deadline]]/60)/60)/24)+DATE(1970,1,1)</f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Table1[[#This Row],[pledged]]/Table1[[#This Row],[goal]]</f>
        <v>1.3202400000000001</v>
      </c>
      <c r="P724" s="8">
        <f>IFERROR(Table1[[#This Row],[pledged]]/Table1[[#This Row],[backers_count]],0)</f>
        <v>215.72549019607843</v>
      </c>
      <c r="Q724" t="str">
        <f>LEFT(Table1[[#This Row],[Category and Sub-Category]],FIND("/",Table1[[#This Row],[Category and Sub-Category]])-1)</f>
        <v>publishing</v>
      </c>
      <c r="R724" t="str">
        <f>RIGHT(Table1[[#This Row],[Category and Sub-Category]],LEN(Table1[[#This Row],[Category and Sub-Category]])-FIND("/",Table1[[#This Row],[Category and Sub-Category]]))</f>
        <v>nonfiction</v>
      </c>
      <c r="S724" s="13">
        <f>(((Table1[[#This Row],[launched_at]]/60)/60)/24)+DATE(1970,1,1)</f>
        <v>40977.805300925924</v>
      </c>
      <c r="T724" s="13">
        <f>(((Table1[[#This Row],[deadline]]/60)/60)/24)+DATE(1970,1,1)</f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Table1[[#This Row],[pledged]]/Table1[[#This Row],[goal]]</f>
        <v>1.0938000000000001</v>
      </c>
      <c r="P725" s="8">
        <f>IFERROR(Table1[[#This Row],[pledged]]/Table1[[#This Row],[backers_count]],0)</f>
        <v>54.69</v>
      </c>
      <c r="Q725" t="str">
        <f>LEFT(Table1[[#This Row],[Category and Sub-Category]],FIND("/",Table1[[#This Row],[Category and Sub-Category]])-1)</f>
        <v>publishing</v>
      </c>
      <c r="R725" t="str">
        <f>RIGHT(Table1[[#This Row],[Category and Sub-Category]],LEN(Table1[[#This Row],[Category and Sub-Category]])-FIND("/",Table1[[#This Row],[Category and Sub-Category]]))</f>
        <v>nonfiction</v>
      </c>
      <c r="S725" s="13">
        <f>(((Table1[[#This Row],[launched_at]]/60)/60)/24)+DATE(1970,1,1)</f>
        <v>42184.816539351858</v>
      </c>
      <c r="T725" s="13">
        <f>(((Table1[[#This Row],[deadline]]/60)/60)/24)+DATE(1970,1,1)</f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Table1[[#This Row],[pledged]]/Table1[[#This Row],[goal]]</f>
        <v>1.0547157142857144</v>
      </c>
      <c r="P726" s="8">
        <f>IFERROR(Table1[[#This Row],[pledged]]/Table1[[#This Row],[backers_count]],0)</f>
        <v>51.62944055944056</v>
      </c>
      <c r="Q726" t="str">
        <f>LEFT(Table1[[#This Row],[Category and Sub-Category]],FIND("/",Table1[[#This Row],[Category and Sub-Category]])-1)</f>
        <v>publishing</v>
      </c>
      <c r="R726" t="str">
        <f>RIGHT(Table1[[#This Row],[Category and Sub-Category]],LEN(Table1[[#This Row],[Category and Sub-Category]])-FIND("/",Table1[[#This Row],[Category and Sub-Category]]))</f>
        <v>nonfiction</v>
      </c>
      <c r="S726" s="13">
        <f>(((Table1[[#This Row],[launched_at]]/60)/60)/24)+DATE(1970,1,1)</f>
        <v>40694.638460648144</v>
      </c>
      <c r="T726" s="13">
        <f>(((Table1[[#This Row],[deadline]]/60)/60)/24)+DATE(1970,1,1)</f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Table1[[#This Row],[pledged]]/Table1[[#This Row],[goal]]</f>
        <v>1.0035000000000001</v>
      </c>
      <c r="P727" s="8">
        <f>IFERROR(Table1[[#This Row],[pledged]]/Table1[[#This Row],[backers_count]],0)</f>
        <v>143.35714285714286</v>
      </c>
      <c r="Q727" t="str">
        <f>LEFT(Table1[[#This Row],[Category and Sub-Category]],FIND("/",Table1[[#This Row],[Category and Sub-Category]])-1)</f>
        <v>publishing</v>
      </c>
      <c r="R727" t="str">
        <f>RIGHT(Table1[[#This Row],[Category and Sub-Category]],LEN(Table1[[#This Row],[Category and Sub-Category]])-FIND("/",Table1[[#This Row],[Category and Sub-Category]]))</f>
        <v>nonfiction</v>
      </c>
      <c r="S727" s="13">
        <f>(((Table1[[#This Row],[launched_at]]/60)/60)/24)+DATE(1970,1,1)</f>
        <v>42321.626296296294</v>
      </c>
      <c r="T727" s="13">
        <f>(((Table1[[#This Row],[deadline]]/60)/60)/24)+DATE(1970,1,1)</f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Table1[[#This Row],[pledged]]/Table1[[#This Row],[goal]]</f>
        <v>1.014</v>
      </c>
      <c r="P728" s="8">
        <f>IFERROR(Table1[[#This Row],[pledged]]/Table1[[#This Row],[backers_count]],0)</f>
        <v>72.428571428571431</v>
      </c>
      <c r="Q728" t="str">
        <f>LEFT(Table1[[#This Row],[Category and Sub-Category]],FIND("/",Table1[[#This Row],[Category and Sub-Category]])-1)</f>
        <v>publishing</v>
      </c>
      <c r="R728" t="str">
        <f>RIGHT(Table1[[#This Row],[Category and Sub-Category]],LEN(Table1[[#This Row],[Category and Sub-Category]])-FIND("/",Table1[[#This Row],[Category and Sub-Category]]))</f>
        <v>nonfiction</v>
      </c>
      <c r="S728" s="13">
        <f>(((Table1[[#This Row],[launched_at]]/60)/60)/24)+DATE(1970,1,1)</f>
        <v>41346.042673611111</v>
      </c>
      <c r="T728" s="13">
        <f>(((Table1[[#This Row],[deadline]]/60)/60)/24)+DATE(1970,1,1)</f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Table1[[#This Row],[pledged]]/Table1[[#This Row],[goal]]</f>
        <v>1.5551428571428572</v>
      </c>
      <c r="P729" s="8">
        <f>IFERROR(Table1[[#This Row],[pledged]]/Table1[[#This Row],[backers_count]],0)</f>
        <v>36.530201342281877</v>
      </c>
      <c r="Q729" t="str">
        <f>LEFT(Table1[[#This Row],[Category and Sub-Category]],FIND("/",Table1[[#This Row],[Category and Sub-Category]])-1)</f>
        <v>publishing</v>
      </c>
      <c r="R729" t="str">
        <f>RIGHT(Table1[[#This Row],[Category and Sub-Category]],LEN(Table1[[#This Row],[Category and Sub-Category]])-FIND("/",Table1[[#This Row],[Category and Sub-Category]]))</f>
        <v>nonfiction</v>
      </c>
      <c r="S729" s="13">
        <f>(((Table1[[#This Row],[launched_at]]/60)/60)/24)+DATE(1970,1,1)</f>
        <v>41247.020243055551</v>
      </c>
      <c r="T729" s="13">
        <f>(((Table1[[#This Row],[deadline]]/60)/60)/24)+DATE(1970,1,1)</f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Table1[[#This Row],[pledged]]/Table1[[#This Row],[goal]]</f>
        <v>1.05566</v>
      </c>
      <c r="P730" s="8">
        <f>IFERROR(Table1[[#This Row],[pledged]]/Table1[[#This Row],[backers_count]],0)</f>
        <v>60.903461538461535</v>
      </c>
      <c r="Q730" t="str">
        <f>LEFT(Table1[[#This Row],[Category and Sub-Category]],FIND("/",Table1[[#This Row],[Category and Sub-Category]])-1)</f>
        <v>publishing</v>
      </c>
      <c r="R730" t="str">
        <f>RIGHT(Table1[[#This Row],[Category and Sub-Category]],LEN(Table1[[#This Row],[Category and Sub-Category]])-FIND("/",Table1[[#This Row],[Category and Sub-Category]]))</f>
        <v>nonfiction</v>
      </c>
      <c r="S730" s="13">
        <f>(((Table1[[#This Row],[launched_at]]/60)/60)/24)+DATE(1970,1,1)</f>
        <v>40731.837465277778</v>
      </c>
      <c r="T730" s="13">
        <f>(((Table1[[#This Row],[deadline]]/60)/60)/24)+DATE(1970,1,1)</f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Table1[[#This Row],[pledged]]/Table1[[#This Row],[goal]]</f>
        <v>1.3065</v>
      </c>
      <c r="P731" s="8">
        <f>IFERROR(Table1[[#This Row],[pledged]]/Table1[[#This Row],[backers_count]],0)</f>
        <v>43.55</v>
      </c>
      <c r="Q731" t="str">
        <f>LEFT(Table1[[#This Row],[Category and Sub-Category]],FIND("/",Table1[[#This Row],[Category and Sub-Category]])-1)</f>
        <v>publishing</v>
      </c>
      <c r="R731" t="str">
        <f>RIGHT(Table1[[#This Row],[Category and Sub-Category]],LEN(Table1[[#This Row],[Category and Sub-Category]])-FIND("/",Table1[[#This Row],[Category and Sub-Category]]))</f>
        <v>nonfiction</v>
      </c>
      <c r="S731" s="13">
        <f>(((Table1[[#This Row],[launched_at]]/60)/60)/24)+DATE(1970,1,1)</f>
        <v>41111.185891203706</v>
      </c>
      <c r="T731" s="13">
        <f>(((Table1[[#This Row],[deadline]]/60)/60)/24)+DATE(1970,1,1)</f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Table1[[#This Row],[pledged]]/Table1[[#This Row],[goal]]</f>
        <v>1.3219000000000001</v>
      </c>
      <c r="P732" s="8">
        <f>IFERROR(Table1[[#This Row],[pledged]]/Table1[[#This Row],[backers_count]],0)</f>
        <v>99.766037735849054</v>
      </c>
      <c r="Q732" t="str">
        <f>LEFT(Table1[[#This Row],[Category and Sub-Category]],FIND("/",Table1[[#This Row],[Category and Sub-Category]])-1)</f>
        <v>publishing</v>
      </c>
      <c r="R732" t="str">
        <f>RIGHT(Table1[[#This Row],[Category and Sub-Category]],LEN(Table1[[#This Row],[Category and Sub-Category]])-FIND("/",Table1[[#This Row],[Category and Sub-Category]]))</f>
        <v>nonfiction</v>
      </c>
      <c r="S732" s="13">
        <f>(((Table1[[#This Row],[launched_at]]/60)/60)/24)+DATE(1970,1,1)</f>
        <v>40854.745266203703</v>
      </c>
      <c r="T732" s="13">
        <f>(((Table1[[#This Row],[deadline]]/60)/60)/24)+DATE(1970,1,1)</f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Table1[[#This Row],[pledged]]/Table1[[#This Row],[goal]]</f>
        <v>1.26</v>
      </c>
      <c r="P733" s="8">
        <f>IFERROR(Table1[[#This Row],[pledged]]/Table1[[#This Row],[backers_count]],0)</f>
        <v>88.732394366197184</v>
      </c>
      <c r="Q733" t="str">
        <f>LEFT(Table1[[#This Row],[Category and Sub-Category]],FIND("/",Table1[[#This Row],[Category and Sub-Category]])-1)</f>
        <v>publishing</v>
      </c>
      <c r="R733" t="str">
        <f>RIGHT(Table1[[#This Row],[Category and Sub-Category]],LEN(Table1[[#This Row],[Category and Sub-Category]])-FIND("/",Table1[[#This Row],[Category and Sub-Category]]))</f>
        <v>nonfiction</v>
      </c>
      <c r="S733" s="13">
        <f>(((Table1[[#This Row],[launched_at]]/60)/60)/24)+DATE(1970,1,1)</f>
        <v>40879.795682870368</v>
      </c>
      <c r="T733" s="13">
        <f>(((Table1[[#This Row],[deadline]]/60)/60)/24)+DATE(1970,1,1)</f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Table1[[#This Row],[pledged]]/Table1[[#This Row],[goal]]</f>
        <v>1.6</v>
      </c>
      <c r="P734" s="8">
        <f>IFERROR(Table1[[#This Row],[pledged]]/Table1[[#This Row],[backers_count]],0)</f>
        <v>4.9230769230769234</v>
      </c>
      <c r="Q734" t="str">
        <f>LEFT(Table1[[#This Row],[Category and Sub-Category]],FIND("/",Table1[[#This Row],[Category and Sub-Category]])-1)</f>
        <v>publishing</v>
      </c>
      <c r="R734" t="str">
        <f>RIGHT(Table1[[#This Row],[Category and Sub-Category]],LEN(Table1[[#This Row],[Category and Sub-Category]])-FIND("/",Table1[[#This Row],[Category and Sub-Category]]))</f>
        <v>nonfiction</v>
      </c>
      <c r="S734" s="13">
        <f>(((Table1[[#This Row],[launched_at]]/60)/60)/24)+DATE(1970,1,1)</f>
        <v>41486.424317129626</v>
      </c>
      <c r="T734" s="13">
        <f>(((Table1[[#This Row],[deadline]]/60)/60)/24)+DATE(1970,1,1)</f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Table1[[#This Row],[pledged]]/Table1[[#This Row],[goal]]</f>
        <v>1.2048000000000001</v>
      </c>
      <c r="P735" s="8">
        <f>IFERROR(Table1[[#This Row],[pledged]]/Table1[[#This Row],[backers_count]],0)</f>
        <v>17.822485207100591</v>
      </c>
      <c r="Q735" t="str">
        <f>LEFT(Table1[[#This Row],[Category and Sub-Category]],FIND("/",Table1[[#This Row],[Category and Sub-Category]])-1)</f>
        <v>publishing</v>
      </c>
      <c r="R735" t="str">
        <f>RIGHT(Table1[[#This Row],[Category and Sub-Category]],LEN(Table1[[#This Row],[Category and Sub-Category]])-FIND("/",Table1[[#This Row],[Category and Sub-Category]]))</f>
        <v>nonfiction</v>
      </c>
      <c r="S735" s="13">
        <f>(((Table1[[#This Row],[launched_at]]/60)/60)/24)+DATE(1970,1,1)</f>
        <v>41598.420046296298</v>
      </c>
      <c r="T735" s="13">
        <f>(((Table1[[#This Row],[deadline]]/60)/60)/24)+DATE(1970,1,1)</f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Table1[[#This Row],[pledged]]/Table1[[#This Row],[goal]]</f>
        <v>1.2552941176470589</v>
      </c>
      <c r="P736" s="8">
        <f>IFERROR(Table1[[#This Row],[pledged]]/Table1[[#This Row],[backers_count]],0)</f>
        <v>187.19298245614036</v>
      </c>
      <c r="Q736" t="str">
        <f>LEFT(Table1[[#This Row],[Category and Sub-Category]],FIND("/",Table1[[#This Row],[Category and Sub-Category]])-1)</f>
        <v>publishing</v>
      </c>
      <c r="R736" t="str">
        <f>RIGHT(Table1[[#This Row],[Category and Sub-Category]],LEN(Table1[[#This Row],[Category and Sub-Category]])-FIND("/",Table1[[#This Row],[Category and Sub-Category]]))</f>
        <v>nonfiction</v>
      </c>
      <c r="S736" s="13">
        <f>(((Table1[[#This Row],[launched_at]]/60)/60)/24)+DATE(1970,1,1)</f>
        <v>42102.164583333331</v>
      </c>
      <c r="T736" s="13">
        <f>(((Table1[[#This Row],[deadline]]/60)/60)/24)+DATE(1970,1,1)</f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Table1[[#This Row],[pledged]]/Table1[[#This Row],[goal]]</f>
        <v>1.1440638297872341</v>
      </c>
      <c r="P737" s="8">
        <f>IFERROR(Table1[[#This Row],[pledged]]/Table1[[#This Row],[backers_count]],0)</f>
        <v>234.80786026200875</v>
      </c>
      <c r="Q737" t="str">
        <f>LEFT(Table1[[#This Row],[Category and Sub-Category]],FIND("/",Table1[[#This Row],[Category and Sub-Category]])-1)</f>
        <v>publishing</v>
      </c>
      <c r="R737" t="str">
        <f>RIGHT(Table1[[#This Row],[Category and Sub-Category]],LEN(Table1[[#This Row],[Category and Sub-Category]])-FIND("/",Table1[[#This Row],[Category and Sub-Category]]))</f>
        <v>nonfiction</v>
      </c>
      <c r="S737" s="13">
        <f>(((Table1[[#This Row],[launched_at]]/60)/60)/24)+DATE(1970,1,1)</f>
        <v>41946.029467592591</v>
      </c>
      <c r="T737" s="13">
        <f>(((Table1[[#This Row],[deadline]]/60)/60)/24)+DATE(1970,1,1)</f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Table1[[#This Row],[pledged]]/Table1[[#This Row],[goal]]</f>
        <v>3.151388888888889</v>
      </c>
      <c r="P738" s="8">
        <f>IFERROR(Table1[[#This Row],[pledged]]/Table1[[#This Row],[backers_count]],0)</f>
        <v>105.04629629629629</v>
      </c>
      <c r="Q738" t="str">
        <f>LEFT(Table1[[#This Row],[Category and Sub-Category]],FIND("/",Table1[[#This Row],[Category and Sub-Category]])-1)</f>
        <v>publishing</v>
      </c>
      <c r="R738" t="str">
        <f>RIGHT(Table1[[#This Row],[Category and Sub-Category]],LEN(Table1[[#This Row],[Category and Sub-Category]])-FIND("/",Table1[[#This Row],[Category and Sub-Category]]))</f>
        <v>nonfiction</v>
      </c>
      <c r="S738" s="13">
        <f>(((Table1[[#This Row],[launched_at]]/60)/60)/24)+DATE(1970,1,1)</f>
        <v>41579.734259259261</v>
      </c>
      <c r="T738" s="13">
        <f>(((Table1[[#This Row],[deadline]]/60)/60)/24)+DATE(1970,1,1)</f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Table1[[#This Row],[pledged]]/Table1[[#This Row],[goal]]</f>
        <v>1.224</v>
      </c>
      <c r="P739" s="8">
        <f>IFERROR(Table1[[#This Row],[pledged]]/Table1[[#This Row],[backers_count]],0)</f>
        <v>56.666666666666664</v>
      </c>
      <c r="Q739" t="str">
        <f>LEFT(Table1[[#This Row],[Category and Sub-Category]],FIND("/",Table1[[#This Row],[Category and Sub-Category]])-1)</f>
        <v>publishing</v>
      </c>
      <c r="R739" t="str">
        <f>RIGHT(Table1[[#This Row],[Category and Sub-Category]],LEN(Table1[[#This Row],[Category and Sub-Category]])-FIND("/",Table1[[#This Row],[Category and Sub-Category]]))</f>
        <v>nonfiction</v>
      </c>
      <c r="S739" s="13">
        <f>(((Table1[[#This Row],[launched_at]]/60)/60)/24)+DATE(1970,1,1)</f>
        <v>41667.275312500002</v>
      </c>
      <c r="T739" s="13">
        <f>(((Table1[[#This Row],[deadline]]/60)/60)/24)+DATE(1970,1,1)</f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Table1[[#This Row],[pledged]]/Table1[[#This Row],[goal]]</f>
        <v>1.0673333333333332</v>
      </c>
      <c r="P740" s="8">
        <f>IFERROR(Table1[[#This Row],[pledged]]/Table1[[#This Row],[backers_count]],0)</f>
        <v>39.048780487804876</v>
      </c>
      <c r="Q740" t="str">
        <f>LEFT(Table1[[#This Row],[Category and Sub-Category]],FIND("/",Table1[[#This Row],[Category and Sub-Category]])-1)</f>
        <v>publishing</v>
      </c>
      <c r="R740" t="str">
        <f>RIGHT(Table1[[#This Row],[Category and Sub-Category]],LEN(Table1[[#This Row],[Category and Sub-Category]])-FIND("/",Table1[[#This Row],[Category and Sub-Category]]))</f>
        <v>nonfiction</v>
      </c>
      <c r="S740" s="13">
        <f>(((Table1[[#This Row],[launched_at]]/60)/60)/24)+DATE(1970,1,1)</f>
        <v>41943.604097222218</v>
      </c>
      <c r="T740" s="13">
        <f>(((Table1[[#This Row],[deadline]]/60)/60)/24)+DATE(1970,1,1)</f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Table1[[#This Row],[pledged]]/Table1[[#This Row],[goal]]</f>
        <v>1.5833333333333333</v>
      </c>
      <c r="P741" s="8">
        <f>IFERROR(Table1[[#This Row],[pledged]]/Table1[[#This Row],[backers_count]],0)</f>
        <v>68.345323741007192</v>
      </c>
      <c r="Q741" t="str">
        <f>LEFT(Table1[[#This Row],[Category and Sub-Category]],FIND("/",Table1[[#This Row],[Category and Sub-Category]])-1)</f>
        <v>publishing</v>
      </c>
      <c r="R741" t="str">
        <f>RIGHT(Table1[[#This Row],[Category and Sub-Category]],LEN(Table1[[#This Row],[Category and Sub-Category]])-FIND("/",Table1[[#This Row],[Category and Sub-Category]]))</f>
        <v>nonfiction</v>
      </c>
      <c r="S741" s="13">
        <f>(((Table1[[#This Row],[launched_at]]/60)/60)/24)+DATE(1970,1,1)</f>
        <v>41829.502650462964</v>
      </c>
      <c r="T741" s="13">
        <f>(((Table1[[#This Row],[deadline]]/60)/60)/24)+DATE(1970,1,1)</f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Table1[[#This Row],[pledged]]/Table1[[#This Row],[goal]]</f>
        <v>1.0740000000000001</v>
      </c>
      <c r="P742" s="8">
        <f>IFERROR(Table1[[#This Row],[pledged]]/Table1[[#This Row],[backers_count]],0)</f>
        <v>169.57894736842104</v>
      </c>
      <c r="Q742" t="str">
        <f>LEFT(Table1[[#This Row],[Category and Sub-Category]],FIND("/",Table1[[#This Row],[Category and Sub-Category]])-1)</f>
        <v>publishing</v>
      </c>
      <c r="R742" t="str">
        <f>RIGHT(Table1[[#This Row],[Category and Sub-Category]],LEN(Table1[[#This Row],[Category and Sub-Category]])-FIND("/",Table1[[#This Row],[Category and Sub-Category]]))</f>
        <v>nonfiction</v>
      </c>
      <c r="S742" s="13">
        <f>(((Table1[[#This Row],[launched_at]]/60)/60)/24)+DATE(1970,1,1)</f>
        <v>42162.146782407406</v>
      </c>
      <c r="T742" s="13">
        <f>(((Table1[[#This Row],[deadline]]/60)/60)/24)+DATE(1970,1,1)</f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Table1[[#This Row],[pledged]]/Table1[[#This Row],[goal]]</f>
        <v>1.0226</v>
      </c>
      <c r="P743" s="8">
        <f>IFERROR(Table1[[#This Row],[pledged]]/Table1[[#This Row],[backers_count]],0)</f>
        <v>141.42340425531913</v>
      </c>
      <c r="Q743" t="str">
        <f>LEFT(Table1[[#This Row],[Category and Sub-Category]],FIND("/",Table1[[#This Row],[Category and Sub-Category]])-1)</f>
        <v>publishing</v>
      </c>
      <c r="R743" t="str">
        <f>RIGHT(Table1[[#This Row],[Category and Sub-Category]],LEN(Table1[[#This Row],[Category and Sub-Category]])-FIND("/",Table1[[#This Row],[Category and Sub-Category]]))</f>
        <v>nonfiction</v>
      </c>
      <c r="S743" s="13">
        <f>(((Table1[[#This Row],[launched_at]]/60)/60)/24)+DATE(1970,1,1)</f>
        <v>41401.648217592592</v>
      </c>
      <c r="T743" s="13">
        <f>(((Table1[[#This Row],[deadline]]/60)/60)/24)+DATE(1970,1,1)</f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Table1[[#This Row],[pledged]]/Table1[[#This Row],[goal]]</f>
        <v>1.1071428571428572</v>
      </c>
      <c r="P744" s="8">
        <f>IFERROR(Table1[[#This Row],[pledged]]/Table1[[#This Row],[backers_count]],0)</f>
        <v>67.391304347826093</v>
      </c>
      <c r="Q744" t="str">
        <f>LEFT(Table1[[#This Row],[Category and Sub-Category]],FIND("/",Table1[[#This Row],[Category and Sub-Category]])-1)</f>
        <v>publishing</v>
      </c>
      <c r="R744" t="str">
        <f>RIGHT(Table1[[#This Row],[Category and Sub-Category]],LEN(Table1[[#This Row],[Category and Sub-Category]])-FIND("/",Table1[[#This Row],[Category and Sub-Category]]))</f>
        <v>nonfiction</v>
      </c>
      <c r="S744" s="13">
        <f>(((Table1[[#This Row],[launched_at]]/60)/60)/24)+DATE(1970,1,1)</f>
        <v>41689.917962962965</v>
      </c>
      <c r="T744" s="13">
        <f>(((Table1[[#This Row],[deadline]]/60)/60)/24)+DATE(1970,1,1)</f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Table1[[#This Row],[pledged]]/Table1[[#This Row],[goal]]</f>
        <v>1.48</v>
      </c>
      <c r="P745" s="8">
        <f>IFERROR(Table1[[#This Row],[pledged]]/Table1[[#This Row],[backers_count]],0)</f>
        <v>54.266666666666666</v>
      </c>
      <c r="Q745" t="str">
        <f>LEFT(Table1[[#This Row],[Category and Sub-Category]],FIND("/",Table1[[#This Row],[Category and Sub-Category]])-1)</f>
        <v>publishing</v>
      </c>
      <c r="R745" t="str">
        <f>RIGHT(Table1[[#This Row],[Category and Sub-Category]],LEN(Table1[[#This Row],[Category and Sub-Category]])-FIND("/",Table1[[#This Row],[Category and Sub-Category]]))</f>
        <v>nonfiction</v>
      </c>
      <c r="S745" s="13">
        <f>(((Table1[[#This Row],[launched_at]]/60)/60)/24)+DATE(1970,1,1)</f>
        <v>40990.709317129629</v>
      </c>
      <c r="T745" s="13">
        <f>(((Table1[[#This Row],[deadline]]/60)/60)/24)+DATE(1970,1,1)</f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Table1[[#This Row],[pledged]]/Table1[[#This Row],[goal]]</f>
        <v>1.0232000000000001</v>
      </c>
      <c r="P746" s="8">
        <f>IFERROR(Table1[[#This Row],[pledged]]/Table1[[#This Row],[backers_count]],0)</f>
        <v>82.516129032258064</v>
      </c>
      <c r="Q746" t="str">
        <f>LEFT(Table1[[#This Row],[Category and Sub-Category]],FIND("/",Table1[[#This Row],[Category and Sub-Category]])-1)</f>
        <v>publishing</v>
      </c>
      <c r="R746" t="str">
        <f>RIGHT(Table1[[#This Row],[Category and Sub-Category]],LEN(Table1[[#This Row],[Category and Sub-Category]])-FIND("/",Table1[[#This Row],[Category and Sub-Category]]))</f>
        <v>nonfiction</v>
      </c>
      <c r="S746" s="13">
        <f>(((Table1[[#This Row],[launched_at]]/60)/60)/24)+DATE(1970,1,1)</f>
        <v>41226.95721064815</v>
      </c>
      <c r="T746" s="13">
        <f>(((Table1[[#This Row],[deadline]]/60)/60)/24)+DATE(1970,1,1)</f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Table1[[#This Row],[pledged]]/Table1[[#This Row],[goal]]</f>
        <v>1.7909909909909909</v>
      </c>
      <c r="P747" s="8">
        <f>IFERROR(Table1[[#This Row],[pledged]]/Table1[[#This Row],[backers_count]],0)</f>
        <v>53.729729729729726</v>
      </c>
      <c r="Q747" t="str">
        <f>LEFT(Table1[[#This Row],[Category and Sub-Category]],FIND("/",Table1[[#This Row],[Category and Sub-Category]])-1)</f>
        <v>publishing</v>
      </c>
      <c r="R747" t="str">
        <f>RIGHT(Table1[[#This Row],[Category and Sub-Category]],LEN(Table1[[#This Row],[Category and Sub-Category]])-FIND("/",Table1[[#This Row],[Category and Sub-Category]]))</f>
        <v>nonfiction</v>
      </c>
      <c r="S747" s="13">
        <f>(((Table1[[#This Row],[launched_at]]/60)/60)/24)+DATE(1970,1,1)</f>
        <v>41367.572280092594</v>
      </c>
      <c r="T747" s="13">
        <f>(((Table1[[#This Row],[deadline]]/60)/60)/24)+DATE(1970,1,1)</f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Table1[[#This Row],[pledged]]/Table1[[#This Row],[goal]]</f>
        <v>1.1108135252761968</v>
      </c>
      <c r="P748" s="8">
        <f>IFERROR(Table1[[#This Row],[pledged]]/Table1[[#This Row],[backers_count]],0)</f>
        <v>34.206185567010309</v>
      </c>
      <c r="Q748" t="str">
        <f>LEFT(Table1[[#This Row],[Category and Sub-Category]],FIND("/",Table1[[#This Row],[Category and Sub-Category]])-1)</f>
        <v>publishing</v>
      </c>
      <c r="R748" t="str">
        <f>RIGHT(Table1[[#This Row],[Category and Sub-Category]],LEN(Table1[[#This Row],[Category and Sub-Category]])-FIND("/",Table1[[#This Row],[Category and Sub-Category]]))</f>
        <v>nonfiction</v>
      </c>
      <c r="S748" s="13">
        <f>(((Table1[[#This Row],[launched_at]]/60)/60)/24)+DATE(1970,1,1)</f>
        <v>41157.042928240742</v>
      </c>
      <c r="T748" s="13">
        <f>(((Table1[[#This Row],[deadline]]/60)/60)/24)+DATE(1970,1,1)</f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Table1[[#This Row],[pledged]]/Table1[[#This Row],[goal]]</f>
        <v>1.0004285714285714</v>
      </c>
      <c r="P749" s="8">
        <f>IFERROR(Table1[[#This Row],[pledged]]/Table1[[#This Row],[backers_count]],0)</f>
        <v>127.32727272727273</v>
      </c>
      <c r="Q749" t="str">
        <f>LEFT(Table1[[#This Row],[Category and Sub-Category]],FIND("/",Table1[[#This Row],[Category and Sub-Category]])-1)</f>
        <v>publishing</v>
      </c>
      <c r="R749" t="str">
        <f>RIGHT(Table1[[#This Row],[Category and Sub-Category]],LEN(Table1[[#This Row],[Category and Sub-Category]])-FIND("/",Table1[[#This Row],[Category and Sub-Category]]))</f>
        <v>nonfiction</v>
      </c>
      <c r="S749" s="13">
        <f>(((Table1[[#This Row],[launched_at]]/60)/60)/24)+DATE(1970,1,1)</f>
        <v>41988.548831018517</v>
      </c>
      <c r="T749" s="13">
        <f>(((Table1[[#This Row],[deadline]]/60)/60)/24)+DATE(1970,1,1)</f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Table1[[#This Row],[pledged]]/Table1[[#This Row],[goal]]</f>
        <v>1.0024999999999999</v>
      </c>
      <c r="P750" s="8">
        <f>IFERROR(Table1[[#This Row],[pledged]]/Table1[[#This Row],[backers_count]],0)</f>
        <v>45.56818181818182</v>
      </c>
      <c r="Q750" t="str">
        <f>LEFT(Table1[[#This Row],[Category and Sub-Category]],FIND("/",Table1[[#This Row],[Category and Sub-Category]])-1)</f>
        <v>publishing</v>
      </c>
      <c r="R750" t="str">
        <f>RIGHT(Table1[[#This Row],[Category and Sub-Category]],LEN(Table1[[#This Row],[Category and Sub-Category]])-FIND("/",Table1[[#This Row],[Category and Sub-Category]]))</f>
        <v>nonfiction</v>
      </c>
      <c r="S750" s="13">
        <f>(((Table1[[#This Row],[launched_at]]/60)/60)/24)+DATE(1970,1,1)</f>
        <v>41831.846828703703</v>
      </c>
      <c r="T750" s="13">
        <f>(((Table1[[#This Row],[deadline]]/60)/60)/24)+DATE(1970,1,1)</f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Table1[[#This Row],[pledged]]/Table1[[#This Row],[goal]]</f>
        <v>1.0556000000000001</v>
      </c>
      <c r="P751" s="8">
        <f>IFERROR(Table1[[#This Row],[pledged]]/Table1[[#This Row],[backers_count]],0)</f>
        <v>95.963636363636368</v>
      </c>
      <c r="Q751" t="str">
        <f>LEFT(Table1[[#This Row],[Category and Sub-Category]],FIND("/",Table1[[#This Row],[Category and Sub-Category]])-1)</f>
        <v>publishing</v>
      </c>
      <c r="R751" t="str">
        <f>RIGHT(Table1[[#This Row],[Category and Sub-Category]],LEN(Table1[[#This Row],[Category and Sub-Category]])-FIND("/",Table1[[#This Row],[Category and Sub-Category]]))</f>
        <v>nonfiction</v>
      </c>
      <c r="S751" s="13">
        <f>(((Table1[[#This Row],[launched_at]]/60)/60)/24)+DATE(1970,1,1)</f>
        <v>42733.94131944445</v>
      </c>
      <c r="T751" s="13">
        <f>(((Table1[[#This Row],[deadline]]/60)/60)/24)+DATE(1970,1,1)</f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Table1[[#This Row],[pledged]]/Table1[[#This Row],[goal]]</f>
        <v>1.0258775877587758</v>
      </c>
      <c r="P752" s="8">
        <f>IFERROR(Table1[[#This Row],[pledged]]/Table1[[#This Row],[backers_count]],0)</f>
        <v>77.271186440677965</v>
      </c>
      <c r="Q752" t="str">
        <f>LEFT(Table1[[#This Row],[Category and Sub-Category]],FIND("/",Table1[[#This Row],[Category and Sub-Category]])-1)</f>
        <v>publishing</v>
      </c>
      <c r="R752" t="str">
        <f>RIGHT(Table1[[#This Row],[Category and Sub-Category]],LEN(Table1[[#This Row],[Category and Sub-Category]])-FIND("/",Table1[[#This Row],[Category and Sub-Category]]))</f>
        <v>nonfiction</v>
      </c>
      <c r="S752" s="13">
        <f>(((Table1[[#This Row],[launched_at]]/60)/60)/24)+DATE(1970,1,1)</f>
        <v>41299.878148148149</v>
      </c>
      <c r="T752" s="13">
        <f>(((Table1[[#This Row],[deadline]]/60)/60)/24)+DATE(1970,1,1)</f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Table1[[#This Row],[pledged]]/Table1[[#This Row],[goal]]</f>
        <v>1.1850000000000001</v>
      </c>
      <c r="P753" s="8">
        <f>IFERROR(Table1[[#This Row],[pledged]]/Table1[[#This Row],[backers_count]],0)</f>
        <v>57.338709677419352</v>
      </c>
      <c r="Q753" t="str">
        <f>LEFT(Table1[[#This Row],[Category and Sub-Category]],FIND("/",Table1[[#This Row],[Category and Sub-Category]])-1)</f>
        <v>publishing</v>
      </c>
      <c r="R753" t="str">
        <f>RIGHT(Table1[[#This Row],[Category and Sub-Category]],LEN(Table1[[#This Row],[Category and Sub-Category]])-FIND("/",Table1[[#This Row],[Category and Sub-Category]]))</f>
        <v>nonfiction</v>
      </c>
      <c r="S753" s="13">
        <f>(((Table1[[#This Row],[launched_at]]/60)/60)/24)+DATE(1970,1,1)</f>
        <v>40713.630497685182</v>
      </c>
      <c r="T753" s="13">
        <f>(((Table1[[#This Row],[deadline]]/60)/60)/24)+DATE(1970,1,1)</f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Table1[[#This Row],[pledged]]/Table1[[#This Row],[goal]]</f>
        <v>1.117</v>
      </c>
      <c r="P754" s="8">
        <f>IFERROR(Table1[[#This Row],[pledged]]/Table1[[#This Row],[backers_count]],0)</f>
        <v>53.19047619047619</v>
      </c>
      <c r="Q754" t="str">
        <f>LEFT(Table1[[#This Row],[Category and Sub-Category]],FIND("/",Table1[[#This Row],[Category and Sub-Category]])-1)</f>
        <v>publishing</v>
      </c>
      <c r="R754" t="str">
        <f>RIGHT(Table1[[#This Row],[Category and Sub-Category]],LEN(Table1[[#This Row],[Category and Sub-Category]])-FIND("/",Table1[[#This Row],[Category and Sub-Category]]))</f>
        <v>nonfiction</v>
      </c>
      <c r="S754" s="13">
        <f>(((Table1[[#This Row],[launched_at]]/60)/60)/24)+DATE(1970,1,1)</f>
        <v>42639.421493055561</v>
      </c>
      <c r="T754" s="13">
        <f>(((Table1[[#This Row],[deadline]]/60)/60)/24)+DATE(1970,1,1)</f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Table1[[#This Row],[pledged]]/Table1[[#This Row],[goal]]</f>
        <v>1.28</v>
      </c>
      <c r="P755" s="8">
        <f>IFERROR(Table1[[#This Row],[pledged]]/Table1[[#This Row],[backers_count]],0)</f>
        <v>492.30769230769232</v>
      </c>
      <c r="Q755" t="str">
        <f>LEFT(Table1[[#This Row],[Category and Sub-Category]],FIND("/",Table1[[#This Row],[Category and Sub-Category]])-1)</f>
        <v>publishing</v>
      </c>
      <c r="R755" t="str">
        <f>RIGHT(Table1[[#This Row],[Category and Sub-Category]],LEN(Table1[[#This Row],[Category and Sub-Category]])-FIND("/",Table1[[#This Row],[Category and Sub-Category]]))</f>
        <v>nonfiction</v>
      </c>
      <c r="S755" s="13">
        <f>(((Table1[[#This Row],[launched_at]]/60)/60)/24)+DATE(1970,1,1)</f>
        <v>42019.590173611112</v>
      </c>
      <c r="T755" s="13">
        <f>(((Table1[[#This Row],[deadline]]/60)/60)/24)+DATE(1970,1,1)</f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Table1[[#This Row],[pledged]]/Table1[[#This Row],[goal]]</f>
        <v>1.0375000000000001</v>
      </c>
      <c r="P756" s="8">
        <f>IFERROR(Table1[[#This Row],[pledged]]/Table1[[#This Row],[backers_count]],0)</f>
        <v>42.346938775510203</v>
      </c>
      <c r="Q756" t="str">
        <f>LEFT(Table1[[#This Row],[Category and Sub-Category]],FIND("/",Table1[[#This Row],[Category and Sub-Category]])-1)</f>
        <v>publishing</v>
      </c>
      <c r="R756" t="str">
        <f>RIGHT(Table1[[#This Row],[Category and Sub-Category]],LEN(Table1[[#This Row],[Category and Sub-Category]])-FIND("/",Table1[[#This Row],[Category and Sub-Category]]))</f>
        <v>nonfiction</v>
      </c>
      <c r="S756" s="13">
        <f>(((Table1[[#This Row],[launched_at]]/60)/60)/24)+DATE(1970,1,1)</f>
        <v>41249.749085648145</v>
      </c>
      <c r="T756" s="13">
        <f>(((Table1[[#This Row],[deadline]]/60)/60)/24)+DATE(1970,1,1)</f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Table1[[#This Row],[pledged]]/Table1[[#This Row],[goal]]</f>
        <v>1.0190760000000001</v>
      </c>
      <c r="P757" s="8">
        <f>IFERROR(Table1[[#This Row],[pledged]]/Table1[[#This Row],[backers_count]],0)</f>
        <v>37.466029411764708</v>
      </c>
      <c r="Q757" t="str">
        <f>LEFT(Table1[[#This Row],[Category and Sub-Category]],FIND("/",Table1[[#This Row],[Category and Sub-Category]])-1)</f>
        <v>publishing</v>
      </c>
      <c r="R757" t="str">
        <f>RIGHT(Table1[[#This Row],[Category and Sub-Category]],LEN(Table1[[#This Row],[Category and Sub-Category]])-FIND("/",Table1[[#This Row],[Category and Sub-Category]]))</f>
        <v>nonfiction</v>
      </c>
      <c r="S757" s="13">
        <f>(((Table1[[#This Row],[launched_at]]/60)/60)/24)+DATE(1970,1,1)</f>
        <v>41383.605057870373</v>
      </c>
      <c r="T757" s="13">
        <f>(((Table1[[#This Row],[deadline]]/60)/60)/24)+DATE(1970,1,1)</f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Table1[[#This Row],[pledged]]/Table1[[#This Row],[goal]]</f>
        <v>1.177142857142857</v>
      </c>
      <c r="P758" s="8">
        <f>IFERROR(Table1[[#This Row],[pledged]]/Table1[[#This Row],[backers_count]],0)</f>
        <v>37.454545454545453</v>
      </c>
      <c r="Q758" t="str">
        <f>LEFT(Table1[[#This Row],[Category and Sub-Category]],FIND("/",Table1[[#This Row],[Category and Sub-Category]])-1)</f>
        <v>publishing</v>
      </c>
      <c r="R758" t="str">
        <f>RIGHT(Table1[[#This Row],[Category and Sub-Category]],LEN(Table1[[#This Row],[Category and Sub-Category]])-FIND("/",Table1[[#This Row],[Category and Sub-Category]]))</f>
        <v>nonfiction</v>
      </c>
      <c r="S758" s="13">
        <f>(((Table1[[#This Row],[launched_at]]/60)/60)/24)+DATE(1970,1,1)</f>
        <v>40590.766886574071</v>
      </c>
      <c r="T758" s="13">
        <f>(((Table1[[#This Row],[deadline]]/60)/60)/24)+DATE(1970,1,1)</f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Table1[[#This Row],[pledged]]/Table1[[#This Row],[goal]]</f>
        <v>2.38</v>
      </c>
      <c r="P759" s="8">
        <f>IFERROR(Table1[[#This Row],[pledged]]/Table1[[#This Row],[backers_count]],0)</f>
        <v>33.055555555555557</v>
      </c>
      <c r="Q759" t="str">
        <f>LEFT(Table1[[#This Row],[Category and Sub-Category]],FIND("/",Table1[[#This Row],[Category and Sub-Category]])-1)</f>
        <v>publishing</v>
      </c>
      <c r="R759" t="str">
        <f>RIGHT(Table1[[#This Row],[Category and Sub-Category]],LEN(Table1[[#This Row],[Category and Sub-Category]])-FIND("/",Table1[[#This Row],[Category and Sub-Category]]))</f>
        <v>nonfiction</v>
      </c>
      <c r="S759" s="13">
        <f>(((Table1[[#This Row],[launched_at]]/60)/60)/24)+DATE(1970,1,1)</f>
        <v>41235.054560185185</v>
      </c>
      <c r="T759" s="13">
        <f>(((Table1[[#This Row],[deadline]]/60)/60)/24)+DATE(1970,1,1)</f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Table1[[#This Row],[pledged]]/Table1[[#This Row],[goal]]</f>
        <v>1.02</v>
      </c>
      <c r="P760" s="8">
        <f>IFERROR(Table1[[#This Row],[pledged]]/Table1[[#This Row],[backers_count]],0)</f>
        <v>134.21052631578948</v>
      </c>
      <c r="Q760" t="str">
        <f>LEFT(Table1[[#This Row],[Category and Sub-Category]],FIND("/",Table1[[#This Row],[Category and Sub-Category]])-1)</f>
        <v>publishing</v>
      </c>
      <c r="R760" t="str">
        <f>RIGHT(Table1[[#This Row],[Category and Sub-Category]],LEN(Table1[[#This Row],[Category and Sub-Category]])-FIND("/",Table1[[#This Row],[Category and Sub-Category]]))</f>
        <v>nonfiction</v>
      </c>
      <c r="S760" s="13">
        <f>(((Table1[[#This Row],[launched_at]]/60)/60)/24)+DATE(1970,1,1)</f>
        <v>40429.836435185185</v>
      </c>
      <c r="T760" s="13">
        <f>(((Table1[[#This Row],[deadline]]/60)/60)/24)+DATE(1970,1,1)</f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Table1[[#This Row],[pledged]]/Table1[[#This Row],[goal]]</f>
        <v>1.0192000000000001</v>
      </c>
      <c r="P761" s="8">
        <f>IFERROR(Table1[[#This Row],[pledged]]/Table1[[#This Row],[backers_count]],0)</f>
        <v>51.474747474747474</v>
      </c>
      <c r="Q761" t="str">
        <f>LEFT(Table1[[#This Row],[Category and Sub-Category]],FIND("/",Table1[[#This Row],[Category and Sub-Category]])-1)</f>
        <v>publishing</v>
      </c>
      <c r="R761" t="str">
        <f>RIGHT(Table1[[#This Row],[Category and Sub-Category]],LEN(Table1[[#This Row],[Category and Sub-Category]])-FIND("/",Table1[[#This Row],[Category and Sub-Category]]))</f>
        <v>nonfiction</v>
      </c>
      <c r="S761" s="13">
        <f>(((Table1[[#This Row],[launched_at]]/60)/60)/24)+DATE(1970,1,1)</f>
        <v>41789.330312500002</v>
      </c>
      <c r="T761" s="13">
        <f>(((Table1[[#This Row],[deadline]]/60)/60)/24)+DATE(1970,1,1)</f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Table1[[#This Row],[pledged]]/Table1[[#This Row],[goal]]</f>
        <v>0</v>
      </c>
      <c r="P762" s="8">
        <f>IFERROR(Table1[[#This Row],[pledged]]/Table1[[#This Row],[backers_count]],0)</f>
        <v>0</v>
      </c>
      <c r="Q762" t="str">
        <f>LEFT(Table1[[#This Row],[Category and Sub-Category]],FIND("/",Table1[[#This Row],[Category and Sub-Category]])-1)</f>
        <v>publishing</v>
      </c>
      <c r="R762" t="str">
        <f>RIGHT(Table1[[#This Row],[Category and Sub-Category]],LEN(Table1[[#This Row],[Category and Sub-Category]])-FIND("/",Table1[[#This Row],[Category and Sub-Category]]))</f>
        <v>fiction</v>
      </c>
      <c r="S762" s="13">
        <f>(((Table1[[#This Row],[launched_at]]/60)/60)/24)+DATE(1970,1,1)</f>
        <v>42670.764039351852</v>
      </c>
      <c r="T762" s="13">
        <f>(((Table1[[#This Row],[deadline]]/60)/60)/24)+DATE(1970,1,1)</f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Table1[[#This Row],[pledged]]/Table1[[#This Row],[goal]]</f>
        <v>4.7E-2</v>
      </c>
      <c r="P763" s="8">
        <f>IFERROR(Table1[[#This Row],[pledged]]/Table1[[#This Row],[backers_count]],0)</f>
        <v>39.166666666666664</v>
      </c>
      <c r="Q763" t="str">
        <f>LEFT(Table1[[#This Row],[Category and Sub-Category]],FIND("/",Table1[[#This Row],[Category and Sub-Category]])-1)</f>
        <v>publishing</v>
      </c>
      <c r="R763" t="str">
        <f>RIGHT(Table1[[#This Row],[Category and Sub-Category]],LEN(Table1[[#This Row],[Category and Sub-Category]])-FIND("/",Table1[[#This Row],[Category and Sub-Category]]))</f>
        <v>fiction</v>
      </c>
      <c r="S763" s="13">
        <f>(((Table1[[#This Row],[launched_at]]/60)/60)/24)+DATE(1970,1,1)</f>
        <v>41642.751458333332</v>
      </c>
      <c r="T763" s="13">
        <f>(((Table1[[#This Row],[deadline]]/60)/60)/24)+DATE(1970,1,1)</f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Table1[[#This Row],[pledged]]/Table1[[#This Row],[goal]]</f>
        <v>0</v>
      </c>
      <c r="P764" s="8">
        <f>IFERROR(Table1[[#This Row],[pledged]]/Table1[[#This Row],[backers_count]],0)</f>
        <v>0</v>
      </c>
      <c r="Q764" t="str">
        <f>LEFT(Table1[[#This Row],[Category and Sub-Category]],FIND("/",Table1[[#This Row],[Category and Sub-Category]])-1)</f>
        <v>publishing</v>
      </c>
      <c r="R764" t="str">
        <f>RIGHT(Table1[[#This Row],[Category and Sub-Category]],LEN(Table1[[#This Row],[Category and Sub-Category]])-FIND("/",Table1[[#This Row],[Category and Sub-Category]]))</f>
        <v>fiction</v>
      </c>
      <c r="S764" s="13">
        <f>(((Table1[[#This Row],[launched_at]]/60)/60)/24)+DATE(1970,1,1)</f>
        <v>42690.858449074076</v>
      </c>
      <c r="T764" s="13">
        <f>(((Table1[[#This Row],[deadline]]/60)/60)/24)+DATE(1970,1,1)</f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Table1[[#This Row],[pledged]]/Table1[[#This Row],[goal]]</f>
        <v>1.1655011655011655E-3</v>
      </c>
      <c r="P765" s="8">
        <f>IFERROR(Table1[[#This Row],[pledged]]/Table1[[#This Row],[backers_count]],0)</f>
        <v>5</v>
      </c>
      <c r="Q765" t="str">
        <f>LEFT(Table1[[#This Row],[Category and Sub-Category]],FIND("/",Table1[[#This Row],[Category and Sub-Category]])-1)</f>
        <v>publishing</v>
      </c>
      <c r="R765" t="str">
        <f>RIGHT(Table1[[#This Row],[Category and Sub-Category]],LEN(Table1[[#This Row],[Category and Sub-Category]])-FIND("/",Table1[[#This Row],[Category and Sub-Category]]))</f>
        <v>fiction</v>
      </c>
      <c r="S765" s="13">
        <f>(((Table1[[#This Row],[launched_at]]/60)/60)/24)+DATE(1970,1,1)</f>
        <v>41471.446851851848</v>
      </c>
      <c r="T765" s="13">
        <f>(((Table1[[#This Row],[deadline]]/60)/60)/24)+DATE(1970,1,1)</f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Table1[[#This Row],[pledged]]/Table1[[#This Row],[goal]]</f>
        <v>0</v>
      </c>
      <c r="P766" s="8">
        <f>IFERROR(Table1[[#This Row],[pledged]]/Table1[[#This Row],[backers_count]],0)</f>
        <v>0</v>
      </c>
      <c r="Q766" t="str">
        <f>LEFT(Table1[[#This Row],[Category and Sub-Category]],FIND("/",Table1[[#This Row],[Category and Sub-Category]])-1)</f>
        <v>publishing</v>
      </c>
      <c r="R766" t="str">
        <f>RIGHT(Table1[[#This Row],[Category and Sub-Category]],LEN(Table1[[#This Row],[Category and Sub-Category]])-FIND("/",Table1[[#This Row],[Category and Sub-Category]]))</f>
        <v>fiction</v>
      </c>
      <c r="S766" s="13">
        <f>(((Table1[[#This Row],[launched_at]]/60)/60)/24)+DATE(1970,1,1)</f>
        <v>42227.173159722224</v>
      </c>
      <c r="T766" s="13">
        <f>(((Table1[[#This Row],[deadline]]/60)/60)/24)+DATE(1970,1,1)</f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Table1[[#This Row],[pledged]]/Table1[[#This Row],[goal]]</f>
        <v>0.36014285714285715</v>
      </c>
      <c r="P767" s="8">
        <f>IFERROR(Table1[[#This Row],[pledged]]/Table1[[#This Row],[backers_count]],0)</f>
        <v>57.295454545454547</v>
      </c>
      <c r="Q767" t="str">
        <f>LEFT(Table1[[#This Row],[Category and Sub-Category]],FIND("/",Table1[[#This Row],[Category and Sub-Category]])-1)</f>
        <v>publishing</v>
      </c>
      <c r="R767" t="str">
        <f>RIGHT(Table1[[#This Row],[Category and Sub-Category]],LEN(Table1[[#This Row],[Category and Sub-Category]])-FIND("/",Table1[[#This Row],[Category and Sub-Category]]))</f>
        <v>fiction</v>
      </c>
      <c r="S767" s="13">
        <f>(((Table1[[#This Row],[launched_at]]/60)/60)/24)+DATE(1970,1,1)</f>
        <v>41901.542638888888</v>
      </c>
      <c r="T767" s="13">
        <f>(((Table1[[#This Row],[deadline]]/60)/60)/24)+DATE(1970,1,1)</f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Table1[[#This Row],[pledged]]/Table1[[#This Row],[goal]]</f>
        <v>0</v>
      </c>
      <c r="P768" s="8">
        <f>IFERROR(Table1[[#This Row],[pledged]]/Table1[[#This Row],[backers_count]],0)</f>
        <v>0</v>
      </c>
      <c r="Q768" t="str">
        <f>LEFT(Table1[[#This Row],[Category and Sub-Category]],FIND("/",Table1[[#This Row],[Category and Sub-Category]])-1)</f>
        <v>publishing</v>
      </c>
      <c r="R768" t="str">
        <f>RIGHT(Table1[[#This Row],[Category and Sub-Category]],LEN(Table1[[#This Row],[Category and Sub-Category]])-FIND("/",Table1[[#This Row],[Category and Sub-Category]]))</f>
        <v>fiction</v>
      </c>
      <c r="S768" s="13">
        <f>(((Table1[[#This Row],[launched_at]]/60)/60)/24)+DATE(1970,1,1)</f>
        <v>42021.783368055556</v>
      </c>
      <c r="T768" s="13">
        <f>(((Table1[[#This Row],[deadline]]/60)/60)/24)+DATE(1970,1,1)</f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Table1[[#This Row],[pledged]]/Table1[[#This Row],[goal]]</f>
        <v>3.5400000000000001E-2</v>
      </c>
      <c r="P769" s="8">
        <f>IFERROR(Table1[[#This Row],[pledged]]/Table1[[#This Row],[backers_count]],0)</f>
        <v>59</v>
      </c>
      <c r="Q769" t="str">
        <f>LEFT(Table1[[#This Row],[Category and Sub-Category]],FIND("/",Table1[[#This Row],[Category and Sub-Category]])-1)</f>
        <v>publishing</v>
      </c>
      <c r="R769" t="str">
        <f>RIGHT(Table1[[#This Row],[Category and Sub-Category]],LEN(Table1[[#This Row],[Category and Sub-Category]])-FIND("/",Table1[[#This Row],[Category and Sub-Category]]))</f>
        <v>fiction</v>
      </c>
      <c r="S769" s="13">
        <f>(((Table1[[#This Row],[launched_at]]/60)/60)/24)+DATE(1970,1,1)</f>
        <v>42115.143634259264</v>
      </c>
      <c r="T769" s="13">
        <f>(((Table1[[#This Row],[deadline]]/60)/60)/24)+DATE(1970,1,1)</f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Table1[[#This Row],[pledged]]/Table1[[#This Row],[goal]]</f>
        <v>0</v>
      </c>
      <c r="P770" s="8">
        <f>IFERROR(Table1[[#This Row],[pledged]]/Table1[[#This Row],[backers_count]],0)</f>
        <v>0</v>
      </c>
      <c r="Q770" t="str">
        <f>LEFT(Table1[[#This Row],[Category and Sub-Category]],FIND("/",Table1[[#This Row],[Category and Sub-Category]])-1)</f>
        <v>publishing</v>
      </c>
      <c r="R770" t="str">
        <f>RIGHT(Table1[[#This Row],[Category and Sub-Category]],LEN(Table1[[#This Row],[Category and Sub-Category]])-FIND("/",Table1[[#This Row],[Category and Sub-Category]]))</f>
        <v>fiction</v>
      </c>
      <c r="S770" s="13">
        <f>(((Table1[[#This Row],[launched_at]]/60)/60)/24)+DATE(1970,1,1)</f>
        <v>41594.207060185188</v>
      </c>
      <c r="T770" s="13">
        <f>(((Table1[[#This Row],[deadline]]/60)/60)/24)+DATE(1970,1,1)</f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Table1[[#This Row],[pledged]]/Table1[[#This Row],[goal]]</f>
        <v>0.41399999999999998</v>
      </c>
      <c r="P771" s="8">
        <f>IFERROR(Table1[[#This Row],[pledged]]/Table1[[#This Row],[backers_count]],0)</f>
        <v>31.846153846153847</v>
      </c>
      <c r="Q771" t="str">
        <f>LEFT(Table1[[#This Row],[Category and Sub-Category]],FIND("/",Table1[[#This Row],[Category and Sub-Category]])-1)</f>
        <v>publishing</v>
      </c>
      <c r="R771" t="str">
        <f>RIGHT(Table1[[#This Row],[Category and Sub-Category]],LEN(Table1[[#This Row],[Category and Sub-Category]])-FIND("/",Table1[[#This Row],[Category and Sub-Category]]))</f>
        <v>fiction</v>
      </c>
      <c r="S771" s="13">
        <f>(((Table1[[#This Row],[launched_at]]/60)/60)/24)+DATE(1970,1,1)</f>
        <v>41604.996458333335</v>
      </c>
      <c r="T771" s="13">
        <f>(((Table1[[#This Row],[deadline]]/60)/60)/24)+DATE(1970,1,1)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Table1[[#This Row],[pledged]]/Table1[[#This Row],[goal]]</f>
        <v>0</v>
      </c>
      <c r="P772" s="8">
        <f>IFERROR(Table1[[#This Row],[pledged]]/Table1[[#This Row],[backers_count]],0)</f>
        <v>0</v>
      </c>
      <c r="Q772" t="str">
        <f>LEFT(Table1[[#This Row],[Category and Sub-Category]],FIND("/",Table1[[#This Row],[Category and Sub-Category]])-1)</f>
        <v>publishing</v>
      </c>
      <c r="R772" t="str">
        <f>RIGHT(Table1[[#This Row],[Category and Sub-Category]],LEN(Table1[[#This Row],[Category and Sub-Category]])-FIND("/",Table1[[#This Row],[Category and Sub-Category]]))</f>
        <v>fiction</v>
      </c>
      <c r="S772" s="13">
        <f>(((Table1[[#This Row],[launched_at]]/60)/60)/24)+DATE(1970,1,1)</f>
        <v>41289.999641203707</v>
      </c>
      <c r="T772" s="13">
        <f>(((Table1[[#This Row],[deadline]]/60)/60)/24)+DATE(1970,1,1)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Table1[[#This Row],[pledged]]/Table1[[#This Row],[goal]]</f>
        <v>2.631578947368421E-4</v>
      </c>
      <c r="P773" s="8">
        <f>IFERROR(Table1[[#This Row],[pledged]]/Table1[[#This Row],[backers_count]],0)</f>
        <v>10</v>
      </c>
      <c r="Q773" t="str">
        <f>LEFT(Table1[[#This Row],[Category and Sub-Category]],FIND("/",Table1[[#This Row],[Category and Sub-Category]])-1)</f>
        <v>publishing</v>
      </c>
      <c r="R773" t="str">
        <f>RIGHT(Table1[[#This Row],[Category and Sub-Category]],LEN(Table1[[#This Row],[Category and Sub-Category]])-FIND("/",Table1[[#This Row],[Category and Sub-Category]]))</f>
        <v>fiction</v>
      </c>
      <c r="S773" s="13">
        <f>(((Table1[[#This Row],[launched_at]]/60)/60)/24)+DATE(1970,1,1)</f>
        <v>42349.824097222227</v>
      </c>
      <c r="T773" s="13">
        <f>(((Table1[[#This Row],[deadline]]/60)/60)/24)+DATE(1970,1,1)</f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Table1[[#This Row],[pledged]]/Table1[[#This Row],[goal]]</f>
        <v>3.3333333333333333E-2</v>
      </c>
      <c r="P774" s="8">
        <f>IFERROR(Table1[[#This Row],[pledged]]/Table1[[#This Row],[backers_count]],0)</f>
        <v>50</v>
      </c>
      <c r="Q774" t="str">
        <f>LEFT(Table1[[#This Row],[Category and Sub-Category]],FIND("/",Table1[[#This Row],[Category and Sub-Category]])-1)</f>
        <v>publishing</v>
      </c>
      <c r="R774" t="str">
        <f>RIGHT(Table1[[#This Row],[Category and Sub-Category]],LEN(Table1[[#This Row],[Category and Sub-Category]])-FIND("/",Table1[[#This Row],[Category and Sub-Category]]))</f>
        <v>fiction</v>
      </c>
      <c r="S774" s="13">
        <f>(((Table1[[#This Row],[launched_at]]/60)/60)/24)+DATE(1970,1,1)</f>
        <v>40068.056932870371</v>
      </c>
      <c r="T774" s="13">
        <f>(((Table1[[#This Row],[deadline]]/60)/60)/24)+DATE(1970,1,1)</f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Table1[[#This Row],[pledged]]/Table1[[#This Row],[goal]]</f>
        <v>8.5129023676509714E-3</v>
      </c>
      <c r="P775" s="8">
        <f>IFERROR(Table1[[#This Row],[pledged]]/Table1[[#This Row],[backers_count]],0)</f>
        <v>16</v>
      </c>
      <c r="Q775" t="str">
        <f>LEFT(Table1[[#This Row],[Category and Sub-Category]],FIND("/",Table1[[#This Row],[Category and Sub-Category]])-1)</f>
        <v>publishing</v>
      </c>
      <c r="R775" t="str">
        <f>RIGHT(Table1[[#This Row],[Category and Sub-Category]],LEN(Table1[[#This Row],[Category and Sub-Category]])-FIND("/",Table1[[#This Row],[Category and Sub-Category]]))</f>
        <v>fiction</v>
      </c>
      <c r="S775" s="13">
        <f>(((Table1[[#This Row],[launched_at]]/60)/60)/24)+DATE(1970,1,1)</f>
        <v>42100.735937499994</v>
      </c>
      <c r="T775" s="13">
        <f>(((Table1[[#This Row],[deadline]]/60)/60)/24)+DATE(1970,1,1)</f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Table1[[#This Row],[pledged]]/Table1[[#This Row],[goal]]</f>
        <v>0.70199999999999996</v>
      </c>
      <c r="P776" s="8">
        <f>IFERROR(Table1[[#This Row],[pledged]]/Table1[[#This Row],[backers_count]],0)</f>
        <v>39</v>
      </c>
      <c r="Q776" t="str">
        <f>LEFT(Table1[[#This Row],[Category and Sub-Category]],FIND("/",Table1[[#This Row],[Category and Sub-Category]])-1)</f>
        <v>publishing</v>
      </c>
      <c r="R776" t="str">
        <f>RIGHT(Table1[[#This Row],[Category and Sub-Category]],LEN(Table1[[#This Row],[Category and Sub-Category]])-FIND("/",Table1[[#This Row],[Category and Sub-Category]]))</f>
        <v>fiction</v>
      </c>
      <c r="S776" s="13">
        <f>(((Table1[[#This Row],[launched_at]]/60)/60)/24)+DATE(1970,1,1)</f>
        <v>41663.780300925922</v>
      </c>
      <c r="T776" s="13">
        <f>(((Table1[[#This Row],[deadline]]/60)/60)/24)+DATE(1970,1,1)</f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Table1[[#This Row],[pledged]]/Table1[[#This Row],[goal]]</f>
        <v>1.7000000000000001E-2</v>
      </c>
      <c r="P777" s="8">
        <f>IFERROR(Table1[[#This Row],[pledged]]/Table1[[#This Row],[backers_count]],0)</f>
        <v>34</v>
      </c>
      <c r="Q777" t="str">
        <f>LEFT(Table1[[#This Row],[Category and Sub-Category]],FIND("/",Table1[[#This Row],[Category and Sub-Category]])-1)</f>
        <v>publishing</v>
      </c>
      <c r="R777" t="str">
        <f>RIGHT(Table1[[#This Row],[Category and Sub-Category]],LEN(Table1[[#This Row],[Category and Sub-Category]])-FIND("/",Table1[[#This Row],[Category and Sub-Category]]))</f>
        <v>fiction</v>
      </c>
      <c r="S777" s="13">
        <f>(((Table1[[#This Row],[launched_at]]/60)/60)/24)+DATE(1970,1,1)</f>
        <v>40863.060127314813</v>
      </c>
      <c r="T777" s="13">
        <f>(((Table1[[#This Row],[deadline]]/60)/60)/24)+DATE(1970,1,1)</f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Table1[[#This Row],[pledged]]/Table1[[#This Row],[goal]]</f>
        <v>0.51400000000000001</v>
      </c>
      <c r="P778" s="8">
        <f>IFERROR(Table1[[#This Row],[pledged]]/Table1[[#This Row],[backers_count]],0)</f>
        <v>63.122807017543863</v>
      </c>
      <c r="Q778" t="str">
        <f>LEFT(Table1[[#This Row],[Category and Sub-Category]],FIND("/",Table1[[#This Row],[Category and Sub-Category]])-1)</f>
        <v>publishing</v>
      </c>
      <c r="R778" t="str">
        <f>RIGHT(Table1[[#This Row],[Category and Sub-Category]],LEN(Table1[[#This Row],[Category and Sub-Category]])-FIND("/",Table1[[#This Row],[Category and Sub-Category]]))</f>
        <v>fiction</v>
      </c>
      <c r="S778" s="13">
        <f>(((Table1[[#This Row],[launched_at]]/60)/60)/24)+DATE(1970,1,1)</f>
        <v>42250.685706018514</v>
      </c>
      <c r="T778" s="13">
        <f>(((Table1[[#This Row],[deadline]]/60)/60)/24)+DATE(1970,1,1)</f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Table1[[#This Row],[pledged]]/Table1[[#This Row],[goal]]</f>
        <v>7.0000000000000001E-3</v>
      </c>
      <c r="P779" s="8">
        <f>IFERROR(Table1[[#This Row],[pledged]]/Table1[[#This Row],[backers_count]],0)</f>
        <v>7</v>
      </c>
      <c r="Q779" t="str">
        <f>LEFT(Table1[[#This Row],[Category and Sub-Category]],FIND("/",Table1[[#This Row],[Category and Sub-Category]])-1)</f>
        <v>publishing</v>
      </c>
      <c r="R779" t="str">
        <f>RIGHT(Table1[[#This Row],[Category and Sub-Category]],LEN(Table1[[#This Row],[Category and Sub-Category]])-FIND("/",Table1[[#This Row],[Category and Sub-Category]]))</f>
        <v>fiction</v>
      </c>
      <c r="S779" s="13">
        <f>(((Table1[[#This Row],[launched_at]]/60)/60)/24)+DATE(1970,1,1)</f>
        <v>41456.981215277774</v>
      </c>
      <c r="T779" s="13">
        <f>(((Table1[[#This Row],[deadline]]/60)/60)/24)+DATE(1970,1,1)</f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Table1[[#This Row],[pledged]]/Table1[[#This Row],[goal]]</f>
        <v>4.0000000000000001E-3</v>
      </c>
      <c r="P780" s="8">
        <f>IFERROR(Table1[[#This Row],[pledged]]/Table1[[#This Row],[backers_count]],0)</f>
        <v>2</v>
      </c>
      <c r="Q780" t="str">
        <f>LEFT(Table1[[#This Row],[Category and Sub-Category]],FIND("/",Table1[[#This Row],[Category and Sub-Category]])-1)</f>
        <v>publishing</v>
      </c>
      <c r="R780" t="str">
        <f>RIGHT(Table1[[#This Row],[Category and Sub-Category]],LEN(Table1[[#This Row],[Category and Sub-Category]])-FIND("/",Table1[[#This Row],[Category and Sub-Category]]))</f>
        <v>fiction</v>
      </c>
      <c r="S780" s="13">
        <f>(((Table1[[#This Row],[launched_at]]/60)/60)/24)+DATE(1970,1,1)</f>
        <v>41729.702314814815</v>
      </c>
      <c r="T780" s="13">
        <f>(((Table1[[#This Row],[deadline]]/60)/60)/24)+DATE(1970,1,1)</f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Table1[[#This Row],[pledged]]/Table1[[#This Row],[goal]]</f>
        <v>2.6666666666666668E-2</v>
      </c>
      <c r="P781" s="8">
        <f>IFERROR(Table1[[#This Row],[pledged]]/Table1[[#This Row],[backers_count]],0)</f>
        <v>66.666666666666671</v>
      </c>
      <c r="Q781" t="str">
        <f>LEFT(Table1[[#This Row],[Category and Sub-Category]],FIND("/",Table1[[#This Row],[Category and Sub-Category]])-1)</f>
        <v>publishing</v>
      </c>
      <c r="R781" t="str">
        <f>RIGHT(Table1[[#This Row],[Category and Sub-Category]],LEN(Table1[[#This Row],[Category and Sub-Category]])-FIND("/",Table1[[#This Row],[Category and Sub-Category]]))</f>
        <v>fiction</v>
      </c>
      <c r="S781" s="13">
        <f>(((Table1[[#This Row],[launched_at]]/60)/60)/24)+DATE(1970,1,1)</f>
        <v>40436.68408564815</v>
      </c>
      <c r="T781" s="13">
        <f>(((Table1[[#This Row],[deadline]]/60)/60)/24)+DATE(1970,1,1)</f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Table1[[#This Row],[pledged]]/Table1[[#This Row],[goal]]</f>
        <v>1.04</v>
      </c>
      <c r="P782" s="8">
        <f>IFERROR(Table1[[#This Row],[pledged]]/Table1[[#This Row],[backers_count]],0)</f>
        <v>38.518518518518519</v>
      </c>
      <c r="Q782" t="str">
        <f>LEFT(Table1[[#This Row],[Category and Sub-Category]],FIND("/",Table1[[#This Row],[Category and Sub-Category]])-1)</f>
        <v>music</v>
      </c>
      <c r="R782" t="str">
        <f>RIGHT(Table1[[#This Row],[Category and Sub-Category]],LEN(Table1[[#This Row],[Category and Sub-Category]])-FIND("/",Table1[[#This Row],[Category and Sub-Category]]))</f>
        <v>rock</v>
      </c>
      <c r="S782" s="13">
        <f>(((Table1[[#This Row],[launched_at]]/60)/60)/24)+DATE(1970,1,1)</f>
        <v>40636.673900462964</v>
      </c>
      <c r="T782" s="13">
        <f>(((Table1[[#This Row],[deadline]]/60)/60)/24)+DATE(1970,1,1)</f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Table1[[#This Row],[pledged]]/Table1[[#This Row],[goal]]</f>
        <v>1.3315375</v>
      </c>
      <c r="P783" s="8">
        <f>IFERROR(Table1[[#This Row],[pledged]]/Table1[[#This Row],[backers_count]],0)</f>
        <v>42.609200000000001</v>
      </c>
      <c r="Q783" t="str">
        <f>LEFT(Table1[[#This Row],[Category and Sub-Category]],FIND("/",Table1[[#This Row],[Category and Sub-Category]])-1)</f>
        <v>music</v>
      </c>
      <c r="R783" t="str">
        <f>RIGHT(Table1[[#This Row],[Category and Sub-Category]],LEN(Table1[[#This Row],[Category and Sub-Category]])-FIND("/",Table1[[#This Row],[Category and Sub-Category]]))</f>
        <v>rock</v>
      </c>
      <c r="S783" s="13">
        <f>(((Table1[[#This Row],[launched_at]]/60)/60)/24)+DATE(1970,1,1)</f>
        <v>41403.000856481485</v>
      </c>
      <c r="T783" s="13">
        <f>(((Table1[[#This Row],[deadline]]/60)/60)/24)+DATE(1970,1,1)</f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Table1[[#This Row],[pledged]]/Table1[[#This Row],[goal]]</f>
        <v>1</v>
      </c>
      <c r="P784" s="8">
        <f>IFERROR(Table1[[#This Row],[pledged]]/Table1[[#This Row],[backers_count]],0)</f>
        <v>50</v>
      </c>
      <c r="Q784" t="str">
        <f>LEFT(Table1[[#This Row],[Category and Sub-Category]],FIND("/",Table1[[#This Row],[Category and Sub-Category]])-1)</f>
        <v>music</v>
      </c>
      <c r="R784" t="str">
        <f>RIGHT(Table1[[#This Row],[Category and Sub-Category]],LEN(Table1[[#This Row],[Category and Sub-Category]])-FIND("/",Table1[[#This Row],[Category and Sub-Category]]))</f>
        <v>rock</v>
      </c>
      <c r="S784" s="13">
        <f>(((Table1[[#This Row],[launched_at]]/60)/60)/24)+DATE(1970,1,1)</f>
        <v>41116.758125</v>
      </c>
      <c r="T784" s="13">
        <f>(((Table1[[#This Row],[deadline]]/60)/60)/24)+DATE(1970,1,1)</f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Table1[[#This Row],[pledged]]/Table1[[#This Row],[goal]]</f>
        <v>1.4813333333333334</v>
      </c>
      <c r="P785" s="8">
        <f>IFERROR(Table1[[#This Row],[pledged]]/Table1[[#This Row],[backers_count]],0)</f>
        <v>63.485714285714288</v>
      </c>
      <c r="Q785" t="str">
        <f>LEFT(Table1[[#This Row],[Category and Sub-Category]],FIND("/",Table1[[#This Row],[Category and Sub-Category]])-1)</f>
        <v>music</v>
      </c>
      <c r="R785" t="str">
        <f>RIGHT(Table1[[#This Row],[Category and Sub-Category]],LEN(Table1[[#This Row],[Category and Sub-Category]])-FIND("/",Table1[[#This Row],[Category and Sub-Category]]))</f>
        <v>rock</v>
      </c>
      <c r="S785" s="13">
        <f>(((Table1[[#This Row],[launched_at]]/60)/60)/24)+DATE(1970,1,1)</f>
        <v>40987.773715277777</v>
      </c>
      <c r="T785" s="13">
        <f>(((Table1[[#This Row],[deadline]]/60)/60)/24)+DATE(1970,1,1)</f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Table1[[#This Row],[pledged]]/Table1[[#This Row],[goal]]</f>
        <v>1.0249999999999999</v>
      </c>
      <c r="P786" s="8">
        <f>IFERROR(Table1[[#This Row],[pledged]]/Table1[[#This Row],[backers_count]],0)</f>
        <v>102.5</v>
      </c>
      <c r="Q786" t="str">
        <f>LEFT(Table1[[#This Row],[Category and Sub-Category]],FIND("/",Table1[[#This Row],[Category and Sub-Category]])-1)</f>
        <v>music</v>
      </c>
      <c r="R786" t="str">
        <f>RIGHT(Table1[[#This Row],[Category and Sub-Category]],LEN(Table1[[#This Row],[Category and Sub-Category]])-FIND("/",Table1[[#This Row],[Category and Sub-Category]]))</f>
        <v>rock</v>
      </c>
      <c r="S786" s="13">
        <f>(((Table1[[#This Row],[launched_at]]/60)/60)/24)+DATE(1970,1,1)</f>
        <v>41675.149525462963</v>
      </c>
      <c r="T786" s="13">
        <f>(((Table1[[#This Row],[deadline]]/60)/60)/24)+DATE(1970,1,1)</f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Table1[[#This Row],[pledged]]/Table1[[#This Row],[goal]]</f>
        <v>1.8062799999999999</v>
      </c>
      <c r="P787" s="8">
        <f>IFERROR(Table1[[#This Row],[pledged]]/Table1[[#This Row],[backers_count]],0)</f>
        <v>31.142758620689655</v>
      </c>
      <c r="Q787" t="str">
        <f>LEFT(Table1[[#This Row],[Category and Sub-Category]],FIND("/",Table1[[#This Row],[Category and Sub-Category]])-1)</f>
        <v>music</v>
      </c>
      <c r="R787" t="str">
        <f>RIGHT(Table1[[#This Row],[Category and Sub-Category]],LEN(Table1[[#This Row],[Category and Sub-Category]])-FIND("/",Table1[[#This Row],[Category and Sub-Category]]))</f>
        <v>rock</v>
      </c>
      <c r="S787" s="13">
        <f>(((Table1[[#This Row],[launched_at]]/60)/60)/24)+DATE(1970,1,1)</f>
        <v>41303.593923611108</v>
      </c>
      <c r="T787" s="13">
        <f>(((Table1[[#This Row],[deadline]]/60)/60)/24)+DATE(1970,1,1)</f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Table1[[#This Row],[pledged]]/Table1[[#This Row],[goal]]</f>
        <v>1.4279999999999999</v>
      </c>
      <c r="P788" s="8">
        <f>IFERROR(Table1[[#This Row],[pledged]]/Table1[[#This Row],[backers_count]],0)</f>
        <v>162.27272727272728</v>
      </c>
      <c r="Q788" t="str">
        <f>LEFT(Table1[[#This Row],[Category and Sub-Category]],FIND("/",Table1[[#This Row],[Category and Sub-Category]])-1)</f>
        <v>music</v>
      </c>
      <c r="R788" t="str">
        <f>RIGHT(Table1[[#This Row],[Category and Sub-Category]],LEN(Table1[[#This Row],[Category and Sub-Category]])-FIND("/",Table1[[#This Row],[Category and Sub-Category]]))</f>
        <v>rock</v>
      </c>
      <c r="S788" s="13">
        <f>(((Table1[[#This Row],[launched_at]]/60)/60)/24)+DATE(1970,1,1)</f>
        <v>40983.055949074071</v>
      </c>
      <c r="T788" s="13">
        <f>(((Table1[[#This Row],[deadline]]/60)/60)/24)+DATE(1970,1,1)</f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Table1[[#This Row],[pledged]]/Table1[[#This Row],[goal]]</f>
        <v>1.1416666666666666</v>
      </c>
      <c r="P789" s="8">
        <f>IFERROR(Table1[[#This Row],[pledged]]/Table1[[#This Row],[backers_count]],0)</f>
        <v>80.588235294117652</v>
      </c>
      <c r="Q789" t="str">
        <f>LEFT(Table1[[#This Row],[Category and Sub-Category]],FIND("/",Table1[[#This Row],[Category and Sub-Category]])-1)</f>
        <v>music</v>
      </c>
      <c r="R789" t="str">
        <f>RIGHT(Table1[[#This Row],[Category and Sub-Category]],LEN(Table1[[#This Row],[Category and Sub-Category]])-FIND("/",Table1[[#This Row],[Category and Sub-Category]]))</f>
        <v>rock</v>
      </c>
      <c r="S789" s="13">
        <f>(((Table1[[#This Row],[launched_at]]/60)/60)/24)+DATE(1970,1,1)</f>
        <v>41549.627615740741</v>
      </c>
      <c r="T789" s="13">
        <f>(((Table1[[#This Row],[deadline]]/60)/60)/24)+DATE(1970,1,1)</f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Table1[[#This Row],[pledged]]/Table1[[#This Row],[goal]]</f>
        <v>2.03505</v>
      </c>
      <c r="P790" s="8">
        <f>IFERROR(Table1[[#This Row],[pledged]]/Table1[[#This Row],[backers_count]],0)</f>
        <v>59.85441176470588</v>
      </c>
      <c r="Q790" t="str">
        <f>LEFT(Table1[[#This Row],[Category and Sub-Category]],FIND("/",Table1[[#This Row],[Category and Sub-Category]])-1)</f>
        <v>music</v>
      </c>
      <c r="R790" t="str">
        <f>RIGHT(Table1[[#This Row],[Category and Sub-Category]],LEN(Table1[[#This Row],[Category and Sub-Category]])-FIND("/",Table1[[#This Row],[Category and Sub-Category]]))</f>
        <v>rock</v>
      </c>
      <c r="S790" s="13">
        <f>(((Table1[[#This Row],[launched_at]]/60)/60)/24)+DATE(1970,1,1)</f>
        <v>41059.006805555553</v>
      </c>
      <c r="T790" s="13">
        <f>(((Table1[[#This Row],[deadline]]/60)/60)/24)+DATE(1970,1,1)</f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Table1[[#This Row],[pledged]]/Table1[[#This Row],[goal]]</f>
        <v>1.0941176470588236</v>
      </c>
      <c r="P791" s="8">
        <f>IFERROR(Table1[[#This Row],[pledged]]/Table1[[#This Row],[backers_count]],0)</f>
        <v>132.85714285714286</v>
      </c>
      <c r="Q791" t="str">
        <f>LEFT(Table1[[#This Row],[Category and Sub-Category]],FIND("/",Table1[[#This Row],[Category and Sub-Category]])-1)</f>
        <v>music</v>
      </c>
      <c r="R791" t="str">
        <f>RIGHT(Table1[[#This Row],[Category and Sub-Category]],LEN(Table1[[#This Row],[Category and Sub-Category]])-FIND("/",Table1[[#This Row],[Category and Sub-Category]]))</f>
        <v>rock</v>
      </c>
      <c r="S791" s="13">
        <f>(((Table1[[#This Row],[launched_at]]/60)/60)/24)+DATE(1970,1,1)</f>
        <v>41277.186111111114</v>
      </c>
      <c r="T791" s="13">
        <f>(((Table1[[#This Row],[deadline]]/60)/60)/24)+DATE(1970,1,1)</f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Table1[[#This Row],[pledged]]/Table1[[#This Row],[goal]]</f>
        <v>1.443746</v>
      </c>
      <c r="P792" s="8">
        <f>IFERROR(Table1[[#This Row],[pledged]]/Table1[[#This Row],[backers_count]],0)</f>
        <v>92.547820512820508</v>
      </c>
      <c r="Q792" t="str">
        <f>LEFT(Table1[[#This Row],[Category and Sub-Category]],FIND("/",Table1[[#This Row],[Category and Sub-Category]])-1)</f>
        <v>music</v>
      </c>
      <c r="R792" t="str">
        <f>RIGHT(Table1[[#This Row],[Category and Sub-Category]],LEN(Table1[[#This Row],[Category and Sub-Category]])-FIND("/",Table1[[#This Row],[Category and Sub-Category]]))</f>
        <v>rock</v>
      </c>
      <c r="S792" s="13">
        <f>(((Table1[[#This Row],[launched_at]]/60)/60)/24)+DATE(1970,1,1)</f>
        <v>41276.047905092593</v>
      </c>
      <c r="T792" s="13">
        <f>(((Table1[[#This Row],[deadline]]/60)/60)/24)+DATE(1970,1,1)</f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Table1[[#This Row],[pledged]]/Table1[[#This Row],[goal]]</f>
        <v>1.0386666666666666</v>
      </c>
      <c r="P793" s="8">
        <f>IFERROR(Table1[[#This Row],[pledged]]/Table1[[#This Row],[backers_count]],0)</f>
        <v>60.859375</v>
      </c>
      <c r="Q793" t="str">
        <f>LEFT(Table1[[#This Row],[Category and Sub-Category]],FIND("/",Table1[[#This Row],[Category and Sub-Category]])-1)</f>
        <v>music</v>
      </c>
      <c r="R793" t="str">
        <f>RIGHT(Table1[[#This Row],[Category and Sub-Category]],LEN(Table1[[#This Row],[Category and Sub-Category]])-FIND("/",Table1[[#This Row],[Category and Sub-Category]]))</f>
        <v>rock</v>
      </c>
      <c r="S793" s="13">
        <f>(((Table1[[#This Row],[launched_at]]/60)/60)/24)+DATE(1970,1,1)</f>
        <v>41557.780624999999</v>
      </c>
      <c r="T793" s="13">
        <f>(((Table1[[#This Row],[deadline]]/60)/60)/24)+DATE(1970,1,1)</f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Table1[[#This Row],[pledged]]/Table1[[#This Row],[goal]]</f>
        <v>1.0044440000000001</v>
      </c>
      <c r="P794" s="8">
        <f>IFERROR(Table1[[#This Row],[pledged]]/Table1[[#This Row],[backers_count]],0)</f>
        <v>41.851833333333339</v>
      </c>
      <c r="Q794" t="str">
        <f>LEFT(Table1[[#This Row],[Category and Sub-Category]],FIND("/",Table1[[#This Row],[Category and Sub-Category]])-1)</f>
        <v>music</v>
      </c>
      <c r="R794" t="str">
        <f>RIGHT(Table1[[#This Row],[Category and Sub-Category]],LEN(Table1[[#This Row],[Category and Sub-Category]])-FIND("/",Table1[[#This Row],[Category and Sub-Category]]))</f>
        <v>rock</v>
      </c>
      <c r="S794" s="13">
        <f>(((Table1[[#This Row],[launched_at]]/60)/60)/24)+DATE(1970,1,1)</f>
        <v>41555.873645833337</v>
      </c>
      <c r="T794" s="13">
        <f>(((Table1[[#This Row],[deadline]]/60)/60)/24)+DATE(1970,1,1)</f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Table1[[#This Row],[pledged]]/Table1[[#This Row],[goal]]</f>
        <v>1.0277927272727272</v>
      </c>
      <c r="P795" s="8">
        <f>IFERROR(Table1[[#This Row],[pledged]]/Table1[[#This Row],[backers_count]],0)</f>
        <v>88.325937499999995</v>
      </c>
      <c r="Q795" t="str">
        <f>LEFT(Table1[[#This Row],[Category and Sub-Category]],FIND("/",Table1[[#This Row],[Category and Sub-Category]])-1)</f>
        <v>music</v>
      </c>
      <c r="R795" t="str">
        <f>RIGHT(Table1[[#This Row],[Category and Sub-Category]],LEN(Table1[[#This Row],[Category and Sub-Category]])-FIND("/",Table1[[#This Row],[Category and Sub-Category]]))</f>
        <v>rock</v>
      </c>
      <c r="S795" s="13">
        <f>(((Table1[[#This Row],[launched_at]]/60)/60)/24)+DATE(1970,1,1)</f>
        <v>41442.741249999999</v>
      </c>
      <c r="T795" s="13">
        <f>(((Table1[[#This Row],[deadline]]/60)/60)/24)+DATE(1970,1,1)</f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Table1[[#This Row],[pledged]]/Table1[[#This Row],[goal]]</f>
        <v>1.0531250000000001</v>
      </c>
      <c r="P796" s="8">
        <f>IFERROR(Table1[[#This Row],[pledged]]/Table1[[#This Row],[backers_count]],0)</f>
        <v>158.96226415094338</v>
      </c>
      <c r="Q796" t="str">
        <f>LEFT(Table1[[#This Row],[Category and Sub-Category]],FIND("/",Table1[[#This Row],[Category and Sub-Category]])-1)</f>
        <v>music</v>
      </c>
      <c r="R796" t="str">
        <f>RIGHT(Table1[[#This Row],[Category and Sub-Category]],LEN(Table1[[#This Row],[Category and Sub-Category]])-FIND("/",Table1[[#This Row],[Category and Sub-Category]]))</f>
        <v>rock</v>
      </c>
      <c r="S796" s="13">
        <f>(((Table1[[#This Row],[launched_at]]/60)/60)/24)+DATE(1970,1,1)</f>
        <v>40736.115011574075</v>
      </c>
      <c r="T796" s="13">
        <f>(((Table1[[#This Row],[deadline]]/60)/60)/24)+DATE(1970,1,1)</f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Table1[[#This Row],[pledged]]/Table1[[#This Row],[goal]]</f>
        <v>1.1178571428571429</v>
      </c>
      <c r="P797" s="8">
        <f>IFERROR(Table1[[#This Row],[pledged]]/Table1[[#This Row],[backers_count]],0)</f>
        <v>85.054347826086953</v>
      </c>
      <c r="Q797" t="str">
        <f>LEFT(Table1[[#This Row],[Category and Sub-Category]],FIND("/",Table1[[#This Row],[Category and Sub-Category]])-1)</f>
        <v>music</v>
      </c>
      <c r="R797" t="str">
        <f>RIGHT(Table1[[#This Row],[Category and Sub-Category]],LEN(Table1[[#This Row],[Category and Sub-Category]])-FIND("/",Table1[[#This Row],[Category and Sub-Category]]))</f>
        <v>rock</v>
      </c>
      <c r="S797" s="13">
        <f>(((Table1[[#This Row],[launched_at]]/60)/60)/24)+DATE(1970,1,1)</f>
        <v>40963.613032407404</v>
      </c>
      <c r="T797" s="13">
        <f>(((Table1[[#This Row],[deadline]]/60)/60)/24)+DATE(1970,1,1)</f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Table1[[#This Row],[pledged]]/Table1[[#This Row],[goal]]</f>
        <v>1.0135000000000001</v>
      </c>
      <c r="P798" s="8">
        <f>IFERROR(Table1[[#This Row],[pledged]]/Table1[[#This Row],[backers_count]],0)</f>
        <v>112.61111111111111</v>
      </c>
      <c r="Q798" t="str">
        <f>LEFT(Table1[[#This Row],[Category and Sub-Category]],FIND("/",Table1[[#This Row],[Category and Sub-Category]])-1)</f>
        <v>music</v>
      </c>
      <c r="R798" t="str">
        <f>RIGHT(Table1[[#This Row],[Category and Sub-Category]],LEN(Table1[[#This Row],[Category and Sub-Category]])-FIND("/",Table1[[#This Row],[Category and Sub-Category]]))</f>
        <v>rock</v>
      </c>
      <c r="S798" s="13">
        <f>(((Table1[[#This Row],[launched_at]]/60)/60)/24)+DATE(1970,1,1)</f>
        <v>41502.882928240739</v>
      </c>
      <c r="T798" s="13">
        <f>(((Table1[[#This Row],[deadline]]/60)/60)/24)+DATE(1970,1,1)</f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Table1[[#This Row],[pledged]]/Table1[[#This Row],[goal]]</f>
        <v>1.0753333333333333</v>
      </c>
      <c r="P799" s="8">
        <f>IFERROR(Table1[[#This Row],[pledged]]/Table1[[#This Row],[backers_count]],0)</f>
        <v>45.436619718309856</v>
      </c>
      <c r="Q799" t="str">
        <f>LEFT(Table1[[#This Row],[Category and Sub-Category]],FIND("/",Table1[[#This Row],[Category and Sub-Category]])-1)</f>
        <v>music</v>
      </c>
      <c r="R799" t="str">
        <f>RIGHT(Table1[[#This Row],[Category and Sub-Category]],LEN(Table1[[#This Row],[Category and Sub-Category]])-FIND("/",Table1[[#This Row],[Category and Sub-Category]]))</f>
        <v>rock</v>
      </c>
      <c r="S799" s="13">
        <f>(((Table1[[#This Row],[launched_at]]/60)/60)/24)+DATE(1970,1,1)</f>
        <v>40996.994074074071</v>
      </c>
      <c r="T799" s="13">
        <f>(((Table1[[#This Row],[deadline]]/60)/60)/24)+DATE(1970,1,1)</f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Table1[[#This Row],[pledged]]/Table1[[#This Row],[goal]]</f>
        <v>1.1488571428571428</v>
      </c>
      <c r="P800" s="8">
        <f>IFERROR(Table1[[#This Row],[pledged]]/Table1[[#This Row],[backers_count]],0)</f>
        <v>46.218390804597703</v>
      </c>
      <c r="Q800" t="str">
        <f>LEFT(Table1[[#This Row],[Category and Sub-Category]],FIND("/",Table1[[#This Row],[Category and Sub-Category]])-1)</f>
        <v>music</v>
      </c>
      <c r="R800" t="str">
        <f>RIGHT(Table1[[#This Row],[Category and Sub-Category]],LEN(Table1[[#This Row],[Category and Sub-Category]])-FIND("/",Table1[[#This Row],[Category and Sub-Category]]))</f>
        <v>rock</v>
      </c>
      <c r="S800" s="13">
        <f>(((Table1[[#This Row],[launched_at]]/60)/60)/24)+DATE(1970,1,1)</f>
        <v>41882.590127314819</v>
      </c>
      <c r="T800" s="13">
        <f>(((Table1[[#This Row],[deadline]]/60)/60)/24)+DATE(1970,1,1)</f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Table1[[#This Row],[pledged]]/Table1[[#This Row],[goal]]</f>
        <v>1.0002</v>
      </c>
      <c r="P801" s="8">
        <f>IFERROR(Table1[[#This Row],[pledged]]/Table1[[#This Row],[backers_count]],0)</f>
        <v>178.60714285714286</v>
      </c>
      <c r="Q801" t="str">
        <f>LEFT(Table1[[#This Row],[Category and Sub-Category]],FIND("/",Table1[[#This Row],[Category and Sub-Category]])-1)</f>
        <v>music</v>
      </c>
      <c r="R801" t="str">
        <f>RIGHT(Table1[[#This Row],[Category and Sub-Category]],LEN(Table1[[#This Row],[Category and Sub-Category]])-FIND("/",Table1[[#This Row],[Category and Sub-Category]]))</f>
        <v>rock</v>
      </c>
      <c r="S801" s="13">
        <f>(((Table1[[#This Row],[launched_at]]/60)/60)/24)+DATE(1970,1,1)</f>
        <v>40996.667199074072</v>
      </c>
      <c r="T801" s="13">
        <f>(((Table1[[#This Row],[deadline]]/60)/60)/24)+DATE(1970,1,1)</f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Table1[[#This Row],[pledged]]/Table1[[#This Row],[goal]]</f>
        <v>1.5213333333333334</v>
      </c>
      <c r="P802" s="8">
        <f>IFERROR(Table1[[#This Row],[pledged]]/Table1[[#This Row],[backers_count]],0)</f>
        <v>40.75</v>
      </c>
      <c r="Q802" t="str">
        <f>LEFT(Table1[[#This Row],[Category and Sub-Category]],FIND("/",Table1[[#This Row],[Category and Sub-Category]])-1)</f>
        <v>music</v>
      </c>
      <c r="R802" t="str">
        <f>RIGHT(Table1[[#This Row],[Category and Sub-Category]],LEN(Table1[[#This Row],[Category and Sub-Category]])-FIND("/",Table1[[#This Row],[Category and Sub-Category]]))</f>
        <v>rock</v>
      </c>
      <c r="S802" s="13">
        <f>(((Table1[[#This Row],[launched_at]]/60)/60)/24)+DATE(1970,1,1)</f>
        <v>41863.433495370373</v>
      </c>
      <c r="T802" s="13">
        <f>(((Table1[[#This Row],[deadline]]/60)/60)/24)+DATE(1970,1,1)</f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Table1[[#This Row],[pledged]]/Table1[[#This Row],[goal]]</f>
        <v>1.1152149999999998</v>
      </c>
      <c r="P803" s="8">
        <f>IFERROR(Table1[[#This Row],[pledged]]/Table1[[#This Row],[backers_count]],0)</f>
        <v>43.733921568627444</v>
      </c>
      <c r="Q803" t="str">
        <f>LEFT(Table1[[#This Row],[Category and Sub-Category]],FIND("/",Table1[[#This Row],[Category and Sub-Category]])-1)</f>
        <v>music</v>
      </c>
      <c r="R803" t="str">
        <f>RIGHT(Table1[[#This Row],[Category and Sub-Category]],LEN(Table1[[#This Row],[Category and Sub-Category]])-FIND("/",Table1[[#This Row],[Category and Sub-Category]]))</f>
        <v>rock</v>
      </c>
      <c r="S803" s="13">
        <f>(((Table1[[#This Row],[launched_at]]/60)/60)/24)+DATE(1970,1,1)</f>
        <v>40695.795370370368</v>
      </c>
      <c r="T803" s="13">
        <f>(((Table1[[#This Row],[deadline]]/60)/60)/24)+DATE(1970,1,1)</f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Table1[[#This Row],[pledged]]/Table1[[#This Row],[goal]]</f>
        <v>1.0133333333333334</v>
      </c>
      <c r="P804" s="8">
        <f>IFERROR(Table1[[#This Row],[pledged]]/Table1[[#This Row],[backers_count]],0)</f>
        <v>81.066666666666663</v>
      </c>
      <c r="Q804" t="str">
        <f>LEFT(Table1[[#This Row],[Category and Sub-Category]],FIND("/",Table1[[#This Row],[Category and Sub-Category]])-1)</f>
        <v>music</v>
      </c>
      <c r="R804" t="str">
        <f>RIGHT(Table1[[#This Row],[Category and Sub-Category]],LEN(Table1[[#This Row],[Category and Sub-Category]])-FIND("/",Table1[[#This Row],[Category and Sub-Category]]))</f>
        <v>rock</v>
      </c>
      <c r="S804" s="13">
        <f>(((Table1[[#This Row],[launched_at]]/60)/60)/24)+DATE(1970,1,1)</f>
        <v>41123.022268518522</v>
      </c>
      <c r="T804" s="13">
        <f>(((Table1[[#This Row],[deadline]]/60)/60)/24)+DATE(1970,1,1)</f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Table1[[#This Row],[pledged]]/Table1[[#This Row],[goal]]</f>
        <v>1.232608695652174</v>
      </c>
      <c r="P805" s="8">
        <f>IFERROR(Table1[[#This Row],[pledged]]/Table1[[#This Row],[backers_count]],0)</f>
        <v>74.60526315789474</v>
      </c>
      <c r="Q805" t="str">
        <f>LEFT(Table1[[#This Row],[Category and Sub-Category]],FIND("/",Table1[[#This Row],[Category and Sub-Category]])-1)</f>
        <v>music</v>
      </c>
      <c r="R805" t="str">
        <f>RIGHT(Table1[[#This Row],[Category and Sub-Category]],LEN(Table1[[#This Row],[Category and Sub-Category]])-FIND("/",Table1[[#This Row],[Category and Sub-Category]]))</f>
        <v>rock</v>
      </c>
      <c r="S805" s="13">
        <f>(((Table1[[#This Row],[launched_at]]/60)/60)/24)+DATE(1970,1,1)</f>
        <v>40665.949976851851</v>
      </c>
      <c r="T805" s="13">
        <f>(((Table1[[#This Row],[deadline]]/60)/60)/24)+DATE(1970,1,1)</f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Table1[[#This Row],[pledged]]/Table1[[#This Row],[goal]]</f>
        <v>1</v>
      </c>
      <c r="P806" s="8">
        <f>IFERROR(Table1[[#This Row],[pledged]]/Table1[[#This Row],[backers_count]],0)</f>
        <v>305.55555555555554</v>
      </c>
      <c r="Q806" t="str">
        <f>LEFT(Table1[[#This Row],[Category and Sub-Category]],FIND("/",Table1[[#This Row],[Category and Sub-Category]])-1)</f>
        <v>music</v>
      </c>
      <c r="R806" t="str">
        <f>RIGHT(Table1[[#This Row],[Category and Sub-Category]],LEN(Table1[[#This Row],[Category and Sub-Category]])-FIND("/",Table1[[#This Row],[Category and Sub-Category]]))</f>
        <v>rock</v>
      </c>
      <c r="S806" s="13">
        <f>(((Table1[[#This Row],[launched_at]]/60)/60)/24)+DATE(1970,1,1)</f>
        <v>40730.105625000004</v>
      </c>
      <c r="T806" s="13">
        <f>(((Table1[[#This Row],[deadline]]/60)/60)/24)+DATE(1970,1,1)</f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Table1[[#This Row],[pledged]]/Table1[[#This Row],[goal]]</f>
        <v>1.05</v>
      </c>
      <c r="P807" s="8">
        <f>IFERROR(Table1[[#This Row],[pledged]]/Table1[[#This Row],[backers_count]],0)</f>
        <v>58.333333333333336</v>
      </c>
      <c r="Q807" t="str">
        <f>LEFT(Table1[[#This Row],[Category and Sub-Category]],FIND("/",Table1[[#This Row],[Category and Sub-Category]])-1)</f>
        <v>music</v>
      </c>
      <c r="R807" t="str">
        <f>RIGHT(Table1[[#This Row],[Category and Sub-Category]],LEN(Table1[[#This Row],[Category and Sub-Category]])-FIND("/",Table1[[#This Row],[Category and Sub-Category]]))</f>
        <v>rock</v>
      </c>
      <c r="S807" s="13">
        <f>(((Table1[[#This Row],[launched_at]]/60)/60)/24)+DATE(1970,1,1)</f>
        <v>40690.823055555556</v>
      </c>
      <c r="T807" s="13">
        <f>(((Table1[[#This Row],[deadline]]/60)/60)/24)+DATE(1970,1,1)</f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Table1[[#This Row],[pledged]]/Table1[[#This Row],[goal]]</f>
        <v>1.0443750000000001</v>
      </c>
      <c r="P808" s="8">
        <f>IFERROR(Table1[[#This Row],[pledged]]/Table1[[#This Row],[backers_count]],0)</f>
        <v>117.67605633802818</v>
      </c>
      <c r="Q808" t="str">
        <f>LEFT(Table1[[#This Row],[Category and Sub-Category]],FIND("/",Table1[[#This Row],[Category and Sub-Category]])-1)</f>
        <v>music</v>
      </c>
      <c r="R808" t="str">
        <f>RIGHT(Table1[[#This Row],[Category and Sub-Category]],LEN(Table1[[#This Row],[Category and Sub-Category]])-FIND("/",Table1[[#This Row],[Category and Sub-Category]]))</f>
        <v>rock</v>
      </c>
      <c r="S808" s="13">
        <f>(((Table1[[#This Row],[launched_at]]/60)/60)/24)+DATE(1970,1,1)</f>
        <v>40763.691423611112</v>
      </c>
      <c r="T808" s="13">
        <f>(((Table1[[#This Row],[deadline]]/60)/60)/24)+DATE(1970,1,1)</f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Table1[[#This Row],[pledged]]/Table1[[#This Row],[goal]]</f>
        <v>1.05125</v>
      </c>
      <c r="P809" s="8">
        <f>IFERROR(Table1[[#This Row],[pledged]]/Table1[[#This Row],[backers_count]],0)</f>
        <v>73.771929824561397</v>
      </c>
      <c r="Q809" t="str">
        <f>LEFT(Table1[[#This Row],[Category and Sub-Category]],FIND("/",Table1[[#This Row],[Category and Sub-Category]])-1)</f>
        <v>music</v>
      </c>
      <c r="R809" t="str">
        <f>RIGHT(Table1[[#This Row],[Category and Sub-Category]],LEN(Table1[[#This Row],[Category and Sub-Category]])-FIND("/",Table1[[#This Row],[Category and Sub-Category]]))</f>
        <v>rock</v>
      </c>
      <c r="S809" s="13">
        <f>(((Table1[[#This Row],[launched_at]]/60)/60)/24)+DATE(1970,1,1)</f>
        <v>42759.628599537042</v>
      </c>
      <c r="T809" s="13">
        <f>(((Table1[[#This Row],[deadline]]/60)/60)/24)+DATE(1970,1,1)</f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Table1[[#This Row],[pledged]]/Table1[[#This Row],[goal]]</f>
        <v>1</v>
      </c>
      <c r="P810" s="8">
        <f>IFERROR(Table1[[#This Row],[pledged]]/Table1[[#This Row],[backers_count]],0)</f>
        <v>104.65116279069767</v>
      </c>
      <c r="Q810" t="str">
        <f>LEFT(Table1[[#This Row],[Category and Sub-Category]],FIND("/",Table1[[#This Row],[Category and Sub-Category]])-1)</f>
        <v>music</v>
      </c>
      <c r="R810" t="str">
        <f>RIGHT(Table1[[#This Row],[Category and Sub-Category]],LEN(Table1[[#This Row],[Category and Sub-Category]])-FIND("/",Table1[[#This Row],[Category and Sub-Category]]))</f>
        <v>rock</v>
      </c>
      <c r="S810" s="13">
        <f>(((Table1[[#This Row],[launched_at]]/60)/60)/24)+DATE(1970,1,1)</f>
        <v>41962.100532407407</v>
      </c>
      <c r="T810" s="13">
        <f>(((Table1[[#This Row],[deadline]]/60)/60)/24)+DATE(1970,1,1)</f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Table1[[#This Row],[pledged]]/Table1[[#This Row],[goal]]</f>
        <v>1.03775</v>
      </c>
      <c r="P811" s="8">
        <f>IFERROR(Table1[[#This Row],[pledged]]/Table1[[#This Row],[backers_count]],0)</f>
        <v>79.82692307692308</v>
      </c>
      <c r="Q811" t="str">
        <f>LEFT(Table1[[#This Row],[Category and Sub-Category]],FIND("/",Table1[[#This Row],[Category and Sub-Category]])-1)</f>
        <v>music</v>
      </c>
      <c r="R811" t="str">
        <f>RIGHT(Table1[[#This Row],[Category and Sub-Category]],LEN(Table1[[#This Row],[Category and Sub-Category]])-FIND("/",Table1[[#This Row],[Category and Sub-Category]]))</f>
        <v>rock</v>
      </c>
      <c r="S811" s="13">
        <f>(((Table1[[#This Row],[launched_at]]/60)/60)/24)+DATE(1970,1,1)</f>
        <v>41628.833680555559</v>
      </c>
      <c r="T811" s="13">
        <f>(((Table1[[#This Row],[deadline]]/60)/60)/24)+DATE(1970,1,1)</f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Table1[[#This Row],[pledged]]/Table1[[#This Row],[goal]]</f>
        <v>1.05</v>
      </c>
      <c r="P812" s="8">
        <f>IFERROR(Table1[[#This Row],[pledged]]/Table1[[#This Row],[backers_count]],0)</f>
        <v>58.333333333333336</v>
      </c>
      <c r="Q812" t="str">
        <f>LEFT(Table1[[#This Row],[Category and Sub-Category]],FIND("/",Table1[[#This Row],[Category and Sub-Category]])-1)</f>
        <v>music</v>
      </c>
      <c r="R812" t="str">
        <f>RIGHT(Table1[[#This Row],[Category and Sub-Category]],LEN(Table1[[#This Row],[Category and Sub-Category]])-FIND("/",Table1[[#This Row],[Category and Sub-Category]]))</f>
        <v>rock</v>
      </c>
      <c r="S812" s="13">
        <f>(((Table1[[#This Row],[launched_at]]/60)/60)/24)+DATE(1970,1,1)</f>
        <v>41123.056273148148</v>
      </c>
      <c r="T812" s="13">
        <f>(((Table1[[#This Row],[deadline]]/60)/60)/24)+DATE(1970,1,1)</f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Table1[[#This Row],[pledged]]/Table1[[#This Row],[goal]]</f>
        <v>1.04</v>
      </c>
      <c r="P813" s="8">
        <f>IFERROR(Table1[[#This Row],[pledged]]/Table1[[#This Row],[backers_count]],0)</f>
        <v>86.666666666666671</v>
      </c>
      <c r="Q813" t="str">
        <f>LEFT(Table1[[#This Row],[Category and Sub-Category]],FIND("/",Table1[[#This Row],[Category and Sub-Category]])-1)</f>
        <v>music</v>
      </c>
      <c r="R813" t="str">
        <f>RIGHT(Table1[[#This Row],[Category and Sub-Category]],LEN(Table1[[#This Row],[Category and Sub-Category]])-FIND("/",Table1[[#This Row],[Category and Sub-Category]]))</f>
        <v>rock</v>
      </c>
      <c r="S813" s="13">
        <f>(((Table1[[#This Row],[launched_at]]/60)/60)/24)+DATE(1970,1,1)</f>
        <v>41443.643541666665</v>
      </c>
      <c r="T813" s="13">
        <f>(((Table1[[#This Row],[deadline]]/60)/60)/24)+DATE(1970,1,1)</f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Table1[[#This Row],[pledged]]/Table1[[#This Row],[goal]]</f>
        <v>1.5183333333333333</v>
      </c>
      <c r="P814" s="8">
        <f>IFERROR(Table1[[#This Row],[pledged]]/Table1[[#This Row],[backers_count]],0)</f>
        <v>27.606060606060606</v>
      </c>
      <c r="Q814" t="str">
        <f>LEFT(Table1[[#This Row],[Category and Sub-Category]],FIND("/",Table1[[#This Row],[Category and Sub-Category]])-1)</f>
        <v>music</v>
      </c>
      <c r="R814" t="str">
        <f>RIGHT(Table1[[#This Row],[Category and Sub-Category]],LEN(Table1[[#This Row],[Category and Sub-Category]])-FIND("/",Table1[[#This Row],[Category and Sub-Category]]))</f>
        <v>rock</v>
      </c>
      <c r="S814" s="13">
        <f>(((Table1[[#This Row],[launched_at]]/60)/60)/24)+DATE(1970,1,1)</f>
        <v>41282.017962962964</v>
      </c>
      <c r="T814" s="13">
        <f>(((Table1[[#This Row],[deadline]]/60)/60)/24)+DATE(1970,1,1)</f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Table1[[#This Row],[pledged]]/Table1[[#This Row],[goal]]</f>
        <v>1.59996</v>
      </c>
      <c r="P815" s="8">
        <f>IFERROR(Table1[[#This Row],[pledged]]/Table1[[#This Row],[backers_count]],0)</f>
        <v>24.999375000000001</v>
      </c>
      <c r="Q815" t="str">
        <f>LEFT(Table1[[#This Row],[Category and Sub-Category]],FIND("/",Table1[[#This Row],[Category and Sub-Category]])-1)</f>
        <v>music</v>
      </c>
      <c r="R815" t="str">
        <f>RIGHT(Table1[[#This Row],[Category and Sub-Category]],LEN(Table1[[#This Row],[Category and Sub-Category]])-FIND("/",Table1[[#This Row],[Category and Sub-Category]]))</f>
        <v>rock</v>
      </c>
      <c r="S815" s="13">
        <f>(((Table1[[#This Row],[launched_at]]/60)/60)/24)+DATE(1970,1,1)</f>
        <v>41080.960243055553</v>
      </c>
      <c r="T815" s="13">
        <f>(((Table1[[#This Row],[deadline]]/60)/60)/24)+DATE(1970,1,1)</f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Table1[[#This Row],[pledged]]/Table1[[#This Row],[goal]]</f>
        <v>1.2729999999999999</v>
      </c>
      <c r="P816" s="8">
        <f>IFERROR(Table1[[#This Row],[pledged]]/Table1[[#This Row],[backers_count]],0)</f>
        <v>45.464285714285715</v>
      </c>
      <c r="Q816" t="str">
        <f>LEFT(Table1[[#This Row],[Category and Sub-Category]],FIND("/",Table1[[#This Row],[Category and Sub-Category]])-1)</f>
        <v>music</v>
      </c>
      <c r="R816" t="str">
        <f>RIGHT(Table1[[#This Row],[Category and Sub-Category]],LEN(Table1[[#This Row],[Category and Sub-Category]])-FIND("/",Table1[[#This Row],[Category and Sub-Category]]))</f>
        <v>rock</v>
      </c>
      <c r="S816" s="13">
        <f>(((Table1[[#This Row],[launched_at]]/60)/60)/24)+DATE(1970,1,1)</f>
        <v>40679.743067129632</v>
      </c>
      <c r="T816" s="13">
        <f>(((Table1[[#This Row],[deadline]]/60)/60)/24)+DATE(1970,1,1)</f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Table1[[#This Row],[pledged]]/Table1[[#This Row],[goal]]</f>
        <v>1.07</v>
      </c>
      <c r="P817" s="8">
        <f>IFERROR(Table1[[#This Row],[pledged]]/Table1[[#This Row],[backers_count]],0)</f>
        <v>99.534883720930239</v>
      </c>
      <c r="Q817" t="str">
        <f>LEFT(Table1[[#This Row],[Category and Sub-Category]],FIND("/",Table1[[#This Row],[Category and Sub-Category]])-1)</f>
        <v>music</v>
      </c>
      <c r="R817" t="str">
        <f>RIGHT(Table1[[#This Row],[Category and Sub-Category]],LEN(Table1[[#This Row],[Category and Sub-Category]])-FIND("/",Table1[[#This Row],[Category and Sub-Category]]))</f>
        <v>rock</v>
      </c>
      <c r="S817" s="13">
        <f>(((Table1[[#This Row],[launched_at]]/60)/60)/24)+DATE(1970,1,1)</f>
        <v>41914.917858796296</v>
      </c>
      <c r="T817" s="13">
        <f>(((Table1[[#This Row],[deadline]]/60)/60)/24)+DATE(1970,1,1)</f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Table1[[#This Row],[pledged]]/Table1[[#This Row],[goal]]</f>
        <v>1.1512214285714286</v>
      </c>
      <c r="P818" s="8">
        <f>IFERROR(Table1[[#This Row],[pledged]]/Table1[[#This Row],[backers_count]],0)</f>
        <v>39.31</v>
      </c>
      <c r="Q818" t="str">
        <f>LEFT(Table1[[#This Row],[Category and Sub-Category]],FIND("/",Table1[[#This Row],[Category and Sub-Category]])-1)</f>
        <v>music</v>
      </c>
      <c r="R818" t="str">
        <f>RIGHT(Table1[[#This Row],[Category and Sub-Category]],LEN(Table1[[#This Row],[Category and Sub-Category]])-FIND("/",Table1[[#This Row],[Category and Sub-Category]]))</f>
        <v>rock</v>
      </c>
      <c r="S818" s="13">
        <f>(((Table1[[#This Row],[launched_at]]/60)/60)/24)+DATE(1970,1,1)</f>
        <v>41341.870868055557</v>
      </c>
      <c r="T818" s="13">
        <f>(((Table1[[#This Row],[deadline]]/60)/60)/24)+DATE(1970,1,1)</f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Table1[[#This Row],[pledged]]/Table1[[#This Row],[goal]]</f>
        <v>1.3711066666666665</v>
      </c>
      <c r="P819" s="8">
        <f>IFERROR(Table1[[#This Row],[pledged]]/Table1[[#This Row],[backers_count]],0)</f>
        <v>89.419999999999987</v>
      </c>
      <c r="Q819" t="str">
        <f>LEFT(Table1[[#This Row],[Category and Sub-Category]],FIND("/",Table1[[#This Row],[Category and Sub-Category]])-1)</f>
        <v>music</v>
      </c>
      <c r="R819" t="str">
        <f>RIGHT(Table1[[#This Row],[Category and Sub-Category]],LEN(Table1[[#This Row],[Category and Sub-Category]])-FIND("/",Table1[[#This Row],[Category and Sub-Category]]))</f>
        <v>rock</v>
      </c>
      <c r="S819" s="13">
        <f>(((Table1[[#This Row],[launched_at]]/60)/60)/24)+DATE(1970,1,1)</f>
        <v>40925.599664351852</v>
      </c>
      <c r="T819" s="13">
        <f>(((Table1[[#This Row],[deadline]]/60)/60)/24)+DATE(1970,1,1)</f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Table1[[#This Row],[pledged]]/Table1[[#This Row],[goal]]</f>
        <v>1.5571428571428572</v>
      </c>
      <c r="P820" s="8">
        <f>IFERROR(Table1[[#This Row],[pledged]]/Table1[[#This Row],[backers_count]],0)</f>
        <v>28.684210526315791</v>
      </c>
      <c r="Q820" t="str">
        <f>LEFT(Table1[[#This Row],[Category and Sub-Category]],FIND("/",Table1[[#This Row],[Category and Sub-Category]])-1)</f>
        <v>music</v>
      </c>
      <c r="R820" t="str">
        <f>RIGHT(Table1[[#This Row],[Category and Sub-Category]],LEN(Table1[[#This Row],[Category and Sub-Category]])-FIND("/",Table1[[#This Row],[Category and Sub-Category]]))</f>
        <v>rock</v>
      </c>
      <c r="S820" s="13">
        <f>(((Table1[[#This Row],[launched_at]]/60)/60)/24)+DATE(1970,1,1)</f>
        <v>41120.882881944446</v>
      </c>
      <c r="T820" s="13">
        <f>(((Table1[[#This Row],[deadline]]/60)/60)/24)+DATE(1970,1,1)</f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Table1[[#This Row],[pledged]]/Table1[[#This Row],[goal]]</f>
        <v>1.0874999999999999</v>
      </c>
      <c r="P821" s="8">
        <f>IFERROR(Table1[[#This Row],[pledged]]/Table1[[#This Row],[backers_count]],0)</f>
        <v>31.071428571428573</v>
      </c>
      <c r="Q821" t="str">
        <f>LEFT(Table1[[#This Row],[Category and Sub-Category]],FIND("/",Table1[[#This Row],[Category and Sub-Category]])-1)</f>
        <v>music</v>
      </c>
      <c r="R821" t="str">
        <f>RIGHT(Table1[[#This Row],[Category and Sub-Category]],LEN(Table1[[#This Row],[Category and Sub-Category]])-FIND("/",Table1[[#This Row],[Category and Sub-Category]]))</f>
        <v>rock</v>
      </c>
      <c r="S821" s="13">
        <f>(((Table1[[#This Row],[launched_at]]/60)/60)/24)+DATE(1970,1,1)</f>
        <v>41619.998310185183</v>
      </c>
      <c r="T821" s="13">
        <f>(((Table1[[#This Row],[deadline]]/60)/60)/24)+DATE(1970,1,1)</f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Table1[[#This Row],[pledged]]/Table1[[#This Row],[goal]]</f>
        <v>1.3405</v>
      </c>
      <c r="P822" s="8">
        <f>IFERROR(Table1[[#This Row],[pledged]]/Table1[[#This Row],[backers_count]],0)</f>
        <v>70.55263157894737</v>
      </c>
      <c r="Q822" t="str">
        <f>LEFT(Table1[[#This Row],[Category and Sub-Category]],FIND("/",Table1[[#This Row],[Category and Sub-Category]])-1)</f>
        <v>music</v>
      </c>
      <c r="R822" t="str">
        <f>RIGHT(Table1[[#This Row],[Category and Sub-Category]],LEN(Table1[[#This Row],[Category and Sub-Category]])-FIND("/",Table1[[#This Row],[Category and Sub-Category]]))</f>
        <v>rock</v>
      </c>
      <c r="S822" s="13">
        <f>(((Table1[[#This Row],[launched_at]]/60)/60)/24)+DATE(1970,1,1)</f>
        <v>41768.841921296298</v>
      </c>
      <c r="T822" s="13">
        <f>(((Table1[[#This Row],[deadline]]/60)/60)/24)+DATE(1970,1,1)</f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Table1[[#This Row],[pledged]]/Table1[[#This Row],[goal]]</f>
        <v>1</v>
      </c>
      <c r="P823" s="8">
        <f>IFERROR(Table1[[#This Row],[pledged]]/Table1[[#This Row],[backers_count]],0)</f>
        <v>224.12820512820514</v>
      </c>
      <c r="Q823" t="str">
        <f>LEFT(Table1[[#This Row],[Category and Sub-Category]],FIND("/",Table1[[#This Row],[Category and Sub-Category]])-1)</f>
        <v>music</v>
      </c>
      <c r="R823" t="str">
        <f>RIGHT(Table1[[#This Row],[Category and Sub-Category]],LEN(Table1[[#This Row],[Category and Sub-Category]])-FIND("/",Table1[[#This Row],[Category and Sub-Category]]))</f>
        <v>rock</v>
      </c>
      <c r="S823" s="13">
        <f>(((Table1[[#This Row],[launched_at]]/60)/60)/24)+DATE(1970,1,1)</f>
        <v>42093.922048611115</v>
      </c>
      <c r="T823" s="13">
        <f>(((Table1[[#This Row],[deadline]]/60)/60)/24)+DATE(1970,1,1)</f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Table1[[#This Row],[pledged]]/Table1[[#This Row],[goal]]</f>
        <v>1.1916666666666667</v>
      </c>
      <c r="P824" s="8">
        <f>IFERROR(Table1[[#This Row],[pledged]]/Table1[[#This Row],[backers_count]],0)</f>
        <v>51.811594202898547</v>
      </c>
      <c r="Q824" t="str">
        <f>LEFT(Table1[[#This Row],[Category and Sub-Category]],FIND("/",Table1[[#This Row],[Category and Sub-Category]])-1)</f>
        <v>music</v>
      </c>
      <c r="R824" t="str">
        <f>RIGHT(Table1[[#This Row],[Category and Sub-Category]],LEN(Table1[[#This Row],[Category and Sub-Category]])-FIND("/",Table1[[#This Row],[Category and Sub-Category]]))</f>
        <v>rock</v>
      </c>
      <c r="S824" s="13">
        <f>(((Table1[[#This Row],[launched_at]]/60)/60)/24)+DATE(1970,1,1)</f>
        <v>41157.947337962964</v>
      </c>
      <c r="T824" s="13">
        <f>(((Table1[[#This Row],[deadline]]/60)/60)/24)+DATE(1970,1,1)</f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Table1[[#This Row],[pledged]]/Table1[[#This Row],[goal]]</f>
        <v>1.7949999999999999</v>
      </c>
      <c r="P825" s="8">
        <f>IFERROR(Table1[[#This Row],[pledged]]/Table1[[#This Row],[backers_count]],0)</f>
        <v>43.515151515151516</v>
      </c>
      <c r="Q825" t="str">
        <f>LEFT(Table1[[#This Row],[Category and Sub-Category]],FIND("/",Table1[[#This Row],[Category and Sub-Category]])-1)</f>
        <v>music</v>
      </c>
      <c r="R825" t="str">
        <f>RIGHT(Table1[[#This Row],[Category and Sub-Category]],LEN(Table1[[#This Row],[Category and Sub-Category]])-FIND("/",Table1[[#This Row],[Category and Sub-Category]]))</f>
        <v>rock</v>
      </c>
      <c r="S825" s="13">
        <f>(((Table1[[#This Row],[launched_at]]/60)/60)/24)+DATE(1970,1,1)</f>
        <v>42055.972824074073</v>
      </c>
      <c r="T825" s="13">
        <f>(((Table1[[#This Row],[deadline]]/60)/60)/24)+DATE(1970,1,1)</f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Table1[[#This Row],[pledged]]/Table1[[#This Row],[goal]]</f>
        <v>1.3438124999999999</v>
      </c>
      <c r="P826" s="8">
        <f>IFERROR(Table1[[#This Row],[pledged]]/Table1[[#This Row],[backers_count]],0)</f>
        <v>39.816666666666663</v>
      </c>
      <c r="Q826" t="str">
        <f>LEFT(Table1[[#This Row],[Category and Sub-Category]],FIND("/",Table1[[#This Row],[Category and Sub-Category]])-1)</f>
        <v>music</v>
      </c>
      <c r="R826" t="str">
        <f>RIGHT(Table1[[#This Row],[Category and Sub-Category]],LEN(Table1[[#This Row],[Category and Sub-Category]])-FIND("/",Table1[[#This Row],[Category and Sub-Category]]))</f>
        <v>rock</v>
      </c>
      <c r="S826" s="13">
        <f>(((Table1[[#This Row],[launched_at]]/60)/60)/24)+DATE(1970,1,1)</f>
        <v>40250.242106481484</v>
      </c>
      <c r="T826" s="13">
        <f>(((Table1[[#This Row],[deadline]]/60)/60)/24)+DATE(1970,1,1)</f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Table1[[#This Row],[pledged]]/Table1[[#This Row],[goal]]</f>
        <v>1.0043200000000001</v>
      </c>
      <c r="P827" s="8">
        <f>IFERROR(Table1[[#This Row],[pledged]]/Table1[[#This Row],[backers_count]],0)</f>
        <v>126.8080808080808</v>
      </c>
      <c r="Q827" t="str">
        <f>LEFT(Table1[[#This Row],[Category and Sub-Category]],FIND("/",Table1[[#This Row],[Category and Sub-Category]])-1)</f>
        <v>music</v>
      </c>
      <c r="R827" t="str">
        <f>RIGHT(Table1[[#This Row],[Category and Sub-Category]],LEN(Table1[[#This Row],[Category and Sub-Category]])-FIND("/",Table1[[#This Row],[Category and Sub-Category]]))</f>
        <v>rock</v>
      </c>
      <c r="S827" s="13">
        <f>(((Table1[[#This Row],[launched_at]]/60)/60)/24)+DATE(1970,1,1)</f>
        <v>41186.306527777779</v>
      </c>
      <c r="T827" s="13">
        <f>(((Table1[[#This Row],[deadline]]/60)/60)/24)+DATE(1970,1,1)</f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Table1[[#This Row],[pledged]]/Table1[[#This Row],[goal]]</f>
        <v>1.0145454545454546</v>
      </c>
      <c r="P828" s="8">
        <f>IFERROR(Table1[[#This Row],[pledged]]/Table1[[#This Row],[backers_count]],0)</f>
        <v>113.87755102040816</v>
      </c>
      <c r="Q828" t="str">
        <f>LEFT(Table1[[#This Row],[Category and Sub-Category]],FIND("/",Table1[[#This Row],[Category and Sub-Category]])-1)</f>
        <v>music</v>
      </c>
      <c r="R828" t="str">
        <f>RIGHT(Table1[[#This Row],[Category and Sub-Category]],LEN(Table1[[#This Row],[Category and Sub-Category]])-FIND("/",Table1[[#This Row],[Category and Sub-Category]]))</f>
        <v>rock</v>
      </c>
      <c r="S828" s="13">
        <f>(((Table1[[#This Row],[launched_at]]/60)/60)/24)+DATE(1970,1,1)</f>
        <v>40973.038541666669</v>
      </c>
      <c r="T828" s="13">
        <f>(((Table1[[#This Row],[deadline]]/60)/60)/24)+DATE(1970,1,1)</f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Table1[[#This Row],[pledged]]/Table1[[#This Row],[goal]]</f>
        <v>1.0333333333333334</v>
      </c>
      <c r="P829" s="8">
        <f>IFERROR(Table1[[#This Row],[pledged]]/Table1[[#This Row],[backers_count]],0)</f>
        <v>28.181818181818183</v>
      </c>
      <c r="Q829" t="str">
        <f>LEFT(Table1[[#This Row],[Category and Sub-Category]],FIND("/",Table1[[#This Row],[Category and Sub-Category]])-1)</f>
        <v>music</v>
      </c>
      <c r="R829" t="str">
        <f>RIGHT(Table1[[#This Row],[Category and Sub-Category]],LEN(Table1[[#This Row],[Category and Sub-Category]])-FIND("/",Table1[[#This Row],[Category and Sub-Category]]))</f>
        <v>rock</v>
      </c>
      <c r="S829" s="13">
        <f>(((Table1[[#This Row],[launched_at]]/60)/60)/24)+DATE(1970,1,1)</f>
        <v>40927.473460648151</v>
      </c>
      <c r="T829" s="13">
        <f>(((Table1[[#This Row],[deadline]]/60)/60)/24)+DATE(1970,1,1)</f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Table1[[#This Row],[pledged]]/Table1[[#This Row],[goal]]</f>
        <v>1.07</v>
      </c>
      <c r="P830" s="8">
        <f>IFERROR(Table1[[#This Row],[pledged]]/Table1[[#This Row],[backers_count]],0)</f>
        <v>36.60526315789474</v>
      </c>
      <c r="Q830" t="str">
        <f>LEFT(Table1[[#This Row],[Category and Sub-Category]],FIND("/",Table1[[#This Row],[Category and Sub-Category]])-1)</f>
        <v>music</v>
      </c>
      <c r="R830" t="str">
        <f>RIGHT(Table1[[#This Row],[Category and Sub-Category]],LEN(Table1[[#This Row],[Category and Sub-Category]])-FIND("/",Table1[[#This Row],[Category and Sub-Category]]))</f>
        <v>rock</v>
      </c>
      <c r="S830" s="13">
        <f>(((Table1[[#This Row],[launched_at]]/60)/60)/24)+DATE(1970,1,1)</f>
        <v>41073.050717592596</v>
      </c>
      <c r="T830" s="13">
        <f>(((Table1[[#This Row],[deadline]]/60)/60)/24)+DATE(1970,1,1)</f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Table1[[#This Row],[pledged]]/Table1[[#This Row],[goal]]</f>
        <v>1.04</v>
      </c>
      <c r="P831" s="8">
        <f>IFERROR(Table1[[#This Row],[pledged]]/Table1[[#This Row],[backers_count]],0)</f>
        <v>32.5</v>
      </c>
      <c r="Q831" t="str">
        <f>LEFT(Table1[[#This Row],[Category and Sub-Category]],FIND("/",Table1[[#This Row],[Category and Sub-Category]])-1)</f>
        <v>music</v>
      </c>
      <c r="R831" t="str">
        <f>RIGHT(Table1[[#This Row],[Category and Sub-Category]],LEN(Table1[[#This Row],[Category and Sub-Category]])-FIND("/",Table1[[#This Row],[Category and Sub-Category]]))</f>
        <v>rock</v>
      </c>
      <c r="S831" s="13">
        <f>(((Table1[[#This Row],[launched_at]]/60)/60)/24)+DATE(1970,1,1)</f>
        <v>42504.801388888889</v>
      </c>
      <c r="T831" s="13">
        <f>(((Table1[[#This Row],[deadline]]/60)/60)/24)+DATE(1970,1,1)</f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Table1[[#This Row],[pledged]]/Table1[[#This Row],[goal]]</f>
        <v>1.0783333333333334</v>
      </c>
      <c r="P832" s="8">
        <f>IFERROR(Table1[[#This Row],[pledged]]/Table1[[#This Row],[backers_count]],0)</f>
        <v>60.65625</v>
      </c>
      <c r="Q832" t="str">
        <f>LEFT(Table1[[#This Row],[Category and Sub-Category]],FIND("/",Table1[[#This Row],[Category and Sub-Category]])-1)</f>
        <v>music</v>
      </c>
      <c r="R832" t="str">
        <f>RIGHT(Table1[[#This Row],[Category and Sub-Category]],LEN(Table1[[#This Row],[Category and Sub-Category]])-FIND("/",Table1[[#This Row],[Category and Sub-Category]]))</f>
        <v>rock</v>
      </c>
      <c r="S832" s="13">
        <f>(((Table1[[#This Row],[launched_at]]/60)/60)/24)+DATE(1970,1,1)</f>
        <v>41325.525752314818</v>
      </c>
      <c r="T832" s="13">
        <f>(((Table1[[#This Row],[deadline]]/60)/60)/24)+DATE(1970,1,1)</f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Table1[[#This Row],[pledged]]/Table1[[#This Row],[goal]]</f>
        <v>2.3333333333333335</v>
      </c>
      <c r="P833" s="8">
        <f>IFERROR(Table1[[#This Row],[pledged]]/Table1[[#This Row],[backers_count]],0)</f>
        <v>175</v>
      </c>
      <c r="Q833" t="str">
        <f>LEFT(Table1[[#This Row],[Category and Sub-Category]],FIND("/",Table1[[#This Row],[Category and Sub-Category]])-1)</f>
        <v>music</v>
      </c>
      <c r="R833" t="str">
        <f>RIGHT(Table1[[#This Row],[Category and Sub-Category]],LEN(Table1[[#This Row],[Category and Sub-Category]])-FIND("/",Table1[[#This Row],[Category and Sub-Category]]))</f>
        <v>rock</v>
      </c>
      <c r="S833" s="13">
        <f>(((Table1[[#This Row],[launched_at]]/60)/60)/24)+DATE(1970,1,1)</f>
        <v>40996.646921296298</v>
      </c>
      <c r="T833" s="13">
        <f>(((Table1[[#This Row],[deadline]]/60)/60)/24)+DATE(1970,1,1)</f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Table1[[#This Row],[pledged]]/Table1[[#This Row],[goal]]</f>
        <v>1.0060706666666666</v>
      </c>
      <c r="P834" s="8">
        <f>IFERROR(Table1[[#This Row],[pledged]]/Table1[[#This Row],[backers_count]],0)</f>
        <v>97.993896103896105</v>
      </c>
      <c r="Q834" t="str">
        <f>LEFT(Table1[[#This Row],[Category and Sub-Category]],FIND("/",Table1[[#This Row],[Category and Sub-Category]])-1)</f>
        <v>music</v>
      </c>
      <c r="R834" t="str">
        <f>RIGHT(Table1[[#This Row],[Category and Sub-Category]],LEN(Table1[[#This Row],[Category and Sub-Category]])-FIND("/",Table1[[#This Row],[Category and Sub-Category]]))</f>
        <v>rock</v>
      </c>
      <c r="S834" s="13">
        <f>(((Table1[[#This Row],[launched_at]]/60)/60)/24)+DATE(1970,1,1)</f>
        <v>40869.675173611111</v>
      </c>
      <c r="T834" s="13">
        <f>(((Table1[[#This Row],[deadline]]/60)/60)/24)+DATE(1970,1,1)</f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Table1[[#This Row],[pledged]]/Table1[[#This Row],[goal]]</f>
        <v>1.0166666666666666</v>
      </c>
      <c r="P835" s="8">
        <f>IFERROR(Table1[[#This Row],[pledged]]/Table1[[#This Row],[backers_count]],0)</f>
        <v>148.78048780487805</v>
      </c>
      <c r="Q835" t="str">
        <f>LEFT(Table1[[#This Row],[Category and Sub-Category]],FIND("/",Table1[[#This Row],[Category and Sub-Category]])-1)</f>
        <v>music</v>
      </c>
      <c r="R835" t="str">
        <f>RIGHT(Table1[[#This Row],[Category and Sub-Category]],LEN(Table1[[#This Row],[Category and Sub-Category]])-FIND("/",Table1[[#This Row],[Category and Sub-Category]]))</f>
        <v>rock</v>
      </c>
      <c r="S835" s="13">
        <f>(((Table1[[#This Row],[launched_at]]/60)/60)/24)+DATE(1970,1,1)</f>
        <v>41718.878182870372</v>
      </c>
      <c r="T835" s="13">
        <f>(((Table1[[#This Row],[deadline]]/60)/60)/24)+DATE(1970,1,1)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Table1[[#This Row],[pledged]]/Table1[[#This Row],[goal]]</f>
        <v>1.3101818181818181</v>
      </c>
      <c r="P836" s="8">
        <f>IFERROR(Table1[[#This Row],[pledged]]/Table1[[#This Row],[backers_count]],0)</f>
        <v>96.08</v>
      </c>
      <c r="Q836" t="str">
        <f>LEFT(Table1[[#This Row],[Category and Sub-Category]],FIND("/",Table1[[#This Row],[Category and Sub-Category]])-1)</f>
        <v>music</v>
      </c>
      <c r="R836" t="str">
        <f>RIGHT(Table1[[#This Row],[Category and Sub-Category]],LEN(Table1[[#This Row],[Category and Sub-Category]])-FIND("/",Table1[[#This Row],[Category and Sub-Category]]))</f>
        <v>rock</v>
      </c>
      <c r="S836" s="13">
        <f>(((Table1[[#This Row],[launched_at]]/60)/60)/24)+DATE(1970,1,1)</f>
        <v>41422.822824074072</v>
      </c>
      <c r="T836" s="13">
        <f>(((Table1[[#This Row],[deadline]]/60)/60)/24)+DATE(1970,1,1)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Table1[[#This Row],[pledged]]/Table1[[#This Row],[goal]]</f>
        <v>1.1725000000000001</v>
      </c>
      <c r="P837" s="8">
        <f>IFERROR(Table1[[#This Row],[pledged]]/Table1[[#This Row],[backers_count]],0)</f>
        <v>58.625</v>
      </c>
      <c r="Q837" t="str">
        <f>LEFT(Table1[[#This Row],[Category and Sub-Category]],FIND("/",Table1[[#This Row],[Category and Sub-Category]])-1)</f>
        <v>music</v>
      </c>
      <c r="R837" t="str">
        <f>RIGHT(Table1[[#This Row],[Category and Sub-Category]],LEN(Table1[[#This Row],[Category and Sub-Category]])-FIND("/",Table1[[#This Row],[Category and Sub-Category]]))</f>
        <v>rock</v>
      </c>
      <c r="S837" s="13">
        <f>(((Table1[[#This Row],[launched_at]]/60)/60)/24)+DATE(1970,1,1)</f>
        <v>41005.45784722222</v>
      </c>
      <c r="T837" s="13">
        <f>(((Table1[[#This Row],[deadline]]/60)/60)/24)+DATE(1970,1,1)</f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Table1[[#This Row],[pledged]]/Table1[[#This Row],[goal]]</f>
        <v>1.009304</v>
      </c>
      <c r="P838" s="8">
        <f>IFERROR(Table1[[#This Row],[pledged]]/Table1[[#This Row],[backers_count]],0)</f>
        <v>109.70695652173914</v>
      </c>
      <c r="Q838" t="str">
        <f>LEFT(Table1[[#This Row],[Category and Sub-Category]],FIND("/",Table1[[#This Row],[Category and Sub-Category]])-1)</f>
        <v>music</v>
      </c>
      <c r="R838" t="str">
        <f>RIGHT(Table1[[#This Row],[Category and Sub-Category]],LEN(Table1[[#This Row],[Category and Sub-Category]])-FIND("/",Table1[[#This Row],[Category and Sub-Category]]))</f>
        <v>rock</v>
      </c>
      <c r="S838" s="13">
        <f>(((Table1[[#This Row],[launched_at]]/60)/60)/24)+DATE(1970,1,1)</f>
        <v>41524.056921296295</v>
      </c>
      <c r="T838" s="13">
        <f>(((Table1[[#This Row],[deadline]]/60)/60)/24)+DATE(1970,1,1)</f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Table1[[#This Row],[pledged]]/Table1[[#This Row],[goal]]</f>
        <v>1.218</v>
      </c>
      <c r="P839" s="8">
        <f>IFERROR(Table1[[#This Row],[pledged]]/Table1[[#This Row],[backers_count]],0)</f>
        <v>49.112903225806448</v>
      </c>
      <c r="Q839" t="str">
        <f>LEFT(Table1[[#This Row],[Category and Sub-Category]],FIND("/",Table1[[#This Row],[Category and Sub-Category]])-1)</f>
        <v>music</v>
      </c>
      <c r="R839" t="str">
        <f>RIGHT(Table1[[#This Row],[Category and Sub-Category]],LEN(Table1[[#This Row],[Category and Sub-Category]])-FIND("/",Table1[[#This Row],[Category and Sub-Category]]))</f>
        <v>rock</v>
      </c>
      <c r="S839" s="13">
        <f>(((Table1[[#This Row],[launched_at]]/60)/60)/24)+DATE(1970,1,1)</f>
        <v>41730.998402777775</v>
      </c>
      <c r="T839" s="13">
        <f>(((Table1[[#This Row],[deadline]]/60)/60)/24)+DATE(1970,1,1)</f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Table1[[#This Row],[pledged]]/Table1[[#This Row],[goal]]</f>
        <v>1.454</v>
      </c>
      <c r="P840" s="8">
        <f>IFERROR(Table1[[#This Row],[pledged]]/Table1[[#This Row],[backers_count]],0)</f>
        <v>47.672131147540981</v>
      </c>
      <c r="Q840" t="str">
        <f>LEFT(Table1[[#This Row],[Category and Sub-Category]],FIND("/",Table1[[#This Row],[Category and Sub-Category]])-1)</f>
        <v>music</v>
      </c>
      <c r="R840" t="str">
        <f>RIGHT(Table1[[#This Row],[Category and Sub-Category]],LEN(Table1[[#This Row],[Category and Sub-Category]])-FIND("/",Table1[[#This Row],[Category and Sub-Category]]))</f>
        <v>rock</v>
      </c>
      <c r="S840" s="13">
        <f>(((Table1[[#This Row],[launched_at]]/60)/60)/24)+DATE(1970,1,1)</f>
        <v>40895.897974537038</v>
      </c>
      <c r="T840" s="13">
        <f>(((Table1[[#This Row],[deadline]]/60)/60)/24)+DATE(1970,1,1)</f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Table1[[#This Row],[pledged]]/Table1[[#This Row],[goal]]</f>
        <v>1.166166</v>
      </c>
      <c r="P841" s="8">
        <f>IFERROR(Table1[[#This Row],[pledged]]/Table1[[#This Row],[backers_count]],0)</f>
        <v>60.737812499999997</v>
      </c>
      <c r="Q841" t="str">
        <f>LEFT(Table1[[#This Row],[Category and Sub-Category]],FIND("/",Table1[[#This Row],[Category and Sub-Category]])-1)</f>
        <v>music</v>
      </c>
      <c r="R841" t="str">
        <f>RIGHT(Table1[[#This Row],[Category and Sub-Category]],LEN(Table1[[#This Row],[Category and Sub-Category]])-FIND("/",Table1[[#This Row],[Category and Sub-Category]]))</f>
        <v>rock</v>
      </c>
      <c r="S841" s="13">
        <f>(((Table1[[#This Row],[launched_at]]/60)/60)/24)+DATE(1970,1,1)</f>
        <v>41144.763379629629</v>
      </c>
      <c r="T841" s="13">
        <f>(((Table1[[#This Row],[deadline]]/60)/60)/24)+DATE(1970,1,1)</f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Table1[[#This Row],[pledged]]/Table1[[#This Row],[goal]]</f>
        <v>1.2041660000000001</v>
      </c>
      <c r="P842" s="8">
        <f>IFERROR(Table1[[#This Row],[pledged]]/Table1[[#This Row],[backers_count]],0)</f>
        <v>63.37715789473684</v>
      </c>
      <c r="Q842" t="str">
        <f>LEFT(Table1[[#This Row],[Category and Sub-Category]],FIND("/",Table1[[#This Row],[Category and Sub-Category]])-1)</f>
        <v>music</v>
      </c>
      <c r="R842" t="str">
        <f>RIGHT(Table1[[#This Row],[Category and Sub-Category]],LEN(Table1[[#This Row],[Category and Sub-Category]])-FIND("/",Table1[[#This Row],[Category and Sub-Category]]))</f>
        <v>metal</v>
      </c>
      <c r="S842" s="13">
        <f>(((Table1[[#This Row],[launched_at]]/60)/60)/24)+DATE(1970,1,1)</f>
        <v>42607.226701388892</v>
      </c>
      <c r="T842" s="13">
        <f>(((Table1[[#This Row],[deadline]]/60)/60)/24)+DATE(1970,1,1)</f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Table1[[#This Row],[pledged]]/Table1[[#This Row],[goal]]</f>
        <v>1.0132000000000001</v>
      </c>
      <c r="P843" s="8">
        <f>IFERROR(Table1[[#This Row],[pledged]]/Table1[[#This Row],[backers_count]],0)</f>
        <v>53.893617021276597</v>
      </c>
      <c r="Q843" t="str">
        <f>LEFT(Table1[[#This Row],[Category and Sub-Category]],FIND("/",Table1[[#This Row],[Category and Sub-Category]])-1)</f>
        <v>music</v>
      </c>
      <c r="R843" t="str">
        <f>RIGHT(Table1[[#This Row],[Category and Sub-Category]],LEN(Table1[[#This Row],[Category and Sub-Category]])-FIND("/",Table1[[#This Row],[Category and Sub-Category]]))</f>
        <v>metal</v>
      </c>
      <c r="S843" s="13">
        <f>(((Table1[[#This Row],[launched_at]]/60)/60)/24)+DATE(1970,1,1)</f>
        <v>41923.838692129626</v>
      </c>
      <c r="T843" s="13">
        <f>(((Table1[[#This Row],[deadline]]/60)/60)/24)+DATE(1970,1,1)</f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Table1[[#This Row],[pledged]]/Table1[[#This Row],[goal]]</f>
        <v>1.0431999999999999</v>
      </c>
      <c r="P844" s="8">
        <f>IFERROR(Table1[[#This Row],[pledged]]/Table1[[#This Row],[backers_count]],0)</f>
        <v>66.871794871794876</v>
      </c>
      <c r="Q844" t="str">
        <f>LEFT(Table1[[#This Row],[Category and Sub-Category]],FIND("/",Table1[[#This Row],[Category and Sub-Category]])-1)</f>
        <v>music</v>
      </c>
      <c r="R844" t="str">
        <f>RIGHT(Table1[[#This Row],[Category and Sub-Category]],LEN(Table1[[#This Row],[Category and Sub-Category]])-FIND("/",Table1[[#This Row],[Category and Sub-Category]]))</f>
        <v>metal</v>
      </c>
      <c r="S844" s="13">
        <f>(((Table1[[#This Row],[launched_at]]/60)/60)/24)+DATE(1970,1,1)</f>
        <v>41526.592395833337</v>
      </c>
      <c r="T844" s="13">
        <f>(((Table1[[#This Row],[deadline]]/60)/60)/24)+DATE(1970,1,1)</f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Table1[[#This Row],[pledged]]/Table1[[#This Row],[goal]]</f>
        <v>2.6713333333333331</v>
      </c>
      <c r="P845" s="8">
        <f>IFERROR(Table1[[#This Row],[pledged]]/Table1[[#This Row],[backers_count]],0)</f>
        <v>63.102362204724407</v>
      </c>
      <c r="Q845" t="str">
        <f>LEFT(Table1[[#This Row],[Category and Sub-Category]],FIND("/",Table1[[#This Row],[Category and Sub-Category]])-1)</f>
        <v>music</v>
      </c>
      <c r="R845" t="str">
        <f>RIGHT(Table1[[#This Row],[Category and Sub-Category]],LEN(Table1[[#This Row],[Category and Sub-Category]])-FIND("/",Table1[[#This Row],[Category and Sub-Category]]))</f>
        <v>metal</v>
      </c>
      <c r="S845" s="13">
        <f>(((Table1[[#This Row],[launched_at]]/60)/60)/24)+DATE(1970,1,1)</f>
        <v>42695.257870370369</v>
      </c>
      <c r="T845" s="13">
        <f>(((Table1[[#This Row],[deadline]]/60)/60)/24)+DATE(1970,1,1)</f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Table1[[#This Row],[pledged]]/Table1[[#This Row],[goal]]</f>
        <v>1.9413333333333334</v>
      </c>
      <c r="P846" s="8">
        <f>IFERROR(Table1[[#This Row],[pledged]]/Table1[[#This Row],[backers_count]],0)</f>
        <v>36.628930817610062</v>
      </c>
      <c r="Q846" t="str">
        <f>LEFT(Table1[[#This Row],[Category and Sub-Category]],FIND("/",Table1[[#This Row],[Category and Sub-Category]])-1)</f>
        <v>music</v>
      </c>
      <c r="R846" t="str">
        <f>RIGHT(Table1[[#This Row],[Category and Sub-Category]],LEN(Table1[[#This Row],[Category and Sub-Category]])-FIND("/",Table1[[#This Row],[Category and Sub-Category]]))</f>
        <v>metal</v>
      </c>
      <c r="S846" s="13">
        <f>(((Table1[[#This Row],[launched_at]]/60)/60)/24)+DATE(1970,1,1)</f>
        <v>41905.684629629628</v>
      </c>
      <c r="T846" s="13">
        <f>(((Table1[[#This Row],[deadline]]/60)/60)/24)+DATE(1970,1,1)</f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Table1[[#This Row],[pledged]]/Table1[[#This Row],[goal]]</f>
        <v>1.203802</v>
      </c>
      <c r="P847" s="8">
        <f>IFERROR(Table1[[#This Row],[pledged]]/Table1[[#This Row],[backers_count]],0)</f>
        <v>34.005706214689269</v>
      </c>
      <c r="Q847" t="str">
        <f>LEFT(Table1[[#This Row],[Category and Sub-Category]],FIND("/",Table1[[#This Row],[Category and Sub-Category]])-1)</f>
        <v>music</v>
      </c>
      <c r="R847" t="str">
        <f>RIGHT(Table1[[#This Row],[Category and Sub-Category]],LEN(Table1[[#This Row],[Category and Sub-Category]])-FIND("/",Table1[[#This Row],[Category and Sub-Category]]))</f>
        <v>metal</v>
      </c>
      <c r="S847" s="13">
        <f>(((Table1[[#This Row],[launched_at]]/60)/60)/24)+DATE(1970,1,1)</f>
        <v>42578.205972222218</v>
      </c>
      <c r="T847" s="13">
        <f>(((Table1[[#This Row],[deadline]]/60)/60)/24)+DATE(1970,1,1)</f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Table1[[#This Row],[pledged]]/Table1[[#This Row],[goal]]</f>
        <v>1.2200090909090908</v>
      </c>
      <c r="P848" s="8">
        <f>IFERROR(Table1[[#This Row],[pledged]]/Table1[[#This Row],[backers_count]],0)</f>
        <v>28.553404255319148</v>
      </c>
      <c r="Q848" t="str">
        <f>LEFT(Table1[[#This Row],[Category and Sub-Category]],FIND("/",Table1[[#This Row],[Category and Sub-Category]])-1)</f>
        <v>music</v>
      </c>
      <c r="R848" t="str">
        <f>RIGHT(Table1[[#This Row],[Category and Sub-Category]],LEN(Table1[[#This Row],[Category and Sub-Category]])-FIND("/",Table1[[#This Row],[Category and Sub-Category]]))</f>
        <v>metal</v>
      </c>
      <c r="S848" s="13">
        <f>(((Table1[[#This Row],[launched_at]]/60)/60)/24)+DATE(1970,1,1)</f>
        <v>41694.391840277778</v>
      </c>
      <c r="T848" s="13">
        <f>(((Table1[[#This Row],[deadline]]/60)/60)/24)+DATE(1970,1,1)</f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Table1[[#This Row],[pledged]]/Table1[[#This Row],[goal]]</f>
        <v>1</v>
      </c>
      <c r="P849" s="8">
        <f>IFERROR(Table1[[#This Row],[pledged]]/Table1[[#This Row],[backers_count]],0)</f>
        <v>10</v>
      </c>
      <c r="Q849" t="str">
        <f>LEFT(Table1[[#This Row],[Category and Sub-Category]],FIND("/",Table1[[#This Row],[Category and Sub-Category]])-1)</f>
        <v>music</v>
      </c>
      <c r="R849" t="str">
        <f>RIGHT(Table1[[#This Row],[Category and Sub-Category]],LEN(Table1[[#This Row],[Category and Sub-Category]])-FIND("/",Table1[[#This Row],[Category and Sub-Category]]))</f>
        <v>metal</v>
      </c>
      <c r="S849" s="13">
        <f>(((Table1[[#This Row],[launched_at]]/60)/60)/24)+DATE(1970,1,1)</f>
        <v>42165.79833333334</v>
      </c>
      <c r="T849" s="13">
        <f>(((Table1[[#This Row],[deadline]]/60)/60)/24)+DATE(1970,1,1)</f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Table1[[#This Row],[pledged]]/Table1[[#This Row],[goal]]</f>
        <v>1</v>
      </c>
      <c r="P850" s="8">
        <f>IFERROR(Table1[[#This Row],[pledged]]/Table1[[#This Row],[backers_count]],0)</f>
        <v>18.75</v>
      </c>
      <c r="Q850" t="str">
        <f>LEFT(Table1[[#This Row],[Category and Sub-Category]],FIND("/",Table1[[#This Row],[Category and Sub-Category]])-1)</f>
        <v>music</v>
      </c>
      <c r="R850" t="str">
        <f>RIGHT(Table1[[#This Row],[Category and Sub-Category]],LEN(Table1[[#This Row],[Category and Sub-Category]])-FIND("/",Table1[[#This Row],[Category and Sub-Category]]))</f>
        <v>metal</v>
      </c>
      <c r="S850" s="13">
        <f>(((Table1[[#This Row],[launched_at]]/60)/60)/24)+DATE(1970,1,1)</f>
        <v>42078.792048611111</v>
      </c>
      <c r="T850" s="13">
        <f>(((Table1[[#This Row],[deadline]]/60)/60)/24)+DATE(1970,1,1)</f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Table1[[#This Row],[pledged]]/Table1[[#This Row],[goal]]</f>
        <v>1.1990000000000001</v>
      </c>
      <c r="P851" s="8">
        <f>IFERROR(Table1[[#This Row],[pledged]]/Table1[[#This Row],[backers_count]],0)</f>
        <v>41.704347826086959</v>
      </c>
      <c r="Q851" t="str">
        <f>LEFT(Table1[[#This Row],[Category and Sub-Category]],FIND("/",Table1[[#This Row],[Category and Sub-Category]])-1)</f>
        <v>music</v>
      </c>
      <c r="R851" t="str">
        <f>RIGHT(Table1[[#This Row],[Category and Sub-Category]],LEN(Table1[[#This Row],[Category and Sub-Category]])-FIND("/",Table1[[#This Row],[Category and Sub-Category]]))</f>
        <v>metal</v>
      </c>
      <c r="S851" s="13">
        <f>(((Table1[[#This Row],[launched_at]]/60)/60)/24)+DATE(1970,1,1)</f>
        <v>42051.148888888885</v>
      </c>
      <c r="T851" s="13">
        <f>(((Table1[[#This Row],[deadline]]/60)/60)/24)+DATE(1970,1,1)</f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Table1[[#This Row],[pledged]]/Table1[[#This Row],[goal]]</f>
        <v>1.55175</v>
      </c>
      <c r="P852" s="8">
        <f>IFERROR(Table1[[#This Row],[pledged]]/Table1[[#This Row],[backers_count]],0)</f>
        <v>46.669172932330824</v>
      </c>
      <c r="Q852" t="str">
        <f>LEFT(Table1[[#This Row],[Category and Sub-Category]],FIND("/",Table1[[#This Row],[Category and Sub-Category]])-1)</f>
        <v>music</v>
      </c>
      <c r="R852" t="str">
        <f>RIGHT(Table1[[#This Row],[Category and Sub-Category]],LEN(Table1[[#This Row],[Category and Sub-Category]])-FIND("/",Table1[[#This Row],[Category and Sub-Category]]))</f>
        <v>metal</v>
      </c>
      <c r="S852" s="13">
        <f>(((Table1[[#This Row],[launched_at]]/60)/60)/24)+DATE(1970,1,1)</f>
        <v>42452.827743055561</v>
      </c>
      <c r="T852" s="13">
        <f>(((Table1[[#This Row],[deadline]]/60)/60)/24)+DATE(1970,1,1)</f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Table1[[#This Row],[pledged]]/Table1[[#This Row],[goal]]</f>
        <v>1.3045</v>
      </c>
      <c r="P853" s="8">
        <f>IFERROR(Table1[[#This Row],[pledged]]/Table1[[#This Row],[backers_count]],0)</f>
        <v>37.271428571428572</v>
      </c>
      <c r="Q853" t="str">
        <f>LEFT(Table1[[#This Row],[Category and Sub-Category]],FIND("/",Table1[[#This Row],[Category and Sub-Category]])-1)</f>
        <v>music</v>
      </c>
      <c r="R853" t="str">
        <f>RIGHT(Table1[[#This Row],[Category and Sub-Category]],LEN(Table1[[#This Row],[Category and Sub-Category]])-FIND("/",Table1[[#This Row],[Category and Sub-Category]]))</f>
        <v>metal</v>
      </c>
      <c r="S853" s="13">
        <f>(((Table1[[#This Row],[launched_at]]/60)/60)/24)+DATE(1970,1,1)</f>
        <v>42522.880243055552</v>
      </c>
      <c r="T853" s="13">
        <f>(((Table1[[#This Row],[deadline]]/60)/60)/24)+DATE(1970,1,1)</f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Table1[[#This Row],[pledged]]/Table1[[#This Row],[goal]]</f>
        <v>1.0497142857142858</v>
      </c>
      <c r="P854" s="8">
        <f>IFERROR(Table1[[#This Row],[pledged]]/Table1[[#This Row],[backers_count]],0)</f>
        <v>59.258064516129032</v>
      </c>
      <c r="Q854" t="str">
        <f>LEFT(Table1[[#This Row],[Category and Sub-Category]],FIND("/",Table1[[#This Row],[Category and Sub-Category]])-1)</f>
        <v>music</v>
      </c>
      <c r="R854" t="str">
        <f>RIGHT(Table1[[#This Row],[Category and Sub-Category]],LEN(Table1[[#This Row],[Category and Sub-Category]])-FIND("/",Table1[[#This Row],[Category and Sub-Category]]))</f>
        <v>metal</v>
      </c>
      <c r="S854" s="13">
        <f>(((Table1[[#This Row],[launched_at]]/60)/60)/24)+DATE(1970,1,1)</f>
        <v>42656.805497685185</v>
      </c>
      <c r="T854" s="13">
        <f>(((Table1[[#This Row],[deadline]]/60)/60)/24)+DATE(1970,1,1)</f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Table1[[#This Row],[pledged]]/Table1[[#This Row],[goal]]</f>
        <v>1</v>
      </c>
      <c r="P855" s="8">
        <f>IFERROR(Table1[[#This Row],[pledged]]/Table1[[#This Row],[backers_count]],0)</f>
        <v>30</v>
      </c>
      <c r="Q855" t="str">
        <f>LEFT(Table1[[#This Row],[Category and Sub-Category]],FIND("/",Table1[[#This Row],[Category and Sub-Category]])-1)</f>
        <v>music</v>
      </c>
      <c r="R855" t="str">
        <f>RIGHT(Table1[[#This Row],[Category and Sub-Category]],LEN(Table1[[#This Row],[Category and Sub-Category]])-FIND("/",Table1[[#This Row],[Category and Sub-Category]]))</f>
        <v>metal</v>
      </c>
      <c r="S855" s="13">
        <f>(((Table1[[#This Row],[launched_at]]/60)/60)/24)+DATE(1970,1,1)</f>
        <v>42021.832280092596</v>
      </c>
      <c r="T855" s="13">
        <f>(((Table1[[#This Row],[deadline]]/60)/60)/24)+DATE(1970,1,1)</f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Table1[[#This Row],[pledged]]/Table1[[#This Row],[goal]]</f>
        <v>1.1822050359712231</v>
      </c>
      <c r="P856" s="8">
        <f>IFERROR(Table1[[#This Row],[pledged]]/Table1[[#This Row],[backers_count]],0)</f>
        <v>65.8623246492986</v>
      </c>
      <c r="Q856" t="str">
        <f>LEFT(Table1[[#This Row],[Category and Sub-Category]],FIND("/",Table1[[#This Row],[Category and Sub-Category]])-1)</f>
        <v>music</v>
      </c>
      <c r="R856" t="str">
        <f>RIGHT(Table1[[#This Row],[Category and Sub-Category]],LEN(Table1[[#This Row],[Category and Sub-Category]])-FIND("/",Table1[[#This Row],[Category and Sub-Category]]))</f>
        <v>metal</v>
      </c>
      <c r="S856" s="13">
        <f>(((Table1[[#This Row],[launched_at]]/60)/60)/24)+DATE(1970,1,1)</f>
        <v>42702.212337962963</v>
      </c>
      <c r="T856" s="13">
        <f>(((Table1[[#This Row],[deadline]]/60)/60)/24)+DATE(1970,1,1)</f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Table1[[#This Row],[pledged]]/Table1[[#This Row],[goal]]</f>
        <v>1.0344827586206897</v>
      </c>
      <c r="P857" s="8">
        <f>IFERROR(Table1[[#This Row],[pledged]]/Table1[[#This Row],[backers_count]],0)</f>
        <v>31.914893617021278</v>
      </c>
      <c r="Q857" t="str">
        <f>LEFT(Table1[[#This Row],[Category and Sub-Category]],FIND("/",Table1[[#This Row],[Category and Sub-Category]])-1)</f>
        <v>music</v>
      </c>
      <c r="R857" t="str">
        <f>RIGHT(Table1[[#This Row],[Category and Sub-Category]],LEN(Table1[[#This Row],[Category and Sub-Category]])-FIND("/",Table1[[#This Row],[Category and Sub-Category]]))</f>
        <v>metal</v>
      </c>
      <c r="S857" s="13">
        <f>(((Table1[[#This Row],[launched_at]]/60)/60)/24)+DATE(1970,1,1)</f>
        <v>42545.125196759262</v>
      </c>
      <c r="T857" s="13">
        <f>(((Table1[[#This Row],[deadline]]/60)/60)/24)+DATE(1970,1,1)</f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Table1[[#This Row],[pledged]]/Table1[[#This Row],[goal]]</f>
        <v>2.1800000000000002</v>
      </c>
      <c r="P858" s="8">
        <f>IFERROR(Table1[[#This Row],[pledged]]/Table1[[#This Row],[backers_count]],0)</f>
        <v>19.464285714285715</v>
      </c>
      <c r="Q858" t="str">
        <f>LEFT(Table1[[#This Row],[Category and Sub-Category]],FIND("/",Table1[[#This Row],[Category and Sub-Category]])-1)</f>
        <v>music</v>
      </c>
      <c r="R858" t="str">
        <f>RIGHT(Table1[[#This Row],[Category and Sub-Category]],LEN(Table1[[#This Row],[Category and Sub-Category]])-FIND("/",Table1[[#This Row],[Category and Sub-Category]]))</f>
        <v>metal</v>
      </c>
      <c r="S858" s="13">
        <f>(((Table1[[#This Row],[launched_at]]/60)/60)/24)+DATE(1970,1,1)</f>
        <v>42609.311990740738</v>
      </c>
      <c r="T858" s="13">
        <f>(((Table1[[#This Row],[deadline]]/60)/60)/24)+DATE(1970,1,1)</f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Table1[[#This Row],[pledged]]/Table1[[#This Row],[goal]]</f>
        <v>1</v>
      </c>
      <c r="P859" s="8">
        <f>IFERROR(Table1[[#This Row],[pledged]]/Table1[[#This Row],[backers_count]],0)</f>
        <v>50</v>
      </c>
      <c r="Q859" t="str">
        <f>LEFT(Table1[[#This Row],[Category and Sub-Category]],FIND("/",Table1[[#This Row],[Category and Sub-Category]])-1)</f>
        <v>music</v>
      </c>
      <c r="R859" t="str">
        <f>RIGHT(Table1[[#This Row],[Category and Sub-Category]],LEN(Table1[[#This Row],[Category and Sub-Category]])-FIND("/",Table1[[#This Row],[Category and Sub-Category]]))</f>
        <v>metal</v>
      </c>
      <c r="S859" s="13">
        <f>(((Table1[[#This Row],[launched_at]]/60)/60)/24)+DATE(1970,1,1)</f>
        <v>42291.581377314811</v>
      </c>
      <c r="T859" s="13">
        <f>(((Table1[[#This Row],[deadline]]/60)/60)/24)+DATE(1970,1,1)</f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Table1[[#This Row],[pledged]]/Table1[[#This Row],[goal]]</f>
        <v>1.4400583333333332</v>
      </c>
      <c r="P860" s="8">
        <f>IFERROR(Table1[[#This Row],[pledged]]/Table1[[#This Row],[backers_count]],0)</f>
        <v>22.737763157894737</v>
      </c>
      <c r="Q860" t="str">
        <f>LEFT(Table1[[#This Row],[Category and Sub-Category]],FIND("/",Table1[[#This Row],[Category and Sub-Category]])-1)</f>
        <v>music</v>
      </c>
      <c r="R860" t="str">
        <f>RIGHT(Table1[[#This Row],[Category and Sub-Category]],LEN(Table1[[#This Row],[Category and Sub-Category]])-FIND("/",Table1[[#This Row],[Category and Sub-Category]]))</f>
        <v>metal</v>
      </c>
      <c r="S860" s="13">
        <f>(((Table1[[#This Row],[launched_at]]/60)/60)/24)+DATE(1970,1,1)</f>
        <v>42079.745578703703</v>
      </c>
      <c r="T860" s="13">
        <f>(((Table1[[#This Row],[deadline]]/60)/60)/24)+DATE(1970,1,1)</f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Table1[[#This Row],[pledged]]/Table1[[#This Row],[goal]]</f>
        <v>1.0467500000000001</v>
      </c>
      <c r="P861" s="8">
        <f>IFERROR(Table1[[#This Row],[pledged]]/Table1[[#This Row],[backers_count]],0)</f>
        <v>42.724489795918366</v>
      </c>
      <c r="Q861" t="str">
        <f>LEFT(Table1[[#This Row],[Category and Sub-Category]],FIND("/",Table1[[#This Row],[Category and Sub-Category]])-1)</f>
        <v>music</v>
      </c>
      <c r="R861" t="str">
        <f>RIGHT(Table1[[#This Row],[Category and Sub-Category]],LEN(Table1[[#This Row],[Category and Sub-Category]])-FIND("/",Table1[[#This Row],[Category and Sub-Category]]))</f>
        <v>metal</v>
      </c>
      <c r="S861" s="13">
        <f>(((Table1[[#This Row],[launched_at]]/60)/60)/24)+DATE(1970,1,1)</f>
        <v>42128.820231481484</v>
      </c>
      <c r="T861" s="13">
        <f>(((Table1[[#This Row],[deadline]]/60)/60)/24)+DATE(1970,1,1)</f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Table1[[#This Row],[pledged]]/Table1[[#This Row],[goal]]</f>
        <v>0.18142857142857144</v>
      </c>
      <c r="P862" s="8">
        <f>IFERROR(Table1[[#This Row],[pledged]]/Table1[[#This Row],[backers_count]],0)</f>
        <v>52.916666666666664</v>
      </c>
      <c r="Q862" t="str">
        <f>LEFT(Table1[[#This Row],[Category and Sub-Category]],FIND("/",Table1[[#This Row],[Category and Sub-Category]])-1)</f>
        <v>music</v>
      </c>
      <c r="R862" t="str">
        <f>RIGHT(Table1[[#This Row],[Category and Sub-Category]],LEN(Table1[[#This Row],[Category and Sub-Category]])-FIND("/",Table1[[#This Row],[Category and Sub-Category]]))</f>
        <v>jazz</v>
      </c>
      <c r="S862" s="13">
        <f>(((Table1[[#This Row],[launched_at]]/60)/60)/24)+DATE(1970,1,1)</f>
        <v>41570.482789351852</v>
      </c>
      <c r="T862" s="13">
        <f>(((Table1[[#This Row],[deadline]]/60)/60)/24)+DATE(1970,1,1)</f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Table1[[#This Row],[pledged]]/Table1[[#This Row],[goal]]</f>
        <v>2.2444444444444444E-2</v>
      </c>
      <c r="P863" s="8">
        <f>IFERROR(Table1[[#This Row],[pledged]]/Table1[[#This Row],[backers_count]],0)</f>
        <v>50.5</v>
      </c>
      <c r="Q863" t="str">
        <f>LEFT(Table1[[#This Row],[Category and Sub-Category]],FIND("/",Table1[[#This Row],[Category and Sub-Category]])-1)</f>
        <v>music</v>
      </c>
      <c r="R863" t="str">
        <f>RIGHT(Table1[[#This Row],[Category and Sub-Category]],LEN(Table1[[#This Row],[Category and Sub-Category]])-FIND("/",Table1[[#This Row],[Category and Sub-Category]]))</f>
        <v>jazz</v>
      </c>
      <c r="S863" s="13">
        <f>(((Table1[[#This Row],[launched_at]]/60)/60)/24)+DATE(1970,1,1)</f>
        <v>42599.965324074074</v>
      </c>
      <c r="T863" s="13">
        <f>(((Table1[[#This Row],[deadline]]/60)/60)/24)+DATE(1970,1,1)</f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Table1[[#This Row],[pledged]]/Table1[[#This Row],[goal]]</f>
        <v>3.3999999999999998E-3</v>
      </c>
      <c r="P864" s="8">
        <f>IFERROR(Table1[[#This Row],[pledged]]/Table1[[#This Row],[backers_count]],0)</f>
        <v>42.5</v>
      </c>
      <c r="Q864" t="str">
        <f>LEFT(Table1[[#This Row],[Category and Sub-Category]],FIND("/",Table1[[#This Row],[Category and Sub-Category]])-1)</f>
        <v>music</v>
      </c>
      <c r="R864" t="str">
        <f>RIGHT(Table1[[#This Row],[Category and Sub-Category]],LEN(Table1[[#This Row],[Category and Sub-Category]])-FIND("/",Table1[[#This Row],[Category and Sub-Category]]))</f>
        <v>jazz</v>
      </c>
      <c r="S864" s="13">
        <f>(((Table1[[#This Row],[launched_at]]/60)/60)/24)+DATE(1970,1,1)</f>
        <v>41559.5549537037</v>
      </c>
      <c r="T864" s="13">
        <f>(((Table1[[#This Row],[deadline]]/60)/60)/24)+DATE(1970,1,1)</f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Table1[[#This Row],[pledged]]/Table1[[#This Row],[goal]]</f>
        <v>4.4999999999999998E-2</v>
      </c>
      <c r="P865" s="8">
        <f>IFERROR(Table1[[#This Row],[pledged]]/Table1[[#This Row],[backers_count]],0)</f>
        <v>18</v>
      </c>
      <c r="Q865" t="str">
        <f>LEFT(Table1[[#This Row],[Category and Sub-Category]],FIND("/",Table1[[#This Row],[Category and Sub-Category]])-1)</f>
        <v>music</v>
      </c>
      <c r="R865" t="str">
        <f>RIGHT(Table1[[#This Row],[Category and Sub-Category]],LEN(Table1[[#This Row],[Category and Sub-Category]])-FIND("/",Table1[[#This Row],[Category and Sub-Category]]))</f>
        <v>jazz</v>
      </c>
      <c r="S865" s="13">
        <f>(((Table1[[#This Row],[launched_at]]/60)/60)/24)+DATE(1970,1,1)</f>
        <v>40921.117662037039</v>
      </c>
      <c r="T865" s="13">
        <f>(((Table1[[#This Row],[deadline]]/60)/60)/24)+DATE(1970,1,1)</f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Table1[[#This Row],[pledged]]/Table1[[#This Row],[goal]]</f>
        <v>0.41538461538461541</v>
      </c>
      <c r="P866" s="8">
        <f>IFERROR(Table1[[#This Row],[pledged]]/Table1[[#This Row],[backers_count]],0)</f>
        <v>34.177215189873415</v>
      </c>
      <c r="Q866" t="str">
        <f>LEFT(Table1[[#This Row],[Category and Sub-Category]],FIND("/",Table1[[#This Row],[Category and Sub-Category]])-1)</f>
        <v>music</v>
      </c>
      <c r="R866" t="str">
        <f>RIGHT(Table1[[#This Row],[Category and Sub-Category]],LEN(Table1[[#This Row],[Category and Sub-Category]])-FIND("/",Table1[[#This Row],[Category and Sub-Category]]))</f>
        <v>jazz</v>
      </c>
      <c r="S866" s="13">
        <f>(((Table1[[#This Row],[launched_at]]/60)/60)/24)+DATE(1970,1,1)</f>
        <v>41541.106921296298</v>
      </c>
      <c r="T866" s="13">
        <f>(((Table1[[#This Row],[deadline]]/60)/60)/24)+DATE(1970,1,1)</f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Table1[[#This Row],[pledged]]/Table1[[#This Row],[goal]]</f>
        <v>2.0454545454545454E-2</v>
      </c>
      <c r="P867" s="8">
        <f>IFERROR(Table1[[#This Row],[pledged]]/Table1[[#This Row],[backers_count]],0)</f>
        <v>22.5</v>
      </c>
      <c r="Q867" t="str">
        <f>LEFT(Table1[[#This Row],[Category and Sub-Category]],FIND("/",Table1[[#This Row],[Category and Sub-Category]])-1)</f>
        <v>music</v>
      </c>
      <c r="R867" t="str">
        <f>RIGHT(Table1[[#This Row],[Category and Sub-Category]],LEN(Table1[[#This Row],[Category and Sub-Category]])-FIND("/",Table1[[#This Row],[Category and Sub-Category]]))</f>
        <v>jazz</v>
      </c>
      <c r="S867" s="13">
        <f>(((Table1[[#This Row],[launched_at]]/60)/60)/24)+DATE(1970,1,1)</f>
        <v>41230.77311342593</v>
      </c>
      <c r="T867" s="13">
        <f>(((Table1[[#This Row],[deadline]]/60)/60)/24)+DATE(1970,1,1)</f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Table1[[#This Row],[pledged]]/Table1[[#This Row],[goal]]</f>
        <v>0.18285714285714286</v>
      </c>
      <c r="P868" s="8">
        <f>IFERROR(Table1[[#This Row],[pledged]]/Table1[[#This Row],[backers_count]],0)</f>
        <v>58.18181818181818</v>
      </c>
      <c r="Q868" t="str">
        <f>LEFT(Table1[[#This Row],[Category and Sub-Category]],FIND("/",Table1[[#This Row],[Category and Sub-Category]])-1)</f>
        <v>music</v>
      </c>
      <c r="R868" t="str">
        <f>RIGHT(Table1[[#This Row],[Category and Sub-Category]],LEN(Table1[[#This Row],[Category and Sub-Category]])-FIND("/",Table1[[#This Row],[Category and Sub-Category]]))</f>
        <v>jazz</v>
      </c>
      <c r="S868" s="13">
        <f>(((Table1[[#This Row],[launched_at]]/60)/60)/24)+DATE(1970,1,1)</f>
        <v>42025.637939814813</v>
      </c>
      <c r="T868" s="13">
        <f>(((Table1[[#This Row],[deadline]]/60)/60)/24)+DATE(1970,1,1)</f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Table1[[#This Row],[pledged]]/Table1[[#This Row],[goal]]</f>
        <v>0.2402</v>
      </c>
      <c r="P869" s="8">
        <f>IFERROR(Table1[[#This Row],[pledged]]/Table1[[#This Row],[backers_count]],0)</f>
        <v>109.18181818181819</v>
      </c>
      <c r="Q869" t="str">
        <f>LEFT(Table1[[#This Row],[Category and Sub-Category]],FIND("/",Table1[[#This Row],[Category and Sub-Category]])-1)</f>
        <v>music</v>
      </c>
      <c r="R869" t="str">
        <f>RIGHT(Table1[[#This Row],[Category and Sub-Category]],LEN(Table1[[#This Row],[Category and Sub-Category]])-FIND("/",Table1[[#This Row],[Category and Sub-Category]]))</f>
        <v>jazz</v>
      </c>
      <c r="S869" s="13">
        <f>(((Table1[[#This Row],[launched_at]]/60)/60)/24)+DATE(1970,1,1)</f>
        <v>40088.105393518519</v>
      </c>
      <c r="T869" s="13">
        <f>(((Table1[[#This Row],[deadline]]/60)/60)/24)+DATE(1970,1,1)</f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Table1[[#This Row],[pledged]]/Table1[[#This Row],[goal]]</f>
        <v>1.1111111111111111E-3</v>
      </c>
      <c r="P870" s="8">
        <f>IFERROR(Table1[[#This Row],[pledged]]/Table1[[#This Row],[backers_count]],0)</f>
        <v>50</v>
      </c>
      <c r="Q870" t="str">
        <f>LEFT(Table1[[#This Row],[Category and Sub-Category]],FIND("/",Table1[[#This Row],[Category and Sub-Category]])-1)</f>
        <v>music</v>
      </c>
      <c r="R870" t="str">
        <f>RIGHT(Table1[[#This Row],[Category and Sub-Category]],LEN(Table1[[#This Row],[Category and Sub-Category]])-FIND("/",Table1[[#This Row],[Category and Sub-Category]]))</f>
        <v>jazz</v>
      </c>
      <c r="S870" s="13">
        <f>(((Table1[[#This Row],[launched_at]]/60)/60)/24)+DATE(1970,1,1)</f>
        <v>41616.027754629627</v>
      </c>
      <c r="T870" s="13">
        <f>(((Table1[[#This Row],[deadline]]/60)/60)/24)+DATE(1970,1,1)</f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Table1[[#This Row],[pledged]]/Table1[[#This Row],[goal]]</f>
        <v>0.11818181818181818</v>
      </c>
      <c r="P871" s="8">
        <f>IFERROR(Table1[[#This Row],[pledged]]/Table1[[#This Row],[backers_count]],0)</f>
        <v>346.66666666666669</v>
      </c>
      <c r="Q871" t="str">
        <f>LEFT(Table1[[#This Row],[Category and Sub-Category]],FIND("/",Table1[[#This Row],[Category and Sub-Category]])-1)</f>
        <v>music</v>
      </c>
      <c r="R871" t="str">
        <f>RIGHT(Table1[[#This Row],[Category and Sub-Category]],LEN(Table1[[#This Row],[Category and Sub-Category]])-FIND("/",Table1[[#This Row],[Category and Sub-Category]]))</f>
        <v>jazz</v>
      </c>
      <c r="S871" s="13">
        <f>(((Table1[[#This Row],[launched_at]]/60)/60)/24)+DATE(1970,1,1)</f>
        <v>41342.845567129632</v>
      </c>
      <c r="T871" s="13">
        <f>(((Table1[[#This Row],[deadline]]/60)/60)/24)+DATE(1970,1,1)</f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Table1[[#This Row],[pledged]]/Table1[[#This Row],[goal]]</f>
        <v>3.0999999999999999E-3</v>
      </c>
      <c r="P872" s="8">
        <f>IFERROR(Table1[[#This Row],[pledged]]/Table1[[#This Row],[backers_count]],0)</f>
        <v>12.4</v>
      </c>
      <c r="Q872" t="str">
        <f>LEFT(Table1[[#This Row],[Category and Sub-Category]],FIND("/",Table1[[#This Row],[Category and Sub-Category]])-1)</f>
        <v>music</v>
      </c>
      <c r="R872" t="str">
        <f>RIGHT(Table1[[#This Row],[Category and Sub-Category]],LEN(Table1[[#This Row],[Category and Sub-Category]])-FIND("/",Table1[[#This Row],[Category and Sub-Category]]))</f>
        <v>jazz</v>
      </c>
      <c r="S872" s="13">
        <f>(((Table1[[#This Row],[launched_at]]/60)/60)/24)+DATE(1970,1,1)</f>
        <v>41488.022256944445</v>
      </c>
      <c r="T872" s="13">
        <f>(((Table1[[#This Row],[deadline]]/60)/60)/24)+DATE(1970,1,1)</f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Table1[[#This Row],[pledged]]/Table1[[#This Row],[goal]]</f>
        <v>5.4166666666666669E-2</v>
      </c>
      <c r="P873" s="8">
        <f>IFERROR(Table1[[#This Row],[pledged]]/Table1[[#This Row],[backers_count]],0)</f>
        <v>27.083333333333332</v>
      </c>
      <c r="Q873" t="str">
        <f>LEFT(Table1[[#This Row],[Category and Sub-Category]],FIND("/",Table1[[#This Row],[Category and Sub-Category]])-1)</f>
        <v>music</v>
      </c>
      <c r="R873" t="str">
        <f>RIGHT(Table1[[#This Row],[Category and Sub-Category]],LEN(Table1[[#This Row],[Category and Sub-Category]])-FIND("/",Table1[[#This Row],[Category and Sub-Category]]))</f>
        <v>jazz</v>
      </c>
      <c r="S873" s="13">
        <f>(((Table1[[#This Row],[launched_at]]/60)/60)/24)+DATE(1970,1,1)</f>
        <v>41577.561284722222</v>
      </c>
      <c r="T873" s="13">
        <f>(((Table1[[#This Row],[deadline]]/60)/60)/24)+DATE(1970,1,1)</f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Table1[[#This Row],[pledged]]/Table1[[#This Row],[goal]]</f>
        <v>8.1250000000000003E-3</v>
      </c>
      <c r="P874" s="8">
        <f>IFERROR(Table1[[#This Row],[pledged]]/Table1[[#This Row],[backers_count]],0)</f>
        <v>32.5</v>
      </c>
      <c r="Q874" t="str">
        <f>LEFT(Table1[[#This Row],[Category and Sub-Category]],FIND("/",Table1[[#This Row],[Category and Sub-Category]])-1)</f>
        <v>music</v>
      </c>
      <c r="R874" t="str">
        <f>RIGHT(Table1[[#This Row],[Category and Sub-Category]],LEN(Table1[[#This Row],[Category and Sub-Category]])-FIND("/",Table1[[#This Row],[Category and Sub-Category]]))</f>
        <v>jazz</v>
      </c>
      <c r="S874" s="13">
        <f>(((Table1[[#This Row],[launched_at]]/60)/60)/24)+DATE(1970,1,1)</f>
        <v>40567.825543981482</v>
      </c>
      <c r="T874" s="13">
        <f>(((Table1[[#This Row],[deadline]]/60)/60)/24)+DATE(1970,1,1)</f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Table1[[#This Row],[pledged]]/Table1[[#This Row],[goal]]</f>
        <v>1.2857142857142857E-2</v>
      </c>
      <c r="P875" s="8">
        <f>IFERROR(Table1[[#This Row],[pledged]]/Table1[[#This Row],[backers_count]],0)</f>
        <v>9</v>
      </c>
      <c r="Q875" t="str">
        <f>LEFT(Table1[[#This Row],[Category and Sub-Category]],FIND("/",Table1[[#This Row],[Category and Sub-Category]])-1)</f>
        <v>music</v>
      </c>
      <c r="R875" t="str">
        <f>RIGHT(Table1[[#This Row],[Category and Sub-Category]],LEN(Table1[[#This Row],[Category and Sub-Category]])-FIND("/",Table1[[#This Row],[Category and Sub-Category]]))</f>
        <v>jazz</v>
      </c>
      <c r="S875" s="13">
        <f>(((Table1[[#This Row],[launched_at]]/60)/60)/24)+DATE(1970,1,1)</f>
        <v>41184.167129629634</v>
      </c>
      <c r="T875" s="13">
        <f>(((Table1[[#This Row],[deadline]]/60)/60)/24)+DATE(1970,1,1)</f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Table1[[#This Row],[pledged]]/Table1[[#This Row],[goal]]</f>
        <v>0.24333333333333335</v>
      </c>
      <c r="P876" s="8">
        <f>IFERROR(Table1[[#This Row],[pledged]]/Table1[[#This Row],[backers_count]],0)</f>
        <v>34.761904761904759</v>
      </c>
      <c r="Q876" t="str">
        <f>LEFT(Table1[[#This Row],[Category and Sub-Category]],FIND("/",Table1[[#This Row],[Category and Sub-Category]])-1)</f>
        <v>music</v>
      </c>
      <c r="R876" t="str">
        <f>RIGHT(Table1[[#This Row],[Category and Sub-Category]],LEN(Table1[[#This Row],[Category and Sub-Category]])-FIND("/",Table1[[#This Row],[Category and Sub-Category]]))</f>
        <v>jazz</v>
      </c>
      <c r="S876" s="13">
        <f>(((Table1[[#This Row],[launched_at]]/60)/60)/24)+DATE(1970,1,1)</f>
        <v>41368.583726851852</v>
      </c>
      <c r="T876" s="13">
        <f>(((Table1[[#This Row],[deadline]]/60)/60)/24)+DATE(1970,1,1)</f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Table1[[#This Row],[pledged]]/Table1[[#This Row],[goal]]</f>
        <v>0</v>
      </c>
      <c r="P877" s="8">
        <f>IFERROR(Table1[[#This Row],[pledged]]/Table1[[#This Row],[backers_count]],0)</f>
        <v>0</v>
      </c>
      <c r="Q877" t="str">
        <f>LEFT(Table1[[#This Row],[Category and Sub-Category]],FIND("/",Table1[[#This Row],[Category and Sub-Category]])-1)</f>
        <v>music</v>
      </c>
      <c r="R877" t="str">
        <f>RIGHT(Table1[[#This Row],[Category and Sub-Category]],LEN(Table1[[#This Row],[Category and Sub-Category]])-FIND("/",Table1[[#This Row],[Category and Sub-Category]]))</f>
        <v>jazz</v>
      </c>
      <c r="S877" s="13">
        <f>(((Table1[[#This Row],[launched_at]]/60)/60)/24)+DATE(1970,1,1)</f>
        <v>42248.723738425921</v>
      </c>
      <c r="T877" s="13">
        <f>(((Table1[[#This Row],[deadline]]/60)/60)/24)+DATE(1970,1,1)</f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Table1[[#This Row],[pledged]]/Table1[[#This Row],[goal]]</f>
        <v>0.40799492385786801</v>
      </c>
      <c r="P878" s="8">
        <f>IFERROR(Table1[[#This Row],[pledged]]/Table1[[#This Row],[backers_count]],0)</f>
        <v>28.577777777777779</v>
      </c>
      <c r="Q878" t="str">
        <f>LEFT(Table1[[#This Row],[Category and Sub-Category]],FIND("/",Table1[[#This Row],[Category and Sub-Category]])-1)</f>
        <v>music</v>
      </c>
      <c r="R878" t="str">
        <f>RIGHT(Table1[[#This Row],[Category and Sub-Category]],LEN(Table1[[#This Row],[Category and Sub-Category]])-FIND("/",Table1[[#This Row],[Category and Sub-Category]]))</f>
        <v>jazz</v>
      </c>
      <c r="S878" s="13">
        <f>(((Table1[[#This Row],[launched_at]]/60)/60)/24)+DATE(1970,1,1)</f>
        <v>41276.496840277774</v>
      </c>
      <c r="T878" s="13">
        <f>(((Table1[[#This Row],[deadline]]/60)/60)/24)+DATE(1970,1,1)</f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Table1[[#This Row],[pledged]]/Table1[[#This Row],[goal]]</f>
        <v>0.67549999999999999</v>
      </c>
      <c r="P879" s="8">
        <f>IFERROR(Table1[[#This Row],[pledged]]/Table1[[#This Row],[backers_count]],0)</f>
        <v>46.586206896551722</v>
      </c>
      <c r="Q879" t="str">
        <f>LEFT(Table1[[#This Row],[Category and Sub-Category]],FIND("/",Table1[[#This Row],[Category and Sub-Category]])-1)</f>
        <v>music</v>
      </c>
      <c r="R879" t="str">
        <f>RIGHT(Table1[[#This Row],[Category and Sub-Category]],LEN(Table1[[#This Row],[Category and Sub-Category]])-FIND("/",Table1[[#This Row],[Category and Sub-Category]]))</f>
        <v>jazz</v>
      </c>
      <c r="S879" s="13">
        <f>(((Table1[[#This Row],[launched_at]]/60)/60)/24)+DATE(1970,1,1)</f>
        <v>41597.788888888892</v>
      </c>
      <c r="T879" s="13">
        <f>(((Table1[[#This Row],[deadline]]/60)/60)/24)+DATE(1970,1,1)</f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Table1[[#This Row],[pledged]]/Table1[[#This Row],[goal]]</f>
        <v>1.2999999999999999E-2</v>
      </c>
      <c r="P880" s="8">
        <f>IFERROR(Table1[[#This Row],[pledged]]/Table1[[#This Row],[backers_count]],0)</f>
        <v>32.5</v>
      </c>
      <c r="Q880" t="str">
        <f>LEFT(Table1[[#This Row],[Category and Sub-Category]],FIND("/",Table1[[#This Row],[Category and Sub-Category]])-1)</f>
        <v>music</v>
      </c>
      <c r="R880" t="str">
        <f>RIGHT(Table1[[#This Row],[Category and Sub-Category]],LEN(Table1[[#This Row],[Category and Sub-Category]])-FIND("/",Table1[[#This Row],[Category and Sub-Category]]))</f>
        <v>jazz</v>
      </c>
      <c r="S880" s="13">
        <f>(((Table1[[#This Row],[launched_at]]/60)/60)/24)+DATE(1970,1,1)</f>
        <v>40505.232916666668</v>
      </c>
      <c r="T880" s="13">
        <f>(((Table1[[#This Row],[deadline]]/60)/60)/24)+DATE(1970,1,1)</f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Table1[[#This Row],[pledged]]/Table1[[#This Row],[goal]]</f>
        <v>0.30666666666666664</v>
      </c>
      <c r="P881" s="8">
        <f>IFERROR(Table1[[#This Row],[pledged]]/Table1[[#This Row],[backers_count]],0)</f>
        <v>21.466666666666665</v>
      </c>
      <c r="Q881" t="str">
        <f>LEFT(Table1[[#This Row],[Category and Sub-Category]],FIND("/",Table1[[#This Row],[Category and Sub-Category]])-1)</f>
        <v>music</v>
      </c>
      <c r="R881" t="str">
        <f>RIGHT(Table1[[#This Row],[Category and Sub-Category]],LEN(Table1[[#This Row],[Category and Sub-Category]])-FIND("/",Table1[[#This Row],[Category and Sub-Category]]))</f>
        <v>jazz</v>
      </c>
      <c r="S881" s="13">
        <f>(((Table1[[#This Row],[launched_at]]/60)/60)/24)+DATE(1970,1,1)</f>
        <v>41037.829918981479</v>
      </c>
      <c r="T881" s="13">
        <f>(((Table1[[#This Row],[deadline]]/60)/60)/24)+DATE(1970,1,1)</f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Table1[[#This Row],[pledged]]/Table1[[#This Row],[goal]]</f>
        <v>2.9894179894179893E-2</v>
      </c>
      <c r="P882" s="8">
        <f>IFERROR(Table1[[#This Row],[pledged]]/Table1[[#This Row],[backers_count]],0)</f>
        <v>14.125</v>
      </c>
      <c r="Q882" t="str">
        <f>LEFT(Table1[[#This Row],[Category and Sub-Category]],FIND("/",Table1[[#This Row],[Category and Sub-Category]])-1)</f>
        <v>music</v>
      </c>
      <c r="R882" t="str">
        <f>RIGHT(Table1[[#This Row],[Category and Sub-Category]],LEN(Table1[[#This Row],[Category and Sub-Category]])-FIND("/",Table1[[#This Row],[Category and Sub-Category]]))</f>
        <v>indie rock</v>
      </c>
      <c r="S882" s="13">
        <f>(((Table1[[#This Row],[launched_at]]/60)/60)/24)+DATE(1970,1,1)</f>
        <v>41179.32104166667</v>
      </c>
      <c r="T882" s="13">
        <f>(((Table1[[#This Row],[deadline]]/60)/60)/24)+DATE(1970,1,1)</f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Table1[[#This Row],[pledged]]/Table1[[#This Row],[goal]]</f>
        <v>8.0000000000000002E-3</v>
      </c>
      <c r="P883" s="8">
        <f>IFERROR(Table1[[#This Row],[pledged]]/Table1[[#This Row],[backers_count]],0)</f>
        <v>30</v>
      </c>
      <c r="Q883" t="str">
        <f>LEFT(Table1[[#This Row],[Category and Sub-Category]],FIND("/",Table1[[#This Row],[Category and Sub-Category]])-1)</f>
        <v>music</v>
      </c>
      <c r="R883" t="str">
        <f>RIGHT(Table1[[#This Row],[Category and Sub-Category]],LEN(Table1[[#This Row],[Category and Sub-Category]])-FIND("/",Table1[[#This Row],[Category and Sub-Category]]))</f>
        <v>indie rock</v>
      </c>
      <c r="S883" s="13">
        <f>(((Table1[[#This Row],[launched_at]]/60)/60)/24)+DATE(1970,1,1)</f>
        <v>40877.25099537037</v>
      </c>
      <c r="T883" s="13">
        <f>(((Table1[[#This Row],[deadline]]/60)/60)/24)+DATE(1970,1,1)</f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Table1[[#This Row],[pledged]]/Table1[[#This Row],[goal]]</f>
        <v>0.20133333333333334</v>
      </c>
      <c r="P884" s="8">
        <f>IFERROR(Table1[[#This Row],[pledged]]/Table1[[#This Row],[backers_count]],0)</f>
        <v>21.571428571428573</v>
      </c>
      <c r="Q884" t="str">
        <f>LEFT(Table1[[#This Row],[Category and Sub-Category]],FIND("/",Table1[[#This Row],[Category and Sub-Category]])-1)</f>
        <v>music</v>
      </c>
      <c r="R884" t="str">
        <f>RIGHT(Table1[[#This Row],[Category and Sub-Category]],LEN(Table1[[#This Row],[Category and Sub-Category]])-FIND("/",Table1[[#This Row],[Category and Sub-Category]]))</f>
        <v>indie rock</v>
      </c>
      <c r="S884" s="13">
        <f>(((Table1[[#This Row],[launched_at]]/60)/60)/24)+DATE(1970,1,1)</f>
        <v>40759.860532407409</v>
      </c>
      <c r="T884" s="13">
        <f>(((Table1[[#This Row],[deadline]]/60)/60)/24)+DATE(1970,1,1)</f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Table1[[#This Row],[pledged]]/Table1[[#This Row],[goal]]</f>
        <v>0.4002</v>
      </c>
      <c r="P885" s="8">
        <f>IFERROR(Table1[[#This Row],[pledged]]/Table1[[#This Row],[backers_count]],0)</f>
        <v>83.375</v>
      </c>
      <c r="Q885" t="str">
        <f>LEFT(Table1[[#This Row],[Category and Sub-Category]],FIND("/",Table1[[#This Row],[Category and Sub-Category]])-1)</f>
        <v>music</v>
      </c>
      <c r="R885" t="str">
        <f>RIGHT(Table1[[#This Row],[Category and Sub-Category]],LEN(Table1[[#This Row],[Category and Sub-Category]])-FIND("/",Table1[[#This Row],[Category and Sub-Category]]))</f>
        <v>indie rock</v>
      </c>
      <c r="S885" s="13">
        <f>(((Table1[[#This Row],[launched_at]]/60)/60)/24)+DATE(1970,1,1)</f>
        <v>42371.935590277775</v>
      </c>
      <c r="T885" s="13">
        <f>(((Table1[[#This Row],[deadline]]/60)/60)/24)+DATE(1970,1,1)</f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Table1[[#This Row],[pledged]]/Table1[[#This Row],[goal]]</f>
        <v>0.01</v>
      </c>
      <c r="P886" s="8">
        <f>IFERROR(Table1[[#This Row],[pledged]]/Table1[[#This Row],[backers_count]],0)</f>
        <v>10</v>
      </c>
      <c r="Q886" t="str">
        <f>LEFT(Table1[[#This Row],[Category and Sub-Category]],FIND("/",Table1[[#This Row],[Category and Sub-Category]])-1)</f>
        <v>music</v>
      </c>
      <c r="R886" t="str">
        <f>RIGHT(Table1[[#This Row],[Category and Sub-Category]],LEN(Table1[[#This Row],[Category and Sub-Category]])-FIND("/",Table1[[#This Row],[Category and Sub-Category]]))</f>
        <v>indie rock</v>
      </c>
      <c r="S886" s="13">
        <f>(((Table1[[#This Row],[launched_at]]/60)/60)/24)+DATE(1970,1,1)</f>
        <v>40981.802615740737</v>
      </c>
      <c r="T886" s="13">
        <f>(((Table1[[#This Row],[deadline]]/60)/60)/24)+DATE(1970,1,1)</f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Table1[[#This Row],[pledged]]/Table1[[#This Row],[goal]]</f>
        <v>0.75</v>
      </c>
      <c r="P887" s="8">
        <f>IFERROR(Table1[[#This Row],[pledged]]/Table1[[#This Row],[backers_count]],0)</f>
        <v>35.714285714285715</v>
      </c>
      <c r="Q887" t="str">
        <f>LEFT(Table1[[#This Row],[Category and Sub-Category]],FIND("/",Table1[[#This Row],[Category and Sub-Category]])-1)</f>
        <v>music</v>
      </c>
      <c r="R887" t="str">
        <f>RIGHT(Table1[[#This Row],[Category and Sub-Category]],LEN(Table1[[#This Row],[Category and Sub-Category]])-FIND("/",Table1[[#This Row],[Category and Sub-Category]]))</f>
        <v>indie rock</v>
      </c>
      <c r="S887" s="13">
        <f>(((Table1[[#This Row],[launched_at]]/60)/60)/24)+DATE(1970,1,1)</f>
        <v>42713.941099537042</v>
      </c>
      <c r="T887" s="13">
        <f>(((Table1[[#This Row],[deadline]]/60)/60)/24)+DATE(1970,1,1)</f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Table1[[#This Row],[pledged]]/Table1[[#This Row],[goal]]</f>
        <v>0.41</v>
      </c>
      <c r="P888" s="8">
        <f>IFERROR(Table1[[#This Row],[pledged]]/Table1[[#This Row],[backers_count]],0)</f>
        <v>29.285714285714285</v>
      </c>
      <c r="Q888" t="str">
        <f>LEFT(Table1[[#This Row],[Category and Sub-Category]],FIND("/",Table1[[#This Row],[Category and Sub-Category]])-1)</f>
        <v>music</v>
      </c>
      <c r="R888" t="str">
        <f>RIGHT(Table1[[#This Row],[Category and Sub-Category]],LEN(Table1[[#This Row],[Category and Sub-Category]])-FIND("/",Table1[[#This Row],[Category and Sub-Category]]))</f>
        <v>indie rock</v>
      </c>
      <c r="S888" s="13">
        <f>(((Table1[[#This Row],[launched_at]]/60)/60)/24)+DATE(1970,1,1)</f>
        <v>42603.870520833334</v>
      </c>
      <c r="T888" s="13">
        <f>(((Table1[[#This Row],[deadline]]/60)/60)/24)+DATE(1970,1,1)</f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Table1[[#This Row],[pledged]]/Table1[[#This Row],[goal]]</f>
        <v>0</v>
      </c>
      <c r="P889" s="8">
        <f>IFERROR(Table1[[#This Row],[pledged]]/Table1[[#This Row],[backers_count]],0)</f>
        <v>0</v>
      </c>
      <c r="Q889" t="str">
        <f>LEFT(Table1[[#This Row],[Category and Sub-Category]],FIND("/",Table1[[#This Row],[Category and Sub-Category]])-1)</f>
        <v>music</v>
      </c>
      <c r="R889" t="str">
        <f>RIGHT(Table1[[#This Row],[Category and Sub-Category]],LEN(Table1[[#This Row],[Category and Sub-Category]])-FIND("/",Table1[[#This Row],[Category and Sub-Category]]))</f>
        <v>indie rock</v>
      </c>
      <c r="S889" s="13">
        <f>(((Table1[[#This Row],[launched_at]]/60)/60)/24)+DATE(1970,1,1)</f>
        <v>41026.958969907406</v>
      </c>
      <c r="T889" s="13">
        <f>(((Table1[[#This Row],[deadline]]/60)/60)/24)+DATE(1970,1,1)</f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Table1[[#This Row],[pledged]]/Table1[[#This Row],[goal]]</f>
        <v>7.1999999999999995E-2</v>
      </c>
      <c r="P890" s="8">
        <f>IFERROR(Table1[[#This Row],[pledged]]/Table1[[#This Row],[backers_count]],0)</f>
        <v>18</v>
      </c>
      <c r="Q890" t="str">
        <f>LEFT(Table1[[#This Row],[Category and Sub-Category]],FIND("/",Table1[[#This Row],[Category and Sub-Category]])-1)</f>
        <v>music</v>
      </c>
      <c r="R890" t="str">
        <f>RIGHT(Table1[[#This Row],[Category and Sub-Category]],LEN(Table1[[#This Row],[Category and Sub-Category]])-FIND("/",Table1[[#This Row],[Category and Sub-Category]]))</f>
        <v>indie rock</v>
      </c>
      <c r="S890" s="13">
        <f>(((Table1[[#This Row],[launched_at]]/60)/60)/24)+DATE(1970,1,1)</f>
        <v>40751.753298611111</v>
      </c>
      <c r="T890" s="13">
        <f>(((Table1[[#This Row],[deadline]]/60)/60)/24)+DATE(1970,1,1)</f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Table1[[#This Row],[pledged]]/Table1[[#This Row],[goal]]</f>
        <v>9.4412800000000005E-2</v>
      </c>
      <c r="P891" s="8">
        <f>IFERROR(Table1[[#This Row],[pledged]]/Table1[[#This Row],[backers_count]],0)</f>
        <v>73.760000000000005</v>
      </c>
      <c r="Q891" t="str">
        <f>LEFT(Table1[[#This Row],[Category and Sub-Category]],FIND("/",Table1[[#This Row],[Category and Sub-Category]])-1)</f>
        <v>music</v>
      </c>
      <c r="R891" t="str">
        <f>RIGHT(Table1[[#This Row],[Category and Sub-Category]],LEN(Table1[[#This Row],[Category and Sub-Category]])-FIND("/",Table1[[#This Row],[Category and Sub-Category]]))</f>
        <v>indie rock</v>
      </c>
      <c r="S891" s="13">
        <f>(((Table1[[#This Row],[launched_at]]/60)/60)/24)+DATE(1970,1,1)</f>
        <v>41887.784062500003</v>
      </c>
      <c r="T891" s="13">
        <f>(((Table1[[#This Row],[deadline]]/60)/60)/24)+DATE(1970,1,1)</f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Table1[[#This Row],[pledged]]/Table1[[#This Row],[goal]]</f>
        <v>4.1666666666666664E-2</v>
      </c>
      <c r="P892" s="8">
        <f>IFERROR(Table1[[#This Row],[pledged]]/Table1[[#This Row],[backers_count]],0)</f>
        <v>31.25</v>
      </c>
      <c r="Q892" t="str">
        <f>LEFT(Table1[[#This Row],[Category and Sub-Category]],FIND("/",Table1[[#This Row],[Category and Sub-Category]])-1)</f>
        <v>music</v>
      </c>
      <c r="R892" t="str">
        <f>RIGHT(Table1[[#This Row],[Category and Sub-Category]],LEN(Table1[[#This Row],[Category and Sub-Category]])-FIND("/",Table1[[#This Row],[Category and Sub-Category]]))</f>
        <v>indie rock</v>
      </c>
      <c r="S892" s="13">
        <f>(((Table1[[#This Row],[launched_at]]/60)/60)/24)+DATE(1970,1,1)</f>
        <v>41569.698831018519</v>
      </c>
      <c r="T892" s="13">
        <f>(((Table1[[#This Row],[deadline]]/60)/60)/24)+DATE(1970,1,1)</f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Table1[[#This Row],[pledged]]/Table1[[#This Row],[goal]]</f>
        <v>3.2500000000000001E-2</v>
      </c>
      <c r="P893" s="8">
        <f>IFERROR(Table1[[#This Row],[pledged]]/Table1[[#This Row],[backers_count]],0)</f>
        <v>28.888888888888889</v>
      </c>
      <c r="Q893" t="str">
        <f>LEFT(Table1[[#This Row],[Category and Sub-Category]],FIND("/",Table1[[#This Row],[Category and Sub-Category]])-1)</f>
        <v>music</v>
      </c>
      <c r="R893" t="str">
        <f>RIGHT(Table1[[#This Row],[Category and Sub-Category]],LEN(Table1[[#This Row],[Category and Sub-Category]])-FIND("/",Table1[[#This Row],[Category and Sub-Category]]))</f>
        <v>indie rock</v>
      </c>
      <c r="S893" s="13">
        <f>(((Table1[[#This Row],[launched_at]]/60)/60)/24)+DATE(1970,1,1)</f>
        <v>41842.031597222223</v>
      </c>
      <c r="T893" s="13">
        <f>(((Table1[[#This Row],[deadline]]/60)/60)/24)+DATE(1970,1,1)</f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Table1[[#This Row],[pledged]]/Table1[[#This Row],[goal]]</f>
        <v>0.40749999999999997</v>
      </c>
      <c r="P894" s="8">
        <f>IFERROR(Table1[[#This Row],[pledged]]/Table1[[#This Row],[backers_count]],0)</f>
        <v>143.8235294117647</v>
      </c>
      <c r="Q894" t="str">
        <f>LEFT(Table1[[#This Row],[Category and Sub-Category]],FIND("/",Table1[[#This Row],[Category and Sub-Category]])-1)</f>
        <v>music</v>
      </c>
      <c r="R894" t="str">
        <f>RIGHT(Table1[[#This Row],[Category and Sub-Category]],LEN(Table1[[#This Row],[Category and Sub-Category]])-FIND("/",Table1[[#This Row],[Category and Sub-Category]]))</f>
        <v>indie rock</v>
      </c>
      <c r="S894" s="13">
        <f>(((Table1[[#This Row],[launched_at]]/60)/60)/24)+DATE(1970,1,1)</f>
        <v>40304.20003472222</v>
      </c>
      <c r="T894" s="13">
        <f>(((Table1[[#This Row],[deadline]]/60)/60)/24)+DATE(1970,1,1)</f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Table1[[#This Row],[pledged]]/Table1[[#This Row],[goal]]</f>
        <v>0.1</v>
      </c>
      <c r="P895" s="8">
        <f>IFERROR(Table1[[#This Row],[pledged]]/Table1[[#This Row],[backers_count]],0)</f>
        <v>40</v>
      </c>
      <c r="Q895" t="str">
        <f>LEFT(Table1[[#This Row],[Category and Sub-Category]],FIND("/",Table1[[#This Row],[Category and Sub-Category]])-1)</f>
        <v>music</v>
      </c>
      <c r="R895" t="str">
        <f>RIGHT(Table1[[#This Row],[Category and Sub-Category]],LEN(Table1[[#This Row],[Category and Sub-Category]])-FIND("/",Table1[[#This Row],[Category and Sub-Category]]))</f>
        <v>indie rock</v>
      </c>
      <c r="S895" s="13">
        <f>(((Table1[[#This Row],[launched_at]]/60)/60)/24)+DATE(1970,1,1)</f>
        <v>42065.897719907407</v>
      </c>
      <c r="T895" s="13">
        <f>(((Table1[[#This Row],[deadline]]/60)/60)/24)+DATE(1970,1,1)</f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Table1[[#This Row],[pledged]]/Table1[[#This Row],[goal]]</f>
        <v>0.39169999999999999</v>
      </c>
      <c r="P896" s="8">
        <f>IFERROR(Table1[[#This Row],[pledged]]/Table1[[#This Row],[backers_count]],0)</f>
        <v>147.81132075471697</v>
      </c>
      <c r="Q896" t="str">
        <f>LEFT(Table1[[#This Row],[Category and Sub-Category]],FIND("/",Table1[[#This Row],[Category and Sub-Category]])-1)</f>
        <v>music</v>
      </c>
      <c r="R896" t="str">
        <f>RIGHT(Table1[[#This Row],[Category and Sub-Category]],LEN(Table1[[#This Row],[Category and Sub-Category]])-FIND("/",Table1[[#This Row],[Category and Sub-Category]]))</f>
        <v>indie rock</v>
      </c>
      <c r="S896" s="13">
        <f>(((Table1[[#This Row],[launched_at]]/60)/60)/24)+DATE(1970,1,1)</f>
        <v>42496.981597222228</v>
      </c>
      <c r="T896" s="13">
        <f>(((Table1[[#This Row],[deadline]]/60)/60)/24)+DATE(1970,1,1)</f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Table1[[#This Row],[pledged]]/Table1[[#This Row],[goal]]</f>
        <v>2.4375000000000001E-2</v>
      </c>
      <c r="P897" s="8">
        <f>IFERROR(Table1[[#This Row],[pledged]]/Table1[[#This Row],[backers_count]],0)</f>
        <v>27.857142857142858</v>
      </c>
      <c r="Q897" t="str">
        <f>LEFT(Table1[[#This Row],[Category and Sub-Category]],FIND("/",Table1[[#This Row],[Category and Sub-Category]])-1)</f>
        <v>music</v>
      </c>
      <c r="R897" t="str">
        <f>RIGHT(Table1[[#This Row],[Category and Sub-Category]],LEN(Table1[[#This Row],[Category and Sub-Category]])-FIND("/",Table1[[#This Row],[Category and Sub-Category]]))</f>
        <v>indie rock</v>
      </c>
      <c r="S897" s="13">
        <f>(((Table1[[#This Row],[launched_at]]/60)/60)/24)+DATE(1970,1,1)</f>
        <v>40431.127650462964</v>
      </c>
      <c r="T897" s="13">
        <f>(((Table1[[#This Row],[deadline]]/60)/60)/24)+DATE(1970,1,1)</f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Table1[[#This Row],[pledged]]/Table1[[#This Row],[goal]]</f>
        <v>0.4</v>
      </c>
      <c r="P898" s="8">
        <f>IFERROR(Table1[[#This Row],[pledged]]/Table1[[#This Row],[backers_count]],0)</f>
        <v>44.444444444444443</v>
      </c>
      <c r="Q898" t="str">
        <f>LEFT(Table1[[#This Row],[Category and Sub-Category]],FIND("/",Table1[[#This Row],[Category and Sub-Category]])-1)</f>
        <v>music</v>
      </c>
      <c r="R898" t="str">
        <f>RIGHT(Table1[[#This Row],[Category and Sub-Category]],LEN(Table1[[#This Row],[Category and Sub-Category]])-FIND("/",Table1[[#This Row],[Category and Sub-Category]]))</f>
        <v>indie rock</v>
      </c>
      <c r="S898" s="13">
        <f>(((Table1[[#This Row],[launched_at]]/60)/60)/24)+DATE(1970,1,1)</f>
        <v>42218.872986111113</v>
      </c>
      <c r="T898" s="13">
        <f>(((Table1[[#This Row],[deadline]]/60)/60)/24)+DATE(1970,1,1)</f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Table1[[#This Row],[pledged]]/Table1[[#This Row],[goal]]</f>
        <v>0</v>
      </c>
      <c r="P899" s="8">
        <f>IFERROR(Table1[[#This Row],[pledged]]/Table1[[#This Row],[backers_count]],0)</f>
        <v>0</v>
      </c>
      <c r="Q899" t="str">
        <f>LEFT(Table1[[#This Row],[Category and Sub-Category]],FIND("/",Table1[[#This Row],[Category and Sub-Category]])-1)</f>
        <v>music</v>
      </c>
      <c r="R899" t="str">
        <f>RIGHT(Table1[[#This Row],[Category and Sub-Category]],LEN(Table1[[#This Row],[Category and Sub-Category]])-FIND("/",Table1[[#This Row],[Category and Sub-Category]]))</f>
        <v>indie rock</v>
      </c>
      <c r="S899" s="13">
        <f>(((Table1[[#This Row],[launched_at]]/60)/60)/24)+DATE(1970,1,1)</f>
        <v>41211.688750000001</v>
      </c>
      <c r="T899" s="13">
        <f>(((Table1[[#This Row],[deadline]]/60)/60)/24)+DATE(1970,1,1)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Table1[[#This Row],[pledged]]/Table1[[#This Row],[goal]]</f>
        <v>2.8000000000000001E-2</v>
      </c>
      <c r="P900" s="8">
        <f>IFERROR(Table1[[#This Row],[pledged]]/Table1[[#This Row],[backers_count]],0)</f>
        <v>35</v>
      </c>
      <c r="Q900" t="str">
        <f>LEFT(Table1[[#This Row],[Category and Sub-Category]],FIND("/",Table1[[#This Row],[Category and Sub-Category]])-1)</f>
        <v>music</v>
      </c>
      <c r="R900" t="str">
        <f>RIGHT(Table1[[#This Row],[Category and Sub-Category]],LEN(Table1[[#This Row],[Category and Sub-Category]])-FIND("/",Table1[[#This Row],[Category and Sub-Category]]))</f>
        <v>indie rock</v>
      </c>
      <c r="S900" s="13">
        <f>(((Table1[[#This Row],[launched_at]]/60)/60)/24)+DATE(1970,1,1)</f>
        <v>40878.758217592593</v>
      </c>
      <c r="T900" s="13">
        <f>(((Table1[[#This Row],[deadline]]/60)/60)/24)+DATE(1970,1,1)</f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Table1[[#This Row],[pledged]]/Table1[[#This Row],[goal]]</f>
        <v>0.37333333333333335</v>
      </c>
      <c r="P901" s="8">
        <f>IFERROR(Table1[[#This Row],[pledged]]/Table1[[#This Row],[backers_count]],0)</f>
        <v>35</v>
      </c>
      <c r="Q901" t="str">
        <f>LEFT(Table1[[#This Row],[Category and Sub-Category]],FIND("/",Table1[[#This Row],[Category and Sub-Category]])-1)</f>
        <v>music</v>
      </c>
      <c r="R901" t="str">
        <f>RIGHT(Table1[[#This Row],[Category and Sub-Category]],LEN(Table1[[#This Row],[Category and Sub-Category]])-FIND("/",Table1[[#This Row],[Category and Sub-Category]]))</f>
        <v>indie rock</v>
      </c>
      <c r="S901" s="13">
        <f>(((Table1[[#This Row],[launched_at]]/60)/60)/24)+DATE(1970,1,1)</f>
        <v>40646.099097222221</v>
      </c>
      <c r="T901" s="13">
        <f>(((Table1[[#This Row],[deadline]]/60)/60)/24)+DATE(1970,1,1)</f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Table1[[#This Row],[pledged]]/Table1[[#This Row],[goal]]</f>
        <v>4.1999999999999997E-3</v>
      </c>
      <c r="P902" s="8">
        <f>IFERROR(Table1[[#This Row],[pledged]]/Table1[[#This Row],[backers_count]],0)</f>
        <v>10.5</v>
      </c>
      <c r="Q902" t="str">
        <f>LEFT(Table1[[#This Row],[Category and Sub-Category]],FIND("/",Table1[[#This Row],[Category and Sub-Category]])-1)</f>
        <v>music</v>
      </c>
      <c r="R902" t="str">
        <f>RIGHT(Table1[[#This Row],[Category and Sub-Category]],LEN(Table1[[#This Row],[Category and Sub-Category]])-FIND("/",Table1[[#This Row],[Category and Sub-Category]]))</f>
        <v>jazz</v>
      </c>
      <c r="S902" s="13">
        <f>(((Table1[[#This Row],[launched_at]]/60)/60)/24)+DATE(1970,1,1)</f>
        <v>42429.84956018519</v>
      </c>
      <c r="T902" s="13">
        <f>(((Table1[[#This Row],[deadline]]/60)/60)/24)+DATE(1970,1,1)</f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Table1[[#This Row],[pledged]]/Table1[[#This Row],[goal]]</f>
        <v>0</v>
      </c>
      <c r="P903" s="8">
        <f>IFERROR(Table1[[#This Row],[pledged]]/Table1[[#This Row],[backers_count]],0)</f>
        <v>0</v>
      </c>
      <c r="Q903" t="str">
        <f>LEFT(Table1[[#This Row],[Category and Sub-Category]],FIND("/",Table1[[#This Row],[Category and Sub-Category]])-1)</f>
        <v>music</v>
      </c>
      <c r="R903" t="str">
        <f>RIGHT(Table1[[#This Row],[Category and Sub-Category]],LEN(Table1[[#This Row],[Category and Sub-Category]])-FIND("/",Table1[[#This Row],[Category and Sub-Category]]))</f>
        <v>jazz</v>
      </c>
      <c r="S903" s="13">
        <f>(((Table1[[#This Row],[launched_at]]/60)/60)/24)+DATE(1970,1,1)</f>
        <v>40291.81150462963</v>
      </c>
      <c r="T903" s="13">
        <f>(((Table1[[#This Row],[deadline]]/60)/60)/24)+DATE(1970,1,1)</f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Table1[[#This Row],[pledged]]/Table1[[#This Row],[goal]]</f>
        <v>3.0000000000000001E-3</v>
      </c>
      <c r="P904" s="8">
        <f>IFERROR(Table1[[#This Row],[pledged]]/Table1[[#This Row],[backers_count]],0)</f>
        <v>30</v>
      </c>
      <c r="Q904" t="str">
        <f>LEFT(Table1[[#This Row],[Category and Sub-Category]],FIND("/",Table1[[#This Row],[Category and Sub-Category]])-1)</f>
        <v>music</v>
      </c>
      <c r="R904" t="str">
        <f>RIGHT(Table1[[#This Row],[Category and Sub-Category]],LEN(Table1[[#This Row],[Category and Sub-Category]])-FIND("/",Table1[[#This Row],[Category and Sub-Category]]))</f>
        <v>jazz</v>
      </c>
      <c r="S904" s="13">
        <f>(((Table1[[#This Row],[launched_at]]/60)/60)/24)+DATE(1970,1,1)</f>
        <v>41829.965532407405</v>
      </c>
      <c r="T904" s="13">
        <f>(((Table1[[#This Row],[deadline]]/60)/60)/24)+DATE(1970,1,1)</f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Table1[[#This Row],[pledged]]/Table1[[#This Row],[goal]]</f>
        <v>3.2000000000000001E-2</v>
      </c>
      <c r="P905" s="8">
        <f>IFERROR(Table1[[#This Row],[pledged]]/Table1[[#This Row],[backers_count]],0)</f>
        <v>40</v>
      </c>
      <c r="Q905" t="str">
        <f>LEFT(Table1[[#This Row],[Category and Sub-Category]],FIND("/",Table1[[#This Row],[Category and Sub-Category]])-1)</f>
        <v>music</v>
      </c>
      <c r="R905" t="str">
        <f>RIGHT(Table1[[#This Row],[Category and Sub-Category]],LEN(Table1[[#This Row],[Category and Sub-Category]])-FIND("/",Table1[[#This Row],[Category and Sub-Category]]))</f>
        <v>jazz</v>
      </c>
      <c r="S905" s="13">
        <f>(((Table1[[#This Row],[launched_at]]/60)/60)/24)+DATE(1970,1,1)</f>
        <v>41149.796064814815</v>
      </c>
      <c r="T905" s="13">
        <f>(((Table1[[#This Row],[deadline]]/60)/60)/24)+DATE(1970,1,1)</f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Table1[[#This Row],[pledged]]/Table1[[#This Row],[goal]]</f>
        <v>3.0200000000000001E-3</v>
      </c>
      <c r="P906" s="8">
        <f>IFERROR(Table1[[#This Row],[pledged]]/Table1[[#This Row],[backers_count]],0)</f>
        <v>50.333333333333336</v>
      </c>
      <c r="Q906" t="str">
        <f>LEFT(Table1[[#This Row],[Category and Sub-Category]],FIND("/",Table1[[#This Row],[Category and Sub-Category]])-1)</f>
        <v>music</v>
      </c>
      <c r="R906" t="str">
        <f>RIGHT(Table1[[#This Row],[Category and Sub-Category]],LEN(Table1[[#This Row],[Category and Sub-Category]])-FIND("/",Table1[[#This Row],[Category and Sub-Category]]))</f>
        <v>jazz</v>
      </c>
      <c r="S906" s="13">
        <f>(((Table1[[#This Row],[launched_at]]/60)/60)/24)+DATE(1970,1,1)</f>
        <v>42342.080289351856</v>
      </c>
      <c r="T906" s="13">
        <f>(((Table1[[#This Row],[deadline]]/60)/60)/24)+DATE(1970,1,1)</f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Table1[[#This Row],[pledged]]/Table1[[#This Row],[goal]]</f>
        <v>3.0153846153846153E-2</v>
      </c>
      <c r="P907" s="8">
        <f>IFERROR(Table1[[#This Row],[pledged]]/Table1[[#This Row],[backers_count]],0)</f>
        <v>32.666666666666664</v>
      </c>
      <c r="Q907" t="str">
        <f>LEFT(Table1[[#This Row],[Category and Sub-Category]],FIND("/",Table1[[#This Row],[Category and Sub-Category]])-1)</f>
        <v>music</v>
      </c>
      <c r="R907" t="str">
        <f>RIGHT(Table1[[#This Row],[Category and Sub-Category]],LEN(Table1[[#This Row],[Category and Sub-Category]])-FIND("/",Table1[[#This Row],[Category and Sub-Category]]))</f>
        <v>jazz</v>
      </c>
      <c r="S907" s="13">
        <f>(((Table1[[#This Row],[launched_at]]/60)/60)/24)+DATE(1970,1,1)</f>
        <v>40507.239884259259</v>
      </c>
      <c r="T907" s="13">
        <f>(((Table1[[#This Row],[deadline]]/60)/60)/24)+DATE(1970,1,1)</f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Table1[[#This Row],[pledged]]/Table1[[#This Row],[goal]]</f>
        <v>0</v>
      </c>
      <c r="P908" s="8">
        <f>IFERROR(Table1[[#This Row],[pledged]]/Table1[[#This Row],[backers_count]],0)</f>
        <v>0</v>
      </c>
      <c r="Q908" t="str">
        <f>LEFT(Table1[[#This Row],[Category and Sub-Category]],FIND("/",Table1[[#This Row],[Category and Sub-Category]])-1)</f>
        <v>music</v>
      </c>
      <c r="R908" t="str">
        <f>RIGHT(Table1[[#This Row],[Category and Sub-Category]],LEN(Table1[[#This Row],[Category and Sub-Category]])-FIND("/",Table1[[#This Row],[Category and Sub-Category]]))</f>
        <v>jazz</v>
      </c>
      <c r="S908" s="13">
        <f>(((Table1[[#This Row],[launched_at]]/60)/60)/24)+DATE(1970,1,1)</f>
        <v>41681.189699074072</v>
      </c>
      <c r="T908" s="13">
        <f>(((Table1[[#This Row],[deadline]]/60)/60)/24)+DATE(1970,1,1)</f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Table1[[#This Row],[pledged]]/Table1[[#This Row],[goal]]</f>
        <v>0</v>
      </c>
      <c r="P909" s="8">
        <f>IFERROR(Table1[[#This Row],[pledged]]/Table1[[#This Row],[backers_count]],0)</f>
        <v>0</v>
      </c>
      <c r="Q909" t="str">
        <f>LEFT(Table1[[#This Row],[Category and Sub-Category]],FIND("/",Table1[[#This Row],[Category and Sub-Category]])-1)</f>
        <v>music</v>
      </c>
      <c r="R909" t="str">
        <f>RIGHT(Table1[[#This Row],[Category and Sub-Category]],LEN(Table1[[#This Row],[Category and Sub-Category]])-FIND("/",Table1[[#This Row],[Category and Sub-Category]]))</f>
        <v>jazz</v>
      </c>
      <c r="S909" s="13">
        <f>(((Table1[[#This Row],[launched_at]]/60)/60)/24)+DATE(1970,1,1)</f>
        <v>40767.192395833335</v>
      </c>
      <c r="T909" s="13">
        <f>(((Table1[[#This Row],[deadline]]/60)/60)/24)+DATE(1970,1,1)</f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Table1[[#This Row],[pledged]]/Table1[[#This Row],[goal]]</f>
        <v>0</v>
      </c>
      <c r="P910" s="8">
        <f>IFERROR(Table1[[#This Row],[pledged]]/Table1[[#This Row],[backers_count]],0)</f>
        <v>0</v>
      </c>
      <c r="Q910" t="str">
        <f>LEFT(Table1[[#This Row],[Category and Sub-Category]],FIND("/",Table1[[#This Row],[Category and Sub-Category]])-1)</f>
        <v>music</v>
      </c>
      <c r="R910" t="str">
        <f>RIGHT(Table1[[#This Row],[Category and Sub-Category]],LEN(Table1[[#This Row],[Category and Sub-Category]])-FIND("/",Table1[[#This Row],[Category and Sub-Category]]))</f>
        <v>jazz</v>
      </c>
      <c r="S910" s="13">
        <f>(((Table1[[#This Row],[launched_at]]/60)/60)/24)+DATE(1970,1,1)</f>
        <v>40340.801562499997</v>
      </c>
      <c r="T910" s="13">
        <f>(((Table1[[#This Row],[deadline]]/60)/60)/24)+DATE(1970,1,1)</f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Table1[[#This Row],[pledged]]/Table1[[#This Row],[goal]]</f>
        <v>3.2500000000000001E-2</v>
      </c>
      <c r="P911" s="8">
        <f>IFERROR(Table1[[#This Row],[pledged]]/Table1[[#This Row],[backers_count]],0)</f>
        <v>65</v>
      </c>
      <c r="Q911" t="str">
        <f>LEFT(Table1[[#This Row],[Category and Sub-Category]],FIND("/",Table1[[#This Row],[Category and Sub-Category]])-1)</f>
        <v>music</v>
      </c>
      <c r="R911" t="str">
        <f>RIGHT(Table1[[#This Row],[Category and Sub-Category]],LEN(Table1[[#This Row],[Category and Sub-Category]])-FIND("/",Table1[[#This Row],[Category and Sub-Category]]))</f>
        <v>jazz</v>
      </c>
      <c r="S911" s="13">
        <f>(((Table1[[#This Row],[launched_at]]/60)/60)/24)+DATE(1970,1,1)</f>
        <v>41081.69027777778</v>
      </c>
      <c r="T911" s="13">
        <f>(((Table1[[#This Row],[deadline]]/60)/60)/24)+DATE(1970,1,1)</f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Table1[[#This Row],[pledged]]/Table1[[#This Row],[goal]]</f>
        <v>0.22363636363636363</v>
      </c>
      <c r="P912" s="8">
        <f>IFERROR(Table1[[#This Row],[pledged]]/Table1[[#This Row],[backers_count]],0)</f>
        <v>24.6</v>
      </c>
      <c r="Q912" t="str">
        <f>LEFT(Table1[[#This Row],[Category and Sub-Category]],FIND("/",Table1[[#This Row],[Category and Sub-Category]])-1)</f>
        <v>music</v>
      </c>
      <c r="R912" t="str">
        <f>RIGHT(Table1[[#This Row],[Category and Sub-Category]],LEN(Table1[[#This Row],[Category and Sub-Category]])-FIND("/",Table1[[#This Row],[Category and Sub-Category]]))</f>
        <v>jazz</v>
      </c>
      <c r="S912" s="13">
        <f>(((Table1[[#This Row],[launched_at]]/60)/60)/24)+DATE(1970,1,1)</f>
        <v>42737.545358796298</v>
      </c>
      <c r="T912" s="13">
        <f>(((Table1[[#This Row],[deadline]]/60)/60)/24)+DATE(1970,1,1)</f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Table1[[#This Row],[pledged]]/Table1[[#This Row],[goal]]</f>
        <v>0</v>
      </c>
      <c r="P913" s="8">
        <f>IFERROR(Table1[[#This Row],[pledged]]/Table1[[#This Row],[backers_count]],0)</f>
        <v>0</v>
      </c>
      <c r="Q913" t="str">
        <f>LEFT(Table1[[#This Row],[Category and Sub-Category]],FIND("/",Table1[[#This Row],[Category and Sub-Category]])-1)</f>
        <v>music</v>
      </c>
      <c r="R913" t="str">
        <f>RIGHT(Table1[[#This Row],[Category and Sub-Category]],LEN(Table1[[#This Row],[Category and Sub-Category]])-FIND("/",Table1[[#This Row],[Category and Sub-Category]]))</f>
        <v>jazz</v>
      </c>
      <c r="S913" s="13">
        <f>(((Table1[[#This Row],[launched_at]]/60)/60)/24)+DATE(1970,1,1)</f>
        <v>41642.005150462966</v>
      </c>
      <c r="T913" s="13">
        <f>(((Table1[[#This Row],[deadline]]/60)/60)/24)+DATE(1970,1,1)</f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Table1[[#This Row],[pledged]]/Table1[[#This Row],[goal]]</f>
        <v>8.5714285714285719E-3</v>
      </c>
      <c r="P914" s="8">
        <f>IFERROR(Table1[[#This Row],[pledged]]/Table1[[#This Row],[backers_count]],0)</f>
        <v>15</v>
      </c>
      <c r="Q914" t="str">
        <f>LEFT(Table1[[#This Row],[Category and Sub-Category]],FIND("/",Table1[[#This Row],[Category and Sub-Category]])-1)</f>
        <v>music</v>
      </c>
      <c r="R914" t="str">
        <f>RIGHT(Table1[[#This Row],[Category and Sub-Category]],LEN(Table1[[#This Row],[Category and Sub-Category]])-FIND("/",Table1[[#This Row],[Category and Sub-Category]]))</f>
        <v>jazz</v>
      </c>
      <c r="S914" s="13">
        <f>(((Table1[[#This Row],[launched_at]]/60)/60)/24)+DATE(1970,1,1)</f>
        <v>41194.109340277777</v>
      </c>
      <c r="T914" s="13">
        <f>(((Table1[[#This Row],[deadline]]/60)/60)/24)+DATE(1970,1,1)</f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Table1[[#This Row],[pledged]]/Table1[[#This Row],[goal]]</f>
        <v>6.6066666666666662E-2</v>
      </c>
      <c r="P915" s="8">
        <f>IFERROR(Table1[[#This Row],[pledged]]/Table1[[#This Row],[backers_count]],0)</f>
        <v>82.583333333333329</v>
      </c>
      <c r="Q915" t="str">
        <f>LEFT(Table1[[#This Row],[Category and Sub-Category]],FIND("/",Table1[[#This Row],[Category and Sub-Category]])-1)</f>
        <v>music</v>
      </c>
      <c r="R915" t="str">
        <f>RIGHT(Table1[[#This Row],[Category and Sub-Category]],LEN(Table1[[#This Row],[Category and Sub-Category]])-FIND("/",Table1[[#This Row],[Category and Sub-Category]]))</f>
        <v>jazz</v>
      </c>
      <c r="S915" s="13">
        <f>(((Table1[[#This Row],[launched_at]]/60)/60)/24)+DATE(1970,1,1)</f>
        <v>41004.139108796298</v>
      </c>
      <c r="T915" s="13">
        <f>(((Table1[[#This Row],[deadline]]/60)/60)/24)+DATE(1970,1,1)</f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Table1[[#This Row],[pledged]]/Table1[[#This Row],[goal]]</f>
        <v>0</v>
      </c>
      <c r="P916" s="8">
        <f>IFERROR(Table1[[#This Row],[pledged]]/Table1[[#This Row],[backers_count]],0)</f>
        <v>0</v>
      </c>
      <c r="Q916" t="str">
        <f>LEFT(Table1[[#This Row],[Category and Sub-Category]],FIND("/",Table1[[#This Row],[Category and Sub-Category]])-1)</f>
        <v>music</v>
      </c>
      <c r="R916" t="str">
        <f>RIGHT(Table1[[#This Row],[Category and Sub-Category]],LEN(Table1[[#This Row],[Category and Sub-Category]])-FIND("/",Table1[[#This Row],[Category and Sub-Category]]))</f>
        <v>jazz</v>
      </c>
      <c r="S916" s="13">
        <f>(((Table1[[#This Row],[launched_at]]/60)/60)/24)+DATE(1970,1,1)</f>
        <v>41116.763275462967</v>
      </c>
      <c r="T916" s="13">
        <f>(((Table1[[#This Row],[deadline]]/60)/60)/24)+DATE(1970,1,1)</f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Table1[[#This Row],[pledged]]/Table1[[#This Row],[goal]]</f>
        <v>5.7692307692307696E-2</v>
      </c>
      <c r="P917" s="8">
        <f>IFERROR(Table1[[#This Row],[pledged]]/Table1[[#This Row],[backers_count]],0)</f>
        <v>41.666666666666664</v>
      </c>
      <c r="Q917" t="str">
        <f>LEFT(Table1[[#This Row],[Category and Sub-Category]],FIND("/",Table1[[#This Row],[Category and Sub-Category]])-1)</f>
        <v>music</v>
      </c>
      <c r="R917" t="str">
        <f>RIGHT(Table1[[#This Row],[Category and Sub-Category]],LEN(Table1[[#This Row],[Category and Sub-Category]])-FIND("/",Table1[[#This Row],[Category and Sub-Category]]))</f>
        <v>jazz</v>
      </c>
      <c r="S917" s="13">
        <f>(((Table1[[#This Row],[launched_at]]/60)/60)/24)+DATE(1970,1,1)</f>
        <v>40937.679560185185</v>
      </c>
      <c r="T917" s="13">
        <f>(((Table1[[#This Row],[deadline]]/60)/60)/24)+DATE(1970,1,1)</f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Table1[[#This Row],[pledged]]/Table1[[#This Row],[goal]]</f>
        <v>0</v>
      </c>
      <c r="P918" s="8">
        <f>IFERROR(Table1[[#This Row],[pledged]]/Table1[[#This Row],[backers_count]],0)</f>
        <v>0</v>
      </c>
      <c r="Q918" t="str">
        <f>LEFT(Table1[[#This Row],[Category and Sub-Category]],FIND("/",Table1[[#This Row],[Category and Sub-Category]])-1)</f>
        <v>music</v>
      </c>
      <c r="R918" t="str">
        <f>RIGHT(Table1[[#This Row],[Category and Sub-Category]],LEN(Table1[[#This Row],[Category and Sub-Category]])-FIND("/",Table1[[#This Row],[Category and Sub-Category]]))</f>
        <v>jazz</v>
      </c>
      <c r="S918" s="13">
        <f>(((Table1[[#This Row],[launched_at]]/60)/60)/24)+DATE(1970,1,1)</f>
        <v>40434.853402777779</v>
      </c>
      <c r="T918" s="13">
        <f>(((Table1[[#This Row],[deadline]]/60)/60)/24)+DATE(1970,1,1)</f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Table1[[#This Row],[pledged]]/Table1[[#This Row],[goal]]</f>
        <v>6.0000000000000001E-3</v>
      </c>
      <c r="P919" s="8">
        <f>IFERROR(Table1[[#This Row],[pledged]]/Table1[[#This Row],[backers_count]],0)</f>
        <v>30</v>
      </c>
      <c r="Q919" t="str">
        <f>LEFT(Table1[[#This Row],[Category and Sub-Category]],FIND("/",Table1[[#This Row],[Category and Sub-Category]])-1)</f>
        <v>music</v>
      </c>
      <c r="R919" t="str">
        <f>RIGHT(Table1[[#This Row],[Category and Sub-Category]],LEN(Table1[[#This Row],[Category and Sub-Category]])-FIND("/",Table1[[#This Row],[Category and Sub-Category]]))</f>
        <v>jazz</v>
      </c>
      <c r="S919" s="13">
        <f>(((Table1[[#This Row],[launched_at]]/60)/60)/24)+DATE(1970,1,1)</f>
        <v>41802.94363425926</v>
      </c>
      <c r="T919" s="13">
        <f>(((Table1[[#This Row],[deadline]]/60)/60)/24)+DATE(1970,1,1)</f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Table1[[#This Row],[pledged]]/Table1[[#This Row],[goal]]</f>
        <v>5.0256410256410255E-2</v>
      </c>
      <c r="P920" s="8">
        <f>IFERROR(Table1[[#This Row],[pledged]]/Table1[[#This Row],[backers_count]],0)</f>
        <v>19.600000000000001</v>
      </c>
      <c r="Q920" t="str">
        <f>LEFT(Table1[[#This Row],[Category and Sub-Category]],FIND("/",Table1[[#This Row],[Category and Sub-Category]])-1)</f>
        <v>music</v>
      </c>
      <c r="R920" t="str">
        <f>RIGHT(Table1[[#This Row],[Category and Sub-Category]],LEN(Table1[[#This Row],[Category and Sub-Category]])-FIND("/",Table1[[#This Row],[Category and Sub-Category]]))</f>
        <v>jazz</v>
      </c>
      <c r="S920" s="13">
        <f>(((Table1[[#This Row],[launched_at]]/60)/60)/24)+DATE(1970,1,1)</f>
        <v>41944.916215277779</v>
      </c>
      <c r="T920" s="13">
        <f>(((Table1[[#This Row],[deadline]]/60)/60)/24)+DATE(1970,1,1)</f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Table1[[#This Row],[pledged]]/Table1[[#This Row],[goal]]</f>
        <v>5.0000000000000001E-3</v>
      </c>
      <c r="P921" s="8">
        <f>IFERROR(Table1[[#This Row],[pledged]]/Table1[[#This Row],[backers_count]],0)</f>
        <v>100</v>
      </c>
      <c r="Q921" t="str">
        <f>LEFT(Table1[[#This Row],[Category and Sub-Category]],FIND("/",Table1[[#This Row],[Category and Sub-Category]])-1)</f>
        <v>music</v>
      </c>
      <c r="R921" t="str">
        <f>RIGHT(Table1[[#This Row],[Category and Sub-Category]],LEN(Table1[[#This Row],[Category and Sub-Category]])-FIND("/",Table1[[#This Row],[Category and Sub-Category]]))</f>
        <v>jazz</v>
      </c>
      <c r="S921" s="13">
        <f>(((Table1[[#This Row],[launched_at]]/60)/60)/24)+DATE(1970,1,1)</f>
        <v>41227.641724537039</v>
      </c>
      <c r="T921" s="13">
        <f>(((Table1[[#This Row],[deadline]]/60)/60)/24)+DATE(1970,1,1)</f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Table1[[#This Row],[pledged]]/Table1[[#This Row],[goal]]</f>
        <v>0</v>
      </c>
      <c r="P922" s="8">
        <f>IFERROR(Table1[[#This Row],[pledged]]/Table1[[#This Row],[backers_count]],0)</f>
        <v>0</v>
      </c>
      <c r="Q922" t="str">
        <f>LEFT(Table1[[#This Row],[Category and Sub-Category]],FIND("/",Table1[[#This Row],[Category and Sub-Category]])-1)</f>
        <v>music</v>
      </c>
      <c r="R922" t="str">
        <f>RIGHT(Table1[[#This Row],[Category and Sub-Category]],LEN(Table1[[#This Row],[Category and Sub-Category]])-FIND("/",Table1[[#This Row],[Category and Sub-Category]]))</f>
        <v>jazz</v>
      </c>
      <c r="S922" s="13">
        <f>(((Table1[[#This Row],[launched_at]]/60)/60)/24)+DATE(1970,1,1)</f>
        <v>41562.67155092593</v>
      </c>
      <c r="T922" s="13">
        <f>(((Table1[[#This Row],[deadline]]/60)/60)/24)+DATE(1970,1,1)</f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Table1[[#This Row],[pledged]]/Table1[[#This Row],[goal]]</f>
        <v>0.309</v>
      </c>
      <c r="P923" s="8">
        <f>IFERROR(Table1[[#This Row],[pledged]]/Table1[[#This Row],[backers_count]],0)</f>
        <v>231.75</v>
      </c>
      <c r="Q923" t="str">
        <f>LEFT(Table1[[#This Row],[Category and Sub-Category]],FIND("/",Table1[[#This Row],[Category and Sub-Category]])-1)</f>
        <v>music</v>
      </c>
      <c r="R923" t="str">
        <f>RIGHT(Table1[[#This Row],[Category and Sub-Category]],LEN(Table1[[#This Row],[Category and Sub-Category]])-FIND("/",Table1[[#This Row],[Category and Sub-Category]]))</f>
        <v>jazz</v>
      </c>
      <c r="S923" s="13">
        <f>(((Table1[[#This Row],[launched_at]]/60)/60)/24)+DATE(1970,1,1)</f>
        <v>40847.171018518515</v>
      </c>
      <c r="T923" s="13">
        <f>(((Table1[[#This Row],[deadline]]/60)/60)/24)+DATE(1970,1,1)</f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Table1[[#This Row],[pledged]]/Table1[[#This Row],[goal]]</f>
        <v>0.21037037037037037</v>
      </c>
      <c r="P924" s="8">
        <f>IFERROR(Table1[[#This Row],[pledged]]/Table1[[#This Row],[backers_count]],0)</f>
        <v>189.33333333333334</v>
      </c>
      <c r="Q924" t="str">
        <f>LEFT(Table1[[#This Row],[Category and Sub-Category]],FIND("/",Table1[[#This Row],[Category and Sub-Category]])-1)</f>
        <v>music</v>
      </c>
      <c r="R924" t="str">
        <f>RIGHT(Table1[[#This Row],[Category and Sub-Category]],LEN(Table1[[#This Row],[Category and Sub-Category]])-FIND("/",Table1[[#This Row],[Category and Sub-Category]]))</f>
        <v>jazz</v>
      </c>
      <c r="S924" s="13">
        <f>(((Table1[[#This Row],[launched_at]]/60)/60)/24)+DATE(1970,1,1)</f>
        <v>41878.530011574076</v>
      </c>
      <c r="T924" s="13">
        <f>(((Table1[[#This Row],[deadline]]/60)/60)/24)+DATE(1970,1,1)</f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Table1[[#This Row],[pledged]]/Table1[[#This Row],[goal]]</f>
        <v>2.1999999999999999E-2</v>
      </c>
      <c r="P925" s="8">
        <f>IFERROR(Table1[[#This Row],[pledged]]/Table1[[#This Row],[backers_count]],0)</f>
        <v>55</v>
      </c>
      <c r="Q925" t="str">
        <f>LEFT(Table1[[#This Row],[Category and Sub-Category]],FIND("/",Table1[[#This Row],[Category and Sub-Category]])-1)</f>
        <v>music</v>
      </c>
      <c r="R925" t="str">
        <f>RIGHT(Table1[[#This Row],[Category and Sub-Category]],LEN(Table1[[#This Row],[Category and Sub-Category]])-FIND("/",Table1[[#This Row],[Category and Sub-Category]]))</f>
        <v>jazz</v>
      </c>
      <c r="S925" s="13">
        <f>(((Table1[[#This Row],[launched_at]]/60)/60)/24)+DATE(1970,1,1)</f>
        <v>41934.959756944445</v>
      </c>
      <c r="T925" s="13">
        <f>(((Table1[[#This Row],[deadline]]/60)/60)/24)+DATE(1970,1,1)</f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Table1[[#This Row],[pledged]]/Table1[[#This Row],[goal]]</f>
        <v>0.109</v>
      </c>
      <c r="P926" s="8">
        <f>IFERROR(Table1[[#This Row],[pledged]]/Table1[[#This Row],[backers_count]],0)</f>
        <v>21.8</v>
      </c>
      <c r="Q926" t="str">
        <f>LEFT(Table1[[#This Row],[Category and Sub-Category]],FIND("/",Table1[[#This Row],[Category and Sub-Category]])-1)</f>
        <v>music</v>
      </c>
      <c r="R926" t="str">
        <f>RIGHT(Table1[[#This Row],[Category and Sub-Category]],LEN(Table1[[#This Row],[Category and Sub-Category]])-FIND("/",Table1[[#This Row],[Category and Sub-Category]]))</f>
        <v>jazz</v>
      </c>
      <c r="S926" s="13">
        <f>(((Table1[[#This Row],[launched_at]]/60)/60)/24)+DATE(1970,1,1)</f>
        <v>41288.942928240744</v>
      </c>
      <c r="T926" s="13">
        <f>(((Table1[[#This Row],[deadline]]/60)/60)/24)+DATE(1970,1,1)</f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Table1[[#This Row],[pledged]]/Table1[[#This Row],[goal]]</f>
        <v>2.6666666666666668E-2</v>
      </c>
      <c r="P927" s="8">
        <f>IFERROR(Table1[[#This Row],[pledged]]/Table1[[#This Row],[backers_count]],0)</f>
        <v>32</v>
      </c>
      <c r="Q927" t="str">
        <f>LEFT(Table1[[#This Row],[Category and Sub-Category]],FIND("/",Table1[[#This Row],[Category and Sub-Category]])-1)</f>
        <v>music</v>
      </c>
      <c r="R927" t="str">
        <f>RIGHT(Table1[[#This Row],[Category and Sub-Category]],LEN(Table1[[#This Row],[Category and Sub-Category]])-FIND("/",Table1[[#This Row],[Category and Sub-Category]]))</f>
        <v>jazz</v>
      </c>
      <c r="S927" s="13">
        <f>(((Table1[[#This Row],[launched_at]]/60)/60)/24)+DATE(1970,1,1)</f>
        <v>41575.880914351852</v>
      </c>
      <c r="T927" s="13">
        <f>(((Table1[[#This Row],[deadline]]/60)/60)/24)+DATE(1970,1,1)</f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Table1[[#This Row],[pledged]]/Table1[[#This Row],[goal]]</f>
        <v>0</v>
      </c>
      <c r="P928" s="8">
        <f>IFERROR(Table1[[#This Row],[pledged]]/Table1[[#This Row],[backers_count]],0)</f>
        <v>0</v>
      </c>
      <c r="Q928" t="str">
        <f>LEFT(Table1[[#This Row],[Category and Sub-Category]],FIND("/",Table1[[#This Row],[Category and Sub-Category]])-1)</f>
        <v>music</v>
      </c>
      <c r="R928" t="str">
        <f>RIGHT(Table1[[#This Row],[Category and Sub-Category]],LEN(Table1[[#This Row],[Category and Sub-Category]])-FIND("/",Table1[[#This Row],[Category and Sub-Category]]))</f>
        <v>jazz</v>
      </c>
      <c r="S928" s="13">
        <f>(((Table1[[#This Row],[launched_at]]/60)/60)/24)+DATE(1970,1,1)</f>
        <v>40338.02002314815</v>
      </c>
      <c r="T928" s="13">
        <f>(((Table1[[#This Row],[deadline]]/60)/60)/24)+DATE(1970,1,1)</f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Table1[[#This Row],[pledged]]/Table1[[#This Row],[goal]]</f>
        <v>0</v>
      </c>
      <c r="P929" s="8">
        <f>IFERROR(Table1[[#This Row],[pledged]]/Table1[[#This Row],[backers_count]],0)</f>
        <v>0</v>
      </c>
      <c r="Q929" t="str">
        <f>LEFT(Table1[[#This Row],[Category and Sub-Category]],FIND("/",Table1[[#This Row],[Category and Sub-Category]])-1)</f>
        <v>music</v>
      </c>
      <c r="R929" t="str">
        <f>RIGHT(Table1[[#This Row],[Category and Sub-Category]],LEN(Table1[[#This Row],[Category and Sub-Category]])-FIND("/",Table1[[#This Row],[Category and Sub-Category]]))</f>
        <v>jazz</v>
      </c>
      <c r="S929" s="13">
        <f>(((Table1[[#This Row],[launched_at]]/60)/60)/24)+DATE(1970,1,1)</f>
        <v>41013.822858796295</v>
      </c>
      <c r="T929" s="13">
        <f>(((Table1[[#This Row],[deadline]]/60)/60)/24)+DATE(1970,1,1)</f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Table1[[#This Row],[pledged]]/Table1[[#This Row],[goal]]</f>
        <v>0.10862068965517241</v>
      </c>
      <c r="P930" s="8">
        <f>IFERROR(Table1[[#This Row],[pledged]]/Table1[[#This Row],[backers_count]],0)</f>
        <v>56.25</v>
      </c>
      <c r="Q930" t="str">
        <f>LEFT(Table1[[#This Row],[Category and Sub-Category]],FIND("/",Table1[[#This Row],[Category and Sub-Category]])-1)</f>
        <v>music</v>
      </c>
      <c r="R930" t="str">
        <f>RIGHT(Table1[[#This Row],[Category and Sub-Category]],LEN(Table1[[#This Row],[Category and Sub-Category]])-FIND("/",Table1[[#This Row],[Category and Sub-Category]]))</f>
        <v>jazz</v>
      </c>
      <c r="S930" s="13">
        <f>(((Table1[[#This Row],[launched_at]]/60)/60)/24)+DATE(1970,1,1)</f>
        <v>41180.86241898148</v>
      </c>
      <c r="T930" s="13">
        <f>(((Table1[[#This Row],[deadline]]/60)/60)/24)+DATE(1970,1,1)</f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Table1[[#This Row],[pledged]]/Table1[[#This Row],[goal]]</f>
        <v>0</v>
      </c>
      <c r="P931" s="8">
        <f>IFERROR(Table1[[#This Row],[pledged]]/Table1[[#This Row],[backers_count]],0)</f>
        <v>0</v>
      </c>
      <c r="Q931" t="str">
        <f>LEFT(Table1[[#This Row],[Category and Sub-Category]],FIND("/",Table1[[#This Row],[Category and Sub-Category]])-1)</f>
        <v>music</v>
      </c>
      <c r="R931" t="str">
        <f>RIGHT(Table1[[#This Row],[Category and Sub-Category]],LEN(Table1[[#This Row],[Category and Sub-Category]])-FIND("/",Table1[[#This Row],[Category and Sub-Category]]))</f>
        <v>jazz</v>
      </c>
      <c r="S931" s="13">
        <f>(((Table1[[#This Row],[launched_at]]/60)/60)/24)+DATE(1970,1,1)</f>
        <v>40978.238067129627</v>
      </c>
      <c r="T931" s="13">
        <f>(((Table1[[#This Row],[deadline]]/60)/60)/24)+DATE(1970,1,1)</f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Table1[[#This Row],[pledged]]/Table1[[#This Row],[goal]]</f>
        <v>0.38333333333333336</v>
      </c>
      <c r="P932" s="8">
        <f>IFERROR(Table1[[#This Row],[pledged]]/Table1[[#This Row],[backers_count]],0)</f>
        <v>69</v>
      </c>
      <c r="Q932" t="str">
        <f>LEFT(Table1[[#This Row],[Category and Sub-Category]],FIND("/",Table1[[#This Row],[Category and Sub-Category]])-1)</f>
        <v>music</v>
      </c>
      <c r="R932" t="str">
        <f>RIGHT(Table1[[#This Row],[Category and Sub-Category]],LEN(Table1[[#This Row],[Category and Sub-Category]])-FIND("/",Table1[[#This Row],[Category and Sub-Category]]))</f>
        <v>jazz</v>
      </c>
      <c r="S932" s="13">
        <f>(((Table1[[#This Row],[launched_at]]/60)/60)/24)+DATE(1970,1,1)</f>
        <v>40312.915578703702</v>
      </c>
      <c r="T932" s="13">
        <f>(((Table1[[#This Row],[deadline]]/60)/60)/24)+DATE(1970,1,1)</f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Table1[[#This Row],[pledged]]/Table1[[#This Row],[goal]]</f>
        <v>6.5500000000000003E-2</v>
      </c>
      <c r="P933" s="8">
        <f>IFERROR(Table1[[#This Row],[pledged]]/Table1[[#This Row],[backers_count]],0)</f>
        <v>18.714285714285715</v>
      </c>
      <c r="Q933" t="str">
        <f>LEFT(Table1[[#This Row],[Category and Sub-Category]],FIND("/",Table1[[#This Row],[Category and Sub-Category]])-1)</f>
        <v>music</v>
      </c>
      <c r="R933" t="str">
        <f>RIGHT(Table1[[#This Row],[Category and Sub-Category]],LEN(Table1[[#This Row],[Category and Sub-Category]])-FIND("/",Table1[[#This Row],[Category and Sub-Category]]))</f>
        <v>jazz</v>
      </c>
      <c r="S933" s="13">
        <f>(((Table1[[#This Row],[launched_at]]/60)/60)/24)+DATE(1970,1,1)</f>
        <v>41680.359976851854</v>
      </c>
      <c r="T933" s="13">
        <f>(((Table1[[#This Row],[deadline]]/60)/60)/24)+DATE(1970,1,1)</f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Table1[[#This Row],[pledged]]/Table1[[#This Row],[goal]]</f>
        <v>0.14536842105263159</v>
      </c>
      <c r="P934" s="8">
        <f>IFERROR(Table1[[#This Row],[pledged]]/Table1[[#This Row],[backers_count]],0)</f>
        <v>46.033333333333331</v>
      </c>
      <c r="Q934" t="str">
        <f>LEFT(Table1[[#This Row],[Category and Sub-Category]],FIND("/",Table1[[#This Row],[Category and Sub-Category]])-1)</f>
        <v>music</v>
      </c>
      <c r="R934" t="str">
        <f>RIGHT(Table1[[#This Row],[Category and Sub-Category]],LEN(Table1[[#This Row],[Category and Sub-Category]])-FIND("/",Table1[[#This Row],[Category and Sub-Category]]))</f>
        <v>jazz</v>
      </c>
      <c r="S934" s="13">
        <f>(((Table1[[#This Row],[launched_at]]/60)/60)/24)+DATE(1970,1,1)</f>
        <v>41310.969270833331</v>
      </c>
      <c r="T934" s="13">
        <f>(((Table1[[#This Row],[deadline]]/60)/60)/24)+DATE(1970,1,1)</f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Table1[[#This Row],[pledged]]/Table1[[#This Row],[goal]]</f>
        <v>0.06</v>
      </c>
      <c r="P935" s="8">
        <f>IFERROR(Table1[[#This Row],[pledged]]/Table1[[#This Row],[backers_count]],0)</f>
        <v>60</v>
      </c>
      <c r="Q935" t="str">
        <f>LEFT(Table1[[#This Row],[Category and Sub-Category]],FIND("/",Table1[[#This Row],[Category and Sub-Category]])-1)</f>
        <v>music</v>
      </c>
      <c r="R935" t="str">
        <f>RIGHT(Table1[[#This Row],[Category and Sub-Category]],LEN(Table1[[#This Row],[Category and Sub-Category]])-FIND("/",Table1[[#This Row],[Category and Sub-Category]]))</f>
        <v>jazz</v>
      </c>
      <c r="S935" s="13">
        <f>(((Table1[[#This Row],[launched_at]]/60)/60)/24)+DATE(1970,1,1)</f>
        <v>41711.169085648151</v>
      </c>
      <c r="T935" s="13">
        <f>(((Table1[[#This Row],[deadline]]/60)/60)/24)+DATE(1970,1,1)</f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Table1[[#This Row],[pledged]]/Table1[[#This Row],[goal]]</f>
        <v>0.30399999999999999</v>
      </c>
      <c r="P936" s="8">
        <f>IFERROR(Table1[[#This Row],[pledged]]/Table1[[#This Row],[backers_count]],0)</f>
        <v>50.666666666666664</v>
      </c>
      <c r="Q936" t="str">
        <f>LEFT(Table1[[#This Row],[Category and Sub-Category]],FIND("/",Table1[[#This Row],[Category and Sub-Category]])-1)</f>
        <v>music</v>
      </c>
      <c r="R936" t="str">
        <f>RIGHT(Table1[[#This Row],[Category and Sub-Category]],LEN(Table1[[#This Row],[Category and Sub-Category]])-FIND("/",Table1[[#This Row],[Category and Sub-Category]]))</f>
        <v>jazz</v>
      </c>
      <c r="S936" s="13">
        <f>(((Table1[[#This Row],[launched_at]]/60)/60)/24)+DATE(1970,1,1)</f>
        <v>41733.737083333333</v>
      </c>
      <c r="T936" s="13">
        <f>(((Table1[[#This Row],[deadline]]/60)/60)/24)+DATE(1970,1,1)</f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Table1[[#This Row],[pledged]]/Table1[[#This Row],[goal]]</f>
        <v>1.4285714285714285E-2</v>
      </c>
      <c r="P937" s="8">
        <f>IFERROR(Table1[[#This Row],[pledged]]/Table1[[#This Row],[backers_count]],0)</f>
        <v>25</v>
      </c>
      <c r="Q937" t="str">
        <f>LEFT(Table1[[#This Row],[Category and Sub-Category]],FIND("/",Table1[[#This Row],[Category and Sub-Category]])-1)</f>
        <v>music</v>
      </c>
      <c r="R937" t="str">
        <f>RIGHT(Table1[[#This Row],[Category and Sub-Category]],LEN(Table1[[#This Row],[Category and Sub-Category]])-FIND("/",Table1[[#This Row],[Category and Sub-Category]]))</f>
        <v>jazz</v>
      </c>
      <c r="S937" s="13">
        <f>(((Table1[[#This Row],[launched_at]]/60)/60)/24)+DATE(1970,1,1)</f>
        <v>42368.333668981482</v>
      </c>
      <c r="T937" s="13">
        <f>(((Table1[[#This Row],[deadline]]/60)/60)/24)+DATE(1970,1,1)</f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Table1[[#This Row],[pledged]]/Table1[[#This Row],[goal]]</f>
        <v>0</v>
      </c>
      <c r="P938" s="8">
        <f>IFERROR(Table1[[#This Row],[pledged]]/Table1[[#This Row],[backers_count]],0)</f>
        <v>0</v>
      </c>
      <c r="Q938" t="str">
        <f>LEFT(Table1[[#This Row],[Category and Sub-Category]],FIND("/",Table1[[#This Row],[Category and Sub-Category]])-1)</f>
        <v>music</v>
      </c>
      <c r="R938" t="str">
        <f>RIGHT(Table1[[#This Row],[Category and Sub-Category]],LEN(Table1[[#This Row],[Category and Sub-Category]])-FIND("/",Table1[[#This Row],[Category and Sub-Category]]))</f>
        <v>jazz</v>
      </c>
      <c r="S938" s="13">
        <f>(((Table1[[#This Row],[launched_at]]/60)/60)/24)+DATE(1970,1,1)</f>
        <v>40883.024178240739</v>
      </c>
      <c r="T938" s="13">
        <f>(((Table1[[#This Row],[deadline]]/60)/60)/24)+DATE(1970,1,1)</f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Table1[[#This Row],[pledged]]/Table1[[#This Row],[goal]]</f>
        <v>1.1428571428571429E-2</v>
      </c>
      <c r="P939" s="8">
        <f>IFERROR(Table1[[#This Row],[pledged]]/Table1[[#This Row],[backers_count]],0)</f>
        <v>20</v>
      </c>
      <c r="Q939" t="str">
        <f>LEFT(Table1[[#This Row],[Category and Sub-Category]],FIND("/",Table1[[#This Row],[Category and Sub-Category]])-1)</f>
        <v>music</v>
      </c>
      <c r="R939" t="str">
        <f>RIGHT(Table1[[#This Row],[Category and Sub-Category]],LEN(Table1[[#This Row],[Category and Sub-Category]])-FIND("/",Table1[[#This Row],[Category and Sub-Category]]))</f>
        <v>jazz</v>
      </c>
      <c r="S939" s="13">
        <f>(((Table1[[#This Row],[launched_at]]/60)/60)/24)+DATE(1970,1,1)</f>
        <v>41551.798113425924</v>
      </c>
      <c r="T939" s="13">
        <f>(((Table1[[#This Row],[deadline]]/60)/60)/24)+DATE(1970,1,1)</f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Table1[[#This Row],[pledged]]/Table1[[#This Row],[goal]]</f>
        <v>3.5714285714285713E-3</v>
      </c>
      <c r="P940" s="8">
        <f>IFERROR(Table1[[#This Row],[pledged]]/Table1[[#This Row],[backers_count]],0)</f>
        <v>25</v>
      </c>
      <c r="Q940" t="str">
        <f>LEFT(Table1[[#This Row],[Category and Sub-Category]],FIND("/",Table1[[#This Row],[Category and Sub-Category]])-1)</f>
        <v>music</v>
      </c>
      <c r="R940" t="str">
        <f>RIGHT(Table1[[#This Row],[Category and Sub-Category]],LEN(Table1[[#This Row],[Category and Sub-Category]])-FIND("/",Table1[[#This Row],[Category and Sub-Category]]))</f>
        <v>jazz</v>
      </c>
      <c r="S940" s="13">
        <f>(((Table1[[#This Row],[launched_at]]/60)/60)/24)+DATE(1970,1,1)</f>
        <v>41124.479722222226</v>
      </c>
      <c r="T940" s="13">
        <f>(((Table1[[#This Row],[deadline]]/60)/60)/24)+DATE(1970,1,1)</f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Table1[[#This Row],[pledged]]/Table1[[#This Row],[goal]]</f>
        <v>1.4545454545454545E-2</v>
      </c>
      <c r="P941" s="8">
        <f>IFERROR(Table1[[#This Row],[pledged]]/Table1[[#This Row],[backers_count]],0)</f>
        <v>20</v>
      </c>
      <c r="Q941" t="str">
        <f>LEFT(Table1[[#This Row],[Category and Sub-Category]],FIND("/",Table1[[#This Row],[Category and Sub-Category]])-1)</f>
        <v>music</v>
      </c>
      <c r="R941" t="str">
        <f>RIGHT(Table1[[#This Row],[Category and Sub-Category]],LEN(Table1[[#This Row],[Category and Sub-Category]])-FIND("/",Table1[[#This Row],[Category and Sub-Category]]))</f>
        <v>jazz</v>
      </c>
      <c r="S941" s="13">
        <f>(((Table1[[#This Row],[launched_at]]/60)/60)/24)+DATE(1970,1,1)</f>
        <v>41416.763171296298</v>
      </c>
      <c r="T941" s="13">
        <f>(((Table1[[#This Row],[deadline]]/60)/60)/24)+DATE(1970,1,1)</f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Table1[[#This Row],[pledged]]/Table1[[#This Row],[goal]]</f>
        <v>0.17155555555555554</v>
      </c>
      <c r="P942" s="8">
        <f>IFERROR(Table1[[#This Row],[pledged]]/Table1[[#This Row],[backers_count]],0)</f>
        <v>110.28571428571429</v>
      </c>
      <c r="Q942" t="str">
        <f>LEFT(Table1[[#This Row],[Category and Sub-Category]],FIND("/",Table1[[#This Row],[Category and Sub-Category]])-1)</f>
        <v>technology</v>
      </c>
      <c r="R942" t="str">
        <f>RIGHT(Table1[[#This Row],[Category and Sub-Category]],LEN(Table1[[#This Row],[Category and Sub-Category]])-FIND("/",Table1[[#This Row],[Category and Sub-Category]]))</f>
        <v>wearables</v>
      </c>
      <c r="S942" s="13">
        <f>(((Table1[[#This Row],[launched_at]]/60)/60)/24)+DATE(1970,1,1)</f>
        <v>42182.008402777778</v>
      </c>
      <c r="T942" s="13">
        <f>(((Table1[[#This Row],[deadline]]/60)/60)/24)+DATE(1970,1,1)</f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Table1[[#This Row],[pledged]]/Table1[[#This Row],[goal]]</f>
        <v>2.3220000000000001E-2</v>
      </c>
      <c r="P943" s="8">
        <f>IFERROR(Table1[[#This Row],[pledged]]/Table1[[#This Row],[backers_count]],0)</f>
        <v>37.451612903225808</v>
      </c>
      <c r="Q943" t="str">
        <f>LEFT(Table1[[#This Row],[Category and Sub-Category]],FIND("/",Table1[[#This Row],[Category and Sub-Category]])-1)</f>
        <v>technology</v>
      </c>
      <c r="R943" t="str">
        <f>RIGHT(Table1[[#This Row],[Category and Sub-Category]],LEN(Table1[[#This Row],[Category and Sub-Category]])-FIND("/",Table1[[#This Row],[Category and Sub-Category]]))</f>
        <v>wearables</v>
      </c>
      <c r="S943" s="13">
        <f>(((Table1[[#This Row],[launched_at]]/60)/60)/24)+DATE(1970,1,1)</f>
        <v>42746.096585648149</v>
      </c>
      <c r="T943" s="13">
        <f>(((Table1[[#This Row],[deadline]]/60)/60)/24)+DATE(1970,1,1)</f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Table1[[#This Row],[pledged]]/Table1[[#This Row],[goal]]</f>
        <v>8.9066666666666669E-2</v>
      </c>
      <c r="P944" s="8">
        <f>IFERROR(Table1[[#This Row],[pledged]]/Table1[[#This Row],[backers_count]],0)</f>
        <v>41.75</v>
      </c>
      <c r="Q944" t="str">
        <f>LEFT(Table1[[#This Row],[Category and Sub-Category]],FIND("/",Table1[[#This Row],[Category and Sub-Category]])-1)</f>
        <v>technology</v>
      </c>
      <c r="R944" t="str">
        <f>RIGHT(Table1[[#This Row],[Category and Sub-Category]],LEN(Table1[[#This Row],[Category and Sub-Category]])-FIND("/",Table1[[#This Row],[Category and Sub-Category]]))</f>
        <v>wearables</v>
      </c>
      <c r="S944" s="13">
        <f>(((Table1[[#This Row],[launched_at]]/60)/60)/24)+DATE(1970,1,1)</f>
        <v>42382.843287037031</v>
      </c>
      <c r="T944" s="13">
        <f>(((Table1[[#This Row],[deadline]]/60)/60)/24)+DATE(1970,1,1)</f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Table1[[#This Row],[pledged]]/Table1[[#This Row],[goal]]</f>
        <v>9.633333333333334E-2</v>
      </c>
      <c r="P945" s="8">
        <f>IFERROR(Table1[[#This Row],[pledged]]/Table1[[#This Row],[backers_count]],0)</f>
        <v>24.083333333333332</v>
      </c>
      <c r="Q945" t="str">
        <f>LEFT(Table1[[#This Row],[Category and Sub-Category]],FIND("/",Table1[[#This Row],[Category and Sub-Category]])-1)</f>
        <v>technology</v>
      </c>
      <c r="R945" t="str">
        <f>RIGHT(Table1[[#This Row],[Category and Sub-Category]],LEN(Table1[[#This Row],[Category and Sub-Category]])-FIND("/",Table1[[#This Row],[Category and Sub-Category]]))</f>
        <v>wearables</v>
      </c>
      <c r="S945" s="13">
        <f>(((Table1[[#This Row],[launched_at]]/60)/60)/24)+DATE(1970,1,1)</f>
        <v>42673.66788194445</v>
      </c>
      <c r="T945" s="13">
        <f>(((Table1[[#This Row],[deadline]]/60)/60)/24)+DATE(1970,1,1)</f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Table1[[#This Row],[pledged]]/Table1[[#This Row],[goal]]</f>
        <v>0.13325999999999999</v>
      </c>
      <c r="P946" s="8">
        <f>IFERROR(Table1[[#This Row],[pledged]]/Table1[[#This Row],[backers_count]],0)</f>
        <v>69.40625</v>
      </c>
      <c r="Q946" t="str">
        <f>LEFT(Table1[[#This Row],[Category and Sub-Category]],FIND("/",Table1[[#This Row],[Category and Sub-Category]])-1)</f>
        <v>technology</v>
      </c>
      <c r="R946" t="str">
        <f>RIGHT(Table1[[#This Row],[Category and Sub-Category]],LEN(Table1[[#This Row],[Category and Sub-Category]])-FIND("/",Table1[[#This Row],[Category and Sub-Category]]))</f>
        <v>wearables</v>
      </c>
      <c r="S946" s="13">
        <f>(((Table1[[#This Row],[launched_at]]/60)/60)/24)+DATE(1970,1,1)</f>
        <v>42444.583912037036</v>
      </c>
      <c r="T946" s="13">
        <f>(((Table1[[#This Row],[deadline]]/60)/60)/24)+DATE(1970,1,1)</f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Table1[[#This Row],[pledged]]/Table1[[#This Row],[goal]]</f>
        <v>2.4840000000000001E-2</v>
      </c>
      <c r="P947" s="8">
        <f>IFERROR(Table1[[#This Row],[pledged]]/Table1[[#This Row],[backers_count]],0)</f>
        <v>155.25</v>
      </c>
      <c r="Q947" t="str">
        <f>LEFT(Table1[[#This Row],[Category and Sub-Category]],FIND("/",Table1[[#This Row],[Category and Sub-Category]])-1)</f>
        <v>technology</v>
      </c>
      <c r="R947" t="str">
        <f>RIGHT(Table1[[#This Row],[Category and Sub-Category]],LEN(Table1[[#This Row],[Category and Sub-Category]])-FIND("/",Table1[[#This Row],[Category and Sub-Category]]))</f>
        <v>wearables</v>
      </c>
      <c r="S947" s="13">
        <f>(((Table1[[#This Row],[launched_at]]/60)/60)/24)+DATE(1970,1,1)</f>
        <v>42732.872986111113</v>
      </c>
      <c r="T947" s="13">
        <f>(((Table1[[#This Row],[deadline]]/60)/60)/24)+DATE(1970,1,1)</f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Table1[[#This Row],[pledged]]/Table1[[#This Row],[goal]]</f>
        <v>1.9066666666666666E-2</v>
      </c>
      <c r="P948" s="8">
        <f>IFERROR(Table1[[#This Row],[pledged]]/Table1[[#This Row],[backers_count]],0)</f>
        <v>57.2</v>
      </c>
      <c r="Q948" t="str">
        <f>LEFT(Table1[[#This Row],[Category and Sub-Category]],FIND("/",Table1[[#This Row],[Category and Sub-Category]])-1)</f>
        <v>technology</v>
      </c>
      <c r="R948" t="str">
        <f>RIGHT(Table1[[#This Row],[Category and Sub-Category]],LEN(Table1[[#This Row],[Category and Sub-Category]])-FIND("/",Table1[[#This Row],[Category and Sub-Category]]))</f>
        <v>wearables</v>
      </c>
      <c r="S948" s="13">
        <f>(((Table1[[#This Row],[launched_at]]/60)/60)/24)+DATE(1970,1,1)</f>
        <v>42592.750555555554</v>
      </c>
      <c r="T948" s="13">
        <f>(((Table1[[#This Row],[deadline]]/60)/60)/24)+DATE(1970,1,1)</f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Table1[[#This Row],[pledged]]/Table1[[#This Row],[goal]]</f>
        <v>0</v>
      </c>
      <c r="P949" s="8">
        <f>IFERROR(Table1[[#This Row],[pledged]]/Table1[[#This Row],[backers_count]],0)</f>
        <v>0</v>
      </c>
      <c r="Q949" t="str">
        <f>LEFT(Table1[[#This Row],[Category and Sub-Category]],FIND("/",Table1[[#This Row],[Category and Sub-Category]])-1)</f>
        <v>technology</v>
      </c>
      <c r="R949" t="str">
        <f>RIGHT(Table1[[#This Row],[Category and Sub-Category]],LEN(Table1[[#This Row],[Category and Sub-Category]])-FIND("/",Table1[[#This Row],[Category and Sub-Category]]))</f>
        <v>wearables</v>
      </c>
      <c r="S949" s="13">
        <f>(((Table1[[#This Row],[launched_at]]/60)/60)/24)+DATE(1970,1,1)</f>
        <v>42491.781319444446</v>
      </c>
      <c r="T949" s="13">
        <f>(((Table1[[#This Row],[deadline]]/60)/60)/24)+DATE(1970,1,1)</f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Table1[[#This Row],[pledged]]/Table1[[#This Row],[goal]]</f>
        <v>0.12</v>
      </c>
      <c r="P950" s="8">
        <f>IFERROR(Table1[[#This Row],[pledged]]/Table1[[#This Row],[backers_count]],0)</f>
        <v>60</v>
      </c>
      <c r="Q950" t="str">
        <f>LEFT(Table1[[#This Row],[Category and Sub-Category]],FIND("/",Table1[[#This Row],[Category and Sub-Category]])-1)</f>
        <v>technology</v>
      </c>
      <c r="R950" t="str">
        <f>RIGHT(Table1[[#This Row],[Category and Sub-Category]],LEN(Table1[[#This Row],[Category and Sub-Category]])-FIND("/",Table1[[#This Row],[Category and Sub-Category]]))</f>
        <v>wearables</v>
      </c>
      <c r="S950" s="13">
        <f>(((Table1[[#This Row],[launched_at]]/60)/60)/24)+DATE(1970,1,1)</f>
        <v>42411.828287037039</v>
      </c>
      <c r="T950" s="13">
        <f>(((Table1[[#This Row],[deadline]]/60)/60)/24)+DATE(1970,1,1)</f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Table1[[#This Row],[pledged]]/Table1[[#This Row],[goal]]</f>
        <v>1.3650000000000001E-2</v>
      </c>
      <c r="P951" s="8">
        <f>IFERROR(Table1[[#This Row],[pledged]]/Table1[[#This Row],[backers_count]],0)</f>
        <v>39</v>
      </c>
      <c r="Q951" t="str">
        <f>LEFT(Table1[[#This Row],[Category and Sub-Category]],FIND("/",Table1[[#This Row],[Category and Sub-Category]])-1)</f>
        <v>technology</v>
      </c>
      <c r="R951" t="str">
        <f>RIGHT(Table1[[#This Row],[Category and Sub-Category]],LEN(Table1[[#This Row],[Category and Sub-Category]])-FIND("/",Table1[[#This Row],[Category and Sub-Category]]))</f>
        <v>wearables</v>
      </c>
      <c r="S951" s="13">
        <f>(((Table1[[#This Row],[launched_at]]/60)/60)/24)+DATE(1970,1,1)</f>
        <v>42361.043703703705</v>
      </c>
      <c r="T951" s="13">
        <f>(((Table1[[#This Row],[deadline]]/60)/60)/24)+DATE(1970,1,1)</f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Table1[[#This Row],[pledged]]/Table1[[#This Row],[goal]]</f>
        <v>0.28039999999999998</v>
      </c>
      <c r="P952" s="8">
        <f>IFERROR(Table1[[#This Row],[pledged]]/Table1[[#This Row],[backers_count]],0)</f>
        <v>58.416666666666664</v>
      </c>
      <c r="Q952" t="str">
        <f>LEFT(Table1[[#This Row],[Category and Sub-Category]],FIND("/",Table1[[#This Row],[Category and Sub-Category]])-1)</f>
        <v>technology</v>
      </c>
      <c r="R952" t="str">
        <f>RIGHT(Table1[[#This Row],[Category and Sub-Category]],LEN(Table1[[#This Row],[Category and Sub-Category]])-FIND("/",Table1[[#This Row],[Category and Sub-Category]]))</f>
        <v>wearables</v>
      </c>
      <c r="S952" s="13">
        <f>(((Table1[[#This Row],[launched_at]]/60)/60)/24)+DATE(1970,1,1)</f>
        <v>42356.750706018516</v>
      </c>
      <c r="T952" s="13">
        <f>(((Table1[[#This Row],[deadline]]/60)/60)/24)+DATE(1970,1,1)</f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Table1[[#This Row],[pledged]]/Table1[[#This Row],[goal]]</f>
        <v>0.38390000000000002</v>
      </c>
      <c r="P953" s="8">
        <f>IFERROR(Table1[[#This Row],[pledged]]/Table1[[#This Row],[backers_count]],0)</f>
        <v>158.63636363636363</v>
      </c>
      <c r="Q953" t="str">
        <f>LEFT(Table1[[#This Row],[Category and Sub-Category]],FIND("/",Table1[[#This Row],[Category and Sub-Category]])-1)</f>
        <v>technology</v>
      </c>
      <c r="R953" t="str">
        <f>RIGHT(Table1[[#This Row],[Category and Sub-Category]],LEN(Table1[[#This Row],[Category and Sub-Category]])-FIND("/",Table1[[#This Row],[Category and Sub-Category]]))</f>
        <v>wearables</v>
      </c>
      <c r="S953" s="13">
        <f>(((Table1[[#This Row],[launched_at]]/60)/60)/24)+DATE(1970,1,1)</f>
        <v>42480.653611111105</v>
      </c>
      <c r="T953" s="13">
        <f>(((Table1[[#This Row],[deadline]]/60)/60)/24)+DATE(1970,1,1)</f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Table1[[#This Row],[pledged]]/Table1[[#This Row],[goal]]</f>
        <v>0.39942857142857141</v>
      </c>
      <c r="P954" s="8">
        <f>IFERROR(Table1[[#This Row],[pledged]]/Table1[[#This Row],[backers_count]],0)</f>
        <v>99.857142857142861</v>
      </c>
      <c r="Q954" t="str">
        <f>LEFT(Table1[[#This Row],[Category and Sub-Category]],FIND("/",Table1[[#This Row],[Category and Sub-Category]])-1)</f>
        <v>technology</v>
      </c>
      <c r="R954" t="str">
        <f>RIGHT(Table1[[#This Row],[Category and Sub-Category]],LEN(Table1[[#This Row],[Category and Sub-Category]])-FIND("/",Table1[[#This Row],[Category and Sub-Category]]))</f>
        <v>wearables</v>
      </c>
      <c r="S954" s="13">
        <f>(((Table1[[#This Row],[launched_at]]/60)/60)/24)+DATE(1970,1,1)</f>
        <v>42662.613564814819</v>
      </c>
      <c r="T954" s="13">
        <f>(((Table1[[#This Row],[deadline]]/60)/60)/24)+DATE(1970,1,1)</f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Table1[[#This Row],[pledged]]/Table1[[#This Row],[goal]]</f>
        <v>8.3999999999999995E-3</v>
      </c>
      <c r="P955" s="8">
        <f>IFERROR(Table1[[#This Row],[pledged]]/Table1[[#This Row],[backers_count]],0)</f>
        <v>25.2</v>
      </c>
      <c r="Q955" t="str">
        <f>LEFT(Table1[[#This Row],[Category and Sub-Category]],FIND("/",Table1[[#This Row],[Category and Sub-Category]])-1)</f>
        <v>technology</v>
      </c>
      <c r="R955" t="str">
        <f>RIGHT(Table1[[#This Row],[Category and Sub-Category]],LEN(Table1[[#This Row],[Category and Sub-Category]])-FIND("/",Table1[[#This Row],[Category and Sub-Category]]))</f>
        <v>wearables</v>
      </c>
      <c r="S955" s="13">
        <f>(((Table1[[#This Row],[launched_at]]/60)/60)/24)+DATE(1970,1,1)</f>
        <v>41999.164340277777</v>
      </c>
      <c r="T955" s="13">
        <f>(((Table1[[#This Row],[deadline]]/60)/60)/24)+DATE(1970,1,1)</f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Table1[[#This Row],[pledged]]/Table1[[#This Row],[goal]]</f>
        <v>0.43406666666666666</v>
      </c>
      <c r="P956" s="8">
        <f>IFERROR(Table1[[#This Row],[pledged]]/Table1[[#This Row],[backers_count]],0)</f>
        <v>89.191780821917803</v>
      </c>
      <c r="Q956" t="str">
        <f>LEFT(Table1[[#This Row],[Category and Sub-Category]],FIND("/",Table1[[#This Row],[Category and Sub-Category]])-1)</f>
        <v>technology</v>
      </c>
      <c r="R956" t="str">
        <f>RIGHT(Table1[[#This Row],[Category and Sub-Category]],LEN(Table1[[#This Row],[Category and Sub-Category]])-FIND("/",Table1[[#This Row],[Category and Sub-Category]]))</f>
        <v>wearables</v>
      </c>
      <c r="S956" s="13">
        <f>(((Table1[[#This Row],[launched_at]]/60)/60)/24)+DATE(1970,1,1)</f>
        <v>42194.833784722221</v>
      </c>
      <c r="T956" s="13">
        <f>(((Table1[[#This Row],[deadline]]/60)/60)/24)+DATE(1970,1,1)</f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Table1[[#This Row],[pledged]]/Table1[[#This Row],[goal]]</f>
        <v>5.6613333333333335E-2</v>
      </c>
      <c r="P957" s="8">
        <f>IFERROR(Table1[[#This Row],[pledged]]/Table1[[#This Row],[backers_count]],0)</f>
        <v>182.6236559139785</v>
      </c>
      <c r="Q957" t="str">
        <f>LEFT(Table1[[#This Row],[Category and Sub-Category]],FIND("/",Table1[[#This Row],[Category and Sub-Category]])-1)</f>
        <v>technology</v>
      </c>
      <c r="R957" t="str">
        <f>RIGHT(Table1[[#This Row],[Category and Sub-Category]],LEN(Table1[[#This Row],[Category and Sub-Category]])-FIND("/",Table1[[#This Row],[Category and Sub-Category]]))</f>
        <v>wearables</v>
      </c>
      <c r="S957" s="13">
        <f>(((Table1[[#This Row],[launched_at]]/60)/60)/24)+DATE(1970,1,1)</f>
        <v>42586.295138888891</v>
      </c>
      <c r="T957" s="13">
        <f>(((Table1[[#This Row],[deadline]]/60)/60)/24)+DATE(1970,1,1)</f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Table1[[#This Row],[pledged]]/Table1[[#This Row],[goal]]</f>
        <v>1.7219999999999999E-2</v>
      </c>
      <c r="P958" s="8">
        <f>IFERROR(Table1[[#This Row],[pledged]]/Table1[[#This Row],[backers_count]],0)</f>
        <v>50.647058823529413</v>
      </c>
      <c r="Q958" t="str">
        <f>LEFT(Table1[[#This Row],[Category and Sub-Category]],FIND("/",Table1[[#This Row],[Category and Sub-Category]])-1)</f>
        <v>technology</v>
      </c>
      <c r="R958" t="str">
        <f>RIGHT(Table1[[#This Row],[Category and Sub-Category]],LEN(Table1[[#This Row],[Category and Sub-Category]])-FIND("/",Table1[[#This Row],[Category and Sub-Category]]))</f>
        <v>wearables</v>
      </c>
      <c r="S958" s="13">
        <f>(((Table1[[#This Row],[launched_at]]/60)/60)/24)+DATE(1970,1,1)</f>
        <v>42060.913877314815</v>
      </c>
      <c r="T958" s="13">
        <f>(((Table1[[#This Row],[deadline]]/60)/60)/24)+DATE(1970,1,1)</f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Table1[[#This Row],[pledged]]/Table1[[#This Row],[goal]]</f>
        <v>1.9416666666666665E-2</v>
      </c>
      <c r="P959" s="8">
        <f>IFERROR(Table1[[#This Row],[pledged]]/Table1[[#This Row],[backers_count]],0)</f>
        <v>33.285714285714285</v>
      </c>
      <c r="Q959" t="str">
        <f>LEFT(Table1[[#This Row],[Category and Sub-Category]],FIND("/",Table1[[#This Row],[Category and Sub-Category]])-1)</f>
        <v>technology</v>
      </c>
      <c r="R959" t="str">
        <f>RIGHT(Table1[[#This Row],[Category and Sub-Category]],LEN(Table1[[#This Row],[Category and Sub-Category]])-FIND("/",Table1[[#This Row],[Category and Sub-Category]]))</f>
        <v>wearables</v>
      </c>
      <c r="S959" s="13">
        <f>(((Table1[[#This Row],[launched_at]]/60)/60)/24)+DATE(1970,1,1)</f>
        <v>42660.552465277782</v>
      </c>
      <c r="T959" s="13">
        <f>(((Table1[[#This Row],[deadline]]/60)/60)/24)+DATE(1970,1,1)</f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Table1[[#This Row],[pledged]]/Table1[[#This Row],[goal]]</f>
        <v>0.11328275684711328</v>
      </c>
      <c r="P960" s="8">
        <f>IFERROR(Table1[[#This Row],[pledged]]/Table1[[#This Row],[backers_count]],0)</f>
        <v>51.823529411764703</v>
      </c>
      <c r="Q960" t="str">
        <f>LEFT(Table1[[#This Row],[Category and Sub-Category]],FIND("/",Table1[[#This Row],[Category and Sub-Category]])-1)</f>
        <v>technology</v>
      </c>
      <c r="R960" t="str">
        <f>RIGHT(Table1[[#This Row],[Category and Sub-Category]],LEN(Table1[[#This Row],[Category and Sub-Category]])-FIND("/",Table1[[#This Row],[Category and Sub-Category]]))</f>
        <v>wearables</v>
      </c>
      <c r="S960" s="13">
        <f>(((Table1[[#This Row],[launched_at]]/60)/60)/24)+DATE(1970,1,1)</f>
        <v>42082.802812499998</v>
      </c>
      <c r="T960" s="13">
        <f>(((Table1[[#This Row],[deadline]]/60)/60)/24)+DATE(1970,1,1)</f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Table1[[#This Row],[pledged]]/Table1[[#This Row],[goal]]</f>
        <v>0.3886</v>
      </c>
      <c r="P961" s="8">
        <f>IFERROR(Table1[[#This Row],[pledged]]/Table1[[#This Row],[backers_count]],0)</f>
        <v>113.62573099415205</v>
      </c>
      <c r="Q961" t="str">
        <f>LEFT(Table1[[#This Row],[Category and Sub-Category]],FIND("/",Table1[[#This Row],[Category and Sub-Category]])-1)</f>
        <v>technology</v>
      </c>
      <c r="R961" t="str">
        <f>RIGHT(Table1[[#This Row],[Category and Sub-Category]],LEN(Table1[[#This Row],[Category and Sub-Category]])-FIND("/",Table1[[#This Row],[Category and Sub-Category]]))</f>
        <v>wearables</v>
      </c>
      <c r="S961" s="13">
        <f>(((Table1[[#This Row],[launched_at]]/60)/60)/24)+DATE(1970,1,1)</f>
        <v>41993.174363425926</v>
      </c>
      <c r="T961" s="13">
        <f>(((Table1[[#This Row],[deadline]]/60)/60)/24)+DATE(1970,1,1)</f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Table1[[#This Row],[pledged]]/Table1[[#This Row],[goal]]</f>
        <v>0.46100628930817611</v>
      </c>
      <c r="P962" s="8">
        <f>IFERROR(Table1[[#This Row],[pledged]]/Table1[[#This Row],[backers_count]],0)</f>
        <v>136.46276595744681</v>
      </c>
      <c r="Q962" t="str">
        <f>LEFT(Table1[[#This Row],[Category and Sub-Category]],FIND("/",Table1[[#This Row],[Category and Sub-Category]])-1)</f>
        <v>technology</v>
      </c>
      <c r="R962" t="str">
        <f>RIGHT(Table1[[#This Row],[Category and Sub-Category]],LEN(Table1[[#This Row],[Category and Sub-Category]])-FIND("/",Table1[[#This Row],[Category and Sub-Category]]))</f>
        <v>wearables</v>
      </c>
      <c r="S962" s="13">
        <f>(((Table1[[#This Row],[launched_at]]/60)/60)/24)+DATE(1970,1,1)</f>
        <v>42766.626793981486</v>
      </c>
      <c r="T962" s="13">
        <f>(((Table1[[#This Row],[deadline]]/60)/60)/24)+DATE(1970,1,1)</f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Table1[[#This Row],[pledged]]/Table1[[#This Row],[goal]]</f>
        <v>0.42188421052631581</v>
      </c>
      <c r="P963" s="8">
        <f>IFERROR(Table1[[#This Row],[pledged]]/Table1[[#This Row],[backers_count]],0)</f>
        <v>364.35454545454547</v>
      </c>
      <c r="Q963" t="str">
        <f>LEFT(Table1[[#This Row],[Category and Sub-Category]],FIND("/",Table1[[#This Row],[Category and Sub-Category]])-1)</f>
        <v>technology</v>
      </c>
      <c r="R963" t="str">
        <f>RIGHT(Table1[[#This Row],[Category and Sub-Category]],LEN(Table1[[#This Row],[Category and Sub-Category]])-FIND("/",Table1[[#This Row],[Category and Sub-Category]]))</f>
        <v>wearables</v>
      </c>
      <c r="S963" s="13">
        <f>(((Table1[[#This Row],[launched_at]]/60)/60)/24)+DATE(1970,1,1)</f>
        <v>42740.693692129629</v>
      </c>
      <c r="T963" s="13">
        <f>(((Table1[[#This Row],[deadline]]/60)/60)/24)+DATE(1970,1,1)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Table1[[#This Row],[pledged]]/Table1[[#This Row],[goal]]</f>
        <v>0.2848</v>
      </c>
      <c r="P964" s="8">
        <f>IFERROR(Table1[[#This Row],[pledged]]/Table1[[#This Row],[backers_count]],0)</f>
        <v>19.243243243243242</v>
      </c>
      <c r="Q964" t="str">
        <f>LEFT(Table1[[#This Row],[Category and Sub-Category]],FIND("/",Table1[[#This Row],[Category and Sub-Category]])-1)</f>
        <v>technology</v>
      </c>
      <c r="R964" t="str">
        <f>RIGHT(Table1[[#This Row],[Category and Sub-Category]],LEN(Table1[[#This Row],[Category and Sub-Category]])-FIND("/",Table1[[#This Row],[Category and Sub-Category]]))</f>
        <v>wearables</v>
      </c>
      <c r="S964" s="13">
        <f>(((Table1[[#This Row],[launched_at]]/60)/60)/24)+DATE(1970,1,1)</f>
        <v>42373.712418981479</v>
      </c>
      <c r="T964" s="13">
        <f>(((Table1[[#This Row],[deadline]]/60)/60)/24)+DATE(1970,1,1)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Table1[[#This Row],[pledged]]/Table1[[#This Row],[goal]]</f>
        <v>1.0771428571428571E-2</v>
      </c>
      <c r="P965" s="8">
        <f>IFERROR(Table1[[#This Row],[pledged]]/Table1[[#This Row],[backers_count]],0)</f>
        <v>41.888888888888886</v>
      </c>
      <c r="Q965" t="str">
        <f>LEFT(Table1[[#This Row],[Category and Sub-Category]],FIND("/",Table1[[#This Row],[Category and Sub-Category]])-1)</f>
        <v>technology</v>
      </c>
      <c r="R965" t="str">
        <f>RIGHT(Table1[[#This Row],[Category and Sub-Category]],LEN(Table1[[#This Row],[Category and Sub-Category]])-FIND("/",Table1[[#This Row],[Category and Sub-Category]]))</f>
        <v>wearables</v>
      </c>
      <c r="S965" s="13">
        <f>(((Table1[[#This Row],[launched_at]]/60)/60)/24)+DATE(1970,1,1)</f>
        <v>42625.635636574079</v>
      </c>
      <c r="T965" s="13">
        <f>(((Table1[[#This Row],[deadline]]/60)/60)/24)+DATE(1970,1,1)</f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Table1[[#This Row],[pledged]]/Table1[[#This Row],[goal]]</f>
        <v>7.9909090909090902E-3</v>
      </c>
      <c r="P966" s="8">
        <f>IFERROR(Table1[[#This Row],[pledged]]/Table1[[#This Row],[backers_count]],0)</f>
        <v>30.310344827586206</v>
      </c>
      <c r="Q966" t="str">
        <f>LEFT(Table1[[#This Row],[Category and Sub-Category]],FIND("/",Table1[[#This Row],[Category and Sub-Category]])-1)</f>
        <v>technology</v>
      </c>
      <c r="R966" t="str">
        <f>RIGHT(Table1[[#This Row],[Category and Sub-Category]],LEN(Table1[[#This Row],[Category and Sub-Category]])-FIND("/",Table1[[#This Row],[Category and Sub-Category]]))</f>
        <v>wearables</v>
      </c>
      <c r="S966" s="13">
        <f>(((Table1[[#This Row],[launched_at]]/60)/60)/24)+DATE(1970,1,1)</f>
        <v>42208.628692129627</v>
      </c>
      <c r="T966" s="13">
        <f>(((Table1[[#This Row],[deadline]]/60)/60)/24)+DATE(1970,1,1)</f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Table1[[#This Row],[pledged]]/Table1[[#This Row],[goal]]</f>
        <v>1.192E-2</v>
      </c>
      <c r="P967" s="8">
        <f>IFERROR(Table1[[#This Row],[pledged]]/Table1[[#This Row],[backers_count]],0)</f>
        <v>49.666666666666664</v>
      </c>
      <c r="Q967" t="str">
        <f>LEFT(Table1[[#This Row],[Category and Sub-Category]],FIND("/",Table1[[#This Row],[Category and Sub-Category]])-1)</f>
        <v>technology</v>
      </c>
      <c r="R967" t="str">
        <f>RIGHT(Table1[[#This Row],[Category and Sub-Category]],LEN(Table1[[#This Row],[Category and Sub-Category]])-FIND("/",Table1[[#This Row],[Category and Sub-Category]]))</f>
        <v>wearables</v>
      </c>
      <c r="S967" s="13">
        <f>(((Table1[[#This Row],[launched_at]]/60)/60)/24)+DATE(1970,1,1)</f>
        <v>42637.016736111109</v>
      </c>
      <c r="T967" s="13">
        <f>(((Table1[[#This Row],[deadline]]/60)/60)/24)+DATE(1970,1,1)</f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Table1[[#This Row],[pledged]]/Table1[[#This Row],[goal]]</f>
        <v>0.14799999999999999</v>
      </c>
      <c r="P968" s="8">
        <f>IFERROR(Table1[[#This Row],[pledged]]/Table1[[#This Row],[backers_count]],0)</f>
        <v>59.2</v>
      </c>
      <c r="Q968" t="str">
        <f>LEFT(Table1[[#This Row],[Category and Sub-Category]],FIND("/",Table1[[#This Row],[Category and Sub-Category]])-1)</f>
        <v>technology</v>
      </c>
      <c r="R968" t="str">
        <f>RIGHT(Table1[[#This Row],[Category and Sub-Category]],LEN(Table1[[#This Row],[Category and Sub-Category]])-FIND("/",Table1[[#This Row],[Category and Sub-Category]]))</f>
        <v>wearables</v>
      </c>
      <c r="S968" s="13">
        <f>(((Table1[[#This Row],[launched_at]]/60)/60)/24)+DATE(1970,1,1)</f>
        <v>42619.635787037041</v>
      </c>
      <c r="T968" s="13">
        <f>(((Table1[[#This Row],[deadline]]/60)/60)/24)+DATE(1970,1,1)</f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Table1[[#This Row],[pledged]]/Table1[[#This Row],[goal]]</f>
        <v>0.17810000000000001</v>
      </c>
      <c r="P969" s="8">
        <f>IFERROR(Table1[[#This Row],[pledged]]/Table1[[#This Row],[backers_count]],0)</f>
        <v>43.97530864197531</v>
      </c>
      <c r="Q969" t="str">
        <f>LEFT(Table1[[#This Row],[Category and Sub-Category]],FIND("/",Table1[[#This Row],[Category and Sub-Category]])-1)</f>
        <v>technology</v>
      </c>
      <c r="R969" t="str">
        <f>RIGHT(Table1[[#This Row],[Category and Sub-Category]],LEN(Table1[[#This Row],[Category and Sub-Category]])-FIND("/",Table1[[#This Row],[Category and Sub-Category]]))</f>
        <v>wearables</v>
      </c>
      <c r="S969" s="13">
        <f>(((Table1[[#This Row],[launched_at]]/60)/60)/24)+DATE(1970,1,1)</f>
        <v>42422.254328703704</v>
      </c>
      <c r="T969" s="13">
        <f>(((Table1[[#This Row],[deadline]]/60)/60)/24)+DATE(1970,1,1)</f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Table1[[#This Row],[pledged]]/Table1[[#This Row],[goal]]</f>
        <v>1.325E-2</v>
      </c>
      <c r="P970" s="8">
        <f>IFERROR(Table1[[#This Row],[pledged]]/Table1[[#This Row],[backers_count]],0)</f>
        <v>26.5</v>
      </c>
      <c r="Q970" t="str">
        <f>LEFT(Table1[[#This Row],[Category and Sub-Category]],FIND("/",Table1[[#This Row],[Category and Sub-Category]])-1)</f>
        <v>technology</v>
      </c>
      <c r="R970" t="str">
        <f>RIGHT(Table1[[#This Row],[Category and Sub-Category]],LEN(Table1[[#This Row],[Category and Sub-Category]])-FIND("/",Table1[[#This Row],[Category and Sub-Category]]))</f>
        <v>wearables</v>
      </c>
      <c r="S970" s="13">
        <f>(((Table1[[#This Row],[launched_at]]/60)/60)/24)+DATE(1970,1,1)</f>
        <v>41836.847615740742</v>
      </c>
      <c r="T970" s="13">
        <f>(((Table1[[#This Row],[deadline]]/60)/60)/24)+DATE(1970,1,1)</f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Table1[[#This Row],[pledged]]/Table1[[#This Row],[goal]]</f>
        <v>0.46666666666666667</v>
      </c>
      <c r="P971" s="8">
        <f>IFERROR(Table1[[#This Row],[pledged]]/Table1[[#This Row],[backers_count]],0)</f>
        <v>1272.7272727272727</v>
      </c>
      <c r="Q971" t="str">
        <f>LEFT(Table1[[#This Row],[Category and Sub-Category]],FIND("/",Table1[[#This Row],[Category and Sub-Category]])-1)</f>
        <v>technology</v>
      </c>
      <c r="R971" t="str">
        <f>RIGHT(Table1[[#This Row],[Category and Sub-Category]],LEN(Table1[[#This Row],[Category and Sub-Category]])-FIND("/",Table1[[#This Row],[Category and Sub-Category]]))</f>
        <v>wearables</v>
      </c>
      <c r="S971" s="13">
        <f>(((Table1[[#This Row],[launched_at]]/60)/60)/24)+DATE(1970,1,1)</f>
        <v>42742.30332175926</v>
      </c>
      <c r="T971" s="13">
        <f>(((Table1[[#This Row],[deadline]]/60)/60)/24)+DATE(1970,1,1)</f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Table1[[#This Row],[pledged]]/Table1[[#This Row],[goal]]</f>
        <v>0.4592</v>
      </c>
      <c r="P972" s="8">
        <f>IFERROR(Table1[[#This Row],[pledged]]/Table1[[#This Row],[backers_count]],0)</f>
        <v>164</v>
      </c>
      <c r="Q972" t="str">
        <f>LEFT(Table1[[#This Row],[Category and Sub-Category]],FIND("/",Table1[[#This Row],[Category and Sub-Category]])-1)</f>
        <v>technology</v>
      </c>
      <c r="R972" t="str">
        <f>RIGHT(Table1[[#This Row],[Category and Sub-Category]],LEN(Table1[[#This Row],[Category and Sub-Category]])-FIND("/",Table1[[#This Row],[Category and Sub-Category]]))</f>
        <v>wearables</v>
      </c>
      <c r="S972" s="13">
        <f>(((Table1[[#This Row],[launched_at]]/60)/60)/24)+DATE(1970,1,1)</f>
        <v>42721.220520833333</v>
      </c>
      <c r="T972" s="13">
        <f>(((Table1[[#This Row],[deadline]]/60)/60)/24)+DATE(1970,1,1)</f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Table1[[#This Row],[pledged]]/Table1[[#This Row],[goal]]</f>
        <v>2.2599999999999999E-3</v>
      </c>
      <c r="P973" s="8">
        <f>IFERROR(Table1[[#This Row],[pledged]]/Table1[[#This Row],[backers_count]],0)</f>
        <v>45.2</v>
      </c>
      <c r="Q973" t="str">
        <f>LEFT(Table1[[#This Row],[Category and Sub-Category]],FIND("/",Table1[[#This Row],[Category and Sub-Category]])-1)</f>
        <v>technology</v>
      </c>
      <c r="R973" t="str">
        <f>RIGHT(Table1[[#This Row],[Category and Sub-Category]],LEN(Table1[[#This Row],[Category and Sub-Category]])-FIND("/",Table1[[#This Row],[Category and Sub-Category]]))</f>
        <v>wearables</v>
      </c>
      <c r="S973" s="13">
        <f>(((Table1[[#This Row],[launched_at]]/60)/60)/24)+DATE(1970,1,1)</f>
        <v>42111.709027777775</v>
      </c>
      <c r="T973" s="13">
        <f>(((Table1[[#This Row],[deadline]]/60)/60)/24)+DATE(1970,1,1)</f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Table1[[#This Row],[pledged]]/Table1[[#This Row],[goal]]</f>
        <v>0.34625</v>
      </c>
      <c r="P974" s="8">
        <f>IFERROR(Table1[[#This Row],[pledged]]/Table1[[#This Row],[backers_count]],0)</f>
        <v>153.88888888888889</v>
      </c>
      <c r="Q974" t="str">
        <f>LEFT(Table1[[#This Row],[Category and Sub-Category]],FIND("/",Table1[[#This Row],[Category and Sub-Category]])-1)</f>
        <v>technology</v>
      </c>
      <c r="R974" t="str">
        <f>RIGHT(Table1[[#This Row],[Category and Sub-Category]],LEN(Table1[[#This Row],[Category and Sub-Category]])-FIND("/",Table1[[#This Row],[Category and Sub-Category]]))</f>
        <v>wearables</v>
      </c>
      <c r="S974" s="13">
        <f>(((Table1[[#This Row],[launched_at]]/60)/60)/24)+DATE(1970,1,1)</f>
        <v>41856.865717592591</v>
      </c>
      <c r="T974" s="13">
        <f>(((Table1[[#This Row],[deadline]]/60)/60)/24)+DATE(1970,1,1)</f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Table1[[#This Row],[pledged]]/Table1[[#This Row],[goal]]</f>
        <v>2.0549999999999999E-2</v>
      </c>
      <c r="P975" s="8">
        <f>IFERROR(Table1[[#This Row],[pledged]]/Table1[[#This Row],[backers_count]],0)</f>
        <v>51.375</v>
      </c>
      <c r="Q975" t="str">
        <f>LEFT(Table1[[#This Row],[Category and Sub-Category]],FIND("/",Table1[[#This Row],[Category and Sub-Category]])-1)</f>
        <v>technology</v>
      </c>
      <c r="R975" t="str">
        <f>RIGHT(Table1[[#This Row],[Category and Sub-Category]],LEN(Table1[[#This Row],[Category and Sub-Category]])-FIND("/",Table1[[#This Row],[Category and Sub-Category]]))</f>
        <v>wearables</v>
      </c>
      <c r="S975" s="13">
        <f>(((Table1[[#This Row],[launched_at]]/60)/60)/24)+DATE(1970,1,1)</f>
        <v>42257.014965277776</v>
      </c>
      <c r="T975" s="13">
        <f>(((Table1[[#This Row],[deadline]]/60)/60)/24)+DATE(1970,1,1)</f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Table1[[#This Row],[pledged]]/Table1[[#This Row],[goal]]</f>
        <v>5.5999999999999999E-3</v>
      </c>
      <c r="P976" s="8">
        <f>IFERROR(Table1[[#This Row],[pledged]]/Table1[[#This Row],[backers_count]],0)</f>
        <v>93.333333333333329</v>
      </c>
      <c r="Q976" t="str">
        <f>LEFT(Table1[[#This Row],[Category and Sub-Category]],FIND("/",Table1[[#This Row],[Category and Sub-Category]])-1)</f>
        <v>technology</v>
      </c>
      <c r="R976" t="str">
        <f>RIGHT(Table1[[#This Row],[Category and Sub-Category]],LEN(Table1[[#This Row],[Category and Sub-Category]])-FIND("/",Table1[[#This Row],[Category and Sub-Category]]))</f>
        <v>wearables</v>
      </c>
      <c r="S976" s="13">
        <f>(((Table1[[#This Row],[launched_at]]/60)/60)/24)+DATE(1970,1,1)</f>
        <v>42424.749490740738</v>
      </c>
      <c r="T976" s="13">
        <f>(((Table1[[#This Row],[deadline]]/60)/60)/24)+DATE(1970,1,1)</f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Table1[[#This Row],[pledged]]/Table1[[#This Row],[goal]]</f>
        <v>2.6069999999999999E-2</v>
      </c>
      <c r="P977" s="8">
        <f>IFERROR(Table1[[#This Row],[pledged]]/Table1[[#This Row],[backers_count]],0)</f>
        <v>108.625</v>
      </c>
      <c r="Q977" t="str">
        <f>LEFT(Table1[[#This Row],[Category and Sub-Category]],FIND("/",Table1[[#This Row],[Category and Sub-Category]])-1)</f>
        <v>technology</v>
      </c>
      <c r="R977" t="str">
        <f>RIGHT(Table1[[#This Row],[Category and Sub-Category]],LEN(Table1[[#This Row],[Category and Sub-Category]])-FIND("/",Table1[[#This Row],[Category and Sub-Category]]))</f>
        <v>wearables</v>
      </c>
      <c r="S977" s="13">
        <f>(((Table1[[#This Row],[launched_at]]/60)/60)/24)+DATE(1970,1,1)</f>
        <v>42489.696585648147</v>
      </c>
      <c r="T977" s="13">
        <f>(((Table1[[#This Row],[deadline]]/60)/60)/24)+DATE(1970,1,1)</f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Table1[[#This Row],[pledged]]/Table1[[#This Row],[goal]]</f>
        <v>1.9259999999999999E-2</v>
      </c>
      <c r="P978" s="8">
        <f>IFERROR(Table1[[#This Row],[pledged]]/Table1[[#This Row],[backers_count]],0)</f>
        <v>160.5</v>
      </c>
      <c r="Q978" t="str">
        <f>LEFT(Table1[[#This Row],[Category and Sub-Category]],FIND("/",Table1[[#This Row],[Category and Sub-Category]])-1)</f>
        <v>technology</v>
      </c>
      <c r="R978" t="str">
        <f>RIGHT(Table1[[#This Row],[Category and Sub-Category]],LEN(Table1[[#This Row],[Category and Sub-Category]])-FIND("/",Table1[[#This Row],[Category and Sub-Category]]))</f>
        <v>wearables</v>
      </c>
      <c r="S978" s="13">
        <f>(((Table1[[#This Row],[launched_at]]/60)/60)/24)+DATE(1970,1,1)</f>
        <v>42185.058993055558</v>
      </c>
      <c r="T978" s="13">
        <f>(((Table1[[#This Row],[deadline]]/60)/60)/24)+DATE(1970,1,1)</f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Table1[[#This Row],[pledged]]/Table1[[#This Row],[goal]]</f>
        <v>0.33666666666666667</v>
      </c>
      <c r="P979" s="8">
        <f>IFERROR(Table1[[#This Row],[pledged]]/Table1[[#This Row],[backers_count]],0)</f>
        <v>75.75</v>
      </c>
      <c r="Q979" t="str">
        <f>LEFT(Table1[[#This Row],[Category and Sub-Category]],FIND("/",Table1[[#This Row],[Category and Sub-Category]])-1)</f>
        <v>technology</v>
      </c>
      <c r="R979" t="str">
        <f>RIGHT(Table1[[#This Row],[Category and Sub-Category]],LEN(Table1[[#This Row],[Category and Sub-Category]])-FIND("/",Table1[[#This Row],[Category and Sub-Category]]))</f>
        <v>wearables</v>
      </c>
      <c r="S979" s="13">
        <f>(((Table1[[#This Row],[launched_at]]/60)/60)/24)+DATE(1970,1,1)</f>
        <v>42391.942094907412</v>
      </c>
      <c r="T979" s="13">
        <f>(((Table1[[#This Row],[deadline]]/60)/60)/24)+DATE(1970,1,1)</f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Table1[[#This Row],[pledged]]/Table1[[#This Row],[goal]]</f>
        <v>0.5626326718299024</v>
      </c>
      <c r="P980" s="8">
        <f>IFERROR(Table1[[#This Row],[pledged]]/Table1[[#This Row],[backers_count]],0)</f>
        <v>790.83739837398377</v>
      </c>
      <c r="Q980" t="str">
        <f>LEFT(Table1[[#This Row],[Category and Sub-Category]],FIND("/",Table1[[#This Row],[Category and Sub-Category]])-1)</f>
        <v>technology</v>
      </c>
      <c r="R980" t="str">
        <f>RIGHT(Table1[[#This Row],[Category and Sub-Category]],LEN(Table1[[#This Row],[Category and Sub-Category]])-FIND("/",Table1[[#This Row],[Category and Sub-Category]]))</f>
        <v>wearables</v>
      </c>
      <c r="S980" s="13">
        <f>(((Table1[[#This Row],[launched_at]]/60)/60)/24)+DATE(1970,1,1)</f>
        <v>42395.309039351851</v>
      </c>
      <c r="T980" s="13">
        <f>(((Table1[[#This Row],[deadline]]/60)/60)/24)+DATE(1970,1,1)</f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Table1[[#This Row],[pledged]]/Table1[[#This Row],[goal]]</f>
        <v>0.82817600000000002</v>
      </c>
      <c r="P981" s="8">
        <f>IFERROR(Table1[[#This Row],[pledged]]/Table1[[#This Row],[backers_count]],0)</f>
        <v>301.93916666666667</v>
      </c>
      <c r="Q981" t="str">
        <f>LEFT(Table1[[#This Row],[Category and Sub-Category]],FIND("/",Table1[[#This Row],[Category and Sub-Category]])-1)</f>
        <v>technology</v>
      </c>
      <c r="R981" t="str">
        <f>RIGHT(Table1[[#This Row],[Category and Sub-Category]],LEN(Table1[[#This Row],[Category and Sub-Category]])-FIND("/",Table1[[#This Row],[Category and Sub-Category]]))</f>
        <v>wearables</v>
      </c>
      <c r="S981" s="13">
        <f>(((Table1[[#This Row],[launched_at]]/60)/60)/24)+DATE(1970,1,1)</f>
        <v>42506.416990740734</v>
      </c>
      <c r="T981" s="13">
        <f>(((Table1[[#This Row],[deadline]]/60)/60)/24)+DATE(1970,1,1)</f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Table1[[#This Row],[pledged]]/Table1[[#This Row],[goal]]</f>
        <v>0.14860000000000001</v>
      </c>
      <c r="P982" s="8">
        <f>IFERROR(Table1[[#This Row],[pledged]]/Table1[[#This Row],[backers_count]],0)</f>
        <v>47.935483870967744</v>
      </c>
      <c r="Q982" t="str">
        <f>LEFT(Table1[[#This Row],[Category and Sub-Category]],FIND("/",Table1[[#This Row],[Category and Sub-Category]])-1)</f>
        <v>technology</v>
      </c>
      <c r="R982" t="str">
        <f>RIGHT(Table1[[#This Row],[Category and Sub-Category]],LEN(Table1[[#This Row],[Category and Sub-Category]])-FIND("/",Table1[[#This Row],[Category and Sub-Category]]))</f>
        <v>wearables</v>
      </c>
      <c r="S982" s="13">
        <f>(((Table1[[#This Row],[launched_at]]/60)/60)/24)+DATE(1970,1,1)</f>
        <v>41928.904189814813</v>
      </c>
      <c r="T982" s="13">
        <f>(((Table1[[#This Row],[deadline]]/60)/60)/24)+DATE(1970,1,1)</f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Table1[[#This Row],[pledged]]/Table1[[#This Row],[goal]]</f>
        <v>1.2375123751237513E-4</v>
      </c>
      <c r="P983" s="8">
        <f>IFERROR(Table1[[#This Row],[pledged]]/Table1[[#This Row],[backers_count]],0)</f>
        <v>2.75</v>
      </c>
      <c r="Q983" t="str">
        <f>LEFT(Table1[[#This Row],[Category and Sub-Category]],FIND("/",Table1[[#This Row],[Category and Sub-Category]])-1)</f>
        <v>technology</v>
      </c>
      <c r="R983" t="str">
        <f>RIGHT(Table1[[#This Row],[Category and Sub-Category]],LEN(Table1[[#This Row],[Category and Sub-Category]])-FIND("/",Table1[[#This Row],[Category and Sub-Category]]))</f>
        <v>wearables</v>
      </c>
      <c r="S983" s="13">
        <f>(((Table1[[#This Row],[launched_at]]/60)/60)/24)+DATE(1970,1,1)</f>
        <v>41830.947013888886</v>
      </c>
      <c r="T983" s="13">
        <f>(((Table1[[#This Row],[deadline]]/60)/60)/24)+DATE(1970,1,1)</f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Table1[[#This Row],[pledged]]/Table1[[#This Row],[goal]]</f>
        <v>1.7142857142857143E-4</v>
      </c>
      <c r="P984" s="8">
        <f>IFERROR(Table1[[#This Row],[pledged]]/Table1[[#This Row],[backers_count]],0)</f>
        <v>1</v>
      </c>
      <c r="Q984" t="str">
        <f>LEFT(Table1[[#This Row],[Category and Sub-Category]],FIND("/",Table1[[#This Row],[Category and Sub-Category]])-1)</f>
        <v>technology</v>
      </c>
      <c r="R984" t="str">
        <f>RIGHT(Table1[[#This Row],[Category and Sub-Category]],LEN(Table1[[#This Row],[Category and Sub-Category]])-FIND("/",Table1[[#This Row],[Category and Sub-Category]]))</f>
        <v>wearables</v>
      </c>
      <c r="S984" s="13">
        <f>(((Table1[[#This Row],[launched_at]]/60)/60)/24)+DATE(1970,1,1)</f>
        <v>42615.753310185188</v>
      </c>
      <c r="T984" s="13">
        <f>(((Table1[[#This Row],[deadline]]/60)/60)/24)+DATE(1970,1,1)</f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Table1[[#This Row],[pledged]]/Table1[[#This Row],[goal]]</f>
        <v>0.2950613611721471</v>
      </c>
      <c r="P985" s="8">
        <f>IFERROR(Table1[[#This Row],[pledged]]/Table1[[#This Row],[backers_count]],0)</f>
        <v>171.79329608938548</v>
      </c>
      <c r="Q985" t="str">
        <f>LEFT(Table1[[#This Row],[Category and Sub-Category]],FIND("/",Table1[[#This Row],[Category and Sub-Category]])-1)</f>
        <v>technology</v>
      </c>
      <c r="R985" t="str">
        <f>RIGHT(Table1[[#This Row],[Category and Sub-Category]],LEN(Table1[[#This Row],[Category and Sub-Category]])-FIND("/",Table1[[#This Row],[Category and Sub-Category]]))</f>
        <v>wearables</v>
      </c>
      <c r="S985" s="13">
        <f>(((Table1[[#This Row],[launched_at]]/60)/60)/24)+DATE(1970,1,1)</f>
        <v>42574.667650462965</v>
      </c>
      <c r="T985" s="13">
        <f>(((Table1[[#This Row],[deadline]]/60)/60)/24)+DATE(1970,1,1)</f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Table1[[#This Row],[pledged]]/Table1[[#This Row],[goal]]</f>
        <v>1.06E-2</v>
      </c>
      <c r="P986" s="8">
        <f>IFERROR(Table1[[#This Row],[pledged]]/Table1[[#This Row],[backers_count]],0)</f>
        <v>35.333333333333336</v>
      </c>
      <c r="Q986" t="str">
        <f>LEFT(Table1[[#This Row],[Category and Sub-Category]],FIND("/",Table1[[#This Row],[Category and Sub-Category]])-1)</f>
        <v>technology</v>
      </c>
      <c r="R986" t="str">
        <f>RIGHT(Table1[[#This Row],[Category and Sub-Category]],LEN(Table1[[#This Row],[Category and Sub-Category]])-FIND("/",Table1[[#This Row],[Category and Sub-Category]]))</f>
        <v>wearables</v>
      </c>
      <c r="S986" s="13">
        <f>(((Table1[[#This Row],[launched_at]]/60)/60)/24)+DATE(1970,1,1)</f>
        <v>42061.11583333333</v>
      </c>
      <c r="T986" s="13">
        <f>(((Table1[[#This Row],[deadline]]/60)/60)/24)+DATE(1970,1,1)</f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Table1[[#This Row],[pledged]]/Table1[[#This Row],[goal]]</f>
        <v>6.2933333333333327E-2</v>
      </c>
      <c r="P987" s="8">
        <f>IFERROR(Table1[[#This Row],[pledged]]/Table1[[#This Row],[backers_count]],0)</f>
        <v>82.086956521739125</v>
      </c>
      <c r="Q987" t="str">
        <f>LEFT(Table1[[#This Row],[Category and Sub-Category]],FIND("/",Table1[[#This Row],[Category and Sub-Category]])-1)</f>
        <v>technology</v>
      </c>
      <c r="R987" t="str">
        <f>RIGHT(Table1[[#This Row],[Category and Sub-Category]],LEN(Table1[[#This Row],[Category and Sub-Category]])-FIND("/",Table1[[#This Row],[Category and Sub-Category]]))</f>
        <v>wearables</v>
      </c>
      <c r="S987" s="13">
        <f>(((Table1[[#This Row],[launched_at]]/60)/60)/24)+DATE(1970,1,1)</f>
        <v>42339.967708333337</v>
      </c>
      <c r="T987" s="13">
        <f>(((Table1[[#This Row],[deadline]]/60)/60)/24)+DATE(1970,1,1)</f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Table1[[#This Row],[pledged]]/Table1[[#This Row],[goal]]</f>
        <v>0.1275</v>
      </c>
      <c r="P988" s="8">
        <f>IFERROR(Table1[[#This Row],[pledged]]/Table1[[#This Row],[backers_count]],0)</f>
        <v>110.8695652173913</v>
      </c>
      <c r="Q988" t="str">
        <f>LEFT(Table1[[#This Row],[Category and Sub-Category]],FIND("/",Table1[[#This Row],[Category and Sub-Category]])-1)</f>
        <v>technology</v>
      </c>
      <c r="R988" t="str">
        <f>RIGHT(Table1[[#This Row],[Category and Sub-Category]],LEN(Table1[[#This Row],[Category and Sub-Category]])-FIND("/",Table1[[#This Row],[Category and Sub-Category]]))</f>
        <v>wearables</v>
      </c>
      <c r="S988" s="13">
        <f>(((Table1[[#This Row],[launched_at]]/60)/60)/24)+DATE(1970,1,1)</f>
        <v>42324.767361111109</v>
      </c>
      <c r="T988" s="13">
        <f>(((Table1[[#This Row],[deadline]]/60)/60)/24)+DATE(1970,1,1)</f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Table1[[#This Row],[pledged]]/Table1[[#This Row],[goal]]</f>
        <v>0.13220000000000001</v>
      </c>
      <c r="P989" s="8">
        <f>IFERROR(Table1[[#This Row],[pledged]]/Table1[[#This Row],[backers_count]],0)</f>
        <v>161.21951219512195</v>
      </c>
      <c r="Q989" t="str">
        <f>LEFT(Table1[[#This Row],[Category and Sub-Category]],FIND("/",Table1[[#This Row],[Category and Sub-Category]])-1)</f>
        <v>technology</v>
      </c>
      <c r="R989" t="str">
        <f>RIGHT(Table1[[#This Row],[Category and Sub-Category]],LEN(Table1[[#This Row],[Category and Sub-Category]])-FIND("/",Table1[[#This Row],[Category and Sub-Category]]))</f>
        <v>wearables</v>
      </c>
      <c r="S989" s="13">
        <f>(((Table1[[#This Row],[launched_at]]/60)/60)/24)+DATE(1970,1,1)</f>
        <v>41773.294560185182</v>
      </c>
      <c r="T989" s="13">
        <f>(((Table1[[#This Row],[deadline]]/60)/60)/24)+DATE(1970,1,1)</f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Table1[[#This Row],[pledged]]/Table1[[#This Row],[goal]]</f>
        <v>0</v>
      </c>
      <c r="P990" s="8">
        <f>IFERROR(Table1[[#This Row],[pledged]]/Table1[[#This Row],[backers_count]],0)</f>
        <v>0</v>
      </c>
      <c r="Q990" t="str">
        <f>LEFT(Table1[[#This Row],[Category and Sub-Category]],FIND("/",Table1[[#This Row],[Category and Sub-Category]])-1)</f>
        <v>technology</v>
      </c>
      <c r="R990" t="str">
        <f>RIGHT(Table1[[#This Row],[Category and Sub-Category]],LEN(Table1[[#This Row],[Category and Sub-Category]])-FIND("/",Table1[[#This Row],[Category and Sub-Category]]))</f>
        <v>wearables</v>
      </c>
      <c r="S990" s="13">
        <f>(((Table1[[#This Row],[launched_at]]/60)/60)/24)+DATE(1970,1,1)</f>
        <v>42614.356770833328</v>
      </c>
      <c r="T990" s="13">
        <f>(((Table1[[#This Row],[deadline]]/60)/60)/24)+DATE(1970,1,1)</f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Table1[[#This Row],[pledged]]/Table1[[#This Row],[goal]]</f>
        <v>0.16769999999999999</v>
      </c>
      <c r="P991" s="8">
        <f>IFERROR(Table1[[#This Row],[pledged]]/Table1[[#This Row],[backers_count]],0)</f>
        <v>52.40625</v>
      </c>
      <c r="Q991" t="str">
        <f>LEFT(Table1[[#This Row],[Category and Sub-Category]],FIND("/",Table1[[#This Row],[Category and Sub-Category]])-1)</f>
        <v>technology</v>
      </c>
      <c r="R991" t="str">
        <f>RIGHT(Table1[[#This Row],[Category and Sub-Category]],LEN(Table1[[#This Row],[Category and Sub-Category]])-FIND("/",Table1[[#This Row],[Category and Sub-Category]]))</f>
        <v>wearables</v>
      </c>
      <c r="S991" s="13">
        <f>(((Table1[[#This Row],[launched_at]]/60)/60)/24)+DATE(1970,1,1)</f>
        <v>42611.933969907404</v>
      </c>
      <c r="T991" s="13">
        <f>(((Table1[[#This Row],[deadline]]/60)/60)/24)+DATE(1970,1,1)</f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Table1[[#This Row],[pledged]]/Table1[[#This Row],[goal]]</f>
        <v>1.0399999999999999E-3</v>
      </c>
      <c r="P992" s="8">
        <f>IFERROR(Table1[[#This Row],[pledged]]/Table1[[#This Row],[backers_count]],0)</f>
        <v>13</v>
      </c>
      <c r="Q992" t="str">
        <f>LEFT(Table1[[#This Row],[Category and Sub-Category]],FIND("/",Table1[[#This Row],[Category and Sub-Category]])-1)</f>
        <v>technology</v>
      </c>
      <c r="R992" t="str">
        <f>RIGHT(Table1[[#This Row],[Category and Sub-Category]],LEN(Table1[[#This Row],[Category and Sub-Category]])-FIND("/",Table1[[#This Row],[Category and Sub-Category]]))</f>
        <v>wearables</v>
      </c>
      <c r="S992" s="13">
        <f>(((Table1[[#This Row],[launched_at]]/60)/60)/24)+DATE(1970,1,1)</f>
        <v>41855.784305555557</v>
      </c>
      <c r="T992" s="13">
        <f>(((Table1[[#This Row],[deadline]]/60)/60)/24)+DATE(1970,1,1)</f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Table1[[#This Row],[pledged]]/Table1[[#This Row],[goal]]</f>
        <v>4.24E-2</v>
      </c>
      <c r="P993" s="8">
        <f>IFERROR(Table1[[#This Row],[pledged]]/Table1[[#This Row],[backers_count]],0)</f>
        <v>30.285714285714285</v>
      </c>
      <c r="Q993" t="str">
        <f>LEFT(Table1[[#This Row],[Category and Sub-Category]],FIND("/",Table1[[#This Row],[Category and Sub-Category]])-1)</f>
        <v>technology</v>
      </c>
      <c r="R993" t="str">
        <f>RIGHT(Table1[[#This Row],[Category and Sub-Category]],LEN(Table1[[#This Row],[Category and Sub-Category]])-FIND("/",Table1[[#This Row],[Category and Sub-Category]]))</f>
        <v>wearables</v>
      </c>
      <c r="S993" s="13">
        <f>(((Table1[[#This Row],[launched_at]]/60)/60)/24)+DATE(1970,1,1)</f>
        <v>42538.75680555556</v>
      </c>
      <c r="T993" s="13">
        <f>(((Table1[[#This Row],[deadline]]/60)/60)/24)+DATE(1970,1,1)</f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Table1[[#This Row],[pledged]]/Table1[[#This Row],[goal]]</f>
        <v>4.6699999999999997E-3</v>
      </c>
      <c r="P994" s="8">
        <f>IFERROR(Table1[[#This Row],[pledged]]/Table1[[#This Row],[backers_count]],0)</f>
        <v>116.75</v>
      </c>
      <c r="Q994" t="str">
        <f>LEFT(Table1[[#This Row],[Category and Sub-Category]],FIND("/",Table1[[#This Row],[Category and Sub-Category]])-1)</f>
        <v>technology</v>
      </c>
      <c r="R994" t="str">
        <f>RIGHT(Table1[[#This Row],[Category and Sub-Category]],LEN(Table1[[#This Row],[Category and Sub-Category]])-FIND("/",Table1[[#This Row],[Category and Sub-Category]]))</f>
        <v>wearables</v>
      </c>
      <c r="S994" s="13">
        <f>(((Table1[[#This Row],[launched_at]]/60)/60)/24)+DATE(1970,1,1)</f>
        <v>42437.924988425926</v>
      </c>
      <c r="T994" s="13">
        <f>(((Table1[[#This Row],[deadline]]/60)/60)/24)+DATE(1970,1,1)</f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Table1[[#This Row],[pledged]]/Table1[[#This Row],[goal]]</f>
        <v>0.25087142857142858</v>
      </c>
      <c r="P995" s="8">
        <f>IFERROR(Table1[[#This Row],[pledged]]/Table1[[#This Row],[backers_count]],0)</f>
        <v>89.59693877551021</v>
      </c>
      <c r="Q995" t="str">
        <f>LEFT(Table1[[#This Row],[Category and Sub-Category]],FIND("/",Table1[[#This Row],[Category and Sub-Category]])-1)</f>
        <v>technology</v>
      </c>
      <c r="R995" t="str">
        <f>RIGHT(Table1[[#This Row],[Category and Sub-Category]],LEN(Table1[[#This Row],[Category and Sub-Category]])-FIND("/",Table1[[#This Row],[Category and Sub-Category]]))</f>
        <v>wearables</v>
      </c>
      <c r="S995" s="13">
        <f>(((Table1[[#This Row],[launched_at]]/60)/60)/24)+DATE(1970,1,1)</f>
        <v>42652.964907407411</v>
      </c>
      <c r="T995" s="13">
        <f>(((Table1[[#This Row],[deadline]]/60)/60)/24)+DATE(1970,1,1)</f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Table1[[#This Row],[pledged]]/Table1[[#This Row],[goal]]</f>
        <v>2.3345000000000001E-2</v>
      </c>
      <c r="P996" s="8">
        <f>IFERROR(Table1[[#This Row],[pledged]]/Table1[[#This Row],[backers_count]],0)</f>
        <v>424.45454545454544</v>
      </c>
      <c r="Q996" t="str">
        <f>LEFT(Table1[[#This Row],[Category and Sub-Category]],FIND("/",Table1[[#This Row],[Category and Sub-Category]])-1)</f>
        <v>technology</v>
      </c>
      <c r="R996" t="str">
        <f>RIGHT(Table1[[#This Row],[Category and Sub-Category]],LEN(Table1[[#This Row],[Category and Sub-Category]])-FIND("/",Table1[[#This Row],[Category and Sub-Category]]))</f>
        <v>wearables</v>
      </c>
      <c r="S996" s="13">
        <f>(((Table1[[#This Row],[launched_at]]/60)/60)/24)+DATE(1970,1,1)</f>
        <v>41921.263078703705</v>
      </c>
      <c r="T996" s="13">
        <f>(((Table1[[#This Row],[deadline]]/60)/60)/24)+DATE(1970,1,1)</f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Table1[[#This Row],[pledged]]/Table1[[#This Row],[goal]]</f>
        <v>7.2599999999999998E-2</v>
      </c>
      <c r="P997" s="8">
        <f>IFERROR(Table1[[#This Row],[pledged]]/Table1[[#This Row],[backers_count]],0)</f>
        <v>80.666666666666671</v>
      </c>
      <c r="Q997" t="str">
        <f>LEFT(Table1[[#This Row],[Category and Sub-Category]],FIND("/",Table1[[#This Row],[Category and Sub-Category]])-1)</f>
        <v>technology</v>
      </c>
      <c r="R997" t="str">
        <f>RIGHT(Table1[[#This Row],[Category and Sub-Category]],LEN(Table1[[#This Row],[Category and Sub-Category]])-FIND("/",Table1[[#This Row],[Category and Sub-Category]]))</f>
        <v>wearables</v>
      </c>
      <c r="S997" s="13">
        <f>(((Table1[[#This Row],[launched_at]]/60)/60)/24)+DATE(1970,1,1)</f>
        <v>41947.940740740742</v>
      </c>
      <c r="T997" s="13">
        <f>(((Table1[[#This Row],[deadline]]/60)/60)/24)+DATE(1970,1,1)</f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Table1[[#This Row],[pledged]]/Table1[[#This Row],[goal]]</f>
        <v>1.6250000000000001E-2</v>
      </c>
      <c r="P998" s="8">
        <f>IFERROR(Table1[[#This Row],[pledged]]/Table1[[#This Row],[backers_count]],0)</f>
        <v>13</v>
      </c>
      <c r="Q998" t="str">
        <f>LEFT(Table1[[#This Row],[Category and Sub-Category]],FIND("/",Table1[[#This Row],[Category and Sub-Category]])-1)</f>
        <v>technology</v>
      </c>
      <c r="R998" t="str">
        <f>RIGHT(Table1[[#This Row],[Category and Sub-Category]],LEN(Table1[[#This Row],[Category and Sub-Category]])-FIND("/",Table1[[#This Row],[Category and Sub-Category]]))</f>
        <v>wearables</v>
      </c>
      <c r="S998" s="13">
        <f>(((Table1[[#This Row],[launched_at]]/60)/60)/24)+DATE(1970,1,1)</f>
        <v>41817.866435185184</v>
      </c>
      <c r="T998" s="13">
        <f>(((Table1[[#This Row],[deadline]]/60)/60)/24)+DATE(1970,1,1)</f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Table1[[#This Row],[pledged]]/Table1[[#This Row],[goal]]</f>
        <v>1.2999999999999999E-2</v>
      </c>
      <c r="P999" s="8">
        <f>IFERROR(Table1[[#This Row],[pledged]]/Table1[[#This Row],[backers_count]],0)</f>
        <v>8.125</v>
      </c>
      <c r="Q999" t="str">
        <f>LEFT(Table1[[#This Row],[Category and Sub-Category]],FIND("/",Table1[[#This Row],[Category and Sub-Category]])-1)</f>
        <v>technology</v>
      </c>
      <c r="R999" t="str">
        <f>RIGHT(Table1[[#This Row],[Category and Sub-Category]],LEN(Table1[[#This Row],[Category and Sub-Category]])-FIND("/",Table1[[#This Row],[Category and Sub-Category]]))</f>
        <v>wearables</v>
      </c>
      <c r="S999" s="13">
        <f>(((Table1[[#This Row],[launched_at]]/60)/60)/24)+DATE(1970,1,1)</f>
        <v>41941.10297453704</v>
      </c>
      <c r="T999" s="13">
        <f>(((Table1[[#This Row],[deadline]]/60)/60)/24)+DATE(1970,1,1)</f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Table1[[#This Row],[pledged]]/Table1[[#This Row],[goal]]</f>
        <v>0.58558333333333334</v>
      </c>
      <c r="P1000" s="8">
        <f>IFERROR(Table1[[#This Row],[pledged]]/Table1[[#This Row],[backers_count]],0)</f>
        <v>153.42794759825327</v>
      </c>
      <c r="Q1000" t="str">
        <f>LEFT(Table1[[#This Row],[Category and Sub-Category]],FIND("/",Table1[[#This Row],[Category and Sub-Category]])-1)</f>
        <v>technology</v>
      </c>
      <c r="R1000" t="str">
        <f>RIGHT(Table1[[#This Row],[Category and Sub-Category]],LEN(Table1[[#This Row],[Category and Sub-Category]])-FIND("/",Table1[[#This Row],[Category and Sub-Category]]))</f>
        <v>wearables</v>
      </c>
      <c r="S1000" s="13">
        <f>(((Table1[[#This Row],[launched_at]]/60)/60)/24)+DATE(1970,1,1)</f>
        <v>42282.168993055559</v>
      </c>
      <c r="T1000" s="13">
        <f>(((Table1[[#This Row],[deadline]]/60)/60)/24)+DATE(1970,1,1)</f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Table1[[#This Row],[pledged]]/Table1[[#This Row],[goal]]</f>
        <v>7.7886666666666673E-2</v>
      </c>
      <c r="P1001" s="8">
        <f>IFERROR(Table1[[#This Row],[pledged]]/Table1[[#This Row],[backers_count]],0)</f>
        <v>292.07499999999999</v>
      </c>
      <c r="Q1001" t="str">
        <f>LEFT(Table1[[#This Row],[Category and Sub-Category]],FIND("/",Table1[[#This Row],[Category and Sub-Category]])-1)</f>
        <v>technology</v>
      </c>
      <c r="R1001" t="str">
        <f>RIGHT(Table1[[#This Row],[Category and Sub-Category]],LEN(Table1[[#This Row],[Category and Sub-Category]])-FIND("/",Table1[[#This Row],[Category and Sub-Category]]))</f>
        <v>wearables</v>
      </c>
      <c r="S1001" s="13">
        <f>(((Table1[[#This Row],[launched_at]]/60)/60)/24)+DATE(1970,1,1)</f>
        <v>41926.29965277778</v>
      </c>
      <c r="T1001" s="13">
        <f>(((Table1[[#This Row],[deadline]]/60)/60)/24)+DATE(1970,1,1)</f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Table1[[#This Row],[pledged]]/Table1[[#This Row],[goal]]</f>
        <v>2.2157147647256063E-2</v>
      </c>
      <c r="P1002" s="8">
        <f>IFERROR(Table1[[#This Row],[pledged]]/Table1[[#This Row],[backers_count]],0)</f>
        <v>3304</v>
      </c>
      <c r="Q1002" t="str">
        <f>LEFT(Table1[[#This Row],[Category and Sub-Category]],FIND("/",Table1[[#This Row],[Category and Sub-Category]])-1)</f>
        <v>technology</v>
      </c>
      <c r="R1002" t="str">
        <f>RIGHT(Table1[[#This Row],[Category and Sub-Category]],LEN(Table1[[#This Row],[Category and Sub-Category]])-FIND("/",Table1[[#This Row],[Category and Sub-Category]]))</f>
        <v>wearables</v>
      </c>
      <c r="S1002" s="13">
        <f>(((Table1[[#This Row],[launched_at]]/60)/60)/24)+DATE(1970,1,1)</f>
        <v>42749.059722222228</v>
      </c>
      <c r="T1002" s="13">
        <f>(((Table1[[#This Row],[deadline]]/60)/60)/24)+DATE(1970,1,1)</f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Table1[[#This Row],[pledged]]/Table1[[#This Row],[goal]]</f>
        <v>1.04</v>
      </c>
      <c r="P1003" s="8">
        <f>IFERROR(Table1[[#This Row],[pledged]]/Table1[[#This Row],[backers_count]],0)</f>
        <v>1300</v>
      </c>
      <c r="Q1003" t="str">
        <f>LEFT(Table1[[#This Row],[Category and Sub-Category]],FIND("/",Table1[[#This Row],[Category and Sub-Category]])-1)</f>
        <v>technology</v>
      </c>
      <c r="R1003" t="str">
        <f>RIGHT(Table1[[#This Row],[Category and Sub-Category]],LEN(Table1[[#This Row],[Category and Sub-Category]])-FIND("/",Table1[[#This Row],[Category and Sub-Category]]))</f>
        <v>wearables</v>
      </c>
      <c r="S1003" s="13">
        <f>(((Table1[[#This Row],[launched_at]]/60)/60)/24)+DATE(1970,1,1)</f>
        <v>42720.720057870371</v>
      </c>
      <c r="T1003" s="13">
        <f>(((Table1[[#This Row],[deadline]]/60)/60)/24)+DATE(1970,1,1)</f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Table1[[#This Row],[pledged]]/Table1[[#This Row],[goal]]</f>
        <v>0.29602960296029601</v>
      </c>
      <c r="P1004" s="8">
        <f>IFERROR(Table1[[#This Row],[pledged]]/Table1[[#This Row],[backers_count]],0)</f>
        <v>134.54545454545453</v>
      </c>
      <c r="Q1004" t="str">
        <f>LEFT(Table1[[#This Row],[Category and Sub-Category]],FIND("/",Table1[[#This Row],[Category and Sub-Category]])-1)</f>
        <v>technology</v>
      </c>
      <c r="R1004" t="str">
        <f>RIGHT(Table1[[#This Row],[Category and Sub-Category]],LEN(Table1[[#This Row],[Category and Sub-Category]])-FIND("/",Table1[[#This Row],[Category and Sub-Category]]))</f>
        <v>wearables</v>
      </c>
      <c r="S1004" s="13">
        <f>(((Table1[[#This Row],[launched_at]]/60)/60)/24)+DATE(1970,1,1)</f>
        <v>42325.684189814812</v>
      </c>
      <c r="T1004" s="13">
        <f>(((Table1[[#This Row],[deadline]]/60)/60)/24)+DATE(1970,1,1)</f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Table1[[#This Row],[pledged]]/Table1[[#This Row],[goal]]</f>
        <v>0.16055</v>
      </c>
      <c r="P1005" s="8">
        <f>IFERROR(Table1[[#This Row],[pledged]]/Table1[[#This Row],[backers_count]],0)</f>
        <v>214.06666666666666</v>
      </c>
      <c r="Q1005" t="str">
        <f>LEFT(Table1[[#This Row],[Category and Sub-Category]],FIND("/",Table1[[#This Row],[Category and Sub-Category]])-1)</f>
        <v>technology</v>
      </c>
      <c r="R1005" t="str">
        <f>RIGHT(Table1[[#This Row],[Category and Sub-Category]],LEN(Table1[[#This Row],[Category and Sub-Category]])-FIND("/",Table1[[#This Row],[Category and Sub-Category]]))</f>
        <v>wearables</v>
      </c>
      <c r="S1005" s="13">
        <f>(((Table1[[#This Row],[launched_at]]/60)/60)/24)+DATE(1970,1,1)</f>
        <v>42780.709039351852</v>
      </c>
      <c r="T1005" s="13">
        <f>(((Table1[[#This Row],[deadline]]/60)/60)/24)+DATE(1970,1,1)</f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Table1[[#This Row],[pledged]]/Table1[[#This Row],[goal]]</f>
        <v>0.82208000000000003</v>
      </c>
      <c r="P1006" s="8">
        <f>IFERROR(Table1[[#This Row],[pledged]]/Table1[[#This Row],[backers_count]],0)</f>
        <v>216.33684210526314</v>
      </c>
      <c r="Q1006" t="str">
        <f>LEFT(Table1[[#This Row],[Category and Sub-Category]],FIND("/",Table1[[#This Row],[Category and Sub-Category]])-1)</f>
        <v>technology</v>
      </c>
      <c r="R1006" t="str">
        <f>RIGHT(Table1[[#This Row],[Category and Sub-Category]],LEN(Table1[[#This Row],[Category and Sub-Category]])-FIND("/",Table1[[#This Row],[Category and Sub-Category]]))</f>
        <v>wearables</v>
      </c>
      <c r="S1006" s="13">
        <f>(((Table1[[#This Row],[launched_at]]/60)/60)/24)+DATE(1970,1,1)</f>
        <v>42388.708645833336</v>
      </c>
      <c r="T1006" s="13">
        <f>(((Table1[[#This Row],[deadline]]/60)/60)/24)+DATE(1970,1,1)</f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Table1[[#This Row],[pledged]]/Table1[[#This Row],[goal]]</f>
        <v>0.75051000000000001</v>
      </c>
      <c r="P1007" s="8">
        <f>IFERROR(Table1[[#This Row],[pledged]]/Table1[[#This Row],[backers_count]],0)</f>
        <v>932.31055900621118</v>
      </c>
      <c r="Q1007" t="str">
        <f>LEFT(Table1[[#This Row],[Category and Sub-Category]],FIND("/",Table1[[#This Row],[Category and Sub-Category]])-1)</f>
        <v>technology</v>
      </c>
      <c r="R1007" t="str">
        <f>RIGHT(Table1[[#This Row],[Category and Sub-Category]],LEN(Table1[[#This Row],[Category and Sub-Category]])-FIND("/",Table1[[#This Row],[Category and Sub-Category]]))</f>
        <v>wearables</v>
      </c>
      <c r="S1007" s="13">
        <f>(((Table1[[#This Row],[launched_at]]/60)/60)/24)+DATE(1970,1,1)</f>
        <v>42276.624803240738</v>
      </c>
      <c r="T1007" s="13">
        <f>(((Table1[[#This Row],[deadline]]/60)/60)/24)+DATE(1970,1,1)</f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Table1[[#This Row],[pledged]]/Table1[[#This Row],[goal]]</f>
        <v>5.8500000000000003E-2</v>
      </c>
      <c r="P1008" s="8">
        <f>IFERROR(Table1[[#This Row],[pledged]]/Table1[[#This Row],[backers_count]],0)</f>
        <v>29.25</v>
      </c>
      <c r="Q1008" t="str">
        <f>LEFT(Table1[[#This Row],[Category and Sub-Category]],FIND("/",Table1[[#This Row],[Category and Sub-Category]])-1)</f>
        <v>technology</v>
      </c>
      <c r="R1008" t="str">
        <f>RIGHT(Table1[[#This Row],[Category and Sub-Category]],LEN(Table1[[#This Row],[Category and Sub-Category]])-FIND("/",Table1[[#This Row],[Category and Sub-Category]]))</f>
        <v>wearables</v>
      </c>
      <c r="S1008" s="13">
        <f>(((Table1[[#This Row],[launched_at]]/60)/60)/24)+DATE(1970,1,1)</f>
        <v>41977.040185185186</v>
      </c>
      <c r="T1008" s="13">
        <f>(((Table1[[#This Row],[deadline]]/60)/60)/24)+DATE(1970,1,1)</f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Table1[[#This Row],[pledged]]/Table1[[#This Row],[goal]]</f>
        <v>0.44319999999999998</v>
      </c>
      <c r="P1009" s="8">
        <f>IFERROR(Table1[[#This Row],[pledged]]/Table1[[#This Row],[backers_count]],0)</f>
        <v>174.94736842105263</v>
      </c>
      <c r="Q1009" t="str">
        <f>LEFT(Table1[[#This Row],[Category and Sub-Category]],FIND("/",Table1[[#This Row],[Category and Sub-Category]])-1)</f>
        <v>technology</v>
      </c>
      <c r="R1009" t="str">
        <f>RIGHT(Table1[[#This Row],[Category and Sub-Category]],LEN(Table1[[#This Row],[Category and Sub-Category]])-FIND("/",Table1[[#This Row],[Category and Sub-Category]]))</f>
        <v>wearables</v>
      </c>
      <c r="S1009" s="13">
        <f>(((Table1[[#This Row],[launched_at]]/60)/60)/24)+DATE(1970,1,1)</f>
        <v>42676.583599537036</v>
      </c>
      <c r="T1009" s="13">
        <f>(((Table1[[#This Row],[deadline]]/60)/60)/24)+DATE(1970,1,1)</f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Table1[[#This Row],[pledged]]/Table1[[#This Row],[goal]]</f>
        <v>2.6737967914438501E-3</v>
      </c>
      <c r="P1010" s="8">
        <f>IFERROR(Table1[[#This Row],[pledged]]/Table1[[#This Row],[backers_count]],0)</f>
        <v>250</v>
      </c>
      <c r="Q1010" t="str">
        <f>LEFT(Table1[[#This Row],[Category and Sub-Category]],FIND("/",Table1[[#This Row],[Category and Sub-Category]])-1)</f>
        <v>technology</v>
      </c>
      <c r="R1010" t="str">
        <f>RIGHT(Table1[[#This Row],[Category and Sub-Category]],LEN(Table1[[#This Row],[Category and Sub-Category]])-FIND("/",Table1[[#This Row],[Category and Sub-Category]]))</f>
        <v>wearables</v>
      </c>
      <c r="S1010" s="13">
        <f>(((Table1[[#This Row],[launched_at]]/60)/60)/24)+DATE(1970,1,1)</f>
        <v>42702.809201388889</v>
      </c>
      <c r="T1010" s="13">
        <f>(((Table1[[#This Row],[deadline]]/60)/60)/24)+DATE(1970,1,1)</f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Table1[[#This Row],[pledged]]/Table1[[#This Row],[goal]]</f>
        <v>0.1313</v>
      </c>
      <c r="P1011" s="8">
        <f>IFERROR(Table1[[#This Row],[pledged]]/Table1[[#This Row],[backers_count]],0)</f>
        <v>65</v>
      </c>
      <c r="Q1011" t="str">
        <f>LEFT(Table1[[#This Row],[Category and Sub-Category]],FIND("/",Table1[[#This Row],[Category and Sub-Category]])-1)</f>
        <v>technology</v>
      </c>
      <c r="R1011" t="str">
        <f>RIGHT(Table1[[#This Row],[Category and Sub-Category]],LEN(Table1[[#This Row],[Category and Sub-Category]])-FIND("/",Table1[[#This Row],[Category and Sub-Category]]))</f>
        <v>wearables</v>
      </c>
      <c r="S1011" s="13">
        <f>(((Table1[[#This Row],[launched_at]]/60)/60)/24)+DATE(1970,1,1)</f>
        <v>42510.604699074072</v>
      </c>
      <c r="T1011" s="13">
        <f>(((Table1[[#This Row],[deadline]]/60)/60)/24)+DATE(1970,1,1)</f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Table1[[#This Row],[pledged]]/Table1[[#This Row],[goal]]</f>
        <v>1.9088937093275488E-3</v>
      </c>
      <c r="P1012" s="8">
        <f>IFERROR(Table1[[#This Row],[pledged]]/Table1[[#This Row],[backers_count]],0)</f>
        <v>55</v>
      </c>
      <c r="Q1012" t="str">
        <f>LEFT(Table1[[#This Row],[Category and Sub-Category]],FIND("/",Table1[[#This Row],[Category and Sub-Category]])-1)</f>
        <v>technology</v>
      </c>
      <c r="R1012" t="str">
        <f>RIGHT(Table1[[#This Row],[Category and Sub-Category]],LEN(Table1[[#This Row],[Category and Sub-Category]])-FIND("/",Table1[[#This Row],[Category and Sub-Category]]))</f>
        <v>wearables</v>
      </c>
      <c r="S1012" s="13">
        <f>(((Table1[[#This Row],[launched_at]]/60)/60)/24)+DATE(1970,1,1)</f>
        <v>42561.829421296294</v>
      </c>
      <c r="T1012" s="13">
        <f>(((Table1[[#This Row],[deadline]]/60)/60)/24)+DATE(1970,1,1)</f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Table1[[#This Row],[pledged]]/Table1[[#This Row],[goal]]</f>
        <v>3.7499999999999999E-3</v>
      </c>
      <c r="P1013" s="8">
        <f>IFERROR(Table1[[#This Row],[pledged]]/Table1[[#This Row],[backers_count]],0)</f>
        <v>75</v>
      </c>
      <c r="Q1013" t="str">
        <f>LEFT(Table1[[#This Row],[Category and Sub-Category]],FIND("/",Table1[[#This Row],[Category and Sub-Category]])-1)</f>
        <v>technology</v>
      </c>
      <c r="R1013" t="str">
        <f>RIGHT(Table1[[#This Row],[Category and Sub-Category]],LEN(Table1[[#This Row],[Category and Sub-Category]])-FIND("/",Table1[[#This Row],[Category and Sub-Category]]))</f>
        <v>wearables</v>
      </c>
      <c r="S1013" s="13">
        <f>(((Table1[[#This Row],[launched_at]]/60)/60)/24)+DATE(1970,1,1)</f>
        <v>41946.898090277777</v>
      </c>
      <c r="T1013" s="13">
        <f>(((Table1[[#This Row],[deadline]]/60)/60)/24)+DATE(1970,1,1)</f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Table1[[#This Row],[pledged]]/Table1[[#This Row],[goal]]</f>
        <v>215.35021</v>
      </c>
      <c r="P1014" s="8">
        <f>IFERROR(Table1[[#This Row],[pledged]]/Table1[[#This Row],[backers_count]],0)</f>
        <v>1389.3561935483872</v>
      </c>
      <c r="Q1014" t="str">
        <f>LEFT(Table1[[#This Row],[Category and Sub-Category]],FIND("/",Table1[[#This Row],[Category and Sub-Category]])-1)</f>
        <v>technology</v>
      </c>
      <c r="R1014" t="str">
        <f>RIGHT(Table1[[#This Row],[Category and Sub-Category]],LEN(Table1[[#This Row],[Category and Sub-Category]])-FIND("/",Table1[[#This Row],[Category and Sub-Category]]))</f>
        <v>wearables</v>
      </c>
      <c r="S1014" s="13">
        <f>(((Table1[[#This Row],[launched_at]]/60)/60)/24)+DATE(1970,1,1)</f>
        <v>42714.440416666665</v>
      </c>
      <c r="T1014" s="13">
        <f>(((Table1[[#This Row],[deadline]]/60)/60)/24)+DATE(1970,1,1)</f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Table1[[#This Row],[pledged]]/Table1[[#This Row],[goal]]</f>
        <v>0.34527999999999998</v>
      </c>
      <c r="P1015" s="8">
        <f>IFERROR(Table1[[#This Row],[pledged]]/Table1[[#This Row],[backers_count]],0)</f>
        <v>95.911111111111111</v>
      </c>
      <c r="Q1015" t="str">
        <f>LEFT(Table1[[#This Row],[Category and Sub-Category]],FIND("/",Table1[[#This Row],[Category and Sub-Category]])-1)</f>
        <v>technology</v>
      </c>
      <c r="R1015" t="str">
        <f>RIGHT(Table1[[#This Row],[Category and Sub-Category]],LEN(Table1[[#This Row],[Category and Sub-Category]])-FIND("/",Table1[[#This Row],[Category and Sub-Category]]))</f>
        <v>wearables</v>
      </c>
      <c r="S1015" s="13">
        <f>(((Table1[[#This Row],[launched_at]]/60)/60)/24)+DATE(1970,1,1)</f>
        <v>42339.833981481483</v>
      </c>
      <c r="T1015" s="13">
        <f>(((Table1[[#This Row],[deadline]]/60)/60)/24)+DATE(1970,1,1)</f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Table1[[#This Row],[pledged]]/Table1[[#This Row],[goal]]</f>
        <v>0.30599999999999999</v>
      </c>
      <c r="P1016" s="8">
        <f>IFERROR(Table1[[#This Row],[pledged]]/Table1[[#This Row],[backers_count]],0)</f>
        <v>191.25</v>
      </c>
      <c r="Q1016" t="str">
        <f>LEFT(Table1[[#This Row],[Category and Sub-Category]],FIND("/",Table1[[#This Row],[Category and Sub-Category]])-1)</f>
        <v>technology</v>
      </c>
      <c r="R1016" t="str">
        <f>RIGHT(Table1[[#This Row],[Category and Sub-Category]],LEN(Table1[[#This Row],[Category and Sub-Category]])-FIND("/",Table1[[#This Row],[Category and Sub-Category]]))</f>
        <v>wearables</v>
      </c>
      <c r="S1016" s="13">
        <f>(((Table1[[#This Row],[launched_at]]/60)/60)/24)+DATE(1970,1,1)</f>
        <v>41955.002488425926</v>
      </c>
      <c r="T1016" s="13">
        <f>(((Table1[[#This Row],[deadline]]/60)/60)/24)+DATE(1970,1,1)</f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Table1[[#This Row],[pledged]]/Table1[[#This Row],[goal]]</f>
        <v>2.6666666666666668E-2</v>
      </c>
      <c r="P1017" s="8">
        <f>IFERROR(Table1[[#This Row],[pledged]]/Table1[[#This Row],[backers_count]],0)</f>
        <v>40</v>
      </c>
      <c r="Q1017" t="str">
        <f>LEFT(Table1[[#This Row],[Category and Sub-Category]],FIND("/",Table1[[#This Row],[Category and Sub-Category]])-1)</f>
        <v>technology</v>
      </c>
      <c r="R1017" t="str">
        <f>RIGHT(Table1[[#This Row],[Category and Sub-Category]],LEN(Table1[[#This Row],[Category and Sub-Category]])-FIND("/",Table1[[#This Row],[Category and Sub-Category]]))</f>
        <v>wearables</v>
      </c>
      <c r="S1017" s="13">
        <f>(((Table1[[#This Row],[launched_at]]/60)/60)/24)+DATE(1970,1,1)</f>
        <v>42303.878414351857</v>
      </c>
      <c r="T1017" s="13">
        <f>(((Table1[[#This Row],[deadline]]/60)/60)/24)+DATE(1970,1,1)</f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Table1[[#This Row],[pledged]]/Table1[[#This Row],[goal]]</f>
        <v>2.8420000000000001E-2</v>
      </c>
      <c r="P1018" s="8">
        <f>IFERROR(Table1[[#This Row],[pledged]]/Table1[[#This Row],[backers_count]],0)</f>
        <v>74.78947368421052</v>
      </c>
      <c r="Q1018" t="str">
        <f>LEFT(Table1[[#This Row],[Category and Sub-Category]],FIND("/",Table1[[#This Row],[Category and Sub-Category]])-1)</f>
        <v>technology</v>
      </c>
      <c r="R1018" t="str">
        <f>RIGHT(Table1[[#This Row],[Category and Sub-Category]],LEN(Table1[[#This Row],[Category and Sub-Category]])-FIND("/",Table1[[#This Row],[Category and Sub-Category]]))</f>
        <v>wearables</v>
      </c>
      <c r="S1018" s="13">
        <f>(((Table1[[#This Row],[launched_at]]/60)/60)/24)+DATE(1970,1,1)</f>
        <v>42422.107129629629</v>
      </c>
      <c r="T1018" s="13">
        <f>(((Table1[[#This Row],[deadline]]/60)/60)/24)+DATE(1970,1,1)</f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Table1[[#This Row],[pledged]]/Table1[[#This Row],[goal]]</f>
        <v>0.22878799999999999</v>
      </c>
      <c r="P1019" s="8">
        <f>IFERROR(Table1[[#This Row],[pledged]]/Table1[[#This Row],[backers_count]],0)</f>
        <v>161.11830985915492</v>
      </c>
      <c r="Q1019" t="str">
        <f>LEFT(Table1[[#This Row],[Category and Sub-Category]],FIND("/",Table1[[#This Row],[Category and Sub-Category]])-1)</f>
        <v>technology</v>
      </c>
      <c r="R1019" t="str">
        <f>RIGHT(Table1[[#This Row],[Category and Sub-Category]],LEN(Table1[[#This Row],[Category and Sub-Category]])-FIND("/",Table1[[#This Row],[Category and Sub-Category]]))</f>
        <v>wearables</v>
      </c>
      <c r="S1019" s="13">
        <f>(((Table1[[#This Row],[launched_at]]/60)/60)/24)+DATE(1970,1,1)</f>
        <v>42289.675173611111</v>
      </c>
      <c r="T1019" s="13">
        <f>(((Table1[[#This Row],[deadline]]/60)/60)/24)+DATE(1970,1,1)</f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Table1[[#This Row],[pledged]]/Table1[[#This Row],[goal]]</f>
        <v>3.1050000000000001E-2</v>
      </c>
      <c r="P1020" s="8">
        <f>IFERROR(Table1[[#This Row],[pledged]]/Table1[[#This Row],[backers_count]],0)</f>
        <v>88.714285714285708</v>
      </c>
      <c r="Q1020" t="str">
        <f>LEFT(Table1[[#This Row],[Category and Sub-Category]],FIND("/",Table1[[#This Row],[Category and Sub-Category]])-1)</f>
        <v>technology</v>
      </c>
      <c r="R1020" t="str">
        <f>RIGHT(Table1[[#This Row],[Category and Sub-Category]],LEN(Table1[[#This Row],[Category and Sub-Category]])-FIND("/",Table1[[#This Row],[Category and Sub-Category]]))</f>
        <v>wearables</v>
      </c>
      <c r="S1020" s="13">
        <f>(((Table1[[#This Row],[launched_at]]/60)/60)/24)+DATE(1970,1,1)</f>
        <v>42535.492280092592</v>
      </c>
      <c r="T1020" s="13">
        <f>(((Table1[[#This Row],[deadline]]/60)/60)/24)+DATE(1970,1,1)</f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Table1[[#This Row],[pledged]]/Table1[[#This Row],[goal]]</f>
        <v>0.47333333333333333</v>
      </c>
      <c r="P1021" s="8">
        <f>IFERROR(Table1[[#This Row],[pledged]]/Table1[[#This Row],[backers_count]],0)</f>
        <v>53.25</v>
      </c>
      <c r="Q1021" t="str">
        <f>LEFT(Table1[[#This Row],[Category and Sub-Category]],FIND("/",Table1[[#This Row],[Category and Sub-Category]])-1)</f>
        <v>technology</v>
      </c>
      <c r="R1021" t="str">
        <f>RIGHT(Table1[[#This Row],[Category and Sub-Category]],LEN(Table1[[#This Row],[Category and Sub-Category]])-FIND("/",Table1[[#This Row],[Category and Sub-Category]]))</f>
        <v>wearables</v>
      </c>
      <c r="S1021" s="13">
        <f>(((Table1[[#This Row],[launched_at]]/60)/60)/24)+DATE(1970,1,1)</f>
        <v>42009.973946759259</v>
      </c>
      <c r="T1021" s="13">
        <f>(((Table1[[#This Row],[deadline]]/60)/60)/24)+DATE(1970,1,1)</f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Table1[[#This Row],[pledged]]/Table1[[#This Row],[goal]]</f>
        <v>2.0554838709677421</v>
      </c>
      <c r="P1022" s="8">
        <f>IFERROR(Table1[[#This Row],[pledged]]/Table1[[#This Row],[backers_count]],0)</f>
        <v>106.2</v>
      </c>
      <c r="Q1022" t="str">
        <f>LEFT(Table1[[#This Row],[Category and Sub-Category]],FIND("/",Table1[[#This Row],[Category and Sub-Category]])-1)</f>
        <v>music</v>
      </c>
      <c r="R1022" t="str">
        <f>RIGHT(Table1[[#This Row],[Category and Sub-Category]],LEN(Table1[[#This Row],[Category and Sub-Category]])-FIND("/",Table1[[#This Row],[Category and Sub-Category]]))</f>
        <v>electronic music</v>
      </c>
      <c r="S1022" s="13">
        <f>(((Table1[[#This Row],[launched_at]]/60)/60)/24)+DATE(1970,1,1)</f>
        <v>42127.069548611107</v>
      </c>
      <c r="T1022" s="13">
        <f>(((Table1[[#This Row],[deadline]]/60)/60)/24)+DATE(1970,1,1)</f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Table1[[#This Row],[pledged]]/Table1[[#This Row],[goal]]</f>
        <v>3.5180366666666667</v>
      </c>
      <c r="P1023" s="8">
        <f>IFERROR(Table1[[#This Row],[pledged]]/Table1[[#This Row],[backers_count]],0)</f>
        <v>22.079728033472804</v>
      </c>
      <c r="Q1023" t="str">
        <f>LEFT(Table1[[#This Row],[Category and Sub-Category]],FIND("/",Table1[[#This Row],[Category and Sub-Category]])-1)</f>
        <v>music</v>
      </c>
      <c r="R1023" t="str">
        <f>RIGHT(Table1[[#This Row],[Category and Sub-Category]],LEN(Table1[[#This Row],[Category and Sub-Category]])-FIND("/",Table1[[#This Row],[Category and Sub-Category]]))</f>
        <v>electronic music</v>
      </c>
      <c r="S1023" s="13">
        <f>(((Table1[[#This Row],[launched_at]]/60)/60)/24)+DATE(1970,1,1)</f>
        <v>42271.251979166671</v>
      </c>
      <c r="T1023" s="13">
        <f>(((Table1[[#This Row],[deadline]]/60)/60)/24)+DATE(1970,1,1)</f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Table1[[#This Row],[pledged]]/Table1[[#This Row],[goal]]</f>
        <v>1.149</v>
      </c>
      <c r="P1024" s="8">
        <f>IFERROR(Table1[[#This Row],[pledged]]/Table1[[#This Row],[backers_count]],0)</f>
        <v>31.054054054054053</v>
      </c>
      <c r="Q1024" t="str">
        <f>LEFT(Table1[[#This Row],[Category and Sub-Category]],FIND("/",Table1[[#This Row],[Category and Sub-Category]])-1)</f>
        <v>music</v>
      </c>
      <c r="R1024" t="str">
        <f>RIGHT(Table1[[#This Row],[Category and Sub-Category]],LEN(Table1[[#This Row],[Category and Sub-Category]])-FIND("/",Table1[[#This Row],[Category and Sub-Category]]))</f>
        <v>electronic music</v>
      </c>
      <c r="S1024" s="13">
        <f>(((Table1[[#This Row],[launched_at]]/60)/60)/24)+DATE(1970,1,1)</f>
        <v>42111.646724537044</v>
      </c>
      <c r="T1024" s="13">
        <f>(((Table1[[#This Row],[deadline]]/60)/60)/24)+DATE(1970,1,1)</f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Table1[[#This Row],[pledged]]/Table1[[#This Row],[goal]]</f>
        <v>2.3715000000000002</v>
      </c>
      <c r="P1025" s="8">
        <f>IFERROR(Table1[[#This Row],[pledged]]/Table1[[#This Row],[backers_count]],0)</f>
        <v>36.206106870229007</v>
      </c>
      <c r="Q1025" t="str">
        <f>LEFT(Table1[[#This Row],[Category and Sub-Category]],FIND("/",Table1[[#This Row],[Category and Sub-Category]])-1)</f>
        <v>music</v>
      </c>
      <c r="R1025" t="str">
        <f>RIGHT(Table1[[#This Row],[Category and Sub-Category]],LEN(Table1[[#This Row],[Category and Sub-Category]])-FIND("/",Table1[[#This Row],[Category and Sub-Category]]))</f>
        <v>electronic music</v>
      </c>
      <c r="S1025" s="13">
        <f>(((Table1[[#This Row],[launched_at]]/60)/60)/24)+DATE(1970,1,1)</f>
        <v>42145.919687500005</v>
      </c>
      <c r="T1025" s="13">
        <f>(((Table1[[#This Row],[deadline]]/60)/60)/24)+DATE(1970,1,1)</f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Table1[[#This Row],[pledged]]/Table1[[#This Row],[goal]]</f>
        <v>1.1863774999999999</v>
      </c>
      <c r="P1026" s="8">
        <f>IFERROR(Table1[[#This Row],[pledged]]/Table1[[#This Row],[backers_count]],0)</f>
        <v>388.9762295081967</v>
      </c>
      <c r="Q1026" t="str">
        <f>LEFT(Table1[[#This Row],[Category and Sub-Category]],FIND("/",Table1[[#This Row],[Category and Sub-Category]])-1)</f>
        <v>music</v>
      </c>
      <c r="R1026" t="str">
        <f>RIGHT(Table1[[#This Row],[Category and Sub-Category]],LEN(Table1[[#This Row],[Category and Sub-Category]])-FIND("/",Table1[[#This Row],[Category and Sub-Category]]))</f>
        <v>electronic music</v>
      </c>
      <c r="S1026" s="13">
        <f>(((Table1[[#This Row],[launched_at]]/60)/60)/24)+DATE(1970,1,1)</f>
        <v>42370.580590277779</v>
      </c>
      <c r="T1026" s="13">
        <f>(((Table1[[#This Row],[deadline]]/60)/60)/24)+DATE(1970,1,1)</f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Table1[[#This Row],[pledged]]/Table1[[#This Row],[goal]]</f>
        <v>1.099283142857143</v>
      </c>
      <c r="P1027" s="8">
        <f>IFERROR(Table1[[#This Row],[pledged]]/Table1[[#This Row],[backers_count]],0)</f>
        <v>71.848571428571432</v>
      </c>
      <c r="Q1027" t="str">
        <f>LEFT(Table1[[#This Row],[Category and Sub-Category]],FIND("/",Table1[[#This Row],[Category and Sub-Category]])-1)</f>
        <v>music</v>
      </c>
      <c r="R1027" t="str">
        <f>RIGHT(Table1[[#This Row],[Category and Sub-Category]],LEN(Table1[[#This Row],[Category and Sub-Category]])-FIND("/",Table1[[#This Row],[Category and Sub-Category]]))</f>
        <v>electronic music</v>
      </c>
      <c r="S1027" s="13">
        <f>(((Table1[[#This Row],[launched_at]]/60)/60)/24)+DATE(1970,1,1)</f>
        <v>42049.833761574075</v>
      </c>
      <c r="T1027" s="13">
        <f>(((Table1[[#This Row],[deadline]]/60)/60)/24)+DATE(1970,1,1)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Table1[[#This Row],[pledged]]/Table1[[#This Row],[goal]]</f>
        <v>1.0000828571428571</v>
      </c>
      <c r="P1028" s="8">
        <f>IFERROR(Table1[[#This Row],[pledged]]/Table1[[#This Row],[backers_count]],0)</f>
        <v>57.381803278688523</v>
      </c>
      <c r="Q1028" t="str">
        <f>LEFT(Table1[[#This Row],[Category and Sub-Category]],FIND("/",Table1[[#This Row],[Category and Sub-Category]])-1)</f>
        <v>music</v>
      </c>
      <c r="R1028" t="str">
        <f>RIGHT(Table1[[#This Row],[Category and Sub-Category]],LEN(Table1[[#This Row],[Category and Sub-Category]])-FIND("/",Table1[[#This Row],[Category and Sub-Category]]))</f>
        <v>electronic music</v>
      </c>
      <c r="S1028" s="13">
        <f>(((Table1[[#This Row],[launched_at]]/60)/60)/24)+DATE(1970,1,1)</f>
        <v>42426.407592592594</v>
      </c>
      <c r="T1028" s="13">
        <f>(((Table1[[#This Row],[deadline]]/60)/60)/24)+DATE(1970,1,1)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Table1[[#This Row],[pledged]]/Table1[[#This Row],[goal]]</f>
        <v>1.0309292094387414</v>
      </c>
      <c r="P1029" s="8">
        <f>IFERROR(Table1[[#This Row],[pledged]]/Table1[[#This Row],[backers_count]],0)</f>
        <v>69.666666666666671</v>
      </c>
      <c r="Q1029" t="str">
        <f>LEFT(Table1[[#This Row],[Category and Sub-Category]],FIND("/",Table1[[#This Row],[Category and Sub-Category]])-1)</f>
        <v>music</v>
      </c>
      <c r="R1029" t="str">
        <f>RIGHT(Table1[[#This Row],[Category and Sub-Category]],LEN(Table1[[#This Row],[Category and Sub-Category]])-FIND("/",Table1[[#This Row],[Category and Sub-Category]]))</f>
        <v>electronic music</v>
      </c>
      <c r="S1029" s="13">
        <f>(((Table1[[#This Row],[launched_at]]/60)/60)/24)+DATE(1970,1,1)</f>
        <v>41905.034108796295</v>
      </c>
      <c r="T1029" s="13">
        <f>(((Table1[[#This Row],[deadline]]/60)/60)/24)+DATE(1970,1,1)</f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Table1[[#This Row],[pledged]]/Table1[[#This Row],[goal]]</f>
        <v>1.1727000000000001</v>
      </c>
      <c r="P1030" s="8">
        <f>IFERROR(Table1[[#This Row],[pledged]]/Table1[[#This Row],[backers_count]],0)</f>
        <v>45.988235294117644</v>
      </c>
      <c r="Q1030" t="str">
        <f>LEFT(Table1[[#This Row],[Category and Sub-Category]],FIND("/",Table1[[#This Row],[Category and Sub-Category]])-1)</f>
        <v>music</v>
      </c>
      <c r="R1030" t="str">
        <f>RIGHT(Table1[[#This Row],[Category and Sub-Category]],LEN(Table1[[#This Row],[Category and Sub-Category]])-FIND("/",Table1[[#This Row],[Category and Sub-Category]]))</f>
        <v>electronic music</v>
      </c>
      <c r="S1030" s="13">
        <f>(((Table1[[#This Row],[launched_at]]/60)/60)/24)+DATE(1970,1,1)</f>
        <v>42755.627372685187</v>
      </c>
      <c r="T1030" s="13">
        <f>(((Table1[[#This Row],[deadline]]/60)/60)/24)+DATE(1970,1,1)</f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Table1[[#This Row],[pledged]]/Table1[[#This Row],[goal]]</f>
        <v>1.1175999999999999</v>
      </c>
      <c r="P1031" s="8">
        <f>IFERROR(Table1[[#This Row],[pledged]]/Table1[[#This Row],[backers_count]],0)</f>
        <v>79.262411347517727</v>
      </c>
      <c r="Q1031" t="str">
        <f>LEFT(Table1[[#This Row],[Category and Sub-Category]],FIND("/",Table1[[#This Row],[Category and Sub-Category]])-1)</f>
        <v>music</v>
      </c>
      <c r="R1031" t="str">
        <f>RIGHT(Table1[[#This Row],[Category and Sub-Category]],LEN(Table1[[#This Row],[Category and Sub-Category]])-FIND("/",Table1[[#This Row],[Category and Sub-Category]]))</f>
        <v>electronic music</v>
      </c>
      <c r="S1031" s="13">
        <f>(((Table1[[#This Row],[launched_at]]/60)/60)/24)+DATE(1970,1,1)</f>
        <v>42044.711886574078</v>
      </c>
      <c r="T1031" s="13">
        <f>(((Table1[[#This Row],[deadline]]/60)/60)/24)+DATE(1970,1,1)</f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Table1[[#This Row],[pledged]]/Table1[[#This Row],[goal]]</f>
        <v>3.4209999999999998</v>
      </c>
      <c r="P1032" s="8">
        <f>IFERROR(Table1[[#This Row],[pledged]]/Table1[[#This Row],[backers_count]],0)</f>
        <v>43.031446540880502</v>
      </c>
      <c r="Q1032" t="str">
        <f>LEFT(Table1[[#This Row],[Category and Sub-Category]],FIND("/",Table1[[#This Row],[Category and Sub-Category]])-1)</f>
        <v>music</v>
      </c>
      <c r="R1032" t="str">
        <f>RIGHT(Table1[[#This Row],[Category and Sub-Category]],LEN(Table1[[#This Row],[Category and Sub-Category]])-FIND("/",Table1[[#This Row],[Category and Sub-Category]]))</f>
        <v>electronic music</v>
      </c>
      <c r="S1032" s="13">
        <f>(((Table1[[#This Row],[launched_at]]/60)/60)/24)+DATE(1970,1,1)</f>
        <v>42611.483206018514</v>
      </c>
      <c r="T1032" s="13">
        <f>(((Table1[[#This Row],[deadline]]/60)/60)/24)+DATE(1970,1,1)</f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Table1[[#This Row],[pledged]]/Table1[[#This Row],[goal]]</f>
        <v>1.0740000000000001</v>
      </c>
      <c r="P1033" s="8">
        <f>IFERROR(Table1[[#This Row],[pledged]]/Table1[[#This Row],[backers_count]],0)</f>
        <v>108.48484848484848</v>
      </c>
      <c r="Q1033" t="str">
        <f>LEFT(Table1[[#This Row],[Category and Sub-Category]],FIND("/",Table1[[#This Row],[Category and Sub-Category]])-1)</f>
        <v>music</v>
      </c>
      <c r="R1033" t="str">
        <f>RIGHT(Table1[[#This Row],[Category and Sub-Category]],LEN(Table1[[#This Row],[Category and Sub-Category]])-FIND("/",Table1[[#This Row],[Category and Sub-Category]]))</f>
        <v>electronic music</v>
      </c>
      <c r="S1033" s="13">
        <f>(((Table1[[#This Row],[launched_at]]/60)/60)/24)+DATE(1970,1,1)</f>
        <v>42324.764004629629</v>
      </c>
      <c r="T1033" s="13">
        <f>(((Table1[[#This Row],[deadline]]/60)/60)/24)+DATE(1970,1,1)</f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Table1[[#This Row],[pledged]]/Table1[[#This Row],[goal]]</f>
        <v>1.0849703703703704</v>
      </c>
      <c r="P1034" s="8">
        <f>IFERROR(Table1[[#This Row],[pledged]]/Table1[[#This Row],[backers_count]],0)</f>
        <v>61.029583333333335</v>
      </c>
      <c r="Q1034" t="str">
        <f>LEFT(Table1[[#This Row],[Category and Sub-Category]],FIND("/",Table1[[#This Row],[Category and Sub-Category]])-1)</f>
        <v>music</v>
      </c>
      <c r="R1034" t="str">
        <f>RIGHT(Table1[[#This Row],[Category and Sub-Category]],LEN(Table1[[#This Row],[Category and Sub-Category]])-FIND("/",Table1[[#This Row],[Category and Sub-Category]]))</f>
        <v>electronic music</v>
      </c>
      <c r="S1034" s="13">
        <f>(((Table1[[#This Row],[launched_at]]/60)/60)/24)+DATE(1970,1,1)</f>
        <v>42514.666956018518</v>
      </c>
      <c r="T1034" s="13">
        <f>(((Table1[[#This Row],[deadline]]/60)/60)/24)+DATE(1970,1,1)</f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Table1[[#This Row],[pledged]]/Table1[[#This Row],[goal]]</f>
        <v>1.0286144578313252</v>
      </c>
      <c r="P1035" s="8">
        <f>IFERROR(Table1[[#This Row],[pledged]]/Table1[[#This Row],[backers_count]],0)</f>
        <v>50.592592592592595</v>
      </c>
      <c r="Q1035" t="str">
        <f>LEFT(Table1[[#This Row],[Category and Sub-Category]],FIND("/",Table1[[#This Row],[Category and Sub-Category]])-1)</f>
        <v>music</v>
      </c>
      <c r="R1035" t="str">
        <f>RIGHT(Table1[[#This Row],[Category and Sub-Category]],LEN(Table1[[#This Row],[Category and Sub-Category]])-FIND("/",Table1[[#This Row],[Category and Sub-Category]]))</f>
        <v>electronic music</v>
      </c>
      <c r="S1035" s="13">
        <f>(((Table1[[#This Row],[launched_at]]/60)/60)/24)+DATE(1970,1,1)</f>
        <v>42688.732407407413</v>
      </c>
      <c r="T1035" s="13">
        <f>(((Table1[[#This Row],[deadline]]/60)/60)/24)+DATE(1970,1,1)</f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Table1[[#This Row],[pledged]]/Table1[[#This Row],[goal]]</f>
        <v>1.3000180000000001</v>
      </c>
      <c r="P1036" s="8">
        <f>IFERROR(Table1[[#This Row],[pledged]]/Table1[[#This Row],[backers_count]],0)</f>
        <v>39.157168674698795</v>
      </c>
      <c r="Q1036" t="str">
        <f>LEFT(Table1[[#This Row],[Category and Sub-Category]],FIND("/",Table1[[#This Row],[Category and Sub-Category]])-1)</f>
        <v>music</v>
      </c>
      <c r="R1036" t="str">
        <f>RIGHT(Table1[[#This Row],[Category and Sub-Category]],LEN(Table1[[#This Row],[Category and Sub-Category]])-FIND("/",Table1[[#This Row],[Category and Sub-Category]]))</f>
        <v>electronic music</v>
      </c>
      <c r="S1036" s="13">
        <f>(((Table1[[#This Row],[launched_at]]/60)/60)/24)+DATE(1970,1,1)</f>
        <v>42555.166712962964</v>
      </c>
      <c r="T1036" s="13">
        <f>(((Table1[[#This Row],[deadline]]/60)/60)/24)+DATE(1970,1,1)</f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Table1[[#This Row],[pledged]]/Table1[[#This Row],[goal]]</f>
        <v>1.0765217391304347</v>
      </c>
      <c r="P1037" s="8">
        <f>IFERROR(Table1[[#This Row],[pledged]]/Table1[[#This Row],[backers_count]],0)</f>
        <v>65.15789473684211</v>
      </c>
      <c r="Q1037" t="str">
        <f>LEFT(Table1[[#This Row],[Category and Sub-Category]],FIND("/",Table1[[#This Row],[Category and Sub-Category]])-1)</f>
        <v>music</v>
      </c>
      <c r="R1037" t="str">
        <f>RIGHT(Table1[[#This Row],[Category and Sub-Category]],LEN(Table1[[#This Row],[Category and Sub-Category]])-FIND("/",Table1[[#This Row],[Category and Sub-Category]]))</f>
        <v>electronic music</v>
      </c>
      <c r="S1037" s="13">
        <f>(((Table1[[#This Row],[launched_at]]/60)/60)/24)+DATE(1970,1,1)</f>
        <v>42016.641435185185</v>
      </c>
      <c r="T1037" s="13">
        <f>(((Table1[[#This Row],[deadline]]/60)/60)/24)+DATE(1970,1,1)</f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Table1[[#This Row],[pledged]]/Table1[[#This Row],[goal]]</f>
        <v>1.1236044444444444</v>
      </c>
      <c r="P1038" s="8">
        <f>IFERROR(Table1[[#This Row],[pledged]]/Table1[[#This Row],[backers_count]],0)</f>
        <v>23.963127962085309</v>
      </c>
      <c r="Q1038" t="str">
        <f>LEFT(Table1[[#This Row],[Category and Sub-Category]],FIND("/",Table1[[#This Row],[Category and Sub-Category]])-1)</f>
        <v>music</v>
      </c>
      <c r="R1038" t="str">
        <f>RIGHT(Table1[[#This Row],[Category and Sub-Category]],LEN(Table1[[#This Row],[Category and Sub-Category]])-FIND("/",Table1[[#This Row],[Category and Sub-Category]]))</f>
        <v>electronic music</v>
      </c>
      <c r="S1038" s="13">
        <f>(((Table1[[#This Row],[launched_at]]/60)/60)/24)+DATE(1970,1,1)</f>
        <v>41249.448958333334</v>
      </c>
      <c r="T1038" s="13">
        <f>(((Table1[[#This Row],[deadline]]/60)/60)/24)+DATE(1970,1,1)</f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Table1[[#This Row],[pledged]]/Table1[[#This Row],[goal]]</f>
        <v>1.0209999999999999</v>
      </c>
      <c r="P1039" s="8">
        <f>IFERROR(Table1[[#This Row],[pledged]]/Table1[[#This Row],[backers_count]],0)</f>
        <v>48.61904761904762</v>
      </c>
      <c r="Q1039" t="str">
        <f>LEFT(Table1[[#This Row],[Category and Sub-Category]],FIND("/",Table1[[#This Row],[Category and Sub-Category]])-1)</f>
        <v>music</v>
      </c>
      <c r="R1039" t="str">
        <f>RIGHT(Table1[[#This Row],[Category and Sub-Category]],LEN(Table1[[#This Row],[Category and Sub-Category]])-FIND("/",Table1[[#This Row],[Category and Sub-Category]]))</f>
        <v>electronic music</v>
      </c>
      <c r="S1039" s="13">
        <f>(((Table1[[#This Row],[launched_at]]/60)/60)/24)+DATE(1970,1,1)</f>
        <v>42119.822476851856</v>
      </c>
      <c r="T1039" s="13">
        <f>(((Table1[[#This Row],[deadline]]/60)/60)/24)+DATE(1970,1,1)</f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Table1[[#This Row],[pledged]]/Table1[[#This Row],[goal]]</f>
        <v>1.4533333333333334</v>
      </c>
      <c r="P1040" s="8">
        <f>IFERROR(Table1[[#This Row],[pledged]]/Table1[[#This Row],[backers_count]],0)</f>
        <v>35.73770491803279</v>
      </c>
      <c r="Q1040" t="str">
        <f>LEFT(Table1[[#This Row],[Category and Sub-Category]],FIND("/",Table1[[#This Row],[Category and Sub-Category]])-1)</f>
        <v>music</v>
      </c>
      <c r="R1040" t="str">
        <f>RIGHT(Table1[[#This Row],[Category and Sub-Category]],LEN(Table1[[#This Row],[Category and Sub-Category]])-FIND("/",Table1[[#This Row],[Category and Sub-Category]]))</f>
        <v>electronic music</v>
      </c>
      <c r="S1040" s="13">
        <f>(((Table1[[#This Row],[launched_at]]/60)/60)/24)+DATE(1970,1,1)</f>
        <v>42418.231747685189</v>
      </c>
      <c r="T1040" s="13">
        <f>(((Table1[[#This Row],[deadline]]/60)/60)/24)+DATE(1970,1,1)</f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Table1[[#This Row],[pledged]]/Table1[[#This Row],[goal]]</f>
        <v>1.282</v>
      </c>
      <c r="P1041" s="8">
        <f>IFERROR(Table1[[#This Row],[pledged]]/Table1[[#This Row],[backers_count]],0)</f>
        <v>21.366666666666667</v>
      </c>
      <c r="Q1041" t="str">
        <f>LEFT(Table1[[#This Row],[Category and Sub-Category]],FIND("/",Table1[[#This Row],[Category and Sub-Category]])-1)</f>
        <v>music</v>
      </c>
      <c r="R1041" t="str">
        <f>RIGHT(Table1[[#This Row],[Category and Sub-Category]],LEN(Table1[[#This Row],[Category and Sub-Category]])-FIND("/",Table1[[#This Row],[Category and Sub-Category]]))</f>
        <v>electronic music</v>
      </c>
      <c r="S1041" s="13">
        <f>(((Table1[[#This Row],[launched_at]]/60)/60)/24)+DATE(1970,1,1)</f>
        <v>42692.109328703707</v>
      </c>
      <c r="T1041" s="13">
        <f>(((Table1[[#This Row],[deadline]]/60)/60)/24)+DATE(1970,1,1)</f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Table1[[#This Row],[pledged]]/Table1[[#This Row],[goal]]</f>
        <v>2.9411764705882353E-3</v>
      </c>
      <c r="P1042" s="8">
        <f>IFERROR(Table1[[#This Row],[pledged]]/Table1[[#This Row],[backers_count]],0)</f>
        <v>250</v>
      </c>
      <c r="Q1042" t="str">
        <f>LEFT(Table1[[#This Row],[Category and Sub-Category]],FIND("/",Table1[[#This Row],[Category and Sub-Category]])-1)</f>
        <v>journalism</v>
      </c>
      <c r="R1042" t="str">
        <f>RIGHT(Table1[[#This Row],[Category and Sub-Category]],LEN(Table1[[#This Row],[Category and Sub-Category]])-FIND("/",Table1[[#This Row],[Category and Sub-Category]]))</f>
        <v>audio</v>
      </c>
      <c r="S1042" s="13">
        <f>(((Table1[[#This Row],[launched_at]]/60)/60)/24)+DATE(1970,1,1)</f>
        <v>42579.708437499998</v>
      </c>
      <c r="T1042" s="13">
        <f>(((Table1[[#This Row],[deadline]]/60)/60)/24)+DATE(1970,1,1)</f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Table1[[#This Row],[pledged]]/Table1[[#This Row],[goal]]</f>
        <v>0</v>
      </c>
      <c r="P1043" s="8">
        <f>IFERROR(Table1[[#This Row],[pledged]]/Table1[[#This Row],[backers_count]],0)</f>
        <v>0</v>
      </c>
      <c r="Q1043" t="str">
        <f>LEFT(Table1[[#This Row],[Category and Sub-Category]],FIND("/",Table1[[#This Row],[Category and Sub-Category]])-1)</f>
        <v>journalism</v>
      </c>
      <c r="R1043" t="str">
        <f>RIGHT(Table1[[#This Row],[Category and Sub-Category]],LEN(Table1[[#This Row],[Category and Sub-Category]])-FIND("/",Table1[[#This Row],[Category and Sub-Category]]))</f>
        <v>audio</v>
      </c>
      <c r="S1043" s="13">
        <f>(((Table1[[#This Row],[launched_at]]/60)/60)/24)+DATE(1970,1,1)</f>
        <v>41831.060092592597</v>
      </c>
      <c r="T1043" s="13">
        <f>(((Table1[[#This Row],[deadline]]/60)/60)/24)+DATE(1970,1,1)</f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Table1[[#This Row],[pledged]]/Table1[[#This Row],[goal]]</f>
        <v>1.5384615384615385E-2</v>
      </c>
      <c r="P1044" s="8">
        <f>IFERROR(Table1[[#This Row],[pledged]]/Table1[[#This Row],[backers_count]],0)</f>
        <v>10</v>
      </c>
      <c r="Q1044" t="str">
        <f>LEFT(Table1[[#This Row],[Category and Sub-Category]],FIND("/",Table1[[#This Row],[Category and Sub-Category]])-1)</f>
        <v>journalism</v>
      </c>
      <c r="R1044" t="str">
        <f>RIGHT(Table1[[#This Row],[Category and Sub-Category]],LEN(Table1[[#This Row],[Category and Sub-Category]])-FIND("/",Table1[[#This Row],[Category and Sub-Category]]))</f>
        <v>audio</v>
      </c>
      <c r="S1044" s="13">
        <f>(((Table1[[#This Row],[launched_at]]/60)/60)/24)+DATE(1970,1,1)</f>
        <v>41851.696157407408</v>
      </c>
      <c r="T1044" s="13">
        <f>(((Table1[[#This Row],[deadline]]/60)/60)/24)+DATE(1970,1,1)</f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Table1[[#This Row],[pledged]]/Table1[[#This Row],[goal]]</f>
        <v>8.5370000000000001E-2</v>
      </c>
      <c r="P1045" s="8">
        <f>IFERROR(Table1[[#This Row],[pledged]]/Table1[[#This Row],[backers_count]],0)</f>
        <v>29.236301369863014</v>
      </c>
      <c r="Q1045" t="str">
        <f>LEFT(Table1[[#This Row],[Category and Sub-Category]],FIND("/",Table1[[#This Row],[Category and Sub-Category]])-1)</f>
        <v>journalism</v>
      </c>
      <c r="R1045" t="str">
        <f>RIGHT(Table1[[#This Row],[Category and Sub-Category]],LEN(Table1[[#This Row],[Category and Sub-Category]])-FIND("/",Table1[[#This Row],[Category and Sub-Category]]))</f>
        <v>audio</v>
      </c>
      <c r="S1045" s="13">
        <f>(((Table1[[#This Row],[launched_at]]/60)/60)/24)+DATE(1970,1,1)</f>
        <v>42114.252951388888</v>
      </c>
      <c r="T1045" s="13">
        <f>(((Table1[[#This Row],[deadline]]/60)/60)/24)+DATE(1970,1,1)</f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Table1[[#This Row],[pledged]]/Table1[[#This Row],[goal]]</f>
        <v>8.571428571428571E-4</v>
      </c>
      <c r="P1046" s="8">
        <f>IFERROR(Table1[[#This Row],[pledged]]/Table1[[#This Row],[backers_count]],0)</f>
        <v>3</v>
      </c>
      <c r="Q1046" t="str">
        <f>LEFT(Table1[[#This Row],[Category and Sub-Category]],FIND("/",Table1[[#This Row],[Category and Sub-Category]])-1)</f>
        <v>journalism</v>
      </c>
      <c r="R1046" t="str">
        <f>RIGHT(Table1[[#This Row],[Category and Sub-Category]],LEN(Table1[[#This Row],[Category and Sub-Category]])-FIND("/",Table1[[#This Row],[Category and Sub-Category]]))</f>
        <v>audio</v>
      </c>
      <c r="S1046" s="13">
        <f>(((Table1[[#This Row],[launched_at]]/60)/60)/24)+DATE(1970,1,1)</f>
        <v>42011.925937499997</v>
      </c>
      <c r="T1046" s="13">
        <f>(((Table1[[#This Row],[deadline]]/60)/60)/24)+DATE(1970,1,1)</f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Table1[[#This Row],[pledged]]/Table1[[#This Row],[goal]]</f>
        <v>2.6599999999999999E-2</v>
      </c>
      <c r="P1047" s="8">
        <f>IFERROR(Table1[[#This Row],[pledged]]/Table1[[#This Row],[backers_count]],0)</f>
        <v>33.25</v>
      </c>
      <c r="Q1047" t="str">
        <f>LEFT(Table1[[#This Row],[Category and Sub-Category]],FIND("/",Table1[[#This Row],[Category and Sub-Category]])-1)</f>
        <v>journalism</v>
      </c>
      <c r="R1047" t="str">
        <f>RIGHT(Table1[[#This Row],[Category and Sub-Category]],LEN(Table1[[#This Row],[Category and Sub-Category]])-FIND("/",Table1[[#This Row],[Category and Sub-Category]]))</f>
        <v>audio</v>
      </c>
      <c r="S1047" s="13">
        <f>(((Table1[[#This Row],[launched_at]]/60)/60)/24)+DATE(1970,1,1)</f>
        <v>41844.874421296299</v>
      </c>
      <c r="T1047" s="13">
        <f>(((Table1[[#This Row],[deadline]]/60)/60)/24)+DATE(1970,1,1)</f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Table1[[#This Row],[pledged]]/Table1[[#This Row],[goal]]</f>
        <v>0</v>
      </c>
      <c r="P1048" s="8">
        <f>IFERROR(Table1[[#This Row],[pledged]]/Table1[[#This Row],[backers_count]],0)</f>
        <v>0</v>
      </c>
      <c r="Q1048" t="str">
        <f>LEFT(Table1[[#This Row],[Category and Sub-Category]],FIND("/",Table1[[#This Row],[Category and Sub-Category]])-1)</f>
        <v>journalism</v>
      </c>
      <c r="R1048" t="str">
        <f>RIGHT(Table1[[#This Row],[Category and Sub-Category]],LEN(Table1[[#This Row],[Category and Sub-Category]])-FIND("/",Table1[[#This Row],[Category and Sub-Category]]))</f>
        <v>audio</v>
      </c>
      <c r="S1048" s="13">
        <f>(((Table1[[#This Row],[launched_at]]/60)/60)/24)+DATE(1970,1,1)</f>
        <v>42319.851388888885</v>
      </c>
      <c r="T1048" s="13">
        <f>(((Table1[[#This Row],[deadline]]/60)/60)/24)+DATE(1970,1,1)</f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Table1[[#This Row],[pledged]]/Table1[[#This Row],[goal]]</f>
        <v>5.0000000000000001E-4</v>
      </c>
      <c r="P1049" s="8">
        <f>IFERROR(Table1[[#This Row],[pledged]]/Table1[[#This Row],[backers_count]],0)</f>
        <v>1</v>
      </c>
      <c r="Q1049" t="str">
        <f>LEFT(Table1[[#This Row],[Category and Sub-Category]],FIND("/",Table1[[#This Row],[Category and Sub-Category]])-1)</f>
        <v>journalism</v>
      </c>
      <c r="R1049" t="str">
        <f>RIGHT(Table1[[#This Row],[Category and Sub-Category]],LEN(Table1[[#This Row],[Category and Sub-Category]])-FIND("/",Table1[[#This Row],[Category and Sub-Category]]))</f>
        <v>audio</v>
      </c>
      <c r="S1049" s="13">
        <f>(((Table1[[#This Row],[launched_at]]/60)/60)/24)+DATE(1970,1,1)</f>
        <v>41918.818460648145</v>
      </c>
      <c r="T1049" s="13">
        <f>(((Table1[[#This Row],[deadline]]/60)/60)/24)+DATE(1970,1,1)</f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Table1[[#This Row],[pledged]]/Table1[[#This Row],[goal]]</f>
        <v>1.4133333333333333E-2</v>
      </c>
      <c r="P1050" s="8">
        <f>IFERROR(Table1[[#This Row],[pledged]]/Table1[[#This Row],[backers_count]],0)</f>
        <v>53</v>
      </c>
      <c r="Q1050" t="str">
        <f>LEFT(Table1[[#This Row],[Category and Sub-Category]],FIND("/",Table1[[#This Row],[Category and Sub-Category]])-1)</f>
        <v>journalism</v>
      </c>
      <c r="R1050" t="str">
        <f>RIGHT(Table1[[#This Row],[Category and Sub-Category]],LEN(Table1[[#This Row],[Category and Sub-Category]])-FIND("/",Table1[[#This Row],[Category and Sub-Category]]))</f>
        <v>audio</v>
      </c>
      <c r="S1050" s="13">
        <f>(((Table1[[#This Row],[launched_at]]/60)/60)/24)+DATE(1970,1,1)</f>
        <v>42598.053113425922</v>
      </c>
      <c r="T1050" s="13">
        <f>(((Table1[[#This Row],[deadline]]/60)/60)/24)+DATE(1970,1,1)</f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Table1[[#This Row],[pledged]]/Table1[[#This Row],[goal]]</f>
        <v>0</v>
      </c>
      <c r="P1051" s="8">
        <f>IFERROR(Table1[[#This Row],[pledged]]/Table1[[#This Row],[backers_count]],0)</f>
        <v>0</v>
      </c>
      <c r="Q1051" t="str">
        <f>LEFT(Table1[[#This Row],[Category and Sub-Category]],FIND("/",Table1[[#This Row],[Category and Sub-Category]])-1)</f>
        <v>journalism</v>
      </c>
      <c r="R1051" t="str">
        <f>RIGHT(Table1[[#This Row],[Category and Sub-Category]],LEN(Table1[[#This Row],[Category and Sub-Category]])-FIND("/",Table1[[#This Row],[Category and Sub-Category]]))</f>
        <v>audio</v>
      </c>
      <c r="S1051" s="13">
        <f>(((Table1[[#This Row],[launched_at]]/60)/60)/24)+DATE(1970,1,1)</f>
        <v>42382.431076388893</v>
      </c>
      <c r="T1051" s="13">
        <f>(((Table1[[#This Row],[deadline]]/60)/60)/24)+DATE(1970,1,1)</f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Table1[[#This Row],[pledged]]/Table1[[#This Row],[goal]]</f>
        <v>0</v>
      </c>
      <c r="P1052" s="8">
        <f>IFERROR(Table1[[#This Row],[pledged]]/Table1[[#This Row],[backers_count]],0)</f>
        <v>0</v>
      </c>
      <c r="Q1052" t="str">
        <f>LEFT(Table1[[#This Row],[Category and Sub-Category]],FIND("/",Table1[[#This Row],[Category and Sub-Category]])-1)</f>
        <v>journalism</v>
      </c>
      <c r="R1052" t="str">
        <f>RIGHT(Table1[[#This Row],[Category and Sub-Category]],LEN(Table1[[#This Row],[Category and Sub-Category]])-FIND("/",Table1[[#This Row],[Category and Sub-Category]]))</f>
        <v>audio</v>
      </c>
      <c r="S1052" s="13">
        <f>(((Table1[[#This Row],[launched_at]]/60)/60)/24)+DATE(1970,1,1)</f>
        <v>42231.7971875</v>
      </c>
      <c r="T1052" s="13">
        <f>(((Table1[[#This Row],[deadline]]/60)/60)/24)+DATE(1970,1,1)</f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Table1[[#This Row],[pledged]]/Table1[[#This Row],[goal]]</f>
        <v>0</v>
      </c>
      <c r="P1053" s="8">
        <f>IFERROR(Table1[[#This Row],[pledged]]/Table1[[#This Row],[backers_count]],0)</f>
        <v>0</v>
      </c>
      <c r="Q1053" t="str">
        <f>LEFT(Table1[[#This Row],[Category and Sub-Category]],FIND("/",Table1[[#This Row],[Category and Sub-Category]])-1)</f>
        <v>journalism</v>
      </c>
      <c r="R1053" t="str">
        <f>RIGHT(Table1[[#This Row],[Category and Sub-Category]],LEN(Table1[[#This Row],[Category and Sub-Category]])-FIND("/",Table1[[#This Row],[Category and Sub-Category]]))</f>
        <v>audio</v>
      </c>
      <c r="S1053" s="13">
        <f>(((Table1[[#This Row],[launched_at]]/60)/60)/24)+DATE(1970,1,1)</f>
        <v>41850.014178240745</v>
      </c>
      <c r="T1053" s="13">
        <f>(((Table1[[#This Row],[deadline]]/60)/60)/24)+DATE(1970,1,1)</f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Table1[[#This Row],[pledged]]/Table1[[#This Row],[goal]]</f>
        <v>0</v>
      </c>
      <c r="P1054" s="8">
        <f>IFERROR(Table1[[#This Row],[pledged]]/Table1[[#This Row],[backers_count]],0)</f>
        <v>0</v>
      </c>
      <c r="Q1054" t="str">
        <f>LEFT(Table1[[#This Row],[Category and Sub-Category]],FIND("/",Table1[[#This Row],[Category and Sub-Category]])-1)</f>
        <v>journalism</v>
      </c>
      <c r="R1054" t="str">
        <f>RIGHT(Table1[[#This Row],[Category and Sub-Category]],LEN(Table1[[#This Row],[Category and Sub-Category]])-FIND("/",Table1[[#This Row],[Category and Sub-Category]]))</f>
        <v>audio</v>
      </c>
      <c r="S1054" s="13">
        <f>(((Table1[[#This Row],[launched_at]]/60)/60)/24)+DATE(1970,1,1)</f>
        <v>42483.797395833331</v>
      </c>
      <c r="T1054" s="13">
        <f>(((Table1[[#This Row],[deadline]]/60)/60)/24)+DATE(1970,1,1)</f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Table1[[#This Row],[pledged]]/Table1[[#This Row],[goal]]</f>
        <v>0.01</v>
      </c>
      <c r="P1055" s="8">
        <f>IFERROR(Table1[[#This Row],[pledged]]/Table1[[#This Row],[backers_count]],0)</f>
        <v>15</v>
      </c>
      <c r="Q1055" t="str">
        <f>LEFT(Table1[[#This Row],[Category and Sub-Category]],FIND("/",Table1[[#This Row],[Category and Sub-Category]])-1)</f>
        <v>journalism</v>
      </c>
      <c r="R1055" t="str">
        <f>RIGHT(Table1[[#This Row],[Category and Sub-Category]],LEN(Table1[[#This Row],[Category and Sub-Category]])-FIND("/",Table1[[#This Row],[Category and Sub-Category]]))</f>
        <v>audio</v>
      </c>
      <c r="S1055" s="13">
        <f>(((Table1[[#This Row],[launched_at]]/60)/60)/24)+DATE(1970,1,1)</f>
        <v>42775.172824074078</v>
      </c>
      <c r="T1055" s="13">
        <f>(((Table1[[#This Row],[deadline]]/60)/60)/24)+DATE(1970,1,1)</f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Table1[[#This Row],[pledged]]/Table1[[#This Row],[goal]]</f>
        <v>0</v>
      </c>
      <c r="P1056" s="8">
        <f>IFERROR(Table1[[#This Row],[pledged]]/Table1[[#This Row],[backers_count]],0)</f>
        <v>0</v>
      </c>
      <c r="Q1056" t="str">
        <f>LEFT(Table1[[#This Row],[Category and Sub-Category]],FIND("/",Table1[[#This Row],[Category and Sub-Category]])-1)</f>
        <v>journalism</v>
      </c>
      <c r="R1056" t="str">
        <f>RIGHT(Table1[[#This Row],[Category and Sub-Category]],LEN(Table1[[#This Row],[Category and Sub-Category]])-FIND("/",Table1[[#This Row],[Category and Sub-Category]]))</f>
        <v>audio</v>
      </c>
      <c r="S1056" s="13">
        <f>(((Table1[[#This Row],[launched_at]]/60)/60)/24)+DATE(1970,1,1)</f>
        <v>41831.851840277777</v>
      </c>
      <c r="T1056" s="13">
        <f>(((Table1[[#This Row],[deadline]]/60)/60)/24)+DATE(1970,1,1)</f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Table1[[#This Row],[pledged]]/Table1[[#This Row],[goal]]</f>
        <v>0</v>
      </c>
      <c r="P1057" s="8">
        <f>IFERROR(Table1[[#This Row],[pledged]]/Table1[[#This Row],[backers_count]],0)</f>
        <v>0</v>
      </c>
      <c r="Q1057" t="str">
        <f>LEFT(Table1[[#This Row],[Category and Sub-Category]],FIND("/",Table1[[#This Row],[Category and Sub-Category]])-1)</f>
        <v>journalism</v>
      </c>
      <c r="R1057" t="str">
        <f>RIGHT(Table1[[#This Row],[Category and Sub-Category]],LEN(Table1[[#This Row],[Category and Sub-Category]])-FIND("/",Table1[[#This Row],[Category and Sub-Category]]))</f>
        <v>audio</v>
      </c>
      <c r="S1057" s="13">
        <f>(((Table1[[#This Row],[launched_at]]/60)/60)/24)+DATE(1970,1,1)</f>
        <v>42406.992418981477</v>
      </c>
      <c r="T1057" s="13">
        <f>(((Table1[[#This Row],[deadline]]/60)/60)/24)+DATE(1970,1,1)</f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Table1[[#This Row],[pledged]]/Table1[[#This Row],[goal]]</f>
        <v>0</v>
      </c>
      <c r="P1058" s="8">
        <f>IFERROR(Table1[[#This Row],[pledged]]/Table1[[#This Row],[backers_count]],0)</f>
        <v>0</v>
      </c>
      <c r="Q1058" t="str">
        <f>LEFT(Table1[[#This Row],[Category and Sub-Category]],FIND("/",Table1[[#This Row],[Category and Sub-Category]])-1)</f>
        <v>journalism</v>
      </c>
      <c r="R1058" t="str">
        <f>RIGHT(Table1[[#This Row],[Category and Sub-Category]],LEN(Table1[[#This Row],[Category and Sub-Category]])-FIND("/",Table1[[#This Row],[Category and Sub-Category]]))</f>
        <v>audio</v>
      </c>
      <c r="S1058" s="13">
        <f>(((Table1[[#This Row],[launched_at]]/60)/60)/24)+DATE(1970,1,1)</f>
        <v>42058.719641203701</v>
      </c>
      <c r="T1058" s="13">
        <f>(((Table1[[#This Row],[deadline]]/60)/60)/24)+DATE(1970,1,1)</f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Table1[[#This Row],[pledged]]/Table1[[#This Row],[goal]]</f>
        <v>0</v>
      </c>
      <c r="P1059" s="8">
        <f>IFERROR(Table1[[#This Row],[pledged]]/Table1[[#This Row],[backers_count]],0)</f>
        <v>0</v>
      </c>
      <c r="Q1059" t="str">
        <f>LEFT(Table1[[#This Row],[Category and Sub-Category]],FIND("/",Table1[[#This Row],[Category and Sub-Category]])-1)</f>
        <v>journalism</v>
      </c>
      <c r="R1059" t="str">
        <f>RIGHT(Table1[[#This Row],[Category and Sub-Category]],LEN(Table1[[#This Row],[Category and Sub-Category]])-FIND("/",Table1[[#This Row],[Category and Sub-Category]]))</f>
        <v>audio</v>
      </c>
      <c r="S1059" s="13">
        <f>(((Table1[[#This Row],[launched_at]]/60)/60)/24)+DATE(1970,1,1)</f>
        <v>42678.871331018512</v>
      </c>
      <c r="T1059" s="13">
        <f>(((Table1[[#This Row],[deadline]]/60)/60)/24)+DATE(1970,1,1)</f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Table1[[#This Row],[pledged]]/Table1[[#This Row],[goal]]</f>
        <v>0</v>
      </c>
      <c r="P1060" s="8">
        <f>IFERROR(Table1[[#This Row],[pledged]]/Table1[[#This Row],[backers_count]],0)</f>
        <v>0</v>
      </c>
      <c r="Q1060" t="str">
        <f>LEFT(Table1[[#This Row],[Category and Sub-Category]],FIND("/",Table1[[#This Row],[Category and Sub-Category]])-1)</f>
        <v>journalism</v>
      </c>
      <c r="R1060" t="str">
        <f>RIGHT(Table1[[#This Row],[Category and Sub-Category]],LEN(Table1[[#This Row],[Category and Sub-Category]])-FIND("/",Table1[[#This Row],[Category and Sub-Category]]))</f>
        <v>audio</v>
      </c>
      <c r="S1060" s="13">
        <f>(((Table1[[#This Row],[launched_at]]/60)/60)/24)+DATE(1970,1,1)</f>
        <v>42047.900960648149</v>
      </c>
      <c r="T1060" s="13">
        <f>(((Table1[[#This Row],[deadline]]/60)/60)/24)+DATE(1970,1,1)</f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Table1[[#This Row],[pledged]]/Table1[[#This Row],[goal]]</f>
        <v>0</v>
      </c>
      <c r="P1061" s="8">
        <f>IFERROR(Table1[[#This Row],[pledged]]/Table1[[#This Row],[backers_count]],0)</f>
        <v>0</v>
      </c>
      <c r="Q1061" t="str">
        <f>LEFT(Table1[[#This Row],[Category and Sub-Category]],FIND("/",Table1[[#This Row],[Category and Sub-Category]])-1)</f>
        <v>journalism</v>
      </c>
      <c r="R1061" t="str">
        <f>RIGHT(Table1[[#This Row],[Category and Sub-Category]],LEN(Table1[[#This Row],[Category and Sub-Category]])-FIND("/",Table1[[#This Row],[Category and Sub-Category]]))</f>
        <v>audio</v>
      </c>
      <c r="S1061" s="13">
        <f>(((Table1[[#This Row],[launched_at]]/60)/60)/24)+DATE(1970,1,1)</f>
        <v>42046.79</v>
      </c>
      <c r="T1061" s="13">
        <f>(((Table1[[#This Row],[deadline]]/60)/60)/24)+DATE(1970,1,1)</f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Table1[[#This Row],[pledged]]/Table1[[#This Row],[goal]]</f>
        <v>0.01</v>
      </c>
      <c r="P1062" s="8">
        <f>IFERROR(Table1[[#This Row],[pledged]]/Table1[[#This Row],[backers_count]],0)</f>
        <v>50</v>
      </c>
      <c r="Q1062" t="str">
        <f>LEFT(Table1[[#This Row],[Category and Sub-Category]],FIND("/",Table1[[#This Row],[Category and Sub-Category]])-1)</f>
        <v>journalism</v>
      </c>
      <c r="R1062" t="str">
        <f>RIGHT(Table1[[#This Row],[Category and Sub-Category]],LEN(Table1[[#This Row],[Category and Sub-Category]])-FIND("/",Table1[[#This Row],[Category and Sub-Category]]))</f>
        <v>audio</v>
      </c>
      <c r="S1062" s="13">
        <f>(((Table1[[#This Row],[launched_at]]/60)/60)/24)+DATE(1970,1,1)</f>
        <v>42079.913113425922</v>
      </c>
      <c r="T1062" s="13">
        <f>(((Table1[[#This Row],[deadline]]/60)/60)/24)+DATE(1970,1,1)</f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Table1[[#This Row],[pledged]]/Table1[[#This Row],[goal]]</f>
        <v>0</v>
      </c>
      <c r="P1063" s="8">
        <f>IFERROR(Table1[[#This Row],[pledged]]/Table1[[#This Row],[backers_count]],0)</f>
        <v>0</v>
      </c>
      <c r="Q1063" t="str">
        <f>LEFT(Table1[[#This Row],[Category and Sub-Category]],FIND("/",Table1[[#This Row],[Category and Sub-Category]])-1)</f>
        <v>journalism</v>
      </c>
      <c r="R1063" t="str">
        <f>RIGHT(Table1[[#This Row],[Category and Sub-Category]],LEN(Table1[[#This Row],[Category and Sub-Category]])-FIND("/",Table1[[#This Row],[Category and Sub-Category]]))</f>
        <v>audio</v>
      </c>
      <c r="S1063" s="13">
        <f>(((Table1[[#This Row],[launched_at]]/60)/60)/24)+DATE(1970,1,1)</f>
        <v>42432.276712962965</v>
      </c>
      <c r="T1063" s="13">
        <f>(((Table1[[#This Row],[deadline]]/60)/60)/24)+DATE(1970,1,1)</f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Table1[[#This Row],[pledged]]/Table1[[#This Row],[goal]]</f>
        <v>0.95477386934673369</v>
      </c>
      <c r="P1064" s="8">
        <f>IFERROR(Table1[[#This Row],[pledged]]/Table1[[#This Row],[backers_count]],0)</f>
        <v>47.5</v>
      </c>
      <c r="Q1064" t="str">
        <f>LEFT(Table1[[#This Row],[Category and Sub-Category]],FIND("/",Table1[[#This Row],[Category and Sub-Category]])-1)</f>
        <v>journalism</v>
      </c>
      <c r="R1064" t="str">
        <f>RIGHT(Table1[[#This Row],[Category and Sub-Category]],LEN(Table1[[#This Row],[Category and Sub-Category]])-FIND("/",Table1[[#This Row],[Category and Sub-Category]]))</f>
        <v>audio</v>
      </c>
      <c r="S1064" s="13">
        <f>(((Table1[[#This Row],[launched_at]]/60)/60)/24)+DATE(1970,1,1)</f>
        <v>42556.807187500002</v>
      </c>
      <c r="T1064" s="13">
        <f>(((Table1[[#This Row],[deadline]]/60)/60)/24)+DATE(1970,1,1)</f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Table1[[#This Row],[pledged]]/Table1[[#This Row],[goal]]</f>
        <v>0</v>
      </c>
      <c r="P1065" s="8">
        <f>IFERROR(Table1[[#This Row],[pledged]]/Table1[[#This Row],[backers_count]],0)</f>
        <v>0</v>
      </c>
      <c r="Q1065" t="str">
        <f>LEFT(Table1[[#This Row],[Category and Sub-Category]],FIND("/",Table1[[#This Row],[Category and Sub-Category]])-1)</f>
        <v>journalism</v>
      </c>
      <c r="R1065" t="str">
        <f>RIGHT(Table1[[#This Row],[Category and Sub-Category]],LEN(Table1[[#This Row],[Category and Sub-Category]])-FIND("/",Table1[[#This Row],[Category and Sub-Category]]))</f>
        <v>audio</v>
      </c>
      <c r="S1065" s="13">
        <f>(((Table1[[#This Row],[launched_at]]/60)/60)/24)+DATE(1970,1,1)</f>
        <v>42583.030810185184</v>
      </c>
      <c r="T1065" s="13">
        <f>(((Table1[[#This Row],[deadline]]/60)/60)/24)+DATE(1970,1,1)</f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Table1[[#This Row],[pledged]]/Table1[[#This Row],[goal]]</f>
        <v>8.9744444444444446E-2</v>
      </c>
      <c r="P1066" s="8">
        <f>IFERROR(Table1[[#This Row],[pledged]]/Table1[[#This Row],[backers_count]],0)</f>
        <v>65.666666666666671</v>
      </c>
      <c r="Q1066" t="str">
        <f>LEFT(Table1[[#This Row],[Category and Sub-Category]],FIND("/",Table1[[#This Row],[Category and Sub-Category]])-1)</f>
        <v>games</v>
      </c>
      <c r="R1066" t="str">
        <f>RIGHT(Table1[[#This Row],[Category and Sub-Category]],LEN(Table1[[#This Row],[Category and Sub-Category]])-FIND("/",Table1[[#This Row],[Category and Sub-Category]]))</f>
        <v>video games</v>
      </c>
      <c r="S1066" s="13">
        <f>(((Table1[[#This Row],[launched_at]]/60)/60)/24)+DATE(1970,1,1)</f>
        <v>41417.228043981479</v>
      </c>
      <c r="T1066" s="13">
        <f>(((Table1[[#This Row],[deadline]]/60)/60)/24)+DATE(1970,1,1)</f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Table1[[#This Row],[pledged]]/Table1[[#This Row],[goal]]</f>
        <v>2.7E-2</v>
      </c>
      <c r="P1067" s="8">
        <f>IFERROR(Table1[[#This Row],[pledged]]/Table1[[#This Row],[backers_count]],0)</f>
        <v>16.2</v>
      </c>
      <c r="Q1067" t="str">
        <f>LEFT(Table1[[#This Row],[Category and Sub-Category]],FIND("/",Table1[[#This Row],[Category and Sub-Category]])-1)</f>
        <v>games</v>
      </c>
      <c r="R1067" t="str">
        <f>RIGHT(Table1[[#This Row],[Category and Sub-Category]],LEN(Table1[[#This Row],[Category and Sub-Category]])-FIND("/",Table1[[#This Row],[Category and Sub-Category]]))</f>
        <v>video games</v>
      </c>
      <c r="S1067" s="13">
        <f>(((Table1[[#This Row],[launched_at]]/60)/60)/24)+DATE(1970,1,1)</f>
        <v>41661.381041666667</v>
      </c>
      <c r="T1067" s="13">
        <f>(((Table1[[#This Row],[deadline]]/60)/60)/24)+DATE(1970,1,1)</f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Table1[[#This Row],[pledged]]/Table1[[#This Row],[goal]]</f>
        <v>3.3673333333333333E-2</v>
      </c>
      <c r="P1068" s="8">
        <f>IFERROR(Table1[[#This Row],[pledged]]/Table1[[#This Row],[backers_count]],0)</f>
        <v>34.128378378378379</v>
      </c>
      <c r="Q1068" t="str">
        <f>LEFT(Table1[[#This Row],[Category and Sub-Category]],FIND("/",Table1[[#This Row],[Category and Sub-Category]])-1)</f>
        <v>games</v>
      </c>
      <c r="R1068" t="str">
        <f>RIGHT(Table1[[#This Row],[Category and Sub-Category]],LEN(Table1[[#This Row],[Category and Sub-Category]])-FIND("/",Table1[[#This Row],[Category and Sub-Category]]))</f>
        <v>video games</v>
      </c>
      <c r="S1068" s="13">
        <f>(((Table1[[#This Row],[launched_at]]/60)/60)/24)+DATE(1970,1,1)</f>
        <v>41445.962754629632</v>
      </c>
      <c r="T1068" s="13">
        <f>(((Table1[[#This Row],[deadline]]/60)/60)/24)+DATE(1970,1,1)</f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Table1[[#This Row],[pledged]]/Table1[[#This Row],[goal]]</f>
        <v>0.26</v>
      </c>
      <c r="P1069" s="8">
        <f>IFERROR(Table1[[#This Row],[pledged]]/Table1[[#This Row],[backers_count]],0)</f>
        <v>13</v>
      </c>
      <c r="Q1069" t="str">
        <f>LEFT(Table1[[#This Row],[Category and Sub-Category]],FIND("/",Table1[[#This Row],[Category and Sub-Category]])-1)</f>
        <v>games</v>
      </c>
      <c r="R1069" t="str">
        <f>RIGHT(Table1[[#This Row],[Category and Sub-Category]],LEN(Table1[[#This Row],[Category and Sub-Category]])-FIND("/",Table1[[#This Row],[Category and Sub-Category]]))</f>
        <v>video games</v>
      </c>
      <c r="S1069" s="13">
        <f>(((Table1[[#This Row],[launched_at]]/60)/60)/24)+DATE(1970,1,1)</f>
        <v>41599.855682870373</v>
      </c>
      <c r="T1069" s="13">
        <f>(((Table1[[#This Row],[deadline]]/60)/60)/24)+DATE(1970,1,1)</f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Table1[[#This Row],[pledged]]/Table1[[#This Row],[goal]]</f>
        <v>1.5E-3</v>
      </c>
      <c r="P1070" s="8">
        <f>IFERROR(Table1[[#This Row],[pledged]]/Table1[[#This Row],[backers_count]],0)</f>
        <v>11.25</v>
      </c>
      <c r="Q1070" t="str">
        <f>LEFT(Table1[[#This Row],[Category and Sub-Category]],FIND("/",Table1[[#This Row],[Category and Sub-Category]])-1)</f>
        <v>games</v>
      </c>
      <c r="R1070" t="str">
        <f>RIGHT(Table1[[#This Row],[Category and Sub-Category]],LEN(Table1[[#This Row],[Category and Sub-Category]])-FIND("/",Table1[[#This Row],[Category and Sub-Category]]))</f>
        <v>video games</v>
      </c>
      <c r="S1070" s="13">
        <f>(((Table1[[#This Row],[launched_at]]/60)/60)/24)+DATE(1970,1,1)</f>
        <v>42440.371111111104</v>
      </c>
      <c r="T1070" s="13">
        <f>(((Table1[[#This Row],[deadline]]/60)/60)/24)+DATE(1970,1,1)</f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Table1[[#This Row],[pledged]]/Table1[[#This Row],[goal]]</f>
        <v>0.38636363636363635</v>
      </c>
      <c r="P1071" s="8">
        <f>IFERROR(Table1[[#This Row],[pledged]]/Table1[[#This Row],[backers_count]],0)</f>
        <v>40.476190476190474</v>
      </c>
      <c r="Q1071" t="str">
        <f>LEFT(Table1[[#This Row],[Category and Sub-Category]],FIND("/",Table1[[#This Row],[Category and Sub-Category]])-1)</f>
        <v>games</v>
      </c>
      <c r="R1071" t="str">
        <f>RIGHT(Table1[[#This Row],[Category and Sub-Category]],LEN(Table1[[#This Row],[Category and Sub-Category]])-FIND("/",Table1[[#This Row],[Category and Sub-Category]]))</f>
        <v>video games</v>
      </c>
      <c r="S1071" s="13">
        <f>(((Table1[[#This Row],[launched_at]]/60)/60)/24)+DATE(1970,1,1)</f>
        <v>41572.229849537034</v>
      </c>
      <c r="T1071" s="13">
        <f>(((Table1[[#This Row],[deadline]]/60)/60)/24)+DATE(1970,1,1)</f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Table1[[#This Row],[pledged]]/Table1[[#This Row],[goal]]</f>
        <v>7.0000000000000001E-3</v>
      </c>
      <c r="P1072" s="8">
        <f>IFERROR(Table1[[#This Row],[pledged]]/Table1[[#This Row],[backers_count]],0)</f>
        <v>35</v>
      </c>
      <c r="Q1072" t="str">
        <f>LEFT(Table1[[#This Row],[Category and Sub-Category]],FIND("/",Table1[[#This Row],[Category and Sub-Category]])-1)</f>
        <v>games</v>
      </c>
      <c r="R1072" t="str">
        <f>RIGHT(Table1[[#This Row],[Category and Sub-Category]],LEN(Table1[[#This Row],[Category and Sub-Category]])-FIND("/",Table1[[#This Row],[Category and Sub-Category]]))</f>
        <v>video games</v>
      </c>
      <c r="S1072" s="13">
        <f>(((Table1[[#This Row],[launched_at]]/60)/60)/24)+DATE(1970,1,1)</f>
        <v>41163.011828703704</v>
      </c>
      <c r="T1072" s="13">
        <f>(((Table1[[#This Row],[deadline]]/60)/60)/24)+DATE(1970,1,1)</f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Table1[[#This Row],[pledged]]/Table1[[#This Row],[goal]]</f>
        <v>0</v>
      </c>
      <c r="P1073" s="8">
        <f>IFERROR(Table1[[#This Row],[pledged]]/Table1[[#This Row],[backers_count]],0)</f>
        <v>0</v>
      </c>
      <c r="Q1073" t="str">
        <f>LEFT(Table1[[#This Row],[Category and Sub-Category]],FIND("/",Table1[[#This Row],[Category and Sub-Category]])-1)</f>
        <v>games</v>
      </c>
      <c r="R1073" t="str">
        <f>RIGHT(Table1[[#This Row],[Category and Sub-Category]],LEN(Table1[[#This Row],[Category and Sub-Category]])-FIND("/",Table1[[#This Row],[Category and Sub-Category]]))</f>
        <v>video games</v>
      </c>
      <c r="S1073" s="13">
        <f>(((Table1[[#This Row],[launched_at]]/60)/60)/24)+DATE(1970,1,1)</f>
        <v>42295.753391203703</v>
      </c>
      <c r="T1073" s="13">
        <f>(((Table1[[#This Row],[deadline]]/60)/60)/24)+DATE(1970,1,1)</f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Table1[[#This Row],[pledged]]/Table1[[#This Row],[goal]]</f>
        <v>6.8000000000000005E-4</v>
      </c>
      <c r="P1074" s="8">
        <f>IFERROR(Table1[[#This Row],[pledged]]/Table1[[#This Row],[backers_count]],0)</f>
        <v>12.75</v>
      </c>
      <c r="Q1074" t="str">
        <f>LEFT(Table1[[#This Row],[Category and Sub-Category]],FIND("/",Table1[[#This Row],[Category and Sub-Category]])-1)</f>
        <v>games</v>
      </c>
      <c r="R1074" t="str">
        <f>RIGHT(Table1[[#This Row],[Category and Sub-Category]],LEN(Table1[[#This Row],[Category and Sub-Category]])-FIND("/",Table1[[#This Row],[Category and Sub-Category]]))</f>
        <v>video games</v>
      </c>
      <c r="S1074" s="13">
        <f>(((Table1[[#This Row],[launched_at]]/60)/60)/24)+DATE(1970,1,1)</f>
        <v>41645.832141203704</v>
      </c>
      <c r="T1074" s="13">
        <f>(((Table1[[#This Row],[deadline]]/60)/60)/24)+DATE(1970,1,1)</f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Table1[[#This Row],[pledged]]/Table1[[#This Row],[goal]]</f>
        <v>1.3333333333333334E-2</v>
      </c>
      <c r="P1075" s="8">
        <f>IFERROR(Table1[[#This Row],[pledged]]/Table1[[#This Row],[backers_count]],0)</f>
        <v>10</v>
      </c>
      <c r="Q1075" t="str">
        <f>LEFT(Table1[[#This Row],[Category and Sub-Category]],FIND("/",Table1[[#This Row],[Category and Sub-Category]])-1)</f>
        <v>games</v>
      </c>
      <c r="R1075" t="str">
        <f>RIGHT(Table1[[#This Row],[Category and Sub-Category]],LEN(Table1[[#This Row],[Category and Sub-Category]])-FIND("/",Table1[[#This Row],[Category and Sub-Category]]))</f>
        <v>video games</v>
      </c>
      <c r="S1075" s="13">
        <f>(((Table1[[#This Row],[launched_at]]/60)/60)/24)+DATE(1970,1,1)</f>
        <v>40802.964594907404</v>
      </c>
      <c r="T1075" s="13">
        <f>(((Table1[[#This Row],[deadline]]/60)/60)/24)+DATE(1970,1,1)</f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Table1[[#This Row],[pledged]]/Table1[[#This Row],[goal]]</f>
        <v>6.3092592592592589E-2</v>
      </c>
      <c r="P1076" s="8">
        <f>IFERROR(Table1[[#This Row],[pledged]]/Table1[[#This Row],[backers_count]],0)</f>
        <v>113.56666666666666</v>
      </c>
      <c r="Q1076" t="str">
        <f>LEFT(Table1[[#This Row],[Category and Sub-Category]],FIND("/",Table1[[#This Row],[Category and Sub-Category]])-1)</f>
        <v>games</v>
      </c>
      <c r="R1076" t="str">
        <f>RIGHT(Table1[[#This Row],[Category and Sub-Category]],LEN(Table1[[#This Row],[Category and Sub-Category]])-FIND("/",Table1[[#This Row],[Category and Sub-Category]]))</f>
        <v>video games</v>
      </c>
      <c r="S1076" s="13">
        <f>(((Table1[[#This Row],[launched_at]]/60)/60)/24)+DATE(1970,1,1)</f>
        <v>41613.172974537039</v>
      </c>
      <c r="T1076" s="13">
        <f>(((Table1[[#This Row],[deadline]]/60)/60)/24)+DATE(1970,1,1)</f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Table1[[#This Row],[pledged]]/Table1[[#This Row],[goal]]</f>
        <v>4.4999999999999998E-2</v>
      </c>
      <c r="P1077" s="8">
        <f>IFERROR(Table1[[#This Row],[pledged]]/Table1[[#This Row],[backers_count]],0)</f>
        <v>15</v>
      </c>
      <c r="Q1077" t="str">
        <f>LEFT(Table1[[#This Row],[Category and Sub-Category]],FIND("/",Table1[[#This Row],[Category and Sub-Category]])-1)</f>
        <v>games</v>
      </c>
      <c r="R1077" t="str">
        <f>RIGHT(Table1[[#This Row],[Category and Sub-Category]],LEN(Table1[[#This Row],[Category and Sub-Category]])-FIND("/",Table1[[#This Row],[Category and Sub-Category]]))</f>
        <v>video games</v>
      </c>
      <c r="S1077" s="13">
        <f>(((Table1[[#This Row],[launched_at]]/60)/60)/24)+DATE(1970,1,1)</f>
        <v>41005.904120370367</v>
      </c>
      <c r="T1077" s="13">
        <f>(((Table1[[#This Row],[deadline]]/60)/60)/24)+DATE(1970,1,1)</f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Table1[[#This Row],[pledged]]/Table1[[#This Row],[goal]]</f>
        <v>0.62765333333333329</v>
      </c>
      <c r="P1078" s="8">
        <f>IFERROR(Table1[[#This Row],[pledged]]/Table1[[#This Row],[backers_count]],0)</f>
        <v>48.281025641025643</v>
      </c>
      <c r="Q1078" t="str">
        <f>LEFT(Table1[[#This Row],[Category and Sub-Category]],FIND("/",Table1[[#This Row],[Category and Sub-Category]])-1)</f>
        <v>games</v>
      </c>
      <c r="R1078" t="str">
        <f>RIGHT(Table1[[#This Row],[Category and Sub-Category]],LEN(Table1[[#This Row],[Category and Sub-Category]])-FIND("/",Table1[[#This Row],[Category and Sub-Category]]))</f>
        <v>video games</v>
      </c>
      <c r="S1078" s="13">
        <f>(((Table1[[#This Row],[launched_at]]/60)/60)/24)+DATE(1970,1,1)</f>
        <v>41838.377893518518</v>
      </c>
      <c r="T1078" s="13">
        <f>(((Table1[[#This Row],[deadline]]/60)/60)/24)+DATE(1970,1,1)</f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Table1[[#This Row],[pledged]]/Table1[[#This Row],[goal]]</f>
        <v>0.29376000000000002</v>
      </c>
      <c r="P1079" s="8">
        <f>IFERROR(Table1[[#This Row],[pledged]]/Table1[[#This Row],[backers_count]],0)</f>
        <v>43.976047904191617</v>
      </c>
      <c r="Q1079" t="str">
        <f>LEFT(Table1[[#This Row],[Category and Sub-Category]],FIND("/",Table1[[#This Row],[Category and Sub-Category]])-1)</f>
        <v>games</v>
      </c>
      <c r="R1079" t="str">
        <f>RIGHT(Table1[[#This Row],[Category and Sub-Category]],LEN(Table1[[#This Row],[Category and Sub-Category]])-FIND("/",Table1[[#This Row],[Category and Sub-Category]]))</f>
        <v>video games</v>
      </c>
      <c r="S1079" s="13">
        <f>(((Table1[[#This Row],[launched_at]]/60)/60)/24)+DATE(1970,1,1)</f>
        <v>42353.16679398148</v>
      </c>
      <c r="T1079" s="13">
        <f>(((Table1[[#This Row],[deadline]]/60)/60)/24)+DATE(1970,1,1)</f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Table1[[#This Row],[pledged]]/Table1[[#This Row],[goal]]</f>
        <v>7.4999999999999997E-2</v>
      </c>
      <c r="P1080" s="8">
        <f>IFERROR(Table1[[#This Row],[pledged]]/Table1[[#This Row],[backers_count]],0)</f>
        <v>9</v>
      </c>
      <c r="Q1080" t="str">
        <f>LEFT(Table1[[#This Row],[Category and Sub-Category]],FIND("/",Table1[[#This Row],[Category and Sub-Category]])-1)</f>
        <v>games</v>
      </c>
      <c r="R1080" t="str">
        <f>RIGHT(Table1[[#This Row],[Category and Sub-Category]],LEN(Table1[[#This Row],[Category and Sub-Category]])-FIND("/",Table1[[#This Row],[Category and Sub-Category]]))</f>
        <v>video games</v>
      </c>
      <c r="S1080" s="13">
        <f>(((Table1[[#This Row],[launched_at]]/60)/60)/24)+DATE(1970,1,1)</f>
        <v>40701.195844907408</v>
      </c>
      <c r="T1080" s="13">
        <f>(((Table1[[#This Row],[deadline]]/60)/60)/24)+DATE(1970,1,1)</f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Table1[[#This Row],[pledged]]/Table1[[#This Row],[goal]]</f>
        <v>2.6076923076923077E-2</v>
      </c>
      <c r="P1081" s="8">
        <f>IFERROR(Table1[[#This Row],[pledged]]/Table1[[#This Row],[backers_count]],0)</f>
        <v>37.666666666666664</v>
      </c>
      <c r="Q1081" t="str">
        <f>LEFT(Table1[[#This Row],[Category and Sub-Category]],FIND("/",Table1[[#This Row],[Category and Sub-Category]])-1)</f>
        <v>games</v>
      </c>
      <c r="R1081" t="str">
        <f>RIGHT(Table1[[#This Row],[Category and Sub-Category]],LEN(Table1[[#This Row],[Category and Sub-Category]])-FIND("/",Table1[[#This Row],[Category and Sub-Category]]))</f>
        <v>video games</v>
      </c>
      <c r="S1081" s="13">
        <f>(((Table1[[#This Row],[launched_at]]/60)/60)/24)+DATE(1970,1,1)</f>
        <v>42479.566388888896</v>
      </c>
      <c r="T1081" s="13">
        <f>(((Table1[[#This Row],[deadline]]/60)/60)/24)+DATE(1970,1,1)</f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Table1[[#This Row],[pledged]]/Table1[[#This Row],[goal]]</f>
        <v>9.1050000000000006E-2</v>
      </c>
      <c r="P1082" s="8">
        <f>IFERROR(Table1[[#This Row],[pledged]]/Table1[[#This Row],[backers_count]],0)</f>
        <v>18.581632653061224</v>
      </c>
      <c r="Q1082" t="str">
        <f>LEFT(Table1[[#This Row],[Category and Sub-Category]],FIND("/",Table1[[#This Row],[Category and Sub-Category]])-1)</f>
        <v>games</v>
      </c>
      <c r="R1082" t="str">
        <f>RIGHT(Table1[[#This Row],[Category and Sub-Category]],LEN(Table1[[#This Row],[Category and Sub-Category]])-FIND("/",Table1[[#This Row],[Category and Sub-Category]]))</f>
        <v>video games</v>
      </c>
      <c r="S1082" s="13">
        <f>(((Table1[[#This Row],[launched_at]]/60)/60)/24)+DATE(1970,1,1)</f>
        <v>41740.138113425928</v>
      </c>
      <c r="T1082" s="13">
        <f>(((Table1[[#This Row],[deadline]]/60)/60)/24)+DATE(1970,1,1)</f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Table1[[#This Row],[pledged]]/Table1[[#This Row],[goal]]</f>
        <v>1.7647058823529413E-4</v>
      </c>
      <c r="P1083" s="8">
        <f>IFERROR(Table1[[#This Row],[pledged]]/Table1[[#This Row],[backers_count]],0)</f>
        <v>3</v>
      </c>
      <c r="Q1083" t="str">
        <f>LEFT(Table1[[#This Row],[Category and Sub-Category]],FIND("/",Table1[[#This Row],[Category and Sub-Category]])-1)</f>
        <v>games</v>
      </c>
      <c r="R1083" t="str">
        <f>RIGHT(Table1[[#This Row],[Category and Sub-Category]],LEN(Table1[[#This Row],[Category and Sub-Category]])-FIND("/",Table1[[#This Row],[Category and Sub-Category]]))</f>
        <v>video games</v>
      </c>
      <c r="S1083" s="13">
        <f>(((Table1[[#This Row],[launched_at]]/60)/60)/24)+DATE(1970,1,1)</f>
        <v>42002.926990740743</v>
      </c>
      <c r="T1083" s="13">
        <f>(((Table1[[#This Row],[deadline]]/60)/60)/24)+DATE(1970,1,1)</f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Table1[[#This Row],[pledged]]/Table1[[#This Row],[goal]]</f>
        <v>5.5999999999999999E-3</v>
      </c>
      <c r="P1084" s="8">
        <f>IFERROR(Table1[[#This Row],[pledged]]/Table1[[#This Row],[backers_count]],0)</f>
        <v>18.666666666666668</v>
      </c>
      <c r="Q1084" t="str">
        <f>LEFT(Table1[[#This Row],[Category and Sub-Category]],FIND("/",Table1[[#This Row],[Category and Sub-Category]])-1)</f>
        <v>games</v>
      </c>
      <c r="R1084" t="str">
        <f>RIGHT(Table1[[#This Row],[Category and Sub-Category]],LEN(Table1[[#This Row],[Category and Sub-Category]])-FIND("/",Table1[[#This Row],[Category and Sub-Category]]))</f>
        <v>video games</v>
      </c>
      <c r="S1084" s="13">
        <f>(((Table1[[#This Row],[launched_at]]/60)/60)/24)+DATE(1970,1,1)</f>
        <v>41101.906111111115</v>
      </c>
      <c r="T1084" s="13">
        <f>(((Table1[[#This Row],[deadline]]/60)/60)/24)+DATE(1970,1,1)</f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Table1[[#This Row],[pledged]]/Table1[[#This Row],[goal]]</f>
        <v>8.2000000000000007E-3</v>
      </c>
      <c r="P1085" s="8">
        <f>IFERROR(Table1[[#This Row],[pledged]]/Table1[[#This Row],[backers_count]],0)</f>
        <v>410</v>
      </c>
      <c r="Q1085" t="str">
        <f>LEFT(Table1[[#This Row],[Category and Sub-Category]],FIND("/",Table1[[#This Row],[Category and Sub-Category]])-1)</f>
        <v>games</v>
      </c>
      <c r="R1085" t="str">
        <f>RIGHT(Table1[[#This Row],[Category and Sub-Category]],LEN(Table1[[#This Row],[Category and Sub-Category]])-FIND("/",Table1[[#This Row],[Category and Sub-Category]]))</f>
        <v>video games</v>
      </c>
      <c r="S1085" s="13">
        <f>(((Table1[[#This Row],[launched_at]]/60)/60)/24)+DATE(1970,1,1)</f>
        <v>41793.659525462965</v>
      </c>
      <c r="T1085" s="13">
        <f>(((Table1[[#This Row],[deadline]]/60)/60)/24)+DATE(1970,1,1)</f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Table1[[#This Row],[pledged]]/Table1[[#This Row],[goal]]</f>
        <v>0</v>
      </c>
      <c r="P1086" s="8">
        <f>IFERROR(Table1[[#This Row],[pledged]]/Table1[[#This Row],[backers_count]],0)</f>
        <v>0</v>
      </c>
      <c r="Q1086" t="str">
        <f>LEFT(Table1[[#This Row],[Category and Sub-Category]],FIND("/",Table1[[#This Row],[Category and Sub-Category]])-1)</f>
        <v>games</v>
      </c>
      <c r="R1086" t="str">
        <f>RIGHT(Table1[[#This Row],[Category and Sub-Category]],LEN(Table1[[#This Row],[Category and Sub-Category]])-FIND("/",Table1[[#This Row],[Category and Sub-Category]]))</f>
        <v>video games</v>
      </c>
      <c r="S1086" s="13">
        <f>(((Table1[[#This Row],[launched_at]]/60)/60)/24)+DATE(1970,1,1)</f>
        <v>41829.912083333329</v>
      </c>
      <c r="T1086" s="13">
        <f>(((Table1[[#This Row],[deadline]]/60)/60)/24)+DATE(1970,1,1)</f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Table1[[#This Row],[pledged]]/Table1[[#This Row],[goal]]</f>
        <v>3.4200000000000001E-2</v>
      </c>
      <c r="P1087" s="8">
        <f>IFERROR(Table1[[#This Row],[pledged]]/Table1[[#This Row],[backers_count]],0)</f>
        <v>114</v>
      </c>
      <c r="Q1087" t="str">
        <f>LEFT(Table1[[#This Row],[Category and Sub-Category]],FIND("/",Table1[[#This Row],[Category and Sub-Category]])-1)</f>
        <v>games</v>
      </c>
      <c r="R1087" t="str">
        <f>RIGHT(Table1[[#This Row],[Category and Sub-Category]],LEN(Table1[[#This Row],[Category and Sub-Category]])-FIND("/",Table1[[#This Row],[Category and Sub-Category]]))</f>
        <v>video games</v>
      </c>
      <c r="S1087" s="13">
        <f>(((Table1[[#This Row],[launched_at]]/60)/60)/24)+DATE(1970,1,1)</f>
        <v>42413.671006944445</v>
      </c>
      <c r="T1087" s="13">
        <f>(((Table1[[#This Row],[deadline]]/60)/60)/24)+DATE(1970,1,1)</f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Table1[[#This Row],[pledged]]/Table1[[#This Row],[goal]]</f>
        <v>8.3333333333333339E-4</v>
      </c>
      <c r="P1088" s="8">
        <f>IFERROR(Table1[[#This Row],[pledged]]/Table1[[#This Row],[backers_count]],0)</f>
        <v>7.5</v>
      </c>
      <c r="Q1088" t="str">
        <f>LEFT(Table1[[#This Row],[Category and Sub-Category]],FIND("/",Table1[[#This Row],[Category and Sub-Category]])-1)</f>
        <v>games</v>
      </c>
      <c r="R1088" t="str">
        <f>RIGHT(Table1[[#This Row],[Category and Sub-Category]],LEN(Table1[[#This Row],[Category and Sub-Category]])-FIND("/",Table1[[#This Row],[Category and Sub-Category]]))</f>
        <v>video games</v>
      </c>
      <c r="S1088" s="13">
        <f>(((Table1[[#This Row],[launched_at]]/60)/60)/24)+DATE(1970,1,1)</f>
        <v>41845.866793981484</v>
      </c>
      <c r="T1088" s="13">
        <f>(((Table1[[#This Row],[deadline]]/60)/60)/24)+DATE(1970,1,1)</f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Table1[[#This Row],[pledged]]/Table1[[#This Row],[goal]]</f>
        <v>0</v>
      </c>
      <c r="P1089" s="8">
        <f>IFERROR(Table1[[#This Row],[pledged]]/Table1[[#This Row],[backers_count]],0)</f>
        <v>0</v>
      </c>
      <c r="Q1089" t="str">
        <f>LEFT(Table1[[#This Row],[Category and Sub-Category]],FIND("/",Table1[[#This Row],[Category and Sub-Category]])-1)</f>
        <v>games</v>
      </c>
      <c r="R1089" t="str">
        <f>RIGHT(Table1[[#This Row],[Category and Sub-Category]],LEN(Table1[[#This Row],[Category and Sub-Category]])-FIND("/",Table1[[#This Row],[Category and Sub-Category]]))</f>
        <v>video games</v>
      </c>
      <c r="S1089" s="13">
        <f>(((Table1[[#This Row],[launched_at]]/60)/60)/24)+DATE(1970,1,1)</f>
        <v>41775.713969907411</v>
      </c>
      <c r="T1089" s="13">
        <f>(((Table1[[#This Row],[deadline]]/60)/60)/24)+DATE(1970,1,1)</f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Table1[[#This Row],[pledged]]/Table1[[#This Row],[goal]]</f>
        <v>0.14182977777777778</v>
      </c>
      <c r="P1090" s="8">
        <f>IFERROR(Table1[[#This Row],[pledged]]/Table1[[#This Row],[backers_count]],0)</f>
        <v>43.41727891156463</v>
      </c>
      <c r="Q1090" t="str">
        <f>LEFT(Table1[[#This Row],[Category and Sub-Category]],FIND("/",Table1[[#This Row],[Category and Sub-Category]])-1)</f>
        <v>games</v>
      </c>
      <c r="R1090" t="str">
        <f>RIGHT(Table1[[#This Row],[Category and Sub-Category]],LEN(Table1[[#This Row],[Category and Sub-Category]])-FIND("/",Table1[[#This Row],[Category and Sub-Category]]))</f>
        <v>video games</v>
      </c>
      <c r="S1090" s="13">
        <f>(((Table1[[#This Row],[launched_at]]/60)/60)/24)+DATE(1970,1,1)</f>
        <v>41723.799386574072</v>
      </c>
      <c r="T1090" s="13">
        <f>(((Table1[[#This Row],[deadline]]/60)/60)/24)+DATE(1970,1,1)</f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Table1[[#This Row],[pledged]]/Table1[[#This Row],[goal]]</f>
        <v>7.8266666666666665E-2</v>
      </c>
      <c r="P1091" s="8">
        <f>IFERROR(Table1[[#This Row],[pledged]]/Table1[[#This Row],[backers_count]],0)</f>
        <v>23.959183673469386</v>
      </c>
      <c r="Q1091" t="str">
        <f>LEFT(Table1[[#This Row],[Category and Sub-Category]],FIND("/",Table1[[#This Row],[Category and Sub-Category]])-1)</f>
        <v>games</v>
      </c>
      <c r="R1091" t="str">
        <f>RIGHT(Table1[[#This Row],[Category and Sub-Category]],LEN(Table1[[#This Row],[Category and Sub-Category]])-FIND("/",Table1[[#This Row],[Category and Sub-Category]]))</f>
        <v>video games</v>
      </c>
      <c r="S1091" s="13">
        <f>(((Table1[[#This Row],[launched_at]]/60)/60)/24)+DATE(1970,1,1)</f>
        <v>42151.189525462964</v>
      </c>
      <c r="T1091" s="13">
        <f>(((Table1[[#This Row],[deadline]]/60)/60)/24)+DATE(1970,1,1)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Table1[[#This Row],[pledged]]/Table1[[#This Row],[goal]]</f>
        <v>3.8464497269020693E-4</v>
      </c>
      <c r="P1092" s="8">
        <f>IFERROR(Table1[[#This Row],[pledged]]/Table1[[#This Row],[backers_count]],0)</f>
        <v>5</v>
      </c>
      <c r="Q1092" t="str">
        <f>LEFT(Table1[[#This Row],[Category and Sub-Category]],FIND("/",Table1[[#This Row],[Category and Sub-Category]])-1)</f>
        <v>games</v>
      </c>
      <c r="R1092" t="str">
        <f>RIGHT(Table1[[#This Row],[Category and Sub-Category]],LEN(Table1[[#This Row],[Category and Sub-Category]])-FIND("/",Table1[[#This Row],[Category and Sub-Category]]))</f>
        <v>video games</v>
      </c>
      <c r="S1092" s="13">
        <f>(((Table1[[#This Row],[launched_at]]/60)/60)/24)+DATE(1970,1,1)</f>
        <v>42123.185798611114</v>
      </c>
      <c r="T1092" s="13">
        <f>(((Table1[[#This Row],[deadline]]/60)/60)/24)+DATE(1970,1,1)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Table1[[#This Row],[pledged]]/Table1[[#This Row],[goal]]</f>
        <v>0.125</v>
      </c>
      <c r="P1093" s="8">
        <f>IFERROR(Table1[[#This Row],[pledged]]/Table1[[#This Row],[backers_count]],0)</f>
        <v>12.5</v>
      </c>
      <c r="Q1093" t="str">
        <f>LEFT(Table1[[#This Row],[Category and Sub-Category]],FIND("/",Table1[[#This Row],[Category and Sub-Category]])-1)</f>
        <v>games</v>
      </c>
      <c r="R1093" t="str">
        <f>RIGHT(Table1[[#This Row],[Category and Sub-Category]],LEN(Table1[[#This Row],[Category and Sub-Category]])-FIND("/",Table1[[#This Row],[Category and Sub-Category]]))</f>
        <v>video games</v>
      </c>
      <c r="S1093" s="13">
        <f>(((Table1[[#This Row],[launched_at]]/60)/60)/24)+DATE(1970,1,1)</f>
        <v>42440.820277777777</v>
      </c>
      <c r="T1093" s="13">
        <f>(((Table1[[#This Row],[deadline]]/60)/60)/24)+DATE(1970,1,1)</f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Table1[[#This Row],[pledged]]/Table1[[#This Row],[goal]]</f>
        <v>1.0500000000000001E-2</v>
      </c>
      <c r="P1094" s="8">
        <f>IFERROR(Table1[[#This Row],[pledged]]/Table1[[#This Row],[backers_count]],0)</f>
        <v>3</v>
      </c>
      <c r="Q1094" t="str">
        <f>LEFT(Table1[[#This Row],[Category and Sub-Category]],FIND("/",Table1[[#This Row],[Category and Sub-Category]])-1)</f>
        <v>games</v>
      </c>
      <c r="R1094" t="str">
        <f>RIGHT(Table1[[#This Row],[Category and Sub-Category]],LEN(Table1[[#This Row],[Category and Sub-Category]])-FIND("/",Table1[[#This Row],[Category and Sub-Category]]))</f>
        <v>video games</v>
      </c>
      <c r="S1094" s="13">
        <f>(((Table1[[#This Row],[launched_at]]/60)/60)/24)+DATE(1970,1,1)</f>
        <v>41250.025902777779</v>
      </c>
      <c r="T1094" s="13">
        <f>(((Table1[[#This Row],[deadline]]/60)/60)/24)+DATE(1970,1,1)</f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Table1[[#This Row],[pledged]]/Table1[[#This Row],[goal]]</f>
        <v>0.14083333333333334</v>
      </c>
      <c r="P1095" s="8">
        <f>IFERROR(Table1[[#This Row],[pledged]]/Table1[[#This Row],[backers_count]],0)</f>
        <v>10.5625</v>
      </c>
      <c r="Q1095" t="str">
        <f>LEFT(Table1[[#This Row],[Category and Sub-Category]],FIND("/",Table1[[#This Row],[Category and Sub-Category]])-1)</f>
        <v>games</v>
      </c>
      <c r="R1095" t="str">
        <f>RIGHT(Table1[[#This Row],[Category and Sub-Category]],LEN(Table1[[#This Row],[Category and Sub-Category]])-FIND("/",Table1[[#This Row],[Category and Sub-Category]]))</f>
        <v>video games</v>
      </c>
      <c r="S1095" s="13">
        <f>(((Table1[[#This Row],[launched_at]]/60)/60)/24)+DATE(1970,1,1)</f>
        <v>42396.973807870367</v>
      </c>
      <c r="T1095" s="13">
        <f>(((Table1[[#This Row],[deadline]]/60)/60)/24)+DATE(1970,1,1)</f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Table1[[#This Row],[pledged]]/Table1[[#This Row],[goal]]</f>
        <v>0.18300055555555556</v>
      </c>
      <c r="P1096" s="8">
        <f>IFERROR(Table1[[#This Row],[pledged]]/Table1[[#This Row],[backers_count]],0)</f>
        <v>122.00037037037038</v>
      </c>
      <c r="Q1096" t="str">
        <f>LEFT(Table1[[#This Row],[Category and Sub-Category]],FIND("/",Table1[[#This Row],[Category and Sub-Category]])-1)</f>
        <v>games</v>
      </c>
      <c r="R1096" t="str">
        <f>RIGHT(Table1[[#This Row],[Category and Sub-Category]],LEN(Table1[[#This Row],[Category and Sub-Category]])-FIND("/",Table1[[#This Row],[Category and Sub-Category]]))</f>
        <v>video games</v>
      </c>
      <c r="S1096" s="13">
        <f>(((Table1[[#This Row],[launched_at]]/60)/60)/24)+DATE(1970,1,1)</f>
        <v>40795.713344907403</v>
      </c>
      <c r="T1096" s="13">
        <f>(((Table1[[#This Row],[deadline]]/60)/60)/24)+DATE(1970,1,1)</f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Table1[[#This Row],[pledged]]/Table1[[#This Row],[goal]]</f>
        <v>5.0347999999999997E-2</v>
      </c>
      <c r="P1097" s="8">
        <f>IFERROR(Table1[[#This Row],[pledged]]/Table1[[#This Row],[backers_count]],0)</f>
        <v>267.80851063829789</v>
      </c>
      <c r="Q1097" t="str">
        <f>LEFT(Table1[[#This Row],[Category and Sub-Category]],FIND("/",Table1[[#This Row],[Category and Sub-Category]])-1)</f>
        <v>games</v>
      </c>
      <c r="R1097" t="str">
        <f>RIGHT(Table1[[#This Row],[Category and Sub-Category]],LEN(Table1[[#This Row],[Category and Sub-Category]])-FIND("/",Table1[[#This Row],[Category and Sub-Category]]))</f>
        <v>video games</v>
      </c>
      <c r="S1097" s="13">
        <f>(((Table1[[#This Row],[launched_at]]/60)/60)/24)+DATE(1970,1,1)</f>
        <v>41486.537268518521</v>
      </c>
      <c r="T1097" s="13">
        <f>(((Table1[[#This Row],[deadline]]/60)/60)/24)+DATE(1970,1,1)</f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Table1[[#This Row],[pledged]]/Table1[[#This Row],[goal]]</f>
        <v>0.17933333333333334</v>
      </c>
      <c r="P1098" s="8">
        <f>IFERROR(Table1[[#This Row],[pledged]]/Table1[[#This Row],[backers_count]],0)</f>
        <v>74.206896551724142</v>
      </c>
      <c r="Q1098" t="str">
        <f>LEFT(Table1[[#This Row],[Category and Sub-Category]],FIND("/",Table1[[#This Row],[Category and Sub-Category]])-1)</f>
        <v>games</v>
      </c>
      <c r="R1098" t="str">
        <f>RIGHT(Table1[[#This Row],[Category and Sub-Category]],LEN(Table1[[#This Row],[Category and Sub-Category]])-FIND("/",Table1[[#This Row],[Category and Sub-Category]]))</f>
        <v>video games</v>
      </c>
      <c r="S1098" s="13">
        <f>(((Table1[[#This Row],[launched_at]]/60)/60)/24)+DATE(1970,1,1)</f>
        <v>41885.51798611111</v>
      </c>
      <c r="T1098" s="13">
        <f>(((Table1[[#This Row],[deadline]]/60)/60)/24)+DATE(1970,1,1)</f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Table1[[#This Row],[pledged]]/Table1[[#This Row],[goal]]</f>
        <v>4.6999999999999999E-4</v>
      </c>
      <c r="P1099" s="8">
        <f>IFERROR(Table1[[#This Row],[pledged]]/Table1[[#This Row],[backers_count]],0)</f>
        <v>6.7142857142857144</v>
      </c>
      <c r="Q1099" t="str">
        <f>LEFT(Table1[[#This Row],[Category and Sub-Category]],FIND("/",Table1[[#This Row],[Category and Sub-Category]])-1)</f>
        <v>games</v>
      </c>
      <c r="R1099" t="str">
        <f>RIGHT(Table1[[#This Row],[Category and Sub-Category]],LEN(Table1[[#This Row],[Category and Sub-Category]])-FIND("/",Table1[[#This Row],[Category and Sub-Category]]))</f>
        <v>video games</v>
      </c>
      <c r="S1099" s="13">
        <f>(((Table1[[#This Row],[launched_at]]/60)/60)/24)+DATE(1970,1,1)</f>
        <v>41660.792557870373</v>
      </c>
      <c r="T1099" s="13">
        <f>(((Table1[[#This Row],[deadline]]/60)/60)/24)+DATE(1970,1,1)</f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Table1[[#This Row],[pledged]]/Table1[[#This Row],[goal]]</f>
        <v>7.2120000000000004E-2</v>
      </c>
      <c r="P1100" s="8">
        <f>IFERROR(Table1[[#This Row],[pledged]]/Table1[[#This Row],[backers_count]],0)</f>
        <v>81.954545454545453</v>
      </c>
      <c r="Q1100" t="str">
        <f>LEFT(Table1[[#This Row],[Category and Sub-Category]],FIND("/",Table1[[#This Row],[Category and Sub-Category]])-1)</f>
        <v>games</v>
      </c>
      <c r="R1100" t="str">
        <f>RIGHT(Table1[[#This Row],[Category and Sub-Category]],LEN(Table1[[#This Row],[Category and Sub-Category]])-FIND("/",Table1[[#This Row],[Category and Sub-Category]]))</f>
        <v>video games</v>
      </c>
      <c r="S1100" s="13">
        <f>(((Table1[[#This Row],[launched_at]]/60)/60)/24)+DATE(1970,1,1)</f>
        <v>41712.762673611112</v>
      </c>
      <c r="T1100" s="13">
        <f>(((Table1[[#This Row],[deadline]]/60)/60)/24)+DATE(1970,1,1)</f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Table1[[#This Row],[pledged]]/Table1[[#This Row],[goal]]</f>
        <v>5.0000000000000001E-3</v>
      </c>
      <c r="P1101" s="8">
        <f>IFERROR(Table1[[#This Row],[pledged]]/Table1[[#This Row],[backers_count]],0)</f>
        <v>25</v>
      </c>
      <c r="Q1101" t="str">
        <f>LEFT(Table1[[#This Row],[Category and Sub-Category]],FIND("/",Table1[[#This Row],[Category and Sub-Category]])-1)</f>
        <v>games</v>
      </c>
      <c r="R1101" t="str">
        <f>RIGHT(Table1[[#This Row],[Category and Sub-Category]],LEN(Table1[[#This Row],[Category and Sub-Category]])-FIND("/",Table1[[#This Row],[Category and Sub-Category]]))</f>
        <v>video games</v>
      </c>
      <c r="S1101" s="13">
        <f>(((Table1[[#This Row],[launched_at]]/60)/60)/24)+DATE(1970,1,1)</f>
        <v>42107.836435185185</v>
      </c>
      <c r="T1101" s="13">
        <f>(((Table1[[#This Row],[deadline]]/60)/60)/24)+DATE(1970,1,1)</f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Table1[[#This Row],[pledged]]/Table1[[#This Row],[goal]]</f>
        <v>2.5000000000000001E-2</v>
      </c>
      <c r="P1102" s="8">
        <f>IFERROR(Table1[[#This Row],[pledged]]/Table1[[#This Row],[backers_count]],0)</f>
        <v>10</v>
      </c>
      <c r="Q1102" t="str">
        <f>LEFT(Table1[[#This Row],[Category and Sub-Category]],FIND("/",Table1[[#This Row],[Category and Sub-Category]])-1)</f>
        <v>games</v>
      </c>
      <c r="R1102" t="str">
        <f>RIGHT(Table1[[#This Row],[Category and Sub-Category]],LEN(Table1[[#This Row],[Category and Sub-Category]])-FIND("/",Table1[[#This Row],[Category and Sub-Category]]))</f>
        <v>video games</v>
      </c>
      <c r="S1102" s="13">
        <f>(((Table1[[#This Row],[launched_at]]/60)/60)/24)+DATE(1970,1,1)</f>
        <v>42384.110775462963</v>
      </c>
      <c r="T1102" s="13">
        <f>(((Table1[[#This Row],[deadline]]/60)/60)/24)+DATE(1970,1,1)</f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Table1[[#This Row],[pledged]]/Table1[[#This Row],[goal]]</f>
        <v>4.0999999999999999E-4</v>
      </c>
      <c r="P1103" s="8">
        <f>IFERROR(Table1[[#This Row],[pledged]]/Table1[[#This Row],[backers_count]],0)</f>
        <v>6.833333333333333</v>
      </c>
      <c r="Q1103" t="str">
        <f>LEFT(Table1[[#This Row],[Category and Sub-Category]],FIND("/",Table1[[#This Row],[Category and Sub-Category]])-1)</f>
        <v>games</v>
      </c>
      <c r="R1103" t="str">
        <f>RIGHT(Table1[[#This Row],[Category and Sub-Category]],LEN(Table1[[#This Row],[Category and Sub-Category]])-FIND("/",Table1[[#This Row],[Category and Sub-Category]]))</f>
        <v>video games</v>
      </c>
      <c r="S1103" s="13">
        <f>(((Table1[[#This Row],[launched_at]]/60)/60)/24)+DATE(1970,1,1)</f>
        <v>42538.77243055556</v>
      </c>
      <c r="T1103" s="13">
        <f>(((Table1[[#This Row],[deadline]]/60)/60)/24)+DATE(1970,1,1)</f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Table1[[#This Row],[pledged]]/Table1[[#This Row],[goal]]</f>
        <v>5.3124999999999999E-2</v>
      </c>
      <c r="P1104" s="8">
        <f>IFERROR(Table1[[#This Row],[pledged]]/Table1[[#This Row],[backers_count]],0)</f>
        <v>17.708333333333332</v>
      </c>
      <c r="Q1104" t="str">
        <f>LEFT(Table1[[#This Row],[Category and Sub-Category]],FIND("/",Table1[[#This Row],[Category and Sub-Category]])-1)</f>
        <v>games</v>
      </c>
      <c r="R1104" t="str">
        <f>RIGHT(Table1[[#This Row],[Category and Sub-Category]],LEN(Table1[[#This Row],[Category and Sub-Category]])-FIND("/",Table1[[#This Row],[Category and Sub-Category]]))</f>
        <v>video games</v>
      </c>
      <c r="S1104" s="13">
        <f>(((Table1[[#This Row],[launched_at]]/60)/60)/24)+DATE(1970,1,1)</f>
        <v>41577.045428240745</v>
      </c>
      <c r="T1104" s="13">
        <f>(((Table1[[#This Row],[deadline]]/60)/60)/24)+DATE(1970,1,1)</f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Table1[[#This Row],[pledged]]/Table1[[#This Row],[goal]]</f>
        <v>1.6199999999999999E-2</v>
      </c>
      <c r="P1105" s="8">
        <f>IFERROR(Table1[[#This Row],[pledged]]/Table1[[#This Row],[backers_count]],0)</f>
        <v>16.2</v>
      </c>
      <c r="Q1105" t="str">
        <f>LEFT(Table1[[#This Row],[Category and Sub-Category]],FIND("/",Table1[[#This Row],[Category and Sub-Category]])-1)</f>
        <v>games</v>
      </c>
      <c r="R1105" t="str">
        <f>RIGHT(Table1[[#This Row],[Category and Sub-Category]],LEN(Table1[[#This Row],[Category and Sub-Category]])-FIND("/",Table1[[#This Row],[Category and Sub-Category]]))</f>
        <v>video games</v>
      </c>
      <c r="S1105" s="13">
        <f>(((Table1[[#This Row],[launched_at]]/60)/60)/24)+DATE(1970,1,1)</f>
        <v>42479.22210648148</v>
      </c>
      <c r="T1105" s="13">
        <f>(((Table1[[#This Row],[deadline]]/60)/60)/24)+DATE(1970,1,1)</f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Table1[[#This Row],[pledged]]/Table1[[#This Row],[goal]]</f>
        <v>4.9516666666666667E-2</v>
      </c>
      <c r="P1106" s="8">
        <f>IFERROR(Table1[[#This Row],[pledged]]/Table1[[#This Row],[backers_count]],0)</f>
        <v>80.297297297297291</v>
      </c>
      <c r="Q1106" t="str">
        <f>LEFT(Table1[[#This Row],[Category and Sub-Category]],FIND("/",Table1[[#This Row],[Category and Sub-Category]])-1)</f>
        <v>games</v>
      </c>
      <c r="R1106" t="str">
        <f>RIGHT(Table1[[#This Row],[Category and Sub-Category]],LEN(Table1[[#This Row],[Category and Sub-Category]])-FIND("/",Table1[[#This Row],[Category and Sub-Category]]))</f>
        <v>video games</v>
      </c>
      <c r="S1106" s="13">
        <f>(((Table1[[#This Row],[launched_at]]/60)/60)/24)+DATE(1970,1,1)</f>
        <v>41771.40996527778</v>
      </c>
      <c r="T1106" s="13">
        <f>(((Table1[[#This Row],[deadline]]/60)/60)/24)+DATE(1970,1,1)</f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Table1[[#This Row],[pledged]]/Table1[[#This Row],[goal]]</f>
        <v>1.5900000000000001E-3</v>
      </c>
      <c r="P1107" s="8">
        <f>IFERROR(Table1[[#This Row],[pledged]]/Table1[[#This Row],[backers_count]],0)</f>
        <v>71.55</v>
      </c>
      <c r="Q1107" t="str">
        <f>LEFT(Table1[[#This Row],[Category and Sub-Category]],FIND("/",Table1[[#This Row],[Category and Sub-Category]])-1)</f>
        <v>games</v>
      </c>
      <c r="R1107" t="str">
        <f>RIGHT(Table1[[#This Row],[Category and Sub-Category]],LEN(Table1[[#This Row],[Category and Sub-Category]])-FIND("/",Table1[[#This Row],[Category and Sub-Category]]))</f>
        <v>video games</v>
      </c>
      <c r="S1107" s="13">
        <f>(((Table1[[#This Row],[launched_at]]/60)/60)/24)+DATE(1970,1,1)</f>
        <v>41692.135729166665</v>
      </c>
      <c r="T1107" s="13">
        <f>(((Table1[[#This Row],[deadline]]/60)/60)/24)+DATE(1970,1,1)</f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Table1[[#This Row],[pledged]]/Table1[[#This Row],[goal]]</f>
        <v>0.41249999999999998</v>
      </c>
      <c r="P1108" s="8">
        <f>IFERROR(Table1[[#This Row],[pledged]]/Table1[[#This Row],[backers_count]],0)</f>
        <v>23.571428571428573</v>
      </c>
      <c r="Q1108" t="str">
        <f>LEFT(Table1[[#This Row],[Category and Sub-Category]],FIND("/",Table1[[#This Row],[Category and Sub-Category]])-1)</f>
        <v>games</v>
      </c>
      <c r="R1108" t="str">
        <f>RIGHT(Table1[[#This Row],[Category and Sub-Category]],LEN(Table1[[#This Row],[Category and Sub-Category]])-FIND("/",Table1[[#This Row],[Category and Sub-Category]]))</f>
        <v>video games</v>
      </c>
      <c r="S1108" s="13">
        <f>(((Table1[[#This Row],[launched_at]]/60)/60)/24)+DATE(1970,1,1)</f>
        <v>40973.740451388891</v>
      </c>
      <c r="T1108" s="13">
        <f>(((Table1[[#This Row],[deadline]]/60)/60)/24)+DATE(1970,1,1)</f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Table1[[#This Row],[pledged]]/Table1[[#This Row],[goal]]</f>
        <v>0</v>
      </c>
      <c r="P1109" s="8">
        <f>IFERROR(Table1[[#This Row],[pledged]]/Table1[[#This Row],[backers_count]],0)</f>
        <v>0</v>
      </c>
      <c r="Q1109" t="str">
        <f>LEFT(Table1[[#This Row],[Category and Sub-Category]],FIND("/",Table1[[#This Row],[Category and Sub-Category]])-1)</f>
        <v>games</v>
      </c>
      <c r="R1109" t="str">
        <f>RIGHT(Table1[[#This Row],[Category and Sub-Category]],LEN(Table1[[#This Row],[Category and Sub-Category]])-FIND("/",Table1[[#This Row],[Category and Sub-Category]]))</f>
        <v>video games</v>
      </c>
      <c r="S1109" s="13">
        <f>(((Table1[[#This Row],[launched_at]]/60)/60)/24)+DATE(1970,1,1)</f>
        <v>41813.861388888887</v>
      </c>
      <c r="T1109" s="13">
        <f>(((Table1[[#This Row],[deadline]]/60)/60)/24)+DATE(1970,1,1)</f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Table1[[#This Row],[pledged]]/Table1[[#This Row],[goal]]</f>
        <v>2.93E-2</v>
      </c>
      <c r="P1110" s="8">
        <f>IFERROR(Table1[[#This Row],[pledged]]/Table1[[#This Row],[backers_count]],0)</f>
        <v>34.88095238095238</v>
      </c>
      <c r="Q1110" t="str">
        <f>LEFT(Table1[[#This Row],[Category and Sub-Category]],FIND("/",Table1[[#This Row],[Category and Sub-Category]])-1)</f>
        <v>games</v>
      </c>
      <c r="R1110" t="str">
        <f>RIGHT(Table1[[#This Row],[Category and Sub-Category]],LEN(Table1[[#This Row],[Category and Sub-Category]])-FIND("/",Table1[[#This Row],[Category and Sub-Category]]))</f>
        <v>video games</v>
      </c>
      <c r="S1110" s="13">
        <f>(((Table1[[#This Row],[launched_at]]/60)/60)/24)+DATE(1970,1,1)</f>
        <v>40952.636979166666</v>
      </c>
      <c r="T1110" s="13">
        <f>(((Table1[[#This Row],[deadline]]/60)/60)/24)+DATE(1970,1,1)</f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Table1[[#This Row],[pledged]]/Table1[[#This Row],[goal]]</f>
        <v>4.4999999999999997E-3</v>
      </c>
      <c r="P1111" s="8">
        <f>IFERROR(Table1[[#This Row],[pledged]]/Table1[[#This Row],[backers_count]],0)</f>
        <v>15</v>
      </c>
      <c r="Q1111" t="str">
        <f>LEFT(Table1[[#This Row],[Category and Sub-Category]],FIND("/",Table1[[#This Row],[Category and Sub-Category]])-1)</f>
        <v>games</v>
      </c>
      <c r="R1111" t="str">
        <f>RIGHT(Table1[[#This Row],[Category and Sub-Category]],LEN(Table1[[#This Row],[Category and Sub-Category]])-FIND("/",Table1[[#This Row],[Category and Sub-Category]]))</f>
        <v>video games</v>
      </c>
      <c r="S1111" s="13">
        <f>(((Table1[[#This Row],[launched_at]]/60)/60)/24)+DATE(1970,1,1)</f>
        <v>42662.752199074079</v>
      </c>
      <c r="T1111" s="13">
        <f>(((Table1[[#This Row],[deadline]]/60)/60)/24)+DATE(1970,1,1)</f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Table1[[#This Row],[pledged]]/Table1[[#This Row],[goal]]</f>
        <v>5.1000000000000004E-3</v>
      </c>
      <c r="P1112" s="8">
        <f>IFERROR(Table1[[#This Row],[pledged]]/Table1[[#This Row],[backers_count]],0)</f>
        <v>23.181818181818183</v>
      </c>
      <c r="Q1112" t="str">
        <f>LEFT(Table1[[#This Row],[Category and Sub-Category]],FIND("/",Table1[[#This Row],[Category and Sub-Category]])-1)</f>
        <v>games</v>
      </c>
      <c r="R1112" t="str">
        <f>RIGHT(Table1[[#This Row],[Category and Sub-Category]],LEN(Table1[[#This Row],[Category and Sub-Category]])-FIND("/",Table1[[#This Row],[Category and Sub-Category]]))</f>
        <v>video games</v>
      </c>
      <c r="S1112" s="13">
        <f>(((Table1[[#This Row],[launched_at]]/60)/60)/24)+DATE(1970,1,1)</f>
        <v>41220.933124999996</v>
      </c>
      <c r="T1112" s="13">
        <f>(((Table1[[#This Row],[deadline]]/60)/60)/24)+DATE(1970,1,1)</f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Table1[[#This Row],[pledged]]/Table1[[#This Row],[goal]]</f>
        <v>4.0000000000000002E-4</v>
      </c>
      <c r="P1113" s="8">
        <f>IFERROR(Table1[[#This Row],[pledged]]/Table1[[#This Row],[backers_count]],0)</f>
        <v>1</v>
      </c>
      <c r="Q1113" t="str">
        <f>LEFT(Table1[[#This Row],[Category and Sub-Category]],FIND("/",Table1[[#This Row],[Category and Sub-Category]])-1)</f>
        <v>games</v>
      </c>
      <c r="R1113" t="str">
        <f>RIGHT(Table1[[#This Row],[Category and Sub-Category]],LEN(Table1[[#This Row],[Category and Sub-Category]])-FIND("/",Table1[[#This Row],[Category and Sub-Category]]))</f>
        <v>video games</v>
      </c>
      <c r="S1113" s="13">
        <f>(((Table1[[#This Row],[launched_at]]/60)/60)/24)+DATE(1970,1,1)</f>
        <v>42347.203587962969</v>
      </c>
      <c r="T1113" s="13">
        <f>(((Table1[[#This Row],[deadline]]/60)/60)/24)+DATE(1970,1,1)</f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Table1[[#This Row],[pledged]]/Table1[[#This Row],[goal]]</f>
        <v>0.35537409090909089</v>
      </c>
      <c r="P1114" s="8">
        <f>IFERROR(Table1[[#This Row],[pledged]]/Table1[[#This Row],[backers_count]],0)</f>
        <v>100.23371794871794</v>
      </c>
      <c r="Q1114" t="str">
        <f>LEFT(Table1[[#This Row],[Category and Sub-Category]],FIND("/",Table1[[#This Row],[Category and Sub-Category]])-1)</f>
        <v>games</v>
      </c>
      <c r="R1114" t="str">
        <f>RIGHT(Table1[[#This Row],[Category and Sub-Category]],LEN(Table1[[#This Row],[Category and Sub-Category]])-FIND("/",Table1[[#This Row],[Category and Sub-Category]]))</f>
        <v>video games</v>
      </c>
      <c r="S1114" s="13">
        <f>(((Table1[[#This Row],[launched_at]]/60)/60)/24)+DATE(1970,1,1)</f>
        <v>41963.759386574078</v>
      </c>
      <c r="T1114" s="13">
        <f>(((Table1[[#This Row],[deadline]]/60)/60)/24)+DATE(1970,1,1)</f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Table1[[#This Row],[pledged]]/Table1[[#This Row],[goal]]</f>
        <v>5.0000000000000001E-3</v>
      </c>
      <c r="P1115" s="8">
        <f>IFERROR(Table1[[#This Row],[pledged]]/Table1[[#This Row],[backers_count]],0)</f>
        <v>5</v>
      </c>
      <c r="Q1115" t="str">
        <f>LEFT(Table1[[#This Row],[Category and Sub-Category]],FIND("/",Table1[[#This Row],[Category and Sub-Category]])-1)</f>
        <v>games</v>
      </c>
      <c r="R1115" t="str">
        <f>RIGHT(Table1[[#This Row],[Category and Sub-Category]],LEN(Table1[[#This Row],[Category and Sub-Category]])-FIND("/",Table1[[#This Row],[Category and Sub-Category]]))</f>
        <v>video games</v>
      </c>
      <c r="S1115" s="13">
        <f>(((Table1[[#This Row],[launched_at]]/60)/60)/24)+DATE(1970,1,1)</f>
        <v>41835.977083333331</v>
      </c>
      <c r="T1115" s="13">
        <f>(((Table1[[#This Row],[deadline]]/60)/60)/24)+DATE(1970,1,1)</f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Table1[[#This Row],[pledged]]/Table1[[#This Row],[goal]]</f>
        <v>1.6666666666666668E-3</v>
      </c>
      <c r="P1116" s="8">
        <f>IFERROR(Table1[[#This Row],[pledged]]/Table1[[#This Row],[backers_count]],0)</f>
        <v>3.3333333333333335</v>
      </c>
      <c r="Q1116" t="str">
        <f>LEFT(Table1[[#This Row],[Category and Sub-Category]],FIND("/",Table1[[#This Row],[Category and Sub-Category]])-1)</f>
        <v>games</v>
      </c>
      <c r="R1116" t="str">
        <f>RIGHT(Table1[[#This Row],[Category and Sub-Category]],LEN(Table1[[#This Row],[Category and Sub-Category]])-FIND("/",Table1[[#This Row],[Category and Sub-Category]]))</f>
        <v>video games</v>
      </c>
      <c r="S1116" s="13">
        <f>(((Table1[[#This Row],[launched_at]]/60)/60)/24)+DATE(1970,1,1)</f>
        <v>41526.345914351856</v>
      </c>
      <c r="T1116" s="13">
        <f>(((Table1[[#This Row],[deadline]]/60)/60)/24)+DATE(1970,1,1)</f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Table1[[#This Row],[pledged]]/Table1[[#This Row],[goal]]</f>
        <v>1.325E-3</v>
      </c>
      <c r="P1117" s="8">
        <f>IFERROR(Table1[[#This Row],[pledged]]/Table1[[#This Row],[backers_count]],0)</f>
        <v>13.25</v>
      </c>
      <c r="Q1117" t="str">
        <f>LEFT(Table1[[#This Row],[Category and Sub-Category]],FIND("/",Table1[[#This Row],[Category and Sub-Category]])-1)</f>
        <v>games</v>
      </c>
      <c r="R1117" t="str">
        <f>RIGHT(Table1[[#This Row],[Category and Sub-Category]],LEN(Table1[[#This Row],[Category and Sub-Category]])-FIND("/",Table1[[#This Row],[Category and Sub-Category]]))</f>
        <v>video games</v>
      </c>
      <c r="S1117" s="13">
        <f>(((Table1[[#This Row],[launched_at]]/60)/60)/24)+DATE(1970,1,1)</f>
        <v>42429.695543981477</v>
      </c>
      <c r="T1117" s="13">
        <f>(((Table1[[#This Row],[deadline]]/60)/60)/24)+DATE(1970,1,1)</f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Table1[[#This Row],[pledged]]/Table1[[#This Row],[goal]]</f>
        <v>3.5704000000000004E-4</v>
      </c>
      <c r="P1118" s="8">
        <f>IFERROR(Table1[[#This Row],[pledged]]/Table1[[#This Row],[backers_count]],0)</f>
        <v>17.852</v>
      </c>
      <c r="Q1118" t="str">
        <f>LEFT(Table1[[#This Row],[Category and Sub-Category]],FIND("/",Table1[[#This Row],[Category and Sub-Category]])-1)</f>
        <v>games</v>
      </c>
      <c r="R1118" t="str">
        <f>RIGHT(Table1[[#This Row],[Category and Sub-Category]],LEN(Table1[[#This Row],[Category and Sub-Category]])-FIND("/",Table1[[#This Row],[Category and Sub-Category]]))</f>
        <v>video games</v>
      </c>
      <c r="S1118" s="13">
        <f>(((Table1[[#This Row],[launched_at]]/60)/60)/24)+DATE(1970,1,1)</f>
        <v>41009.847314814811</v>
      </c>
      <c r="T1118" s="13">
        <f>(((Table1[[#This Row],[deadline]]/60)/60)/24)+DATE(1970,1,1)</f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Table1[[#This Row],[pledged]]/Table1[[#This Row],[goal]]</f>
        <v>8.3000000000000004E-2</v>
      </c>
      <c r="P1119" s="8">
        <f>IFERROR(Table1[[#This Row],[pledged]]/Table1[[#This Row],[backers_count]],0)</f>
        <v>10.375</v>
      </c>
      <c r="Q1119" t="str">
        <f>LEFT(Table1[[#This Row],[Category and Sub-Category]],FIND("/",Table1[[#This Row],[Category and Sub-Category]])-1)</f>
        <v>games</v>
      </c>
      <c r="R1119" t="str">
        <f>RIGHT(Table1[[#This Row],[Category and Sub-Category]],LEN(Table1[[#This Row],[Category and Sub-Category]])-FIND("/",Table1[[#This Row],[Category and Sub-Category]]))</f>
        <v>video games</v>
      </c>
      <c r="S1119" s="13">
        <f>(((Table1[[#This Row],[launched_at]]/60)/60)/24)+DATE(1970,1,1)</f>
        <v>42333.598530092597</v>
      </c>
      <c r="T1119" s="13">
        <f>(((Table1[[#This Row],[deadline]]/60)/60)/24)+DATE(1970,1,1)</f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Table1[[#This Row],[pledged]]/Table1[[#This Row],[goal]]</f>
        <v>2.4222222222222221E-2</v>
      </c>
      <c r="P1120" s="8">
        <f>IFERROR(Table1[[#This Row],[pledged]]/Table1[[#This Row],[backers_count]],0)</f>
        <v>36.333333333333336</v>
      </c>
      <c r="Q1120" t="str">
        <f>LEFT(Table1[[#This Row],[Category and Sub-Category]],FIND("/",Table1[[#This Row],[Category and Sub-Category]])-1)</f>
        <v>games</v>
      </c>
      <c r="R1120" t="str">
        <f>RIGHT(Table1[[#This Row],[Category and Sub-Category]],LEN(Table1[[#This Row],[Category and Sub-Category]])-FIND("/",Table1[[#This Row],[Category and Sub-Category]]))</f>
        <v>video games</v>
      </c>
      <c r="S1120" s="13">
        <f>(((Table1[[#This Row],[launched_at]]/60)/60)/24)+DATE(1970,1,1)</f>
        <v>41704.16642361111</v>
      </c>
      <c r="T1120" s="13">
        <f>(((Table1[[#This Row],[deadline]]/60)/60)/24)+DATE(1970,1,1)</f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Table1[[#This Row],[pledged]]/Table1[[#This Row],[goal]]</f>
        <v>2.3809523809523812E-3</v>
      </c>
      <c r="P1121" s="8">
        <f>IFERROR(Table1[[#This Row],[pledged]]/Table1[[#This Row],[backers_count]],0)</f>
        <v>5</v>
      </c>
      <c r="Q1121" t="str">
        <f>LEFT(Table1[[#This Row],[Category and Sub-Category]],FIND("/",Table1[[#This Row],[Category and Sub-Category]])-1)</f>
        <v>games</v>
      </c>
      <c r="R1121" t="str">
        <f>RIGHT(Table1[[#This Row],[Category and Sub-Category]],LEN(Table1[[#This Row],[Category and Sub-Category]])-FIND("/",Table1[[#This Row],[Category and Sub-Category]]))</f>
        <v>video games</v>
      </c>
      <c r="S1121" s="13">
        <f>(((Table1[[#This Row],[launched_at]]/60)/60)/24)+DATE(1970,1,1)</f>
        <v>41722.792407407411</v>
      </c>
      <c r="T1121" s="13">
        <f>(((Table1[[#This Row],[deadline]]/60)/60)/24)+DATE(1970,1,1)</f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Table1[[#This Row],[pledged]]/Table1[[#This Row],[goal]]</f>
        <v>0</v>
      </c>
      <c r="P1122" s="8">
        <f>IFERROR(Table1[[#This Row],[pledged]]/Table1[[#This Row],[backers_count]],0)</f>
        <v>0</v>
      </c>
      <c r="Q1122" t="str">
        <f>LEFT(Table1[[#This Row],[Category and Sub-Category]],FIND("/",Table1[[#This Row],[Category and Sub-Category]])-1)</f>
        <v>games</v>
      </c>
      <c r="R1122" t="str">
        <f>RIGHT(Table1[[#This Row],[Category and Sub-Category]],LEN(Table1[[#This Row],[Category and Sub-Category]])-FIND("/",Table1[[#This Row],[Category and Sub-Category]]))</f>
        <v>video games</v>
      </c>
      <c r="S1122" s="13">
        <f>(((Table1[[#This Row],[launched_at]]/60)/60)/24)+DATE(1970,1,1)</f>
        <v>40799.872685185182</v>
      </c>
      <c r="T1122" s="13">
        <f>(((Table1[[#This Row],[deadline]]/60)/60)/24)+DATE(1970,1,1)</f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Table1[[#This Row],[pledged]]/Table1[[#This Row],[goal]]</f>
        <v>1.16E-4</v>
      </c>
      <c r="P1123" s="8">
        <f>IFERROR(Table1[[#This Row],[pledged]]/Table1[[#This Row],[backers_count]],0)</f>
        <v>5.8</v>
      </c>
      <c r="Q1123" t="str">
        <f>LEFT(Table1[[#This Row],[Category and Sub-Category]],FIND("/",Table1[[#This Row],[Category and Sub-Category]])-1)</f>
        <v>games</v>
      </c>
      <c r="R1123" t="str">
        <f>RIGHT(Table1[[#This Row],[Category and Sub-Category]],LEN(Table1[[#This Row],[Category and Sub-Category]])-FIND("/",Table1[[#This Row],[Category and Sub-Category]]))</f>
        <v>video games</v>
      </c>
      <c r="S1123" s="13">
        <f>(((Table1[[#This Row],[launched_at]]/60)/60)/24)+DATE(1970,1,1)</f>
        <v>42412.934212962966</v>
      </c>
      <c r="T1123" s="13">
        <f>(((Table1[[#This Row],[deadline]]/60)/60)/24)+DATE(1970,1,1)</f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Table1[[#This Row],[pledged]]/Table1[[#This Row],[goal]]</f>
        <v>0</v>
      </c>
      <c r="P1124" s="8">
        <f>IFERROR(Table1[[#This Row],[pledged]]/Table1[[#This Row],[backers_count]],0)</f>
        <v>0</v>
      </c>
      <c r="Q1124" t="str">
        <f>LEFT(Table1[[#This Row],[Category and Sub-Category]],FIND("/",Table1[[#This Row],[Category and Sub-Category]])-1)</f>
        <v>games</v>
      </c>
      <c r="R1124" t="str">
        <f>RIGHT(Table1[[#This Row],[Category and Sub-Category]],LEN(Table1[[#This Row],[Category and Sub-Category]])-FIND("/",Table1[[#This Row],[Category and Sub-Category]]))</f>
        <v>video games</v>
      </c>
      <c r="S1124" s="13">
        <f>(((Table1[[#This Row],[launched_at]]/60)/60)/24)+DATE(1970,1,1)</f>
        <v>41410.703993055555</v>
      </c>
      <c r="T1124" s="13">
        <f>(((Table1[[#This Row],[deadline]]/60)/60)/24)+DATE(1970,1,1)</f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Table1[[#This Row],[pledged]]/Table1[[#This Row],[goal]]</f>
        <v>2.2000000000000001E-3</v>
      </c>
      <c r="P1125" s="8">
        <f>IFERROR(Table1[[#This Row],[pledged]]/Table1[[#This Row],[backers_count]],0)</f>
        <v>3.6666666666666665</v>
      </c>
      <c r="Q1125" t="str">
        <f>LEFT(Table1[[#This Row],[Category and Sub-Category]],FIND("/",Table1[[#This Row],[Category and Sub-Category]])-1)</f>
        <v>games</v>
      </c>
      <c r="R1125" t="str">
        <f>RIGHT(Table1[[#This Row],[Category and Sub-Category]],LEN(Table1[[#This Row],[Category and Sub-Category]])-FIND("/",Table1[[#This Row],[Category and Sub-Category]]))</f>
        <v>video games</v>
      </c>
      <c r="S1125" s="13">
        <f>(((Table1[[#This Row],[launched_at]]/60)/60)/24)+DATE(1970,1,1)</f>
        <v>41718.5237037037</v>
      </c>
      <c r="T1125" s="13">
        <f>(((Table1[[#This Row],[deadline]]/60)/60)/24)+DATE(1970,1,1)</f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Table1[[#This Row],[pledged]]/Table1[[#This Row],[goal]]</f>
        <v>4.7222222222222223E-3</v>
      </c>
      <c r="P1126" s="8">
        <f>IFERROR(Table1[[#This Row],[pledged]]/Table1[[#This Row],[backers_count]],0)</f>
        <v>60.714285714285715</v>
      </c>
      <c r="Q1126" t="str">
        <f>LEFT(Table1[[#This Row],[Category and Sub-Category]],FIND("/",Table1[[#This Row],[Category and Sub-Category]])-1)</f>
        <v>games</v>
      </c>
      <c r="R1126" t="str">
        <f>RIGHT(Table1[[#This Row],[Category and Sub-Category]],LEN(Table1[[#This Row],[Category and Sub-Category]])-FIND("/",Table1[[#This Row],[Category and Sub-Category]]))</f>
        <v>mobile games</v>
      </c>
      <c r="S1126" s="13">
        <f>(((Table1[[#This Row],[launched_at]]/60)/60)/24)+DATE(1970,1,1)</f>
        <v>42094.667256944449</v>
      </c>
      <c r="T1126" s="13">
        <f>(((Table1[[#This Row],[deadline]]/60)/60)/24)+DATE(1970,1,1)</f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Table1[[#This Row],[pledged]]/Table1[[#This Row],[goal]]</f>
        <v>0</v>
      </c>
      <c r="P1127" s="8">
        <f>IFERROR(Table1[[#This Row],[pledged]]/Table1[[#This Row],[backers_count]],0)</f>
        <v>0</v>
      </c>
      <c r="Q1127" t="str">
        <f>LEFT(Table1[[#This Row],[Category and Sub-Category]],FIND("/",Table1[[#This Row],[Category and Sub-Category]])-1)</f>
        <v>games</v>
      </c>
      <c r="R1127" t="str">
        <f>RIGHT(Table1[[#This Row],[Category and Sub-Category]],LEN(Table1[[#This Row],[Category and Sub-Category]])-FIND("/",Table1[[#This Row],[Category and Sub-Category]]))</f>
        <v>mobile games</v>
      </c>
      <c r="S1127" s="13">
        <f>(((Table1[[#This Row],[launched_at]]/60)/60)/24)+DATE(1970,1,1)</f>
        <v>42212.624189814815</v>
      </c>
      <c r="T1127" s="13">
        <f>(((Table1[[#This Row],[deadline]]/60)/60)/24)+DATE(1970,1,1)</f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Table1[[#This Row],[pledged]]/Table1[[#This Row],[goal]]</f>
        <v>5.0000000000000001E-3</v>
      </c>
      <c r="P1128" s="8">
        <f>IFERROR(Table1[[#This Row],[pledged]]/Table1[[#This Row],[backers_count]],0)</f>
        <v>5</v>
      </c>
      <c r="Q1128" t="str">
        <f>LEFT(Table1[[#This Row],[Category and Sub-Category]],FIND("/",Table1[[#This Row],[Category and Sub-Category]])-1)</f>
        <v>games</v>
      </c>
      <c r="R1128" t="str">
        <f>RIGHT(Table1[[#This Row],[Category and Sub-Category]],LEN(Table1[[#This Row],[Category and Sub-Category]])-FIND("/",Table1[[#This Row],[Category and Sub-Category]]))</f>
        <v>mobile games</v>
      </c>
      <c r="S1128" s="13">
        <f>(((Table1[[#This Row],[launched_at]]/60)/60)/24)+DATE(1970,1,1)</f>
        <v>42535.327476851846</v>
      </c>
      <c r="T1128" s="13">
        <f>(((Table1[[#This Row],[deadline]]/60)/60)/24)+DATE(1970,1,1)</f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Table1[[#This Row],[pledged]]/Table1[[#This Row],[goal]]</f>
        <v>1.6714285714285713E-2</v>
      </c>
      <c r="P1129" s="8">
        <f>IFERROR(Table1[[#This Row],[pledged]]/Table1[[#This Row],[backers_count]],0)</f>
        <v>25.434782608695652</v>
      </c>
      <c r="Q1129" t="str">
        <f>LEFT(Table1[[#This Row],[Category and Sub-Category]],FIND("/",Table1[[#This Row],[Category and Sub-Category]])-1)</f>
        <v>games</v>
      </c>
      <c r="R1129" t="str">
        <f>RIGHT(Table1[[#This Row],[Category and Sub-Category]],LEN(Table1[[#This Row],[Category and Sub-Category]])-FIND("/",Table1[[#This Row],[Category and Sub-Category]]))</f>
        <v>mobile games</v>
      </c>
      <c r="S1129" s="13">
        <f>(((Table1[[#This Row],[launched_at]]/60)/60)/24)+DATE(1970,1,1)</f>
        <v>41926.854166666664</v>
      </c>
      <c r="T1129" s="13">
        <f>(((Table1[[#This Row],[deadline]]/60)/60)/24)+DATE(1970,1,1)</f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Table1[[#This Row],[pledged]]/Table1[[#This Row],[goal]]</f>
        <v>1E-3</v>
      </c>
      <c r="P1130" s="8">
        <f>IFERROR(Table1[[#This Row],[pledged]]/Table1[[#This Row],[backers_count]],0)</f>
        <v>1</v>
      </c>
      <c r="Q1130" t="str">
        <f>LEFT(Table1[[#This Row],[Category and Sub-Category]],FIND("/",Table1[[#This Row],[Category and Sub-Category]])-1)</f>
        <v>games</v>
      </c>
      <c r="R1130" t="str">
        <f>RIGHT(Table1[[#This Row],[Category and Sub-Category]],LEN(Table1[[#This Row],[Category and Sub-Category]])-FIND("/",Table1[[#This Row],[Category and Sub-Category]]))</f>
        <v>mobile games</v>
      </c>
      <c r="S1130" s="13">
        <f>(((Table1[[#This Row],[launched_at]]/60)/60)/24)+DATE(1970,1,1)</f>
        <v>41828.649502314816</v>
      </c>
      <c r="T1130" s="13">
        <f>(((Table1[[#This Row],[deadline]]/60)/60)/24)+DATE(1970,1,1)</f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Table1[[#This Row],[pledged]]/Table1[[#This Row],[goal]]</f>
        <v>1.0499999999999999E-3</v>
      </c>
      <c r="P1131" s="8">
        <f>IFERROR(Table1[[#This Row],[pledged]]/Table1[[#This Row],[backers_count]],0)</f>
        <v>10.5</v>
      </c>
      <c r="Q1131" t="str">
        <f>LEFT(Table1[[#This Row],[Category and Sub-Category]],FIND("/",Table1[[#This Row],[Category and Sub-Category]])-1)</f>
        <v>games</v>
      </c>
      <c r="R1131" t="str">
        <f>RIGHT(Table1[[#This Row],[Category and Sub-Category]],LEN(Table1[[#This Row],[Category and Sub-Category]])-FIND("/",Table1[[#This Row],[Category and Sub-Category]]))</f>
        <v>mobile games</v>
      </c>
      <c r="S1131" s="13">
        <f>(((Table1[[#This Row],[launched_at]]/60)/60)/24)+DATE(1970,1,1)</f>
        <v>42496.264965277776</v>
      </c>
      <c r="T1131" s="13">
        <f>(((Table1[[#This Row],[deadline]]/60)/60)/24)+DATE(1970,1,1)</f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Table1[[#This Row],[pledged]]/Table1[[#This Row],[goal]]</f>
        <v>2.2000000000000001E-3</v>
      </c>
      <c r="P1132" s="8">
        <f>IFERROR(Table1[[#This Row],[pledged]]/Table1[[#This Row],[backers_count]],0)</f>
        <v>3.6666666666666665</v>
      </c>
      <c r="Q1132" t="str">
        <f>LEFT(Table1[[#This Row],[Category and Sub-Category]],FIND("/",Table1[[#This Row],[Category and Sub-Category]])-1)</f>
        <v>games</v>
      </c>
      <c r="R1132" t="str">
        <f>RIGHT(Table1[[#This Row],[Category and Sub-Category]],LEN(Table1[[#This Row],[Category and Sub-Category]])-FIND("/",Table1[[#This Row],[Category and Sub-Category]]))</f>
        <v>mobile games</v>
      </c>
      <c r="S1132" s="13">
        <f>(((Table1[[#This Row],[launched_at]]/60)/60)/24)+DATE(1970,1,1)</f>
        <v>41908.996527777781</v>
      </c>
      <c r="T1132" s="13">
        <f>(((Table1[[#This Row],[deadline]]/60)/60)/24)+DATE(1970,1,1)</f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Table1[[#This Row],[pledged]]/Table1[[#This Row],[goal]]</f>
        <v>0</v>
      </c>
      <c r="P1133" s="8">
        <f>IFERROR(Table1[[#This Row],[pledged]]/Table1[[#This Row],[backers_count]],0)</f>
        <v>0</v>
      </c>
      <c r="Q1133" t="str">
        <f>LEFT(Table1[[#This Row],[Category and Sub-Category]],FIND("/",Table1[[#This Row],[Category and Sub-Category]])-1)</f>
        <v>games</v>
      </c>
      <c r="R1133" t="str">
        <f>RIGHT(Table1[[#This Row],[Category and Sub-Category]],LEN(Table1[[#This Row],[Category and Sub-Category]])-FIND("/",Table1[[#This Row],[Category and Sub-Category]]))</f>
        <v>mobile games</v>
      </c>
      <c r="S1133" s="13">
        <f>(((Table1[[#This Row],[launched_at]]/60)/60)/24)+DATE(1970,1,1)</f>
        <v>42332.908194444448</v>
      </c>
      <c r="T1133" s="13">
        <f>(((Table1[[#This Row],[deadline]]/60)/60)/24)+DATE(1970,1,1)</f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Table1[[#This Row],[pledged]]/Table1[[#This Row],[goal]]</f>
        <v>0.14380000000000001</v>
      </c>
      <c r="P1134" s="8">
        <f>IFERROR(Table1[[#This Row],[pledged]]/Table1[[#This Row],[backers_count]],0)</f>
        <v>110.61538461538461</v>
      </c>
      <c r="Q1134" t="str">
        <f>LEFT(Table1[[#This Row],[Category and Sub-Category]],FIND("/",Table1[[#This Row],[Category and Sub-Category]])-1)</f>
        <v>games</v>
      </c>
      <c r="R1134" t="str">
        <f>RIGHT(Table1[[#This Row],[Category and Sub-Category]],LEN(Table1[[#This Row],[Category and Sub-Category]])-FIND("/",Table1[[#This Row],[Category and Sub-Category]]))</f>
        <v>mobile games</v>
      </c>
      <c r="S1134" s="13">
        <f>(((Table1[[#This Row],[launched_at]]/60)/60)/24)+DATE(1970,1,1)</f>
        <v>42706.115405092598</v>
      </c>
      <c r="T1134" s="13">
        <f>(((Table1[[#This Row],[deadline]]/60)/60)/24)+DATE(1970,1,1)</f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Table1[[#This Row],[pledged]]/Table1[[#This Row],[goal]]</f>
        <v>6.6666666666666671E-3</v>
      </c>
      <c r="P1135" s="8">
        <f>IFERROR(Table1[[#This Row],[pledged]]/Table1[[#This Row],[backers_count]],0)</f>
        <v>20</v>
      </c>
      <c r="Q1135" t="str">
        <f>LEFT(Table1[[#This Row],[Category and Sub-Category]],FIND("/",Table1[[#This Row],[Category and Sub-Category]])-1)</f>
        <v>games</v>
      </c>
      <c r="R1135" t="str">
        <f>RIGHT(Table1[[#This Row],[Category and Sub-Category]],LEN(Table1[[#This Row],[Category and Sub-Category]])-FIND("/",Table1[[#This Row],[Category and Sub-Category]]))</f>
        <v>mobile games</v>
      </c>
      <c r="S1135" s="13">
        <f>(((Table1[[#This Row],[launched_at]]/60)/60)/24)+DATE(1970,1,1)</f>
        <v>41821.407187500001</v>
      </c>
      <c r="T1135" s="13">
        <f>(((Table1[[#This Row],[deadline]]/60)/60)/24)+DATE(1970,1,1)</f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Table1[[#This Row],[pledged]]/Table1[[#This Row],[goal]]</f>
        <v>4.0000000000000003E-5</v>
      </c>
      <c r="P1136" s="8">
        <f>IFERROR(Table1[[#This Row],[pledged]]/Table1[[#This Row],[backers_count]],0)</f>
        <v>1</v>
      </c>
      <c r="Q1136" t="str">
        <f>LEFT(Table1[[#This Row],[Category and Sub-Category]],FIND("/",Table1[[#This Row],[Category and Sub-Category]])-1)</f>
        <v>games</v>
      </c>
      <c r="R1136" t="str">
        <f>RIGHT(Table1[[#This Row],[Category and Sub-Category]],LEN(Table1[[#This Row],[Category and Sub-Category]])-FIND("/",Table1[[#This Row],[Category and Sub-Category]]))</f>
        <v>mobile games</v>
      </c>
      <c r="S1136" s="13">
        <f>(((Table1[[#This Row],[launched_at]]/60)/60)/24)+DATE(1970,1,1)</f>
        <v>41958.285046296296</v>
      </c>
      <c r="T1136" s="13">
        <f>(((Table1[[#This Row],[deadline]]/60)/60)/24)+DATE(1970,1,1)</f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Table1[[#This Row],[pledged]]/Table1[[#This Row],[goal]]</f>
        <v>0.05</v>
      </c>
      <c r="P1137" s="8">
        <f>IFERROR(Table1[[#This Row],[pledged]]/Table1[[#This Row],[backers_count]],0)</f>
        <v>50</v>
      </c>
      <c r="Q1137" t="str">
        <f>LEFT(Table1[[#This Row],[Category and Sub-Category]],FIND("/",Table1[[#This Row],[Category and Sub-Category]])-1)</f>
        <v>games</v>
      </c>
      <c r="R1137" t="str">
        <f>RIGHT(Table1[[#This Row],[Category and Sub-Category]],LEN(Table1[[#This Row],[Category and Sub-Category]])-FIND("/",Table1[[#This Row],[Category and Sub-Category]]))</f>
        <v>mobile games</v>
      </c>
      <c r="S1137" s="13">
        <f>(((Table1[[#This Row],[launched_at]]/60)/60)/24)+DATE(1970,1,1)</f>
        <v>42558.989513888882</v>
      </c>
      <c r="T1137" s="13">
        <f>(((Table1[[#This Row],[deadline]]/60)/60)/24)+DATE(1970,1,1)</f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Table1[[#This Row],[pledged]]/Table1[[#This Row],[goal]]</f>
        <v>6.4439140811455853E-2</v>
      </c>
      <c r="P1138" s="8">
        <f>IFERROR(Table1[[#This Row],[pledged]]/Table1[[#This Row],[backers_count]],0)</f>
        <v>45</v>
      </c>
      <c r="Q1138" t="str">
        <f>LEFT(Table1[[#This Row],[Category and Sub-Category]],FIND("/",Table1[[#This Row],[Category and Sub-Category]])-1)</f>
        <v>games</v>
      </c>
      <c r="R1138" t="str">
        <f>RIGHT(Table1[[#This Row],[Category and Sub-Category]],LEN(Table1[[#This Row],[Category and Sub-Category]])-FIND("/",Table1[[#This Row],[Category and Sub-Category]]))</f>
        <v>mobile games</v>
      </c>
      <c r="S1138" s="13">
        <f>(((Table1[[#This Row],[launched_at]]/60)/60)/24)+DATE(1970,1,1)</f>
        <v>42327.671631944439</v>
      </c>
      <c r="T1138" s="13">
        <f>(((Table1[[#This Row],[deadline]]/60)/60)/24)+DATE(1970,1,1)</f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Table1[[#This Row],[pledged]]/Table1[[#This Row],[goal]]</f>
        <v>0.39500000000000002</v>
      </c>
      <c r="P1139" s="8">
        <f>IFERROR(Table1[[#This Row],[pledged]]/Table1[[#This Row],[backers_count]],0)</f>
        <v>253.2051282051282</v>
      </c>
      <c r="Q1139" t="str">
        <f>LEFT(Table1[[#This Row],[Category and Sub-Category]],FIND("/",Table1[[#This Row],[Category and Sub-Category]])-1)</f>
        <v>games</v>
      </c>
      <c r="R1139" t="str">
        <f>RIGHT(Table1[[#This Row],[Category and Sub-Category]],LEN(Table1[[#This Row],[Category and Sub-Category]])-FIND("/",Table1[[#This Row],[Category and Sub-Category]]))</f>
        <v>mobile games</v>
      </c>
      <c r="S1139" s="13">
        <f>(((Table1[[#This Row],[launched_at]]/60)/60)/24)+DATE(1970,1,1)</f>
        <v>42453.819687499999</v>
      </c>
      <c r="T1139" s="13">
        <f>(((Table1[[#This Row],[deadline]]/60)/60)/24)+DATE(1970,1,1)</f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Table1[[#This Row],[pledged]]/Table1[[#This Row],[goal]]</f>
        <v>3.5714285714285713E-3</v>
      </c>
      <c r="P1140" s="8">
        <f>IFERROR(Table1[[#This Row],[pledged]]/Table1[[#This Row],[backers_count]],0)</f>
        <v>31.25</v>
      </c>
      <c r="Q1140" t="str">
        <f>LEFT(Table1[[#This Row],[Category and Sub-Category]],FIND("/",Table1[[#This Row],[Category and Sub-Category]])-1)</f>
        <v>games</v>
      </c>
      <c r="R1140" t="str">
        <f>RIGHT(Table1[[#This Row],[Category and Sub-Category]],LEN(Table1[[#This Row],[Category and Sub-Category]])-FIND("/",Table1[[#This Row],[Category and Sub-Category]]))</f>
        <v>mobile games</v>
      </c>
      <c r="S1140" s="13">
        <f>(((Table1[[#This Row],[launched_at]]/60)/60)/24)+DATE(1970,1,1)</f>
        <v>42736.9066087963</v>
      </c>
      <c r="T1140" s="13">
        <f>(((Table1[[#This Row],[deadline]]/60)/60)/24)+DATE(1970,1,1)</f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Table1[[#This Row],[pledged]]/Table1[[#This Row],[goal]]</f>
        <v>6.2500000000000001E-4</v>
      </c>
      <c r="P1141" s="8">
        <f>IFERROR(Table1[[#This Row],[pledged]]/Table1[[#This Row],[backers_count]],0)</f>
        <v>5</v>
      </c>
      <c r="Q1141" t="str">
        <f>LEFT(Table1[[#This Row],[Category and Sub-Category]],FIND("/",Table1[[#This Row],[Category and Sub-Category]])-1)</f>
        <v>games</v>
      </c>
      <c r="R1141" t="str">
        <f>RIGHT(Table1[[#This Row],[Category and Sub-Category]],LEN(Table1[[#This Row],[Category and Sub-Category]])-FIND("/",Table1[[#This Row],[Category and Sub-Category]]))</f>
        <v>mobile games</v>
      </c>
      <c r="S1141" s="13">
        <f>(((Table1[[#This Row],[launched_at]]/60)/60)/24)+DATE(1970,1,1)</f>
        <v>41975.347523148142</v>
      </c>
      <c r="T1141" s="13">
        <f>(((Table1[[#This Row],[deadline]]/60)/60)/24)+DATE(1970,1,1)</f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Table1[[#This Row],[pledged]]/Table1[[#This Row],[goal]]</f>
        <v>0</v>
      </c>
      <c r="P1142" s="8">
        <f>IFERROR(Table1[[#This Row],[pledged]]/Table1[[#This Row],[backers_count]],0)</f>
        <v>0</v>
      </c>
      <c r="Q1142" t="str">
        <f>LEFT(Table1[[#This Row],[Category and Sub-Category]],FIND("/",Table1[[#This Row],[Category and Sub-Category]])-1)</f>
        <v>games</v>
      </c>
      <c r="R1142" t="str">
        <f>RIGHT(Table1[[#This Row],[Category and Sub-Category]],LEN(Table1[[#This Row],[Category and Sub-Category]])-FIND("/",Table1[[#This Row],[Category and Sub-Category]]))</f>
        <v>mobile games</v>
      </c>
      <c r="S1142" s="13">
        <f>(((Table1[[#This Row],[launched_at]]/60)/60)/24)+DATE(1970,1,1)</f>
        <v>42192.462048611109</v>
      </c>
      <c r="T1142" s="13">
        <f>(((Table1[[#This Row],[deadline]]/60)/60)/24)+DATE(1970,1,1)</f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Table1[[#This Row],[pledged]]/Table1[[#This Row],[goal]]</f>
        <v>0</v>
      </c>
      <c r="P1143" s="8">
        <f>IFERROR(Table1[[#This Row],[pledged]]/Table1[[#This Row],[backers_count]],0)</f>
        <v>0</v>
      </c>
      <c r="Q1143" t="str">
        <f>LEFT(Table1[[#This Row],[Category and Sub-Category]],FIND("/",Table1[[#This Row],[Category and Sub-Category]])-1)</f>
        <v>games</v>
      </c>
      <c r="R1143" t="str">
        <f>RIGHT(Table1[[#This Row],[Category and Sub-Category]],LEN(Table1[[#This Row],[Category and Sub-Category]])-FIND("/",Table1[[#This Row],[Category and Sub-Category]]))</f>
        <v>mobile games</v>
      </c>
      <c r="S1143" s="13">
        <f>(((Table1[[#This Row],[launched_at]]/60)/60)/24)+DATE(1970,1,1)</f>
        <v>42164.699652777781</v>
      </c>
      <c r="T1143" s="13">
        <f>(((Table1[[#This Row],[deadline]]/60)/60)/24)+DATE(1970,1,1)</f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Table1[[#This Row],[pledged]]/Table1[[#This Row],[goal]]</f>
        <v>0</v>
      </c>
      <c r="P1144" s="8">
        <f>IFERROR(Table1[[#This Row],[pledged]]/Table1[[#This Row],[backers_count]],0)</f>
        <v>0</v>
      </c>
      <c r="Q1144" t="str">
        <f>LEFT(Table1[[#This Row],[Category and Sub-Category]],FIND("/",Table1[[#This Row],[Category and Sub-Category]])-1)</f>
        <v>games</v>
      </c>
      <c r="R1144" t="str">
        <f>RIGHT(Table1[[#This Row],[Category and Sub-Category]],LEN(Table1[[#This Row],[Category and Sub-Category]])-FIND("/",Table1[[#This Row],[Category and Sub-Category]]))</f>
        <v>mobile games</v>
      </c>
      <c r="S1144" s="13">
        <f>(((Table1[[#This Row],[launched_at]]/60)/60)/24)+DATE(1970,1,1)</f>
        <v>42022.006099537044</v>
      </c>
      <c r="T1144" s="13">
        <f>(((Table1[[#This Row],[deadline]]/60)/60)/24)+DATE(1970,1,1)</f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Table1[[#This Row],[pledged]]/Table1[[#This Row],[goal]]</f>
        <v>4.1333333333333335E-3</v>
      </c>
      <c r="P1145" s="8">
        <f>IFERROR(Table1[[#This Row],[pledged]]/Table1[[#This Row],[backers_count]],0)</f>
        <v>23.25</v>
      </c>
      <c r="Q1145" t="str">
        <f>LEFT(Table1[[#This Row],[Category and Sub-Category]],FIND("/",Table1[[#This Row],[Category and Sub-Category]])-1)</f>
        <v>games</v>
      </c>
      <c r="R1145" t="str">
        <f>RIGHT(Table1[[#This Row],[Category and Sub-Category]],LEN(Table1[[#This Row],[Category and Sub-Category]])-FIND("/",Table1[[#This Row],[Category and Sub-Category]]))</f>
        <v>mobile games</v>
      </c>
      <c r="S1145" s="13">
        <f>(((Table1[[#This Row],[launched_at]]/60)/60)/24)+DATE(1970,1,1)</f>
        <v>42325.19358796296</v>
      </c>
      <c r="T1145" s="13">
        <f>(((Table1[[#This Row],[deadline]]/60)/60)/24)+DATE(1970,1,1)</f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Table1[[#This Row],[pledged]]/Table1[[#This Row],[goal]]</f>
        <v>0</v>
      </c>
      <c r="P1146" s="8">
        <f>IFERROR(Table1[[#This Row],[pledged]]/Table1[[#This Row],[backers_count]],0)</f>
        <v>0</v>
      </c>
      <c r="Q1146" t="str">
        <f>LEFT(Table1[[#This Row],[Category and Sub-Category]],FIND("/",Table1[[#This Row],[Category and Sub-Category]])-1)</f>
        <v>food</v>
      </c>
      <c r="R1146" t="str">
        <f>RIGHT(Table1[[#This Row],[Category and Sub-Category]],LEN(Table1[[#This Row],[Category and Sub-Category]])-FIND("/",Table1[[#This Row],[Category and Sub-Category]]))</f>
        <v>food trucks</v>
      </c>
      <c r="S1146" s="13">
        <f>(((Table1[[#This Row],[launched_at]]/60)/60)/24)+DATE(1970,1,1)</f>
        <v>42093.181944444441</v>
      </c>
      <c r="T1146" s="13">
        <f>(((Table1[[#This Row],[deadline]]/60)/60)/24)+DATE(1970,1,1)</f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Table1[[#This Row],[pledged]]/Table1[[#This Row],[goal]]</f>
        <v>1.25E-3</v>
      </c>
      <c r="P1147" s="8">
        <f>IFERROR(Table1[[#This Row],[pledged]]/Table1[[#This Row],[backers_count]],0)</f>
        <v>100</v>
      </c>
      <c r="Q1147" t="str">
        <f>LEFT(Table1[[#This Row],[Category and Sub-Category]],FIND("/",Table1[[#This Row],[Category and Sub-Category]])-1)</f>
        <v>food</v>
      </c>
      <c r="R1147" t="str">
        <f>RIGHT(Table1[[#This Row],[Category and Sub-Category]],LEN(Table1[[#This Row],[Category and Sub-Category]])-FIND("/",Table1[[#This Row],[Category and Sub-Category]]))</f>
        <v>food trucks</v>
      </c>
      <c r="S1147" s="13">
        <f>(((Table1[[#This Row],[launched_at]]/60)/60)/24)+DATE(1970,1,1)</f>
        <v>41854.747592592597</v>
      </c>
      <c r="T1147" s="13">
        <f>(((Table1[[#This Row],[deadline]]/60)/60)/24)+DATE(1970,1,1)</f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Table1[[#This Row],[pledged]]/Table1[[#This Row],[goal]]</f>
        <v>8.8333333333333333E-2</v>
      </c>
      <c r="P1148" s="8">
        <f>IFERROR(Table1[[#This Row],[pledged]]/Table1[[#This Row],[backers_count]],0)</f>
        <v>44.166666666666664</v>
      </c>
      <c r="Q1148" t="str">
        <f>LEFT(Table1[[#This Row],[Category and Sub-Category]],FIND("/",Table1[[#This Row],[Category and Sub-Category]])-1)</f>
        <v>food</v>
      </c>
      <c r="R1148" t="str">
        <f>RIGHT(Table1[[#This Row],[Category and Sub-Category]],LEN(Table1[[#This Row],[Category and Sub-Category]])-FIND("/",Table1[[#This Row],[Category and Sub-Category]]))</f>
        <v>food trucks</v>
      </c>
      <c r="S1148" s="13">
        <f>(((Table1[[#This Row],[launched_at]]/60)/60)/24)+DATE(1970,1,1)</f>
        <v>41723.9533912037</v>
      </c>
      <c r="T1148" s="13">
        <f>(((Table1[[#This Row],[deadline]]/60)/60)/24)+DATE(1970,1,1)</f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Table1[[#This Row],[pledged]]/Table1[[#This Row],[goal]]</f>
        <v>0</v>
      </c>
      <c r="P1149" s="8">
        <f>IFERROR(Table1[[#This Row],[pledged]]/Table1[[#This Row],[backers_count]],0)</f>
        <v>0</v>
      </c>
      <c r="Q1149" t="str">
        <f>LEFT(Table1[[#This Row],[Category and Sub-Category]],FIND("/",Table1[[#This Row],[Category and Sub-Category]])-1)</f>
        <v>food</v>
      </c>
      <c r="R1149" t="str">
        <f>RIGHT(Table1[[#This Row],[Category and Sub-Category]],LEN(Table1[[#This Row],[Category and Sub-Category]])-FIND("/",Table1[[#This Row],[Category and Sub-Category]]))</f>
        <v>food trucks</v>
      </c>
      <c r="S1149" s="13">
        <f>(((Table1[[#This Row],[launched_at]]/60)/60)/24)+DATE(1970,1,1)</f>
        <v>41871.972025462965</v>
      </c>
      <c r="T1149" s="13">
        <f>(((Table1[[#This Row],[deadline]]/60)/60)/24)+DATE(1970,1,1)</f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Table1[[#This Row],[pledged]]/Table1[[#This Row],[goal]]</f>
        <v>4.8666666666666667E-3</v>
      </c>
      <c r="P1150" s="8">
        <f>IFERROR(Table1[[#This Row],[pledged]]/Table1[[#This Row],[backers_count]],0)</f>
        <v>24.333333333333332</v>
      </c>
      <c r="Q1150" t="str">
        <f>LEFT(Table1[[#This Row],[Category and Sub-Category]],FIND("/",Table1[[#This Row],[Category and Sub-Category]])-1)</f>
        <v>food</v>
      </c>
      <c r="R1150" t="str">
        <f>RIGHT(Table1[[#This Row],[Category and Sub-Category]],LEN(Table1[[#This Row],[Category and Sub-Category]])-FIND("/",Table1[[#This Row],[Category and Sub-Category]]))</f>
        <v>food trucks</v>
      </c>
      <c r="S1150" s="13">
        <f>(((Table1[[#This Row],[launched_at]]/60)/60)/24)+DATE(1970,1,1)</f>
        <v>42675.171076388884</v>
      </c>
      <c r="T1150" s="13">
        <f>(((Table1[[#This Row],[deadline]]/60)/60)/24)+DATE(1970,1,1)</f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Table1[[#This Row],[pledged]]/Table1[[#This Row],[goal]]</f>
        <v>1.5E-3</v>
      </c>
      <c r="P1151" s="8">
        <f>IFERROR(Table1[[#This Row],[pledged]]/Table1[[#This Row],[backers_count]],0)</f>
        <v>37.5</v>
      </c>
      <c r="Q1151" t="str">
        <f>LEFT(Table1[[#This Row],[Category and Sub-Category]],FIND("/",Table1[[#This Row],[Category and Sub-Category]])-1)</f>
        <v>food</v>
      </c>
      <c r="R1151" t="str">
        <f>RIGHT(Table1[[#This Row],[Category and Sub-Category]],LEN(Table1[[#This Row],[Category and Sub-Category]])-FIND("/",Table1[[#This Row],[Category and Sub-Category]]))</f>
        <v>food trucks</v>
      </c>
      <c r="S1151" s="13">
        <f>(((Table1[[#This Row],[launched_at]]/60)/60)/24)+DATE(1970,1,1)</f>
        <v>42507.71025462963</v>
      </c>
      <c r="T1151" s="13">
        <f>(((Table1[[#This Row],[deadline]]/60)/60)/24)+DATE(1970,1,1)</f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Table1[[#This Row],[pledged]]/Table1[[#This Row],[goal]]</f>
        <v>0.1008</v>
      </c>
      <c r="P1152" s="8">
        <f>IFERROR(Table1[[#This Row],[pledged]]/Table1[[#This Row],[backers_count]],0)</f>
        <v>42</v>
      </c>
      <c r="Q1152" t="str">
        <f>LEFT(Table1[[#This Row],[Category and Sub-Category]],FIND("/",Table1[[#This Row],[Category and Sub-Category]])-1)</f>
        <v>food</v>
      </c>
      <c r="R1152" t="str">
        <f>RIGHT(Table1[[#This Row],[Category and Sub-Category]],LEN(Table1[[#This Row],[Category and Sub-Category]])-FIND("/",Table1[[#This Row],[Category and Sub-Category]]))</f>
        <v>food trucks</v>
      </c>
      <c r="S1152" s="13">
        <f>(((Table1[[#This Row],[launched_at]]/60)/60)/24)+DATE(1970,1,1)</f>
        <v>42317.954571759255</v>
      </c>
      <c r="T1152" s="13">
        <f>(((Table1[[#This Row],[deadline]]/60)/60)/24)+DATE(1970,1,1)</f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Table1[[#This Row],[pledged]]/Table1[[#This Row],[goal]]</f>
        <v>0</v>
      </c>
      <c r="P1153" s="8">
        <f>IFERROR(Table1[[#This Row],[pledged]]/Table1[[#This Row],[backers_count]],0)</f>
        <v>0</v>
      </c>
      <c r="Q1153" t="str">
        <f>LEFT(Table1[[#This Row],[Category and Sub-Category]],FIND("/",Table1[[#This Row],[Category and Sub-Category]])-1)</f>
        <v>food</v>
      </c>
      <c r="R1153" t="str">
        <f>RIGHT(Table1[[#This Row],[Category and Sub-Category]],LEN(Table1[[#This Row],[Category and Sub-Category]])-FIND("/",Table1[[#This Row],[Category and Sub-Category]]))</f>
        <v>food trucks</v>
      </c>
      <c r="S1153" s="13">
        <f>(((Table1[[#This Row],[launched_at]]/60)/60)/24)+DATE(1970,1,1)</f>
        <v>42224.102581018517</v>
      </c>
      <c r="T1153" s="13">
        <f>(((Table1[[#This Row],[deadline]]/60)/60)/24)+DATE(1970,1,1)</f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Table1[[#This Row],[pledged]]/Table1[[#This Row],[goal]]</f>
        <v>5.6937500000000002E-2</v>
      </c>
      <c r="P1154" s="8">
        <f>IFERROR(Table1[[#This Row],[pledged]]/Table1[[#This Row],[backers_count]],0)</f>
        <v>60.733333333333334</v>
      </c>
      <c r="Q1154" t="str">
        <f>LEFT(Table1[[#This Row],[Category and Sub-Category]],FIND("/",Table1[[#This Row],[Category and Sub-Category]])-1)</f>
        <v>food</v>
      </c>
      <c r="R1154" t="str">
        <f>RIGHT(Table1[[#This Row],[Category and Sub-Category]],LEN(Table1[[#This Row],[Category and Sub-Category]])-FIND("/",Table1[[#This Row],[Category and Sub-Category]]))</f>
        <v>food trucks</v>
      </c>
      <c r="S1154" s="13">
        <f>(((Table1[[#This Row],[launched_at]]/60)/60)/24)+DATE(1970,1,1)</f>
        <v>42109.709629629629</v>
      </c>
      <c r="T1154" s="13">
        <f>(((Table1[[#This Row],[deadline]]/60)/60)/24)+DATE(1970,1,1)</f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Table1[[#This Row],[pledged]]/Table1[[#This Row],[goal]]</f>
        <v>6.2500000000000003E-3</v>
      </c>
      <c r="P1155" s="8">
        <f>IFERROR(Table1[[#This Row],[pledged]]/Table1[[#This Row],[backers_count]],0)</f>
        <v>50</v>
      </c>
      <c r="Q1155" t="str">
        <f>LEFT(Table1[[#This Row],[Category and Sub-Category]],FIND("/",Table1[[#This Row],[Category and Sub-Category]])-1)</f>
        <v>food</v>
      </c>
      <c r="R1155" t="str">
        <f>RIGHT(Table1[[#This Row],[Category and Sub-Category]],LEN(Table1[[#This Row],[Category and Sub-Category]])-FIND("/",Table1[[#This Row],[Category and Sub-Category]]))</f>
        <v>food trucks</v>
      </c>
      <c r="S1155" s="13">
        <f>(((Table1[[#This Row],[launched_at]]/60)/60)/24)+DATE(1970,1,1)</f>
        <v>42143.714178240742</v>
      </c>
      <c r="T1155" s="13">
        <f>(((Table1[[#This Row],[deadline]]/60)/60)/24)+DATE(1970,1,1)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Table1[[#This Row],[pledged]]/Table1[[#This Row],[goal]]</f>
        <v>6.5000000000000002E-2</v>
      </c>
      <c r="P1156" s="8">
        <f>IFERROR(Table1[[#This Row],[pledged]]/Table1[[#This Row],[backers_count]],0)</f>
        <v>108.33333333333333</v>
      </c>
      <c r="Q1156" t="str">
        <f>LEFT(Table1[[#This Row],[Category and Sub-Category]],FIND("/",Table1[[#This Row],[Category and Sub-Category]])-1)</f>
        <v>food</v>
      </c>
      <c r="R1156" t="str">
        <f>RIGHT(Table1[[#This Row],[Category and Sub-Category]],LEN(Table1[[#This Row],[Category and Sub-Category]])-FIND("/",Table1[[#This Row],[Category and Sub-Category]]))</f>
        <v>food trucks</v>
      </c>
      <c r="S1156" s="13">
        <f>(((Table1[[#This Row],[launched_at]]/60)/60)/24)+DATE(1970,1,1)</f>
        <v>42223.108865740738</v>
      </c>
      <c r="T1156" s="13">
        <f>(((Table1[[#This Row],[deadline]]/60)/60)/24)+DATE(1970,1,1)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Table1[[#This Row],[pledged]]/Table1[[#This Row],[goal]]</f>
        <v>7.5199999999999998E-3</v>
      </c>
      <c r="P1157" s="8">
        <f>IFERROR(Table1[[#This Row],[pledged]]/Table1[[#This Row],[backers_count]],0)</f>
        <v>23.5</v>
      </c>
      <c r="Q1157" t="str">
        <f>LEFT(Table1[[#This Row],[Category and Sub-Category]],FIND("/",Table1[[#This Row],[Category and Sub-Category]])-1)</f>
        <v>food</v>
      </c>
      <c r="R1157" t="str">
        <f>RIGHT(Table1[[#This Row],[Category and Sub-Category]],LEN(Table1[[#This Row],[Category and Sub-Category]])-FIND("/",Table1[[#This Row],[Category and Sub-Category]]))</f>
        <v>food trucks</v>
      </c>
      <c r="S1157" s="13">
        <f>(((Table1[[#This Row],[launched_at]]/60)/60)/24)+DATE(1970,1,1)</f>
        <v>41835.763981481483</v>
      </c>
      <c r="T1157" s="13">
        <f>(((Table1[[#This Row],[deadline]]/60)/60)/24)+DATE(1970,1,1)</f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Table1[[#This Row],[pledged]]/Table1[[#This Row],[goal]]</f>
        <v>0</v>
      </c>
      <c r="P1158" s="8">
        <f>IFERROR(Table1[[#This Row],[pledged]]/Table1[[#This Row],[backers_count]],0)</f>
        <v>0</v>
      </c>
      <c r="Q1158" t="str">
        <f>LEFT(Table1[[#This Row],[Category and Sub-Category]],FIND("/",Table1[[#This Row],[Category and Sub-Category]])-1)</f>
        <v>food</v>
      </c>
      <c r="R1158" t="str">
        <f>RIGHT(Table1[[#This Row],[Category and Sub-Category]],LEN(Table1[[#This Row],[Category and Sub-Category]])-FIND("/",Table1[[#This Row],[Category and Sub-Category]]))</f>
        <v>food trucks</v>
      </c>
      <c r="S1158" s="13">
        <f>(((Table1[[#This Row],[launched_at]]/60)/60)/24)+DATE(1970,1,1)</f>
        <v>42029.07131944444</v>
      </c>
      <c r="T1158" s="13">
        <f>(((Table1[[#This Row],[deadline]]/60)/60)/24)+DATE(1970,1,1)</f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Table1[[#This Row],[pledged]]/Table1[[#This Row],[goal]]</f>
        <v>1.5100000000000001E-2</v>
      </c>
      <c r="P1159" s="8">
        <f>IFERROR(Table1[[#This Row],[pledged]]/Table1[[#This Row],[backers_count]],0)</f>
        <v>50.333333333333336</v>
      </c>
      <c r="Q1159" t="str">
        <f>LEFT(Table1[[#This Row],[Category and Sub-Category]],FIND("/",Table1[[#This Row],[Category and Sub-Category]])-1)</f>
        <v>food</v>
      </c>
      <c r="R1159" t="str">
        <f>RIGHT(Table1[[#This Row],[Category and Sub-Category]],LEN(Table1[[#This Row],[Category and Sub-Category]])-FIND("/",Table1[[#This Row],[Category and Sub-Category]]))</f>
        <v>food trucks</v>
      </c>
      <c r="S1159" s="13">
        <f>(((Table1[[#This Row],[launched_at]]/60)/60)/24)+DATE(1970,1,1)</f>
        <v>41918.628240740742</v>
      </c>
      <c r="T1159" s="13">
        <f>(((Table1[[#This Row],[deadline]]/60)/60)/24)+DATE(1970,1,1)</f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Table1[[#This Row],[pledged]]/Table1[[#This Row],[goal]]</f>
        <v>4.6666666666666671E-3</v>
      </c>
      <c r="P1160" s="8">
        <f>IFERROR(Table1[[#This Row],[pledged]]/Table1[[#This Row],[backers_count]],0)</f>
        <v>11.666666666666666</v>
      </c>
      <c r="Q1160" t="str">
        <f>LEFT(Table1[[#This Row],[Category and Sub-Category]],FIND("/",Table1[[#This Row],[Category and Sub-Category]])-1)</f>
        <v>food</v>
      </c>
      <c r="R1160" t="str">
        <f>RIGHT(Table1[[#This Row],[Category and Sub-Category]],LEN(Table1[[#This Row],[Category and Sub-Category]])-FIND("/",Table1[[#This Row],[Category and Sub-Category]]))</f>
        <v>food trucks</v>
      </c>
      <c r="S1160" s="13">
        <f>(((Table1[[#This Row],[launched_at]]/60)/60)/24)+DATE(1970,1,1)</f>
        <v>41952.09175925926</v>
      </c>
      <c r="T1160" s="13">
        <f>(((Table1[[#This Row],[deadline]]/60)/60)/24)+DATE(1970,1,1)</f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Table1[[#This Row],[pledged]]/Table1[[#This Row],[goal]]</f>
        <v>0</v>
      </c>
      <c r="P1161" s="8">
        <f>IFERROR(Table1[[#This Row],[pledged]]/Table1[[#This Row],[backers_count]],0)</f>
        <v>0</v>
      </c>
      <c r="Q1161" t="str">
        <f>LEFT(Table1[[#This Row],[Category and Sub-Category]],FIND("/",Table1[[#This Row],[Category and Sub-Category]])-1)</f>
        <v>food</v>
      </c>
      <c r="R1161" t="str">
        <f>RIGHT(Table1[[#This Row],[Category and Sub-Category]],LEN(Table1[[#This Row],[Category and Sub-Category]])-FIND("/",Table1[[#This Row],[Category and Sub-Category]]))</f>
        <v>food trucks</v>
      </c>
      <c r="S1161" s="13">
        <f>(((Table1[[#This Row],[launched_at]]/60)/60)/24)+DATE(1970,1,1)</f>
        <v>42154.726446759261</v>
      </c>
      <c r="T1161" s="13">
        <f>(((Table1[[#This Row],[deadline]]/60)/60)/24)+DATE(1970,1,1)</f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Table1[[#This Row],[pledged]]/Table1[[#This Row],[goal]]</f>
        <v>3.85E-2</v>
      </c>
      <c r="P1162" s="8">
        <f>IFERROR(Table1[[#This Row],[pledged]]/Table1[[#This Row],[backers_count]],0)</f>
        <v>60.789473684210527</v>
      </c>
      <c r="Q1162" t="str">
        <f>LEFT(Table1[[#This Row],[Category and Sub-Category]],FIND("/",Table1[[#This Row],[Category and Sub-Category]])-1)</f>
        <v>food</v>
      </c>
      <c r="R1162" t="str">
        <f>RIGHT(Table1[[#This Row],[Category and Sub-Category]],LEN(Table1[[#This Row],[Category and Sub-Category]])-FIND("/",Table1[[#This Row],[Category and Sub-Category]]))</f>
        <v>food trucks</v>
      </c>
      <c r="S1162" s="13">
        <f>(((Table1[[#This Row],[launched_at]]/60)/60)/24)+DATE(1970,1,1)</f>
        <v>42061.154930555553</v>
      </c>
      <c r="T1162" s="13">
        <f>(((Table1[[#This Row],[deadline]]/60)/60)/24)+DATE(1970,1,1)</f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Table1[[#This Row],[pledged]]/Table1[[#This Row],[goal]]</f>
        <v>0</v>
      </c>
      <c r="P1163" s="8">
        <f>IFERROR(Table1[[#This Row],[pledged]]/Table1[[#This Row],[backers_count]],0)</f>
        <v>0</v>
      </c>
      <c r="Q1163" t="str">
        <f>LEFT(Table1[[#This Row],[Category and Sub-Category]],FIND("/",Table1[[#This Row],[Category and Sub-Category]])-1)</f>
        <v>food</v>
      </c>
      <c r="R1163" t="str">
        <f>RIGHT(Table1[[#This Row],[Category and Sub-Category]],LEN(Table1[[#This Row],[Category and Sub-Category]])-FIND("/",Table1[[#This Row],[Category and Sub-Category]]))</f>
        <v>food trucks</v>
      </c>
      <c r="S1163" s="13">
        <f>(((Table1[[#This Row],[launched_at]]/60)/60)/24)+DATE(1970,1,1)</f>
        <v>42122.629502314812</v>
      </c>
      <c r="T1163" s="13">
        <f>(((Table1[[#This Row],[deadline]]/60)/60)/24)+DATE(1970,1,1)</f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Table1[[#This Row],[pledged]]/Table1[[#This Row],[goal]]</f>
        <v>5.8333333333333338E-4</v>
      </c>
      <c r="P1164" s="8">
        <f>IFERROR(Table1[[#This Row],[pledged]]/Table1[[#This Row],[backers_count]],0)</f>
        <v>17.5</v>
      </c>
      <c r="Q1164" t="str">
        <f>LEFT(Table1[[#This Row],[Category and Sub-Category]],FIND("/",Table1[[#This Row],[Category and Sub-Category]])-1)</f>
        <v>food</v>
      </c>
      <c r="R1164" t="str">
        <f>RIGHT(Table1[[#This Row],[Category and Sub-Category]],LEN(Table1[[#This Row],[Category and Sub-Category]])-FIND("/",Table1[[#This Row],[Category and Sub-Category]]))</f>
        <v>food trucks</v>
      </c>
      <c r="S1164" s="13">
        <f>(((Table1[[#This Row],[launched_at]]/60)/60)/24)+DATE(1970,1,1)</f>
        <v>41876.683611111112</v>
      </c>
      <c r="T1164" s="13">
        <f>(((Table1[[#This Row],[deadline]]/60)/60)/24)+DATE(1970,1,1)</f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Table1[[#This Row],[pledged]]/Table1[[#This Row],[goal]]</f>
        <v>0</v>
      </c>
      <c r="P1165" s="8">
        <f>IFERROR(Table1[[#This Row],[pledged]]/Table1[[#This Row],[backers_count]],0)</f>
        <v>0</v>
      </c>
      <c r="Q1165" t="str">
        <f>LEFT(Table1[[#This Row],[Category and Sub-Category]],FIND("/",Table1[[#This Row],[Category and Sub-Category]])-1)</f>
        <v>food</v>
      </c>
      <c r="R1165" t="str">
        <f>RIGHT(Table1[[#This Row],[Category and Sub-Category]],LEN(Table1[[#This Row],[Category and Sub-Category]])-FIND("/",Table1[[#This Row],[Category and Sub-Category]]))</f>
        <v>food trucks</v>
      </c>
      <c r="S1165" s="13">
        <f>(((Table1[[#This Row],[launched_at]]/60)/60)/24)+DATE(1970,1,1)</f>
        <v>41830.723611111112</v>
      </c>
      <c r="T1165" s="13">
        <f>(((Table1[[#This Row],[deadline]]/60)/60)/24)+DATE(1970,1,1)</f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Table1[[#This Row],[pledged]]/Table1[[#This Row],[goal]]</f>
        <v>0</v>
      </c>
      <c r="P1166" s="8">
        <f>IFERROR(Table1[[#This Row],[pledged]]/Table1[[#This Row],[backers_count]],0)</f>
        <v>0</v>
      </c>
      <c r="Q1166" t="str">
        <f>LEFT(Table1[[#This Row],[Category and Sub-Category]],FIND("/",Table1[[#This Row],[Category and Sub-Category]])-1)</f>
        <v>food</v>
      </c>
      <c r="R1166" t="str">
        <f>RIGHT(Table1[[#This Row],[Category and Sub-Category]],LEN(Table1[[#This Row],[Category and Sub-Category]])-FIND("/",Table1[[#This Row],[Category and Sub-Category]]))</f>
        <v>food trucks</v>
      </c>
      <c r="S1166" s="13">
        <f>(((Table1[[#This Row],[launched_at]]/60)/60)/24)+DATE(1970,1,1)</f>
        <v>42509.724328703705</v>
      </c>
      <c r="T1166" s="13">
        <f>(((Table1[[#This Row],[deadline]]/60)/60)/24)+DATE(1970,1,1)</f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Table1[[#This Row],[pledged]]/Table1[[#This Row],[goal]]</f>
        <v>0.20705000000000001</v>
      </c>
      <c r="P1167" s="8">
        <f>IFERROR(Table1[[#This Row],[pledged]]/Table1[[#This Row],[backers_count]],0)</f>
        <v>82.82</v>
      </c>
      <c r="Q1167" t="str">
        <f>LEFT(Table1[[#This Row],[Category and Sub-Category]],FIND("/",Table1[[#This Row],[Category and Sub-Category]])-1)</f>
        <v>food</v>
      </c>
      <c r="R1167" t="str">
        <f>RIGHT(Table1[[#This Row],[Category and Sub-Category]],LEN(Table1[[#This Row],[Category and Sub-Category]])-FIND("/",Table1[[#This Row],[Category and Sub-Category]]))</f>
        <v>food trucks</v>
      </c>
      <c r="S1167" s="13">
        <f>(((Table1[[#This Row],[launched_at]]/60)/60)/24)+DATE(1970,1,1)</f>
        <v>41792.214467592588</v>
      </c>
      <c r="T1167" s="13">
        <f>(((Table1[[#This Row],[deadline]]/60)/60)/24)+DATE(1970,1,1)</f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Table1[[#This Row],[pledged]]/Table1[[#This Row],[goal]]</f>
        <v>0.19139999999999999</v>
      </c>
      <c r="P1168" s="8">
        <f>IFERROR(Table1[[#This Row],[pledged]]/Table1[[#This Row],[backers_count]],0)</f>
        <v>358.875</v>
      </c>
      <c r="Q1168" t="str">
        <f>LEFT(Table1[[#This Row],[Category and Sub-Category]],FIND("/",Table1[[#This Row],[Category and Sub-Category]])-1)</f>
        <v>food</v>
      </c>
      <c r="R1168" t="str">
        <f>RIGHT(Table1[[#This Row],[Category and Sub-Category]],LEN(Table1[[#This Row],[Category and Sub-Category]])-FIND("/",Table1[[#This Row],[Category and Sub-Category]]))</f>
        <v>food trucks</v>
      </c>
      <c r="S1168" s="13">
        <f>(((Table1[[#This Row],[launched_at]]/60)/60)/24)+DATE(1970,1,1)</f>
        <v>42150.485439814816</v>
      </c>
      <c r="T1168" s="13">
        <f>(((Table1[[#This Row],[deadline]]/60)/60)/24)+DATE(1970,1,1)</f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Table1[[#This Row],[pledged]]/Table1[[#This Row],[goal]]</f>
        <v>1.6316666666666667E-2</v>
      </c>
      <c r="P1169" s="8">
        <f>IFERROR(Table1[[#This Row],[pledged]]/Table1[[#This Row],[backers_count]],0)</f>
        <v>61.1875</v>
      </c>
      <c r="Q1169" t="str">
        <f>LEFT(Table1[[#This Row],[Category and Sub-Category]],FIND("/",Table1[[#This Row],[Category and Sub-Category]])-1)</f>
        <v>food</v>
      </c>
      <c r="R1169" t="str">
        <f>RIGHT(Table1[[#This Row],[Category and Sub-Category]],LEN(Table1[[#This Row],[Category and Sub-Category]])-FIND("/",Table1[[#This Row],[Category and Sub-Category]]))</f>
        <v>food trucks</v>
      </c>
      <c r="S1169" s="13">
        <f>(((Table1[[#This Row],[launched_at]]/60)/60)/24)+DATE(1970,1,1)</f>
        <v>41863.734895833331</v>
      </c>
      <c r="T1169" s="13">
        <f>(((Table1[[#This Row],[deadline]]/60)/60)/24)+DATE(1970,1,1)</f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Table1[[#This Row],[pledged]]/Table1[[#This Row],[goal]]</f>
        <v>5.6666666666666664E-2</v>
      </c>
      <c r="P1170" s="8">
        <f>IFERROR(Table1[[#This Row],[pledged]]/Table1[[#This Row],[backers_count]],0)</f>
        <v>340</v>
      </c>
      <c r="Q1170" t="str">
        <f>LEFT(Table1[[#This Row],[Category and Sub-Category]],FIND("/",Table1[[#This Row],[Category and Sub-Category]])-1)</f>
        <v>food</v>
      </c>
      <c r="R1170" t="str">
        <f>RIGHT(Table1[[#This Row],[Category and Sub-Category]],LEN(Table1[[#This Row],[Category and Sub-Category]])-FIND("/",Table1[[#This Row],[Category and Sub-Category]]))</f>
        <v>food trucks</v>
      </c>
      <c r="S1170" s="13">
        <f>(((Table1[[#This Row],[launched_at]]/60)/60)/24)+DATE(1970,1,1)</f>
        <v>42605.053993055553</v>
      </c>
      <c r="T1170" s="13">
        <f>(((Table1[[#This Row],[deadline]]/60)/60)/24)+DATE(1970,1,1)</f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Table1[[#This Row],[pledged]]/Table1[[#This Row],[goal]]</f>
        <v>1.6999999999999999E-3</v>
      </c>
      <c r="P1171" s="8">
        <f>IFERROR(Table1[[#This Row],[pledged]]/Table1[[#This Row],[backers_count]],0)</f>
        <v>5.666666666666667</v>
      </c>
      <c r="Q1171" t="str">
        <f>LEFT(Table1[[#This Row],[Category and Sub-Category]],FIND("/",Table1[[#This Row],[Category and Sub-Category]])-1)</f>
        <v>food</v>
      </c>
      <c r="R1171" t="str">
        <f>RIGHT(Table1[[#This Row],[Category and Sub-Category]],LEN(Table1[[#This Row],[Category and Sub-Category]])-FIND("/",Table1[[#This Row],[Category and Sub-Category]]))</f>
        <v>food trucks</v>
      </c>
      <c r="S1171" s="13">
        <f>(((Table1[[#This Row],[launched_at]]/60)/60)/24)+DATE(1970,1,1)</f>
        <v>42027.353738425925</v>
      </c>
      <c r="T1171" s="13">
        <f>(((Table1[[#This Row],[deadline]]/60)/60)/24)+DATE(1970,1,1)</f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Table1[[#This Row],[pledged]]/Table1[[#This Row],[goal]]</f>
        <v>4.0000000000000001E-3</v>
      </c>
      <c r="P1172" s="8">
        <f>IFERROR(Table1[[#This Row],[pledged]]/Table1[[#This Row],[backers_count]],0)</f>
        <v>50</v>
      </c>
      <c r="Q1172" t="str">
        <f>LEFT(Table1[[#This Row],[Category and Sub-Category]],FIND("/",Table1[[#This Row],[Category and Sub-Category]])-1)</f>
        <v>food</v>
      </c>
      <c r="R1172" t="str">
        <f>RIGHT(Table1[[#This Row],[Category and Sub-Category]],LEN(Table1[[#This Row],[Category and Sub-Category]])-FIND("/",Table1[[#This Row],[Category and Sub-Category]]))</f>
        <v>food trucks</v>
      </c>
      <c r="S1172" s="13">
        <f>(((Table1[[#This Row],[launched_at]]/60)/60)/24)+DATE(1970,1,1)</f>
        <v>42124.893182870372</v>
      </c>
      <c r="T1172" s="13">
        <f>(((Table1[[#This Row],[deadline]]/60)/60)/24)+DATE(1970,1,1)</f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Table1[[#This Row],[pledged]]/Table1[[#This Row],[goal]]</f>
        <v>1E-3</v>
      </c>
      <c r="P1173" s="8">
        <f>IFERROR(Table1[[#This Row],[pledged]]/Table1[[#This Row],[backers_count]],0)</f>
        <v>25</v>
      </c>
      <c r="Q1173" t="str">
        <f>LEFT(Table1[[#This Row],[Category and Sub-Category]],FIND("/",Table1[[#This Row],[Category and Sub-Category]])-1)</f>
        <v>food</v>
      </c>
      <c r="R1173" t="str">
        <f>RIGHT(Table1[[#This Row],[Category and Sub-Category]],LEN(Table1[[#This Row],[Category and Sub-Category]])-FIND("/",Table1[[#This Row],[Category and Sub-Category]]))</f>
        <v>food trucks</v>
      </c>
      <c r="S1173" s="13">
        <f>(((Table1[[#This Row],[launched_at]]/60)/60)/24)+DATE(1970,1,1)</f>
        <v>41938.804710648146</v>
      </c>
      <c r="T1173" s="13">
        <f>(((Table1[[#This Row],[deadline]]/60)/60)/24)+DATE(1970,1,1)</f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Table1[[#This Row],[pledged]]/Table1[[#This Row],[goal]]</f>
        <v>0</v>
      </c>
      <c r="P1174" s="8">
        <f>IFERROR(Table1[[#This Row],[pledged]]/Table1[[#This Row],[backers_count]],0)</f>
        <v>0</v>
      </c>
      <c r="Q1174" t="str">
        <f>LEFT(Table1[[#This Row],[Category and Sub-Category]],FIND("/",Table1[[#This Row],[Category and Sub-Category]])-1)</f>
        <v>food</v>
      </c>
      <c r="R1174" t="str">
        <f>RIGHT(Table1[[#This Row],[Category and Sub-Category]],LEN(Table1[[#This Row],[Category and Sub-Category]])-FIND("/",Table1[[#This Row],[Category and Sub-Category]]))</f>
        <v>food trucks</v>
      </c>
      <c r="S1174" s="13">
        <f>(((Table1[[#This Row],[launched_at]]/60)/60)/24)+DATE(1970,1,1)</f>
        <v>41841.682314814818</v>
      </c>
      <c r="T1174" s="13">
        <f>(((Table1[[#This Row],[deadline]]/60)/60)/24)+DATE(1970,1,1)</f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Table1[[#This Row],[pledged]]/Table1[[#This Row],[goal]]</f>
        <v>2.4000000000000001E-4</v>
      </c>
      <c r="P1175" s="8">
        <f>IFERROR(Table1[[#This Row],[pledged]]/Table1[[#This Row],[backers_count]],0)</f>
        <v>30</v>
      </c>
      <c r="Q1175" t="str">
        <f>LEFT(Table1[[#This Row],[Category and Sub-Category]],FIND("/",Table1[[#This Row],[Category and Sub-Category]])-1)</f>
        <v>food</v>
      </c>
      <c r="R1175" t="str">
        <f>RIGHT(Table1[[#This Row],[Category and Sub-Category]],LEN(Table1[[#This Row],[Category and Sub-Category]])-FIND("/",Table1[[#This Row],[Category and Sub-Category]]))</f>
        <v>food trucks</v>
      </c>
      <c r="S1175" s="13">
        <f>(((Table1[[#This Row],[launched_at]]/60)/60)/24)+DATE(1970,1,1)</f>
        <v>42184.185844907406</v>
      </c>
      <c r="T1175" s="13">
        <f>(((Table1[[#This Row],[deadline]]/60)/60)/24)+DATE(1970,1,1)</f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Table1[[#This Row],[pledged]]/Table1[[#This Row],[goal]]</f>
        <v>5.906666666666667E-2</v>
      </c>
      <c r="P1176" s="8">
        <f>IFERROR(Table1[[#This Row],[pledged]]/Table1[[#This Row],[backers_count]],0)</f>
        <v>46.631578947368418</v>
      </c>
      <c r="Q1176" t="str">
        <f>LEFT(Table1[[#This Row],[Category and Sub-Category]],FIND("/",Table1[[#This Row],[Category and Sub-Category]])-1)</f>
        <v>food</v>
      </c>
      <c r="R1176" t="str">
        <f>RIGHT(Table1[[#This Row],[Category and Sub-Category]],LEN(Table1[[#This Row],[Category and Sub-Category]])-FIND("/",Table1[[#This Row],[Category and Sub-Category]]))</f>
        <v>food trucks</v>
      </c>
      <c r="S1176" s="13">
        <f>(((Table1[[#This Row],[launched_at]]/60)/60)/24)+DATE(1970,1,1)</f>
        <v>42468.84174768519</v>
      </c>
      <c r="T1176" s="13">
        <f>(((Table1[[#This Row],[deadline]]/60)/60)/24)+DATE(1970,1,1)</f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Table1[[#This Row],[pledged]]/Table1[[#This Row],[goal]]</f>
        <v>2.9250000000000002E-2</v>
      </c>
      <c r="P1177" s="8">
        <f>IFERROR(Table1[[#This Row],[pledged]]/Table1[[#This Row],[backers_count]],0)</f>
        <v>65</v>
      </c>
      <c r="Q1177" t="str">
        <f>LEFT(Table1[[#This Row],[Category and Sub-Category]],FIND("/",Table1[[#This Row],[Category and Sub-Category]])-1)</f>
        <v>food</v>
      </c>
      <c r="R1177" t="str">
        <f>RIGHT(Table1[[#This Row],[Category and Sub-Category]],LEN(Table1[[#This Row],[Category and Sub-Category]])-FIND("/",Table1[[#This Row],[Category and Sub-Category]]))</f>
        <v>food trucks</v>
      </c>
      <c r="S1177" s="13">
        <f>(((Table1[[#This Row],[launched_at]]/60)/60)/24)+DATE(1970,1,1)</f>
        <v>42170.728460648148</v>
      </c>
      <c r="T1177" s="13">
        <f>(((Table1[[#This Row],[deadline]]/60)/60)/24)+DATE(1970,1,1)</f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Table1[[#This Row],[pledged]]/Table1[[#This Row],[goal]]</f>
        <v>5.7142857142857142E-5</v>
      </c>
      <c r="P1178" s="8">
        <f>IFERROR(Table1[[#This Row],[pledged]]/Table1[[#This Row],[backers_count]],0)</f>
        <v>10</v>
      </c>
      <c r="Q1178" t="str">
        <f>LEFT(Table1[[#This Row],[Category and Sub-Category]],FIND("/",Table1[[#This Row],[Category and Sub-Category]])-1)</f>
        <v>food</v>
      </c>
      <c r="R1178" t="str">
        <f>RIGHT(Table1[[#This Row],[Category and Sub-Category]],LEN(Table1[[#This Row],[Category and Sub-Category]])-FIND("/",Table1[[#This Row],[Category and Sub-Category]]))</f>
        <v>food trucks</v>
      </c>
      <c r="S1178" s="13">
        <f>(((Table1[[#This Row],[launched_at]]/60)/60)/24)+DATE(1970,1,1)</f>
        <v>42746.019652777773</v>
      </c>
      <c r="T1178" s="13">
        <f>(((Table1[[#This Row],[deadline]]/60)/60)/24)+DATE(1970,1,1)</f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Table1[[#This Row],[pledged]]/Table1[[#This Row],[goal]]</f>
        <v>0</v>
      </c>
      <c r="P1179" s="8">
        <f>IFERROR(Table1[[#This Row],[pledged]]/Table1[[#This Row],[backers_count]],0)</f>
        <v>0</v>
      </c>
      <c r="Q1179" t="str">
        <f>LEFT(Table1[[#This Row],[Category and Sub-Category]],FIND("/",Table1[[#This Row],[Category and Sub-Category]])-1)</f>
        <v>food</v>
      </c>
      <c r="R1179" t="str">
        <f>RIGHT(Table1[[#This Row],[Category and Sub-Category]],LEN(Table1[[#This Row],[Category and Sub-Category]])-FIND("/",Table1[[#This Row],[Category and Sub-Category]]))</f>
        <v>food trucks</v>
      </c>
      <c r="S1179" s="13">
        <f>(((Table1[[#This Row],[launched_at]]/60)/60)/24)+DATE(1970,1,1)</f>
        <v>41897.660833333335</v>
      </c>
      <c r="T1179" s="13">
        <f>(((Table1[[#This Row],[deadline]]/60)/60)/24)+DATE(1970,1,1)</f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Table1[[#This Row],[pledged]]/Table1[[#This Row],[goal]]</f>
        <v>6.666666666666667E-5</v>
      </c>
      <c r="P1180" s="8">
        <f>IFERROR(Table1[[#This Row],[pledged]]/Table1[[#This Row],[backers_count]],0)</f>
        <v>5</v>
      </c>
      <c r="Q1180" t="str">
        <f>LEFT(Table1[[#This Row],[Category and Sub-Category]],FIND("/",Table1[[#This Row],[Category and Sub-Category]])-1)</f>
        <v>food</v>
      </c>
      <c r="R1180" t="str">
        <f>RIGHT(Table1[[#This Row],[Category and Sub-Category]],LEN(Table1[[#This Row],[Category and Sub-Category]])-FIND("/",Table1[[#This Row],[Category and Sub-Category]]))</f>
        <v>food trucks</v>
      </c>
      <c r="S1180" s="13">
        <f>(((Table1[[#This Row],[launched_at]]/60)/60)/24)+DATE(1970,1,1)</f>
        <v>41837.905694444446</v>
      </c>
      <c r="T1180" s="13">
        <f>(((Table1[[#This Row],[deadline]]/60)/60)/24)+DATE(1970,1,1)</f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Table1[[#This Row],[pledged]]/Table1[[#This Row],[goal]]</f>
        <v>5.3333333333333337E-2</v>
      </c>
      <c r="P1181" s="8">
        <f>IFERROR(Table1[[#This Row],[pledged]]/Table1[[#This Row],[backers_count]],0)</f>
        <v>640</v>
      </c>
      <c r="Q1181" t="str">
        <f>LEFT(Table1[[#This Row],[Category and Sub-Category]],FIND("/",Table1[[#This Row],[Category and Sub-Category]])-1)</f>
        <v>food</v>
      </c>
      <c r="R1181" t="str">
        <f>RIGHT(Table1[[#This Row],[Category and Sub-Category]],LEN(Table1[[#This Row],[Category and Sub-Category]])-FIND("/",Table1[[#This Row],[Category and Sub-Category]]))</f>
        <v>food trucks</v>
      </c>
      <c r="S1181" s="13">
        <f>(((Table1[[#This Row],[launched_at]]/60)/60)/24)+DATE(1970,1,1)</f>
        <v>42275.720219907409</v>
      </c>
      <c r="T1181" s="13">
        <f>(((Table1[[#This Row],[deadline]]/60)/60)/24)+DATE(1970,1,1)</f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Table1[[#This Row],[pledged]]/Table1[[#This Row],[goal]]</f>
        <v>0.11749999999999999</v>
      </c>
      <c r="P1182" s="8">
        <f>IFERROR(Table1[[#This Row],[pledged]]/Table1[[#This Row],[backers_count]],0)</f>
        <v>69.117647058823536</v>
      </c>
      <c r="Q1182" t="str">
        <f>LEFT(Table1[[#This Row],[Category and Sub-Category]],FIND("/",Table1[[#This Row],[Category and Sub-Category]])-1)</f>
        <v>food</v>
      </c>
      <c r="R1182" t="str">
        <f>RIGHT(Table1[[#This Row],[Category and Sub-Category]],LEN(Table1[[#This Row],[Category and Sub-Category]])-FIND("/",Table1[[#This Row],[Category and Sub-Category]]))</f>
        <v>food trucks</v>
      </c>
      <c r="S1182" s="13">
        <f>(((Table1[[#This Row],[launched_at]]/60)/60)/24)+DATE(1970,1,1)</f>
        <v>41781.806875000002</v>
      </c>
      <c r="T1182" s="13">
        <f>(((Table1[[#This Row],[deadline]]/60)/60)/24)+DATE(1970,1,1)</f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Table1[[#This Row],[pledged]]/Table1[[#This Row],[goal]]</f>
        <v>8.0000000000000007E-5</v>
      </c>
      <c r="P1183" s="8">
        <f>IFERROR(Table1[[#This Row],[pledged]]/Table1[[#This Row],[backers_count]],0)</f>
        <v>1.3333333333333333</v>
      </c>
      <c r="Q1183" t="str">
        <f>LEFT(Table1[[#This Row],[Category and Sub-Category]],FIND("/",Table1[[#This Row],[Category and Sub-Category]])-1)</f>
        <v>food</v>
      </c>
      <c r="R1183" t="str">
        <f>RIGHT(Table1[[#This Row],[Category and Sub-Category]],LEN(Table1[[#This Row],[Category and Sub-Category]])-FIND("/",Table1[[#This Row],[Category and Sub-Category]]))</f>
        <v>food trucks</v>
      </c>
      <c r="S1183" s="13">
        <f>(((Table1[[#This Row],[launched_at]]/60)/60)/24)+DATE(1970,1,1)</f>
        <v>42034.339363425926</v>
      </c>
      <c r="T1183" s="13">
        <f>(((Table1[[#This Row],[deadline]]/60)/60)/24)+DATE(1970,1,1)</f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Table1[[#This Row],[pledged]]/Table1[[#This Row],[goal]]</f>
        <v>4.2000000000000003E-2</v>
      </c>
      <c r="P1184" s="8">
        <f>IFERROR(Table1[[#This Row],[pledged]]/Table1[[#This Row],[backers_count]],0)</f>
        <v>10.5</v>
      </c>
      <c r="Q1184" t="str">
        <f>LEFT(Table1[[#This Row],[Category and Sub-Category]],FIND("/",Table1[[#This Row],[Category and Sub-Category]])-1)</f>
        <v>food</v>
      </c>
      <c r="R1184" t="str">
        <f>RIGHT(Table1[[#This Row],[Category and Sub-Category]],LEN(Table1[[#This Row],[Category and Sub-Category]])-FIND("/",Table1[[#This Row],[Category and Sub-Category]]))</f>
        <v>food trucks</v>
      </c>
      <c r="S1184" s="13">
        <f>(((Table1[[#This Row],[launched_at]]/60)/60)/24)+DATE(1970,1,1)</f>
        <v>42728.827407407407</v>
      </c>
      <c r="T1184" s="13">
        <f>(((Table1[[#This Row],[deadline]]/60)/60)/24)+DATE(1970,1,1)</f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Table1[[#This Row],[pledged]]/Table1[[#This Row],[goal]]</f>
        <v>0.04</v>
      </c>
      <c r="P1185" s="8">
        <f>IFERROR(Table1[[#This Row],[pledged]]/Table1[[#This Row],[backers_count]],0)</f>
        <v>33.333333333333336</v>
      </c>
      <c r="Q1185" t="str">
        <f>LEFT(Table1[[#This Row],[Category and Sub-Category]],FIND("/",Table1[[#This Row],[Category and Sub-Category]])-1)</f>
        <v>food</v>
      </c>
      <c r="R1185" t="str">
        <f>RIGHT(Table1[[#This Row],[Category and Sub-Category]],LEN(Table1[[#This Row],[Category and Sub-Category]])-FIND("/",Table1[[#This Row],[Category and Sub-Category]]))</f>
        <v>food trucks</v>
      </c>
      <c r="S1185" s="13">
        <f>(((Table1[[#This Row],[launched_at]]/60)/60)/24)+DATE(1970,1,1)</f>
        <v>42656.86137731481</v>
      </c>
      <c r="T1185" s="13">
        <f>(((Table1[[#This Row],[deadline]]/60)/60)/24)+DATE(1970,1,1)</f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Table1[[#This Row],[pledged]]/Table1[[#This Row],[goal]]</f>
        <v>1.0493636363636363</v>
      </c>
      <c r="P1186" s="8">
        <f>IFERROR(Table1[[#This Row],[pledged]]/Table1[[#This Row],[backers_count]],0)</f>
        <v>61.562666666666665</v>
      </c>
      <c r="Q1186" t="str">
        <f>LEFT(Table1[[#This Row],[Category and Sub-Category]],FIND("/",Table1[[#This Row],[Category and Sub-Category]])-1)</f>
        <v>photography</v>
      </c>
      <c r="R1186" t="str">
        <f>RIGHT(Table1[[#This Row],[Category and Sub-Category]],LEN(Table1[[#This Row],[Category and Sub-Category]])-FIND("/",Table1[[#This Row],[Category and Sub-Category]]))</f>
        <v>photobooks</v>
      </c>
      <c r="S1186" s="13">
        <f>(((Table1[[#This Row],[launched_at]]/60)/60)/24)+DATE(1970,1,1)</f>
        <v>42741.599664351852</v>
      </c>
      <c r="T1186" s="13">
        <f>(((Table1[[#This Row],[deadline]]/60)/60)/24)+DATE(1970,1,1)</f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Table1[[#This Row],[pledged]]/Table1[[#This Row],[goal]]</f>
        <v>1.0544</v>
      </c>
      <c r="P1187" s="8">
        <f>IFERROR(Table1[[#This Row],[pledged]]/Table1[[#This Row],[backers_count]],0)</f>
        <v>118.73873873873873</v>
      </c>
      <c r="Q1187" t="str">
        <f>LEFT(Table1[[#This Row],[Category and Sub-Category]],FIND("/",Table1[[#This Row],[Category and Sub-Category]])-1)</f>
        <v>photography</v>
      </c>
      <c r="R1187" t="str">
        <f>RIGHT(Table1[[#This Row],[Category and Sub-Category]],LEN(Table1[[#This Row],[Category and Sub-Category]])-FIND("/",Table1[[#This Row],[Category and Sub-Category]]))</f>
        <v>photobooks</v>
      </c>
      <c r="S1187" s="13">
        <f>(((Table1[[#This Row],[launched_at]]/60)/60)/24)+DATE(1970,1,1)</f>
        <v>42130.865150462967</v>
      </c>
      <c r="T1187" s="13">
        <f>(((Table1[[#This Row],[deadline]]/60)/60)/24)+DATE(1970,1,1)</f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Table1[[#This Row],[pledged]]/Table1[[#This Row],[goal]]</f>
        <v>1.0673333333333332</v>
      </c>
      <c r="P1188" s="8">
        <f>IFERROR(Table1[[#This Row],[pledged]]/Table1[[#This Row],[backers_count]],0)</f>
        <v>65.081300813008127</v>
      </c>
      <c r="Q1188" t="str">
        <f>LEFT(Table1[[#This Row],[Category and Sub-Category]],FIND("/",Table1[[#This Row],[Category and Sub-Category]])-1)</f>
        <v>photography</v>
      </c>
      <c r="R1188" t="str">
        <f>RIGHT(Table1[[#This Row],[Category and Sub-Category]],LEN(Table1[[#This Row],[Category and Sub-Category]])-FIND("/",Table1[[#This Row],[Category and Sub-Category]]))</f>
        <v>photobooks</v>
      </c>
      <c r="S1188" s="13">
        <f>(((Table1[[#This Row],[launched_at]]/60)/60)/24)+DATE(1970,1,1)</f>
        <v>42123.86336805555</v>
      </c>
      <c r="T1188" s="13">
        <f>(((Table1[[#This Row],[deadline]]/60)/60)/24)+DATE(1970,1,1)</f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Table1[[#This Row],[pledged]]/Table1[[#This Row],[goal]]</f>
        <v>1.0412571428571429</v>
      </c>
      <c r="P1189" s="8">
        <f>IFERROR(Table1[[#This Row],[pledged]]/Table1[[#This Row],[backers_count]],0)</f>
        <v>130.15714285714284</v>
      </c>
      <c r="Q1189" t="str">
        <f>LEFT(Table1[[#This Row],[Category and Sub-Category]],FIND("/",Table1[[#This Row],[Category and Sub-Category]])-1)</f>
        <v>photography</v>
      </c>
      <c r="R1189" t="str">
        <f>RIGHT(Table1[[#This Row],[Category and Sub-Category]],LEN(Table1[[#This Row],[Category and Sub-Category]])-FIND("/",Table1[[#This Row],[Category and Sub-Category]]))</f>
        <v>photobooks</v>
      </c>
      <c r="S1189" s="13">
        <f>(((Table1[[#This Row],[launched_at]]/60)/60)/24)+DATE(1970,1,1)</f>
        <v>42109.894942129627</v>
      </c>
      <c r="T1189" s="13">
        <f>(((Table1[[#This Row],[deadline]]/60)/60)/24)+DATE(1970,1,1)</f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Table1[[#This Row],[pledged]]/Table1[[#This Row],[goal]]</f>
        <v>1.6054999999999999</v>
      </c>
      <c r="P1190" s="8">
        <f>IFERROR(Table1[[#This Row],[pledged]]/Table1[[#This Row],[backers_count]],0)</f>
        <v>37.776470588235291</v>
      </c>
      <c r="Q1190" t="str">
        <f>LEFT(Table1[[#This Row],[Category and Sub-Category]],FIND("/",Table1[[#This Row],[Category and Sub-Category]])-1)</f>
        <v>photography</v>
      </c>
      <c r="R1190" t="str">
        <f>RIGHT(Table1[[#This Row],[Category and Sub-Category]],LEN(Table1[[#This Row],[Category and Sub-Category]])-FIND("/",Table1[[#This Row],[Category and Sub-Category]]))</f>
        <v>photobooks</v>
      </c>
      <c r="S1190" s="13">
        <f>(((Table1[[#This Row],[launched_at]]/60)/60)/24)+DATE(1970,1,1)</f>
        <v>42711.700694444444</v>
      </c>
      <c r="T1190" s="13">
        <f>(((Table1[[#This Row],[deadline]]/60)/60)/24)+DATE(1970,1,1)</f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Table1[[#This Row],[pledged]]/Table1[[#This Row],[goal]]</f>
        <v>1.0777777777777777</v>
      </c>
      <c r="P1191" s="8">
        <f>IFERROR(Table1[[#This Row],[pledged]]/Table1[[#This Row],[backers_count]],0)</f>
        <v>112.79069767441861</v>
      </c>
      <c r="Q1191" t="str">
        <f>LEFT(Table1[[#This Row],[Category and Sub-Category]],FIND("/",Table1[[#This Row],[Category and Sub-Category]])-1)</f>
        <v>photography</v>
      </c>
      <c r="R1191" t="str">
        <f>RIGHT(Table1[[#This Row],[Category and Sub-Category]],LEN(Table1[[#This Row],[Category and Sub-Category]])-FIND("/",Table1[[#This Row],[Category and Sub-Category]]))</f>
        <v>photobooks</v>
      </c>
      <c r="S1191" s="13">
        <f>(((Table1[[#This Row],[launched_at]]/60)/60)/24)+DATE(1970,1,1)</f>
        <v>42529.979108796295</v>
      </c>
      <c r="T1191" s="13">
        <f>(((Table1[[#This Row],[deadline]]/60)/60)/24)+DATE(1970,1,1)</f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Table1[[#This Row],[pledged]]/Table1[[#This Row],[goal]]</f>
        <v>1.35</v>
      </c>
      <c r="P1192" s="8">
        <f>IFERROR(Table1[[#This Row],[pledged]]/Table1[[#This Row],[backers_count]],0)</f>
        <v>51.92307692307692</v>
      </c>
      <c r="Q1192" t="str">
        <f>LEFT(Table1[[#This Row],[Category and Sub-Category]],FIND("/",Table1[[#This Row],[Category and Sub-Category]])-1)</f>
        <v>photography</v>
      </c>
      <c r="R1192" t="str">
        <f>RIGHT(Table1[[#This Row],[Category and Sub-Category]],LEN(Table1[[#This Row],[Category and Sub-Category]])-FIND("/",Table1[[#This Row],[Category and Sub-Category]]))</f>
        <v>photobooks</v>
      </c>
      <c r="S1192" s="13">
        <f>(((Table1[[#This Row],[launched_at]]/60)/60)/24)+DATE(1970,1,1)</f>
        <v>41852.665798611109</v>
      </c>
      <c r="T1192" s="13">
        <f>(((Table1[[#This Row],[deadline]]/60)/60)/24)+DATE(1970,1,1)</f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Table1[[#This Row],[pledged]]/Table1[[#This Row],[goal]]</f>
        <v>1.0907407407407408</v>
      </c>
      <c r="P1193" s="8">
        <f>IFERROR(Table1[[#This Row],[pledged]]/Table1[[#This Row],[backers_count]],0)</f>
        <v>89.242424242424249</v>
      </c>
      <c r="Q1193" t="str">
        <f>LEFT(Table1[[#This Row],[Category and Sub-Category]],FIND("/",Table1[[#This Row],[Category and Sub-Category]])-1)</f>
        <v>photography</v>
      </c>
      <c r="R1193" t="str">
        <f>RIGHT(Table1[[#This Row],[Category and Sub-Category]],LEN(Table1[[#This Row],[Category and Sub-Category]])-FIND("/",Table1[[#This Row],[Category and Sub-Category]]))</f>
        <v>photobooks</v>
      </c>
      <c r="S1193" s="13">
        <f>(((Table1[[#This Row],[launched_at]]/60)/60)/24)+DATE(1970,1,1)</f>
        <v>42419.603703703702</v>
      </c>
      <c r="T1193" s="13">
        <f>(((Table1[[#This Row],[deadline]]/60)/60)/24)+DATE(1970,1,1)</f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Table1[[#This Row],[pledged]]/Table1[[#This Row],[goal]]</f>
        <v>2.9</v>
      </c>
      <c r="P1194" s="8">
        <f>IFERROR(Table1[[#This Row],[pledged]]/Table1[[#This Row],[backers_count]],0)</f>
        <v>19.333333333333332</v>
      </c>
      <c r="Q1194" t="str">
        <f>LEFT(Table1[[#This Row],[Category and Sub-Category]],FIND("/",Table1[[#This Row],[Category and Sub-Category]])-1)</f>
        <v>photography</v>
      </c>
      <c r="R1194" t="str">
        <f>RIGHT(Table1[[#This Row],[Category and Sub-Category]],LEN(Table1[[#This Row],[Category and Sub-Category]])-FIND("/",Table1[[#This Row],[Category and Sub-Category]]))</f>
        <v>photobooks</v>
      </c>
      <c r="S1194" s="13">
        <f>(((Table1[[#This Row],[launched_at]]/60)/60)/24)+DATE(1970,1,1)</f>
        <v>42747.506689814814</v>
      </c>
      <c r="T1194" s="13">
        <f>(((Table1[[#This Row],[deadline]]/60)/60)/24)+DATE(1970,1,1)</f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Table1[[#This Row],[pledged]]/Table1[[#This Row],[goal]]</f>
        <v>1.0395714285714286</v>
      </c>
      <c r="P1195" s="8">
        <f>IFERROR(Table1[[#This Row],[pledged]]/Table1[[#This Row],[backers_count]],0)</f>
        <v>79.967032967032964</v>
      </c>
      <c r="Q1195" t="str">
        <f>LEFT(Table1[[#This Row],[Category and Sub-Category]],FIND("/",Table1[[#This Row],[Category and Sub-Category]])-1)</f>
        <v>photography</v>
      </c>
      <c r="R1195" t="str">
        <f>RIGHT(Table1[[#This Row],[Category and Sub-Category]],LEN(Table1[[#This Row],[Category and Sub-Category]])-FIND("/",Table1[[#This Row],[Category and Sub-Category]]))</f>
        <v>photobooks</v>
      </c>
      <c r="S1195" s="13">
        <f>(((Table1[[#This Row],[launched_at]]/60)/60)/24)+DATE(1970,1,1)</f>
        <v>42409.776076388895</v>
      </c>
      <c r="T1195" s="13">
        <f>(((Table1[[#This Row],[deadline]]/60)/60)/24)+DATE(1970,1,1)</f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Table1[[#This Row],[pledged]]/Table1[[#This Row],[goal]]</f>
        <v>3.2223999999999999</v>
      </c>
      <c r="P1196" s="8">
        <f>IFERROR(Table1[[#This Row],[pledged]]/Table1[[#This Row],[backers_count]],0)</f>
        <v>56.414565826330531</v>
      </c>
      <c r="Q1196" t="str">
        <f>LEFT(Table1[[#This Row],[Category and Sub-Category]],FIND("/",Table1[[#This Row],[Category and Sub-Category]])-1)</f>
        <v>photography</v>
      </c>
      <c r="R1196" t="str">
        <f>RIGHT(Table1[[#This Row],[Category and Sub-Category]],LEN(Table1[[#This Row],[Category and Sub-Category]])-FIND("/",Table1[[#This Row],[Category and Sub-Category]]))</f>
        <v>photobooks</v>
      </c>
      <c r="S1196" s="13">
        <f>(((Table1[[#This Row],[launched_at]]/60)/60)/24)+DATE(1970,1,1)</f>
        <v>42072.488182870366</v>
      </c>
      <c r="T1196" s="13">
        <f>(((Table1[[#This Row],[deadline]]/60)/60)/24)+DATE(1970,1,1)</f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Table1[[#This Row],[pledged]]/Table1[[#This Row],[goal]]</f>
        <v>1.35</v>
      </c>
      <c r="P1197" s="8">
        <f>IFERROR(Table1[[#This Row],[pledged]]/Table1[[#This Row],[backers_count]],0)</f>
        <v>79.411764705882348</v>
      </c>
      <c r="Q1197" t="str">
        <f>LEFT(Table1[[#This Row],[Category and Sub-Category]],FIND("/",Table1[[#This Row],[Category and Sub-Category]])-1)</f>
        <v>photography</v>
      </c>
      <c r="R1197" t="str">
        <f>RIGHT(Table1[[#This Row],[Category and Sub-Category]],LEN(Table1[[#This Row],[Category and Sub-Category]])-FIND("/",Table1[[#This Row],[Category and Sub-Category]]))</f>
        <v>photobooks</v>
      </c>
      <c r="S1197" s="13">
        <f>(((Table1[[#This Row],[launched_at]]/60)/60)/24)+DATE(1970,1,1)</f>
        <v>42298.34783564815</v>
      </c>
      <c r="T1197" s="13">
        <f>(((Table1[[#This Row],[deadline]]/60)/60)/24)+DATE(1970,1,1)</f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Table1[[#This Row],[pledged]]/Table1[[#This Row],[goal]]</f>
        <v>2.6991034482758622</v>
      </c>
      <c r="P1198" s="8">
        <f>IFERROR(Table1[[#This Row],[pledged]]/Table1[[#This Row],[backers_count]],0)</f>
        <v>76.439453125</v>
      </c>
      <c r="Q1198" t="str">
        <f>LEFT(Table1[[#This Row],[Category and Sub-Category]],FIND("/",Table1[[#This Row],[Category and Sub-Category]])-1)</f>
        <v>photography</v>
      </c>
      <c r="R1198" t="str">
        <f>RIGHT(Table1[[#This Row],[Category and Sub-Category]],LEN(Table1[[#This Row],[Category and Sub-Category]])-FIND("/",Table1[[#This Row],[Category and Sub-Category]]))</f>
        <v>photobooks</v>
      </c>
      <c r="S1198" s="13">
        <f>(((Table1[[#This Row],[launched_at]]/60)/60)/24)+DATE(1970,1,1)</f>
        <v>42326.818738425922</v>
      </c>
      <c r="T1198" s="13">
        <f>(((Table1[[#This Row],[deadline]]/60)/60)/24)+DATE(1970,1,1)</f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Table1[[#This Row],[pledged]]/Table1[[#This Row],[goal]]</f>
        <v>2.5329333333333333</v>
      </c>
      <c r="P1199" s="8">
        <f>IFERROR(Table1[[#This Row],[pledged]]/Table1[[#This Row],[backers_count]],0)</f>
        <v>121</v>
      </c>
      <c r="Q1199" t="str">
        <f>LEFT(Table1[[#This Row],[Category and Sub-Category]],FIND("/",Table1[[#This Row],[Category and Sub-Category]])-1)</f>
        <v>photography</v>
      </c>
      <c r="R1199" t="str">
        <f>RIGHT(Table1[[#This Row],[Category and Sub-Category]],LEN(Table1[[#This Row],[Category and Sub-Category]])-FIND("/",Table1[[#This Row],[Category and Sub-Category]]))</f>
        <v>photobooks</v>
      </c>
      <c r="S1199" s="13">
        <f>(((Table1[[#This Row],[launched_at]]/60)/60)/24)+DATE(1970,1,1)</f>
        <v>42503.66474537037</v>
      </c>
      <c r="T1199" s="13">
        <f>(((Table1[[#This Row],[deadline]]/60)/60)/24)+DATE(1970,1,1)</f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Table1[[#This Row],[pledged]]/Table1[[#This Row],[goal]]</f>
        <v>2.6059999999999999</v>
      </c>
      <c r="P1200" s="8">
        <f>IFERROR(Table1[[#This Row],[pledged]]/Table1[[#This Row],[backers_count]],0)</f>
        <v>54.616766467065865</v>
      </c>
      <c r="Q1200" t="str">
        <f>LEFT(Table1[[#This Row],[Category and Sub-Category]],FIND("/",Table1[[#This Row],[Category and Sub-Category]])-1)</f>
        <v>photography</v>
      </c>
      <c r="R1200" t="str">
        <f>RIGHT(Table1[[#This Row],[Category and Sub-Category]],LEN(Table1[[#This Row],[Category and Sub-Category]])-FIND("/",Table1[[#This Row],[Category and Sub-Category]]))</f>
        <v>photobooks</v>
      </c>
      <c r="S1200" s="13">
        <f>(((Table1[[#This Row],[launched_at]]/60)/60)/24)+DATE(1970,1,1)</f>
        <v>42333.619050925925</v>
      </c>
      <c r="T1200" s="13">
        <f>(((Table1[[#This Row],[deadline]]/60)/60)/24)+DATE(1970,1,1)</f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Table1[[#This Row],[pledged]]/Table1[[#This Row],[goal]]</f>
        <v>1.0131677953348381</v>
      </c>
      <c r="P1201" s="8">
        <f>IFERROR(Table1[[#This Row],[pledged]]/Table1[[#This Row],[backers_count]],0)</f>
        <v>299.22222222222223</v>
      </c>
      <c r="Q1201" t="str">
        <f>LEFT(Table1[[#This Row],[Category and Sub-Category]],FIND("/",Table1[[#This Row],[Category and Sub-Category]])-1)</f>
        <v>photography</v>
      </c>
      <c r="R1201" t="str">
        <f>RIGHT(Table1[[#This Row],[Category and Sub-Category]],LEN(Table1[[#This Row],[Category and Sub-Category]])-FIND("/",Table1[[#This Row],[Category and Sub-Category]]))</f>
        <v>photobooks</v>
      </c>
      <c r="S1201" s="13">
        <f>(((Table1[[#This Row],[launched_at]]/60)/60)/24)+DATE(1970,1,1)</f>
        <v>42161.770833333328</v>
      </c>
      <c r="T1201" s="13">
        <f>(((Table1[[#This Row],[deadline]]/60)/60)/24)+DATE(1970,1,1)</f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Table1[[#This Row],[pledged]]/Table1[[#This Row],[goal]]</f>
        <v>1.2560416666666667</v>
      </c>
      <c r="P1202" s="8">
        <f>IFERROR(Table1[[#This Row],[pledged]]/Table1[[#This Row],[backers_count]],0)</f>
        <v>58.533980582524272</v>
      </c>
      <c r="Q1202" t="str">
        <f>LEFT(Table1[[#This Row],[Category and Sub-Category]],FIND("/",Table1[[#This Row],[Category and Sub-Category]])-1)</f>
        <v>photography</v>
      </c>
      <c r="R1202" t="str">
        <f>RIGHT(Table1[[#This Row],[Category and Sub-Category]],LEN(Table1[[#This Row],[Category and Sub-Category]])-FIND("/",Table1[[#This Row],[Category and Sub-Category]]))</f>
        <v>photobooks</v>
      </c>
      <c r="S1202" s="13">
        <f>(((Table1[[#This Row],[launched_at]]/60)/60)/24)+DATE(1970,1,1)</f>
        <v>42089.477500000001</v>
      </c>
      <c r="T1202" s="13">
        <f>(((Table1[[#This Row],[deadline]]/60)/60)/24)+DATE(1970,1,1)</f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Table1[[#This Row],[pledged]]/Table1[[#This Row],[goal]]</f>
        <v>1.0243783333333334</v>
      </c>
      <c r="P1203" s="8">
        <f>IFERROR(Table1[[#This Row],[pledged]]/Table1[[#This Row],[backers_count]],0)</f>
        <v>55.371801801801809</v>
      </c>
      <c r="Q1203" t="str">
        <f>LEFT(Table1[[#This Row],[Category and Sub-Category]],FIND("/",Table1[[#This Row],[Category and Sub-Category]])-1)</f>
        <v>photography</v>
      </c>
      <c r="R1203" t="str">
        <f>RIGHT(Table1[[#This Row],[Category and Sub-Category]],LEN(Table1[[#This Row],[Category and Sub-Category]])-FIND("/",Table1[[#This Row],[Category and Sub-Category]]))</f>
        <v>photobooks</v>
      </c>
      <c r="S1203" s="13">
        <f>(((Table1[[#This Row],[launched_at]]/60)/60)/24)+DATE(1970,1,1)</f>
        <v>42536.60701388889</v>
      </c>
      <c r="T1203" s="13">
        <f>(((Table1[[#This Row],[deadline]]/60)/60)/24)+DATE(1970,1,1)</f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Table1[[#This Row],[pledged]]/Table1[[#This Row],[goal]]</f>
        <v>1.99244</v>
      </c>
      <c r="P1204" s="8">
        <f>IFERROR(Table1[[#This Row],[pledged]]/Table1[[#This Row],[backers_count]],0)</f>
        <v>183.80442804428046</v>
      </c>
      <c r="Q1204" t="str">
        <f>LEFT(Table1[[#This Row],[Category and Sub-Category]],FIND("/",Table1[[#This Row],[Category and Sub-Category]])-1)</f>
        <v>photography</v>
      </c>
      <c r="R1204" t="str">
        <f>RIGHT(Table1[[#This Row],[Category and Sub-Category]],LEN(Table1[[#This Row],[Category and Sub-Category]])-FIND("/",Table1[[#This Row],[Category and Sub-Category]]))</f>
        <v>photobooks</v>
      </c>
      <c r="S1204" s="13">
        <f>(((Table1[[#This Row],[launched_at]]/60)/60)/24)+DATE(1970,1,1)</f>
        <v>42152.288819444439</v>
      </c>
      <c r="T1204" s="13">
        <f>(((Table1[[#This Row],[deadline]]/60)/60)/24)+DATE(1970,1,1)</f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Table1[[#This Row],[pledged]]/Table1[[#This Row],[goal]]</f>
        <v>1.0245398773006136</v>
      </c>
      <c r="P1205" s="8">
        <f>IFERROR(Table1[[#This Row],[pledged]]/Table1[[#This Row],[backers_count]],0)</f>
        <v>165.34653465346534</v>
      </c>
      <c r="Q1205" t="str">
        <f>LEFT(Table1[[#This Row],[Category and Sub-Category]],FIND("/",Table1[[#This Row],[Category and Sub-Category]])-1)</f>
        <v>photography</v>
      </c>
      <c r="R1205" t="str">
        <f>RIGHT(Table1[[#This Row],[Category and Sub-Category]],LEN(Table1[[#This Row],[Category and Sub-Category]])-FIND("/",Table1[[#This Row],[Category and Sub-Category]]))</f>
        <v>photobooks</v>
      </c>
      <c r="S1205" s="13">
        <f>(((Table1[[#This Row],[launched_at]]/60)/60)/24)+DATE(1970,1,1)</f>
        <v>42125.614895833336</v>
      </c>
      <c r="T1205" s="13">
        <f>(((Table1[[#This Row],[deadline]]/60)/60)/24)+DATE(1970,1,1)</f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Table1[[#This Row],[pledged]]/Table1[[#This Row],[goal]]</f>
        <v>1.0294615384615384</v>
      </c>
      <c r="P1206" s="8">
        <f>IFERROR(Table1[[#This Row],[pledged]]/Table1[[#This Row],[backers_count]],0)</f>
        <v>234.78947368421052</v>
      </c>
      <c r="Q1206" t="str">
        <f>LEFT(Table1[[#This Row],[Category and Sub-Category]],FIND("/",Table1[[#This Row],[Category and Sub-Category]])-1)</f>
        <v>photography</v>
      </c>
      <c r="R1206" t="str">
        <f>RIGHT(Table1[[#This Row],[Category and Sub-Category]],LEN(Table1[[#This Row],[Category and Sub-Category]])-FIND("/",Table1[[#This Row],[Category and Sub-Category]]))</f>
        <v>photobooks</v>
      </c>
      <c r="S1206" s="13">
        <f>(((Table1[[#This Row],[launched_at]]/60)/60)/24)+DATE(1970,1,1)</f>
        <v>42297.748067129629</v>
      </c>
      <c r="T1206" s="13">
        <f>(((Table1[[#This Row],[deadline]]/60)/60)/24)+DATE(1970,1,1)</f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Table1[[#This Row],[pledged]]/Table1[[#This Row],[goal]]</f>
        <v>1.0086153846153847</v>
      </c>
      <c r="P1207" s="8">
        <f>IFERROR(Table1[[#This Row],[pledged]]/Table1[[#This Row],[backers_count]],0)</f>
        <v>211.48387096774192</v>
      </c>
      <c r="Q1207" t="str">
        <f>LEFT(Table1[[#This Row],[Category and Sub-Category]],FIND("/",Table1[[#This Row],[Category and Sub-Category]])-1)</f>
        <v>photography</v>
      </c>
      <c r="R1207" t="str">
        <f>RIGHT(Table1[[#This Row],[Category and Sub-Category]],LEN(Table1[[#This Row],[Category and Sub-Category]])-FIND("/",Table1[[#This Row],[Category and Sub-Category]]))</f>
        <v>photobooks</v>
      </c>
      <c r="S1207" s="13">
        <f>(((Table1[[#This Row],[launched_at]]/60)/60)/24)+DATE(1970,1,1)</f>
        <v>42138.506377314814</v>
      </c>
      <c r="T1207" s="13">
        <f>(((Table1[[#This Row],[deadline]]/60)/60)/24)+DATE(1970,1,1)</f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Table1[[#This Row],[pledged]]/Table1[[#This Row],[goal]]</f>
        <v>1.1499999999999999</v>
      </c>
      <c r="P1208" s="8">
        <f>IFERROR(Table1[[#This Row],[pledged]]/Table1[[#This Row],[backers_count]],0)</f>
        <v>32.34375</v>
      </c>
      <c r="Q1208" t="str">
        <f>LEFT(Table1[[#This Row],[Category and Sub-Category]],FIND("/",Table1[[#This Row],[Category and Sub-Category]])-1)</f>
        <v>photography</v>
      </c>
      <c r="R1208" t="str">
        <f>RIGHT(Table1[[#This Row],[Category and Sub-Category]],LEN(Table1[[#This Row],[Category and Sub-Category]])-FIND("/",Table1[[#This Row],[Category and Sub-Category]]))</f>
        <v>photobooks</v>
      </c>
      <c r="S1208" s="13">
        <f>(((Table1[[#This Row],[launched_at]]/60)/60)/24)+DATE(1970,1,1)</f>
        <v>42772.776076388895</v>
      </c>
      <c r="T1208" s="13">
        <f>(((Table1[[#This Row],[deadline]]/60)/60)/24)+DATE(1970,1,1)</f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Table1[[#This Row],[pledged]]/Table1[[#This Row],[goal]]</f>
        <v>1.0416766467065868</v>
      </c>
      <c r="P1209" s="8">
        <f>IFERROR(Table1[[#This Row],[pledged]]/Table1[[#This Row],[backers_count]],0)</f>
        <v>123.37588652482269</v>
      </c>
      <c r="Q1209" t="str">
        <f>LEFT(Table1[[#This Row],[Category and Sub-Category]],FIND("/",Table1[[#This Row],[Category and Sub-Category]])-1)</f>
        <v>photography</v>
      </c>
      <c r="R1209" t="str">
        <f>RIGHT(Table1[[#This Row],[Category and Sub-Category]],LEN(Table1[[#This Row],[Category and Sub-Category]])-FIND("/",Table1[[#This Row],[Category and Sub-Category]]))</f>
        <v>photobooks</v>
      </c>
      <c r="S1209" s="13">
        <f>(((Table1[[#This Row],[launched_at]]/60)/60)/24)+DATE(1970,1,1)</f>
        <v>42430.430243055554</v>
      </c>
      <c r="T1209" s="13">
        <f>(((Table1[[#This Row],[deadline]]/60)/60)/24)+DATE(1970,1,1)</f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Table1[[#This Row],[pledged]]/Table1[[#This Row],[goal]]</f>
        <v>1.5529999999999999</v>
      </c>
      <c r="P1210" s="8">
        <f>IFERROR(Table1[[#This Row],[pledged]]/Table1[[#This Row],[backers_count]],0)</f>
        <v>207.06666666666666</v>
      </c>
      <c r="Q1210" t="str">
        <f>LEFT(Table1[[#This Row],[Category and Sub-Category]],FIND("/",Table1[[#This Row],[Category and Sub-Category]])-1)</f>
        <v>photography</v>
      </c>
      <c r="R1210" t="str">
        <f>RIGHT(Table1[[#This Row],[Category and Sub-Category]],LEN(Table1[[#This Row],[Category and Sub-Category]])-FIND("/",Table1[[#This Row],[Category and Sub-Category]]))</f>
        <v>photobooks</v>
      </c>
      <c r="S1210" s="13">
        <f>(((Table1[[#This Row],[launched_at]]/60)/60)/24)+DATE(1970,1,1)</f>
        <v>42423.709074074075</v>
      </c>
      <c r="T1210" s="13">
        <f>(((Table1[[#This Row],[deadline]]/60)/60)/24)+DATE(1970,1,1)</f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Table1[[#This Row],[pledged]]/Table1[[#This Row],[goal]]</f>
        <v>1.06</v>
      </c>
      <c r="P1211" s="8">
        <f>IFERROR(Table1[[#This Row],[pledged]]/Table1[[#This Row],[backers_count]],0)</f>
        <v>138.2608695652174</v>
      </c>
      <c r="Q1211" t="str">
        <f>LEFT(Table1[[#This Row],[Category and Sub-Category]],FIND("/",Table1[[#This Row],[Category and Sub-Category]])-1)</f>
        <v>photography</v>
      </c>
      <c r="R1211" t="str">
        <f>RIGHT(Table1[[#This Row],[Category and Sub-Category]],LEN(Table1[[#This Row],[Category and Sub-Category]])-FIND("/",Table1[[#This Row],[Category and Sub-Category]]))</f>
        <v>photobooks</v>
      </c>
      <c r="S1211" s="13">
        <f>(((Table1[[#This Row],[launched_at]]/60)/60)/24)+DATE(1970,1,1)</f>
        <v>42761.846122685187</v>
      </c>
      <c r="T1211" s="13">
        <f>(((Table1[[#This Row],[deadline]]/60)/60)/24)+DATE(1970,1,1)</f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Table1[[#This Row],[pledged]]/Table1[[#This Row],[goal]]</f>
        <v>2.5431499999999998</v>
      </c>
      <c r="P1212" s="8">
        <f>IFERROR(Table1[[#This Row],[pledged]]/Table1[[#This Row],[backers_count]],0)</f>
        <v>493.81553398058253</v>
      </c>
      <c r="Q1212" t="str">
        <f>LEFT(Table1[[#This Row],[Category and Sub-Category]],FIND("/",Table1[[#This Row],[Category and Sub-Category]])-1)</f>
        <v>photography</v>
      </c>
      <c r="R1212" t="str">
        <f>RIGHT(Table1[[#This Row],[Category and Sub-Category]],LEN(Table1[[#This Row],[Category and Sub-Category]])-FIND("/",Table1[[#This Row],[Category and Sub-Category]]))</f>
        <v>photobooks</v>
      </c>
      <c r="S1212" s="13">
        <f>(((Table1[[#This Row],[launched_at]]/60)/60)/24)+DATE(1970,1,1)</f>
        <v>42132.941805555558</v>
      </c>
      <c r="T1212" s="13">
        <f>(((Table1[[#This Row],[deadline]]/60)/60)/24)+DATE(1970,1,1)</f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Table1[[#This Row],[pledged]]/Table1[[#This Row],[goal]]</f>
        <v>1.0109999999999999</v>
      </c>
      <c r="P1213" s="8">
        <f>IFERROR(Table1[[#This Row],[pledged]]/Table1[[#This Row],[backers_count]],0)</f>
        <v>168.5</v>
      </c>
      <c r="Q1213" t="str">
        <f>LEFT(Table1[[#This Row],[Category and Sub-Category]],FIND("/",Table1[[#This Row],[Category and Sub-Category]])-1)</f>
        <v>photography</v>
      </c>
      <c r="R1213" t="str">
        <f>RIGHT(Table1[[#This Row],[Category and Sub-Category]],LEN(Table1[[#This Row],[Category and Sub-Category]])-FIND("/",Table1[[#This Row],[Category and Sub-Category]]))</f>
        <v>photobooks</v>
      </c>
      <c r="S1213" s="13">
        <f>(((Table1[[#This Row],[launched_at]]/60)/60)/24)+DATE(1970,1,1)</f>
        <v>42515.866446759261</v>
      </c>
      <c r="T1213" s="13">
        <f>(((Table1[[#This Row],[deadline]]/60)/60)/24)+DATE(1970,1,1)</f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Table1[[#This Row],[pledged]]/Table1[[#This Row],[goal]]</f>
        <v>1.2904</v>
      </c>
      <c r="P1214" s="8">
        <f>IFERROR(Table1[[#This Row],[pledged]]/Table1[[#This Row],[backers_count]],0)</f>
        <v>38.867469879518069</v>
      </c>
      <c r="Q1214" t="str">
        <f>LEFT(Table1[[#This Row],[Category and Sub-Category]],FIND("/",Table1[[#This Row],[Category and Sub-Category]])-1)</f>
        <v>photography</v>
      </c>
      <c r="R1214" t="str">
        <f>RIGHT(Table1[[#This Row],[Category and Sub-Category]],LEN(Table1[[#This Row],[Category and Sub-Category]])-FIND("/",Table1[[#This Row],[Category and Sub-Category]]))</f>
        <v>photobooks</v>
      </c>
      <c r="S1214" s="13">
        <f>(((Table1[[#This Row],[launched_at]]/60)/60)/24)+DATE(1970,1,1)</f>
        <v>42318.950173611112</v>
      </c>
      <c r="T1214" s="13">
        <f>(((Table1[[#This Row],[deadline]]/60)/60)/24)+DATE(1970,1,1)</f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Table1[[#This Row],[pledged]]/Table1[[#This Row],[goal]]</f>
        <v>1.0223076923076924</v>
      </c>
      <c r="P1215" s="8">
        <f>IFERROR(Table1[[#This Row],[pledged]]/Table1[[#This Row],[backers_count]],0)</f>
        <v>61.527777777777779</v>
      </c>
      <c r="Q1215" t="str">
        <f>LEFT(Table1[[#This Row],[Category and Sub-Category]],FIND("/",Table1[[#This Row],[Category and Sub-Category]])-1)</f>
        <v>photography</v>
      </c>
      <c r="R1215" t="str">
        <f>RIGHT(Table1[[#This Row],[Category and Sub-Category]],LEN(Table1[[#This Row],[Category and Sub-Category]])-FIND("/",Table1[[#This Row],[Category and Sub-Category]]))</f>
        <v>photobooks</v>
      </c>
      <c r="S1215" s="13">
        <f>(((Table1[[#This Row],[launched_at]]/60)/60)/24)+DATE(1970,1,1)</f>
        <v>42731.755787037036</v>
      </c>
      <c r="T1215" s="13">
        <f>(((Table1[[#This Row],[deadline]]/60)/60)/24)+DATE(1970,1,1)</f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Table1[[#This Row],[pledged]]/Table1[[#This Row],[goal]]</f>
        <v>1.3180000000000001</v>
      </c>
      <c r="P1216" s="8">
        <f>IFERROR(Table1[[#This Row],[pledged]]/Table1[[#This Row],[backers_count]],0)</f>
        <v>105.44</v>
      </c>
      <c r="Q1216" t="str">
        <f>LEFT(Table1[[#This Row],[Category and Sub-Category]],FIND("/",Table1[[#This Row],[Category and Sub-Category]])-1)</f>
        <v>photography</v>
      </c>
      <c r="R1216" t="str">
        <f>RIGHT(Table1[[#This Row],[Category and Sub-Category]],LEN(Table1[[#This Row],[Category and Sub-Category]])-FIND("/",Table1[[#This Row],[Category and Sub-Category]]))</f>
        <v>photobooks</v>
      </c>
      <c r="S1216" s="13">
        <f>(((Table1[[#This Row],[launched_at]]/60)/60)/24)+DATE(1970,1,1)</f>
        <v>42104.840335648143</v>
      </c>
      <c r="T1216" s="13">
        <f>(((Table1[[#This Row],[deadline]]/60)/60)/24)+DATE(1970,1,1)</f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Table1[[#This Row],[pledged]]/Table1[[#This Row],[goal]]</f>
        <v>7.8608020000000005</v>
      </c>
      <c r="P1217" s="8">
        <f>IFERROR(Table1[[#This Row],[pledged]]/Table1[[#This Row],[backers_count]],0)</f>
        <v>71.592003642987251</v>
      </c>
      <c r="Q1217" t="str">
        <f>LEFT(Table1[[#This Row],[Category and Sub-Category]],FIND("/",Table1[[#This Row],[Category and Sub-Category]])-1)</f>
        <v>photography</v>
      </c>
      <c r="R1217" t="str">
        <f>RIGHT(Table1[[#This Row],[Category and Sub-Category]],LEN(Table1[[#This Row],[Category and Sub-Category]])-FIND("/",Table1[[#This Row],[Category and Sub-Category]]))</f>
        <v>photobooks</v>
      </c>
      <c r="S1217" s="13">
        <f>(((Table1[[#This Row],[launched_at]]/60)/60)/24)+DATE(1970,1,1)</f>
        <v>41759.923101851848</v>
      </c>
      <c r="T1217" s="13">
        <f>(((Table1[[#This Row],[deadline]]/60)/60)/24)+DATE(1970,1,1)</f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Table1[[#This Row],[pledged]]/Table1[[#This Row],[goal]]</f>
        <v>1.4570000000000001</v>
      </c>
      <c r="P1218" s="8">
        <f>IFERROR(Table1[[#This Row],[pledged]]/Table1[[#This Row],[backers_count]],0)</f>
        <v>91.882882882882882</v>
      </c>
      <c r="Q1218" t="str">
        <f>LEFT(Table1[[#This Row],[Category and Sub-Category]],FIND("/",Table1[[#This Row],[Category and Sub-Category]])-1)</f>
        <v>photography</v>
      </c>
      <c r="R1218" t="str">
        <f>RIGHT(Table1[[#This Row],[Category and Sub-Category]],LEN(Table1[[#This Row],[Category and Sub-Category]])-FIND("/",Table1[[#This Row],[Category and Sub-Category]]))</f>
        <v>photobooks</v>
      </c>
      <c r="S1218" s="13">
        <f>(((Table1[[#This Row],[launched_at]]/60)/60)/24)+DATE(1970,1,1)</f>
        <v>42247.616400462968</v>
      </c>
      <c r="T1218" s="13">
        <f>(((Table1[[#This Row],[deadline]]/60)/60)/24)+DATE(1970,1,1)</f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Table1[[#This Row],[pledged]]/Table1[[#This Row],[goal]]</f>
        <v>1.026</v>
      </c>
      <c r="P1219" s="8">
        <f>IFERROR(Table1[[#This Row],[pledged]]/Table1[[#This Row],[backers_count]],0)</f>
        <v>148.57377049180329</v>
      </c>
      <c r="Q1219" t="str">
        <f>LEFT(Table1[[#This Row],[Category and Sub-Category]],FIND("/",Table1[[#This Row],[Category and Sub-Category]])-1)</f>
        <v>photography</v>
      </c>
      <c r="R1219" t="str">
        <f>RIGHT(Table1[[#This Row],[Category and Sub-Category]],LEN(Table1[[#This Row],[Category and Sub-Category]])-FIND("/",Table1[[#This Row],[Category and Sub-Category]]))</f>
        <v>photobooks</v>
      </c>
      <c r="S1219" s="13">
        <f>(((Table1[[#This Row],[launched_at]]/60)/60)/24)+DATE(1970,1,1)</f>
        <v>42535.809490740736</v>
      </c>
      <c r="T1219" s="13">
        <f>(((Table1[[#This Row],[deadline]]/60)/60)/24)+DATE(1970,1,1)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Table1[[#This Row],[pledged]]/Table1[[#This Row],[goal]]</f>
        <v>1.7227777777777777</v>
      </c>
      <c r="P1220" s="8">
        <f>IFERROR(Table1[[#This Row],[pledged]]/Table1[[#This Row],[backers_count]],0)</f>
        <v>174.2134831460674</v>
      </c>
      <c r="Q1220" t="str">
        <f>LEFT(Table1[[#This Row],[Category and Sub-Category]],FIND("/",Table1[[#This Row],[Category and Sub-Category]])-1)</f>
        <v>photography</v>
      </c>
      <c r="R1220" t="str">
        <f>RIGHT(Table1[[#This Row],[Category and Sub-Category]],LEN(Table1[[#This Row],[Category and Sub-Category]])-FIND("/",Table1[[#This Row],[Category and Sub-Category]]))</f>
        <v>photobooks</v>
      </c>
      <c r="S1220" s="13">
        <f>(((Table1[[#This Row],[launched_at]]/60)/60)/24)+DATE(1970,1,1)</f>
        <v>42278.662037037036</v>
      </c>
      <c r="T1220" s="13">
        <f>(((Table1[[#This Row],[deadline]]/60)/60)/24)+DATE(1970,1,1)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Table1[[#This Row],[pledged]]/Table1[[#This Row],[goal]]</f>
        <v>1.5916819571865444</v>
      </c>
      <c r="P1221" s="8">
        <f>IFERROR(Table1[[#This Row],[pledged]]/Table1[[#This Row],[backers_count]],0)</f>
        <v>102.86166007905139</v>
      </c>
      <c r="Q1221" t="str">
        <f>LEFT(Table1[[#This Row],[Category and Sub-Category]],FIND("/",Table1[[#This Row],[Category and Sub-Category]])-1)</f>
        <v>photography</v>
      </c>
      <c r="R1221" t="str">
        <f>RIGHT(Table1[[#This Row],[Category and Sub-Category]],LEN(Table1[[#This Row],[Category and Sub-Category]])-FIND("/",Table1[[#This Row],[Category and Sub-Category]]))</f>
        <v>photobooks</v>
      </c>
      <c r="S1221" s="13">
        <f>(((Table1[[#This Row],[launched_at]]/60)/60)/24)+DATE(1970,1,1)</f>
        <v>42633.461956018517</v>
      </c>
      <c r="T1221" s="13">
        <f>(((Table1[[#This Row],[deadline]]/60)/60)/24)+DATE(1970,1,1)</f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Table1[[#This Row],[pledged]]/Table1[[#This Row],[goal]]</f>
        <v>1.0376666666666667</v>
      </c>
      <c r="P1222" s="8">
        <f>IFERROR(Table1[[#This Row],[pledged]]/Table1[[#This Row],[backers_count]],0)</f>
        <v>111.17857142857143</v>
      </c>
      <c r="Q1222" t="str">
        <f>LEFT(Table1[[#This Row],[Category and Sub-Category]],FIND("/",Table1[[#This Row],[Category and Sub-Category]])-1)</f>
        <v>photography</v>
      </c>
      <c r="R1222" t="str">
        <f>RIGHT(Table1[[#This Row],[Category and Sub-Category]],LEN(Table1[[#This Row],[Category and Sub-Category]])-FIND("/",Table1[[#This Row],[Category and Sub-Category]]))</f>
        <v>photobooks</v>
      </c>
      <c r="S1222" s="13">
        <f>(((Table1[[#This Row],[launched_at]]/60)/60)/24)+DATE(1970,1,1)</f>
        <v>42211.628611111111</v>
      </c>
      <c r="T1222" s="13">
        <f>(((Table1[[#This Row],[deadline]]/60)/60)/24)+DATE(1970,1,1)</f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Table1[[#This Row],[pledged]]/Table1[[#This Row],[goal]]</f>
        <v>1.1140954545454547</v>
      </c>
      <c r="P1223" s="8">
        <f>IFERROR(Table1[[#This Row],[pledged]]/Table1[[#This Row],[backers_count]],0)</f>
        <v>23.796213592233013</v>
      </c>
      <c r="Q1223" t="str">
        <f>LEFT(Table1[[#This Row],[Category and Sub-Category]],FIND("/",Table1[[#This Row],[Category and Sub-Category]])-1)</f>
        <v>photography</v>
      </c>
      <c r="R1223" t="str">
        <f>RIGHT(Table1[[#This Row],[Category and Sub-Category]],LEN(Table1[[#This Row],[Category and Sub-Category]])-FIND("/",Table1[[#This Row],[Category and Sub-Category]]))</f>
        <v>photobooks</v>
      </c>
      <c r="S1223" s="13">
        <f>(((Table1[[#This Row],[launched_at]]/60)/60)/24)+DATE(1970,1,1)</f>
        <v>42680.47555555556</v>
      </c>
      <c r="T1223" s="13">
        <f>(((Table1[[#This Row],[deadline]]/60)/60)/24)+DATE(1970,1,1)</f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Table1[[#This Row],[pledged]]/Table1[[#This Row],[goal]]</f>
        <v>2.80375</v>
      </c>
      <c r="P1224" s="8">
        <f>IFERROR(Table1[[#This Row],[pledged]]/Table1[[#This Row],[backers_count]],0)</f>
        <v>81.268115942028984</v>
      </c>
      <c r="Q1224" t="str">
        <f>LEFT(Table1[[#This Row],[Category and Sub-Category]],FIND("/",Table1[[#This Row],[Category and Sub-Category]])-1)</f>
        <v>photography</v>
      </c>
      <c r="R1224" t="str">
        <f>RIGHT(Table1[[#This Row],[Category and Sub-Category]],LEN(Table1[[#This Row],[Category and Sub-Category]])-FIND("/",Table1[[#This Row],[Category and Sub-Category]]))</f>
        <v>photobooks</v>
      </c>
      <c r="S1224" s="13">
        <f>(((Table1[[#This Row],[launched_at]]/60)/60)/24)+DATE(1970,1,1)</f>
        <v>42430.720451388886</v>
      </c>
      <c r="T1224" s="13">
        <f>(((Table1[[#This Row],[deadline]]/60)/60)/24)+DATE(1970,1,1)</f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Table1[[#This Row],[pledged]]/Table1[[#This Row],[goal]]</f>
        <v>1.1210606060606061</v>
      </c>
      <c r="P1225" s="8">
        <f>IFERROR(Table1[[#This Row],[pledged]]/Table1[[#This Row],[backers_count]],0)</f>
        <v>116.21465968586388</v>
      </c>
      <c r="Q1225" t="str">
        <f>LEFT(Table1[[#This Row],[Category and Sub-Category]],FIND("/",Table1[[#This Row],[Category and Sub-Category]])-1)</f>
        <v>photography</v>
      </c>
      <c r="R1225" t="str">
        <f>RIGHT(Table1[[#This Row],[Category and Sub-Category]],LEN(Table1[[#This Row],[Category and Sub-Category]])-FIND("/",Table1[[#This Row],[Category and Sub-Category]]))</f>
        <v>photobooks</v>
      </c>
      <c r="S1225" s="13">
        <f>(((Table1[[#This Row],[launched_at]]/60)/60)/24)+DATE(1970,1,1)</f>
        <v>42654.177187499998</v>
      </c>
      <c r="T1225" s="13">
        <f>(((Table1[[#This Row],[deadline]]/60)/60)/24)+DATE(1970,1,1)</f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Table1[[#This Row],[pledged]]/Table1[[#This Row],[goal]]</f>
        <v>7.0666666666666669E-2</v>
      </c>
      <c r="P1226" s="8">
        <f>IFERROR(Table1[[#This Row],[pledged]]/Table1[[#This Row],[backers_count]],0)</f>
        <v>58.888888888888886</v>
      </c>
      <c r="Q1226" t="str">
        <f>LEFT(Table1[[#This Row],[Category and Sub-Category]],FIND("/",Table1[[#This Row],[Category and Sub-Category]])-1)</f>
        <v>music</v>
      </c>
      <c r="R1226" t="str">
        <f>RIGHT(Table1[[#This Row],[Category and Sub-Category]],LEN(Table1[[#This Row],[Category and Sub-Category]])-FIND("/",Table1[[#This Row],[Category and Sub-Category]]))</f>
        <v>world music</v>
      </c>
      <c r="S1226" s="13">
        <f>(((Table1[[#This Row],[launched_at]]/60)/60)/24)+DATE(1970,1,1)</f>
        <v>41736.549791666665</v>
      </c>
      <c r="T1226" s="13">
        <f>(((Table1[[#This Row],[deadline]]/60)/60)/24)+DATE(1970,1,1)</f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Table1[[#This Row],[pledged]]/Table1[[#This Row],[goal]]</f>
        <v>4.3999999999999997E-2</v>
      </c>
      <c r="P1227" s="8">
        <f>IFERROR(Table1[[#This Row],[pledged]]/Table1[[#This Row],[backers_count]],0)</f>
        <v>44</v>
      </c>
      <c r="Q1227" t="str">
        <f>LEFT(Table1[[#This Row],[Category and Sub-Category]],FIND("/",Table1[[#This Row],[Category and Sub-Category]])-1)</f>
        <v>music</v>
      </c>
      <c r="R1227" t="str">
        <f>RIGHT(Table1[[#This Row],[Category and Sub-Category]],LEN(Table1[[#This Row],[Category and Sub-Category]])-FIND("/",Table1[[#This Row],[Category and Sub-Category]]))</f>
        <v>world music</v>
      </c>
      <c r="S1227" s="13">
        <f>(((Table1[[#This Row],[launched_at]]/60)/60)/24)+DATE(1970,1,1)</f>
        <v>41509.905995370369</v>
      </c>
      <c r="T1227" s="13">
        <f>(((Table1[[#This Row],[deadline]]/60)/60)/24)+DATE(1970,1,1)</f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Table1[[#This Row],[pledged]]/Table1[[#This Row],[goal]]</f>
        <v>3.8739999999999997E-2</v>
      </c>
      <c r="P1228" s="8">
        <f>IFERROR(Table1[[#This Row],[pledged]]/Table1[[#This Row],[backers_count]],0)</f>
        <v>48.424999999999997</v>
      </c>
      <c r="Q1228" t="str">
        <f>LEFT(Table1[[#This Row],[Category and Sub-Category]],FIND("/",Table1[[#This Row],[Category and Sub-Category]])-1)</f>
        <v>music</v>
      </c>
      <c r="R1228" t="str">
        <f>RIGHT(Table1[[#This Row],[Category and Sub-Category]],LEN(Table1[[#This Row],[Category and Sub-Category]])-FIND("/",Table1[[#This Row],[Category and Sub-Category]]))</f>
        <v>world music</v>
      </c>
      <c r="S1228" s="13">
        <f>(((Table1[[#This Row],[launched_at]]/60)/60)/24)+DATE(1970,1,1)</f>
        <v>41715.874780092592</v>
      </c>
      <c r="T1228" s="13">
        <f>(((Table1[[#This Row],[deadline]]/60)/60)/24)+DATE(1970,1,1)</f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Table1[[#This Row],[pledged]]/Table1[[#This Row],[goal]]</f>
        <v>0</v>
      </c>
      <c r="P1229" s="8">
        <f>IFERROR(Table1[[#This Row],[pledged]]/Table1[[#This Row],[backers_count]],0)</f>
        <v>0</v>
      </c>
      <c r="Q1229" t="str">
        <f>LEFT(Table1[[#This Row],[Category and Sub-Category]],FIND("/",Table1[[#This Row],[Category and Sub-Category]])-1)</f>
        <v>music</v>
      </c>
      <c r="R1229" t="str">
        <f>RIGHT(Table1[[#This Row],[Category and Sub-Category]],LEN(Table1[[#This Row],[Category and Sub-Category]])-FIND("/",Table1[[#This Row],[Category and Sub-Category]]))</f>
        <v>world music</v>
      </c>
      <c r="S1229" s="13">
        <f>(((Table1[[#This Row],[launched_at]]/60)/60)/24)+DATE(1970,1,1)</f>
        <v>41827.919166666667</v>
      </c>
      <c r="T1229" s="13">
        <f>(((Table1[[#This Row],[deadline]]/60)/60)/24)+DATE(1970,1,1)</f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Table1[[#This Row],[pledged]]/Table1[[#This Row],[goal]]</f>
        <v>0.29299999999999998</v>
      </c>
      <c r="P1230" s="8">
        <f>IFERROR(Table1[[#This Row],[pledged]]/Table1[[#This Row],[backers_count]],0)</f>
        <v>61.041666666666664</v>
      </c>
      <c r="Q1230" t="str">
        <f>LEFT(Table1[[#This Row],[Category and Sub-Category]],FIND("/",Table1[[#This Row],[Category and Sub-Category]])-1)</f>
        <v>music</v>
      </c>
      <c r="R1230" t="str">
        <f>RIGHT(Table1[[#This Row],[Category and Sub-Category]],LEN(Table1[[#This Row],[Category and Sub-Category]])-FIND("/",Table1[[#This Row],[Category and Sub-Category]]))</f>
        <v>world music</v>
      </c>
      <c r="S1230" s="13">
        <f>(((Table1[[#This Row],[launched_at]]/60)/60)/24)+DATE(1970,1,1)</f>
        <v>40754.729259259257</v>
      </c>
      <c r="T1230" s="13">
        <f>(((Table1[[#This Row],[deadline]]/60)/60)/24)+DATE(1970,1,1)</f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Table1[[#This Row],[pledged]]/Table1[[#This Row],[goal]]</f>
        <v>9.0909090909090905E-3</v>
      </c>
      <c r="P1231" s="8">
        <f>IFERROR(Table1[[#This Row],[pledged]]/Table1[[#This Row],[backers_count]],0)</f>
        <v>25</v>
      </c>
      <c r="Q1231" t="str">
        <f>LEFT(Table1[[#This Row],[Category and Sub-Category]],FIND("/",Table1[[#This Row],[Category and Sub-Category]])-1)</f>
        <v>music</v>
      </c>
      <c r="R1231" t="str">
        <f>RIGHT(Table1[[#This Row],[Category and Sub-Category]],LEN(Table1[[#This Row],[Category and Sub-Category]])-FIND("/",Table1[[#This Row],[Category and Sub-Category]]))</f>
        <v>world music</v>
      </c>
      <c r="S1231" s="13">
        <f>(((Table1[[#This Row],[launched_at]]/60)/60)/24)+DATE(1970,1,1)</f>
        <v>40985.459803240738</v>
      </c>
      <c r="T1231" s="13">
        <f>(((Table1[[#This Row],[deadline]]/60)/60)/24)+DATE(1970,1,1)</f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Table1[[#This Row],[pledged]]/Table1[[#This Row],[goal]]</f>
        <v>0</v>
      </c>
      <c r="P1232" s="8">
        <f>IFERROR(Table1[[#This Row],[pledged]]/Table1[[#This Row],[backers_count]],0)</f>
        <v>0</v>
      </c>
      <c r="Q1232" t="str">
        <f>LEFT(Table1[[#This Row],[Category and Sub-Category]],FIND("/",Table1[[#This Row],[Category and Sub-Category]])-1)</f>
        <v>music</v>
      </c>
      <c r="R1232" t="str">
        <f>RIGHT(Table1[[#This Row],[Category and Sub-Category]],LEN(Table1[[#This Row],[Category and Sub-Category]])-FIND("/",Table1[[#This Row],[Category and Sub-Category]]))</f>
        <v>world music</v>
      </c>
      <c r="S1232" s="13">
        <f>(((Table1[[#This Row],[launched_at]]/60)/60)/24)+DATE(1970,1,1)</f>
        <v>40568.972569444442</v>
      </c>
      <c r="T1232" s="13">
        <f>(((Table1[[#This Row],[deadline]]/60)/60)/24)+DATE(1970,1,1)</f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Table1[[#This Row],[pledged]]/Table1[[#This Row],[goal]]</f>
        <v>0</v>
      </c>
      <c r="P1233" s="8">
        <f>IFERROR(Table1[[#This Row],[pledged]]/Table1[[#This Row],[backers_count]],0)</f>
        <v>0</v>
      </c>
      <c r="Q1233" t="str">
        <f>LEFT(Table1[[#This Row],[Category and Sub-Category]],FIND("/",Table1[[#This Row],[Category and Sub-Category]])-1)</f>
        <v>music</v>
      </c>
      <c r="R1233" t="str">
        <f>RIGHT(Table1[[#This Row],[Category and Sub-Category]],LEN(Table1[[#This Row],[Category and Sub-Category]])-FIND("/",Table1[[#This Row],[Category and Sub-Category]]))</f>
        <v>world music</v>
      </c>
      <c r="S1233" s="13">
        <f>(((Table1[[#This Row],[launched_at]]/60)/60)/24)+DATE(1970,1,1)</f>
        <v>42193.941759259258</v>
      </c>
      <c r="T1233" s="13">
        <f>(((Table1[[#This Row],[deadline]]/60)/60)/24)+DATE(1970,1,1)</f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Table1[[#This Row],[pledged]]/Table1[[#This Row],[goal]]</f>
        <v>8.0000000000000002E-3</v>
      </c>
      <c r="P1234" s="8">
        <f>IFERROR(Table1[[#This Row],[pledged]]/Table1[[#This Row],[backers_count]],0)</f>
        <v>40</v>
      </c>
      <c r="Q1234" t="str">
        <f>LEFT(Table1[[#This Row],[Category and Sub-Category]],FIND("/",Table1[[#This Row],[Category and Sub-Category]])-1)</f>
        <v>music</v>
      </c>
      <c r="R1234" t="str">
        <f>RIGHT(Table1[[#This Row],[Category and Sub-Category]],LEN(Table1[[#This Row],[Category and Sub-Category]])-FIND("/",Table1[[#This Row],[Category and Sub-Category]]))</f>
        <v>world music</v>
      </c>
      <c r="S1234" s="13">
        <f>(((Table1[[#This Row],[launched_at]]/60)/60)/24)+DATE(1970,1,1)</f>
        <v>41506.848032407412</v>
      </c>
      <c r="T1234" s="13">
        <f>(((Table1[[#This Row],[deadline]]/60)/60)/24)+DATE(1970,1,1)</f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Table1[[#This Row],[pledged]]/Table1[[#This Row],[goal]]</f>
        <v>0.11600000000000001</v>
      </c>
      <c r="P1235" s="8">
        <f>IFERROR(Table1[[#This Row],[pledged]]/Table1[[#This Row],[backers_count]],0)</f>
        <v>19.333333333333332</v>
      </c>
      <c r="Q1235" t="str">
        <f>LEFT(Table1[[#This Row],[Category and Sub-Category]],FIND("/",Table1[[#This Row],[Category and Sub-Category]])-1)</f>
        <v>music</v>
      </c>
      <c r="R1235" t="str">
        <f>RIGHT(Table1[[#This Row],[Category and Sub-Category]],LEN(Table1[[#This Row],[Category and Sub-Category]])-FIND("/",Table1[[#This Row],[Category and Sub-Category]]))</f>
        <v>world music</v>
      </c>
      <c r="S1235" s="13">
        <f>(((Table1[[#This Row],[launched_at]]/60)/60)/24)+DATE(1970,1,1)</f>
        <v>40939.948773148149</v>
      </c>
      <c r="T1235" s="13">
        <f>(((Table1[[#This Row],[deadline]]/60)/60)/24)+DATE(1970,1,1)</f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Table1[[#This Row],[pledged]]/Table1[[#This Row],[goal]]</f>
        <v>0</v>
      </c>
      <c r="P1236" s="8">
        <f>IFERROR(Table1[[#This Row],[pledged]]/Table1[[#This Row],[backers_count]],0)</f>
        <v>0</v>
      </c>
      <c r="Q1236" t="str">
        <f>LEFT(Table1[[#This Row],[Category and Sub-Category]],FIND("/",Table1[[#This Row],[Category and Sub-Category]])-1)</f>
        <v>music</v>
      </c>
      <c r="R1236" t="str">
        <f>RIGHT(Table1[[#This Row],[Category and Sub-Category]],LEN(Table1[[#This Row],[Category and Sub-Category]])-FIND("/",Table1[[#This Row],[Category and Sub-Category]]))</f>
        <v>world music</v>
      </c>
      <c r="S1236" s="13">
        <f>(((Table1[[#This Row],[launched_at]]/60)/60)/24)+DATE(1970,1,1)</f>
        <v>42007.788680555561</v>
      </c>
      <c r="T1236" s="13">
        <f>(((Table1[[#This Row],[deadline]]/60)/60)/24)+DATE(1970,1,1)</f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Table1[[#This Row],[pledged]]/Table1[[#This Row],[goal]]</f>
        <v>2.787363950092912E-2</v>
      </c>
      <c r="P1237" s="8">
        <f>IFERROR(Table1[[#This Row],[pledged]]/Table1[[#This Row],[backers_count]],0)</f>
        <v>35</v>
      </c>
      <c r="Q1237" t="str">
        <f>LEFT(Table1[[#This Row],[Category and Sub-Category]],FIND("/",Table1[[#This Row],[Category and Sub-Category]])-1)</f>
        <v>music</v>
      </c>
      <c r="R1237" t="str">
        <f>RIGHT(Table1[[#This Row],[Category and Sub-Category]],LEN(Table1[[#This Row],[Category and Sub-Category]])-FIND("/",Table1[[#This Row],[Category and Sub-Category]]))</f>
        <v>world music</v>
      </c>
      <c r="S1237" s="13">
        <f>(((Table1[[#This Row],[launched_at]]/60)/60)/24)+DATE(1970,1,1)</f>
        <v>41583.135405092595</v>
      </c>
      <c r="T1237" s="13">
        <f>(((Table1[[#This Row],[deadline]]/60)/60)/24)+DATE(1970,1,1)</f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Table1[[#This Row],[pledged]]/Table1[[#This Row],[goal]]</f>
        <v>0</v>
      </c>
      <c r="P1238" s="8">
        <f>IFERROR(Table1[[#This Row],[pledged]]/Table1[[#This Row],[backers_count]],0)</f>
        <v>0</v>
      </c>
      <c r="Q1238" t="str">
        <f>LEFT(Table1[[#This Row],[Category and Sub-Category]],FIND("/",Table1[[#This Row],[Category and Sub-Category]])-1)</f>
        <v>music</v>
      </c>
      <c r="R1238" t="str">
        <f>RIGHT(Table1[[#This Row],[Category and Sub-Category]],LEN(Table1[[#This Row],[Category and Sub-Category]])-FIND("/",Table1[[#This Row],[Category and Sub-Category]]))</f>
        <v>world music</v>
      </c>
      <c r="S1238" s="13">
        <f>(((Table1[[#This Row],[launched_at]]/60)/60)/24)+DATE(1970,1,1)</f>
        <v>41110.680138888885</v>
      </c>
      <c r="T1238" s="13">
        <f>(((Table1[[#This Row],[deadline]]/60)/60)/24)+DATE(1970,1,1)</f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Table1[[#This Row],[pledged]]/Table1[[#This Row],[goal]]</f>
        <v>0</v>
      </c>
      <c r="P1239" s="8">
        <f>IFERROR(Table1[[#This Row],[pledged]]/Table1[[#This Row],[backers_count]],0)</f>
        <v>0</v>
      </c>
      <c r="Q1239" t="str">
        <f>LEFT(Table1[[#This Row],[Category and Sub-Category]],FIND("/",Table1[[#This Row],[Category and Sub-Category]])-1)</f>
        <v>music</v>
      </c>
      <c r="R1239" t="str">
        <f>RIGHT(Table1[[#This Row],[Category and Sub-Category]],LEN(Table1[[#This Row],[Category and Sub-Category]])-FIND("/",Table1[[#This Row],[Category and Sub-Category]]))</f>
        <v>world music</v>
      </c>
      <c r="S1239" s="13">
        <f>(((Table1[[#This Row],[launched_at]]/60)/60)/24)+DATE(1970,1,1)</f>
        <v>41125.283159722225</v>
      </c>
      <c r="T1239" s="13">
        <f>(((Table1[[#This Row],[deadline]]/60)/60)/24)+DATE(1970,1,1)</f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Table1[[#This Row],[pledged]]/Table1[[#This Row],[goal]]</f>
        <v>0.17799999999999999</v>
      </c>
      <c r="P1240" s="8">
        <f>IFERROR(Table1[[#This Row],[pledged]]/Table1[[#This Row],[backers_count]],0)</f>
        <v>59.333333333333336</v>
      </c>
      <c r="Q1240" t="str">
        <f>LEFT(Table1[[#This Row],[Category and Sub-Category]],FIND("/",Table1[[#This Row],[Category and Sub-Category]])-1)</f>
        <v>music</v>
      </c>
      <c r="R1240" t="str">
        <f>RIGHT(Table1[[#This Row],[Category and Sub-Category]],LEN(Table1[[#This Row],[Category and Sub-Category]])-FIND("/",Table1[[#This Row],[Category and Sub-Category]]))</f>
        <v>world music</v>
      </c>
      <c r="S1240" s="13">
        <f>(((Table1[[#This Row],[launched_at]]/60)/60)/24)+DATE(1970,1,1)</f>
        <v>40731.61037037037</v>
      </c>
      <c r="T1240" s="13">
        <f>(((Table1[[#This Row],[deadline]]/60)/60)/24)+DATE(1970,1,1)</f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Table1[[#This Row],[pledged]]/Table1[[#This Row],[goal]]</f>
        <v>0</v>
      </c>
      <c r="P1241" s="8">
        <f>IFERROR(Table1[[#This Row],[pledged]]/Table1[[#This Row],[backers_count]],0)</f>
        <v>0</v>
      </c>
      <c r="Q1241" t="str">
        <f>LEFT(Table1[[#This Row],[Category and Sub-Category]],FIND("/",Table1[[#This Row],[Category and Sub-Category]])-1)</f>
        <v>music</v>
      </c>
      <c r="R1241" t="str">
        <f>RIGHT(Table1[[#This Row],[Category and Sub-Category]],LEN(Table1[[#This Row],[Category and Sub-Category]])-FIND("/",Table1[[#This Row],[Category and Sub-Category]]))</f>
        <v>world music</v>
      </c>
      <c r="S1241" s="13">
        <f>(((Table1[[#This Row],[launched_at]]/60)/60)/24)+DATE(1970,1,1)</f>
        <v>40883.962581018517</v>
      </c>
      <c r="T1241" s="13">
        <f>(((Table1[[#This Row],[deadline]]/60)/60)/24)+DATE(1970,1,1)</f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Table1[[#This Row],[pledged]]/Table1[[#This Row],[goal]]</f>
        <v>3.0124999999999999E-2</v>
      </c>
      <c r="P1242" s="8">
        <f>IFERROR(Table1[[#This Row],[pledged]]/Table1[[#This Row],[backers_count]],0)</f>
        <v>30.125</v>
      </c>
      <c r="Q1242" t="str">
        <f>LEFT(Table1[[#This Row],[Category and Sub-Category]],FIND("/",Table1[[#This Row],[Category and Sub-Category]])-1)</f>
        <v>music</v>
      </c>
      <c r="R1242" t="str">
        <f>RIGHT(Table1[[#This Row],[Category and Sub-Category]],LEN(Table1[[#This Row],[Category and Sub-Category]])-FIND("/",Table1[[#This Row],[Category and Sub-Category]]))</f>
        <v>world music</v>
      </c>
      <c r="S1242" s="13">
        <f>(((Table1[[#This Row],[launched_at]]/60)/60)/24)+DATE(1970,1,1)</f>
        <v>41409.040011574078</v>
      </c>
      <c r="T1242" s="13">
        <f>(((Table1[[#This Row],[deadline]]/60)/60)/24)+DATE(1970,1,1)</f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Table1[[#This Row],[pledged]]/Table1[[#This Row],[goal]]</f>
        <v>0.50739999999999996</v>
      </c>
      <c r="P1243" s="8">
        <f>IFERROR(Table1[[#This Row],[pledged]]/Table1[[#This Row],[backers_count]],0)</f>
        <v>74.617647058823536</v>
      </c>
      <c r="Q1243" t="str">
        <f>LEFT(Table1[[#This Row],[Category and Sub-Category]],FIND("/",Table1[[#This Row],[Category and Sub-Category]])-1)</f>
        <v>music</v>
      </c>
      <c r="R1243" t="str">
        <f>RIGHT(Table1[[#This Row],[Category and Sub-Category]],LEN(Table1[[#This Row],[Category and Sub-Category]])-FIND("/",Table1[[#This Row],[Category and Sub-Category]]))</f>
        <v>world music</v>
      </c>
      <c r="S1243" s="13">
        <f>(((Table1[[#This Row],[launched_at]]/60)/60)/24)+DATE(1970,1,1)</f>
        <v>41923.837731481479</v>
      </c>
      <c r="T1243" s="13">
        <f>(((Table1[[#This Row],[deadline]]/60)/60)/24)+DATE(1970,1,1)</f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Table1[[#This Row],[pledged]]/Table1[[#This Row],[goal]]</f>
        <v>5.4884742041712408E-3</v>
      </c>
      <c r="P1244" s="8">
        <f>IFERROR(Table1[[#This Row],[pledged]]/Table1[[#This Row],[backers_count]],0)</f>
        <v>5</v>
      </c>
      <c r="Q1244" t="str">
        <f>LEFT(Table1[[#This Row],[Category and Sub-Category]],FIND("/",Table1[[#This Row],[Category and Sub-Category]])-1)</f>
        <v>music</v>
      </c>
      <c r="R1244" t="str">
        <f>RIGHT(Table1[[#This Row],[Category and Sub-Category]],LEN(Table1[[#This Row],[Category and Sub-Category]])-FIND("/",Table1[[#This Row],[Category and Sub-Category]]))</f>
        <v>world music</v>
      </c>
      <c r="S1244" s="13">
        <f>(((Table1[[#This Row],[launched_at]]/60)/60)/24)+DATE(1970,1,1)</f>
        <v>40782.165532407409</v>
      </c>
      <c r="T1244" s="13">
        <f>(((Table1[[#This Row],[deadline]]/60)/60)/24)+DATE(1970,1,1)</f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Table1[[#This Row],[pledged]]/Table1[[#This Row],[goal]]</f>
        <v>0.14091666666666666</v>
      </c>
      <c r="P1245" s="8">
        <f>IFERROR(Table1[[#This Row],[pledged]]/Table1[[#This Row],[backers_count]],0)</f>
        <v>44.5</v>
      </c>
      <c r="Q1245" t="str">
        <f>LEFT(Table1[[#This Row],[Category and Sub-Category]],FIND("/",Table1[[#This Row],[Category and Sub-Category]])-1)</f>
        <v>music</v>
      </c>
      <c r="R1245" t="str">
        <f>RIGHT(Table1[[#This Row],[Category and Sub-Category]],LEN(Table1[[#This Row],[Category and Sub-Category]])-FIND("/",Table1[[#This Row],[Category and Sub-Category]]))</f>
        <v>world music</v>
      </c>
      <c r="S1245" s="13">
        <f>(((Table1[[#This Row],[launched_at]]/60)/60)/24)+DATE(1970,1,1)</f>
        <v>40671.879293981481</v>
      </c>
      <c r="T1245" s="13">
        <f>(((Table1[[#This Row],[deadline]]/60)/60)/24)+DATE(1970,1,1)</f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Table1[[#This Row],[pledged]]/Table1[[#This Row],[goal]]</f>
        <v>1.038</v>
      </c>
      <c r="P1246" s="8">
        <f>IFERROR(Table1[[#This Row],[pledged]]/Table1[[#This Row],[backers_count]],0)</f>
        <v>46.133333333333333</v>
      </c>
      <c r="Q1246" t="str">
        <f>LEFT(Table1[[#This Row],[Category and Sub-Category]],FIND("/",Table1[[#This Row],[Category and Sub-Category]])-1)</f>
        <v>music</v>
      </c>
      <c r="R1246" t="str">
        <f>RIGHT(Table1[[#This Row],[Category and Sub-Category]],LEN(Table1[[#This Row],[Category and Sub-Category]])-FIND("/",Table1[[#This Row],[Category and Sub-Category]]))</f>
        <v>rock</v>
      </c>
      <c r="S1246" s="13">
        <f>(((Table1[[#This Row],[launched_at]]/60)/60)/24)+DATE(1970,1,1)</f>
        <v>41355.825497685182</v>
      </c>
      <c r="T1246" s="13">
        <f>(((Table1[[#This Row],[deadline]]/60)/60)/24)+DATE(1970,1,1)</f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Table1[[#This Row],[pledged]]/Table1[[#This Row],[goal]]</f>
        <v>1.2024999999999999</v>
      </c>
      <c r="P1247" s="8">
        <f>IFERROR(Table1[[#This Row],[pledged]]/Table1[[#This Row],[backers_count]],0)</f>
        <v>141.47058823529412</v>
      </c>
      <c r="Q1247" t="str">
        <f>LEFT(Table1[[#This Row],[Category and Sub-Category]],FIND("/",Table1[[#This Row],[Category and Sub-Category]])-1)</f>
        <v>music</v>
      </c>
      <c r="R1247" t="str">
        <f>RIGHT(Table1[[#This Row],[Category and Sub-Category]],LEN(Table1[[#This Row],[Category and Sub-Category]])-FIND("/",Table1[[#This Row],[Category and Sub-Category]]))</f>
        <v>rock</v>
      </c>
      <c r="S1247" s="13">
        <f>(((Table1[[#This Row],[launched_at]]/60)/60)/24)+DATE(1970,1,1)</f>
        <v>41774.599930555552</v>
      </c>
      <c r="T1247" s="13">
        <f>(((Table1[[#This Row],[deadline]]/60)/60)/24)+DATE(1970,1,1)</f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Table1[[#This Row],[pledged]]/Table1[[#This Row],[goal]]</f>
        <v>1.17</v>
      </c>
      <c r="P1248" s="8">
        <f>IFERROR(Table1[[#This Row],[pledged]]/Table1[[#This Row],[backers_count]],0)</f>
        <v>75.483870967741936</v>
      </c>
      <c r="Q1248" t="str">
        <f>LEFT(Table1[[#This Row],[Category and Sub-Category]],FIND("/",Table1[[#This Row],[Category and Sub-Category]])-1)</f>
        <v>music</v>
      </c>
      <c r="R1248" t="str">
        <f>RIGHT(Table1[[#This Row],[Category and Sub-Category]],LEN(Table1[[#This Row],[Category and Sub-Category]])-FIND("/",Table1[[#This Row],[Category and Sub-Category]]))</f>
        <v>rock</v>
      </c>
      <c r="S1248" s="13">
        <f>(((Table1[[#This Row],[launched_at]]/60)/60)/24)+DATE(1970,1,1)</f>
        <v>40838.043391203704</v>
      </c>
      <c r="T1248" s="13">
        <f>(((Table1[[#This Row],[deadline]]/60)/60)/24)+DATE(1970,1,1)</f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Table1[[#This Row],[pledged]]/Table1[[#This Row],[goal]]</f>
        <v>1.2214285714285715</v>
      </c>
      <c r="P1249" s="8">
        <f>IFERROR(Table1[[#This Row],[pledged]]/Table1[[#This Row],[backers_count]],0)</f>
        <v>85.5</v>
      </c>
      <c r="Q1249" t="str">
        <f>LEFT(Table1[[#This Row],[Category and Sub-Category]],FIND("/",Table1[[#This Row],[Category and Sub-Category]])-1)</f>
        <v>music</v>
      </c>
      <c r="R1249" t="str">
        <f>RIGHT(Table1[[#This Row],[Category and Sub-Category]],LEN(Table1[[#This Row],[Category and Sub-Category]])-FIND("/",Table1[[#This Row],[Category and Sub-Category]]))</f>
        <v>rock</v>
      </c>
      <c r="S1249" s="13">
        <f>(((Table1[[#This Row],[launched_at]]/60)/60)/24)+DATE(1970,1,1)</f>
        <v>41370.292303240742</v>
      </c>
      <c r="T1249" s="13">
        <f>(((Table1[[#This Row],[deadline]]/60)/60)/24)+DATE(1970,1,1)</f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Table1[[#This Row],[pledged]]/Table1[[#This Row],[goal]]</f>
        <v>1.5164</v>
      </c>
      <c r="P1250" s="8">
        <f>IFERROR(Table1[[#This Row],[pledged]]/Table1[[#This Row],[backers_count]],0)</f>
        <v>64.254237288135599</v>
      </c>
      <c r="Q1250" t="str">
        <f>LEFT(Table1[[#This Row],[Category and Sub-Category]],FIND("/",Table1[[#This Row],[Category and Sub-Category]])-1)</f>
        <v>music</v>
      </c>
      <c r="R1250" t="str">
        <f>RIGHT(Table1[[#This Row],[Category and Sub-Category]],LEN(Table1[[#This Row],[Category and Sub-Category]])-FIND("/",Table1[[#This Row],[Category and Sub-Category]]))</f>
        <v>rock</v>
      </c>
      <c r="S1250" s="13">
        <f>(((Table1[[#This Row],[launched_at]]/60)/60)/24)+DATE(1970,1,1)</f>
        <v>41767.656863425924</v>
      </c>
      <c r="T1250" s="13">
        <f>(((Table1[[#This Row],[deadline]]/60)/60)/24)+DATE(1970,1,1)</f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Table1[[#This Row],[pledged]]/Table1[[#This Row],[goal]]</f>
        <v>1.0444</v>
      </c>
      <c r="P1251" s="8">
        <f>IFERROR(Table1[[#This Row],[pledged]]/Table1[[#This Row],[backers_count]],0)</f>
        <v>64.46913580246914</v>
      </c>
      <c r="Q1251" t="str">
        <f>LEFT(Table1[[#This Row],[Category and Sub-Category]],FIND("/",Table1[[#This Row],[Category and Sub-Category]])-1)</f>
        <v>music</v>
      </c>
      <c r="R1251" t="str">
        <f>RIGHT(Table1[[#This Row],[Category and Sub-Category]],LEN(Table1[[#This Row],[Category and Sub-Category]])-FIND("/",Table1[[#This Row],[Category and Sub-Category]]))</f>
        <v>rock</v>
      </c>
      <c r="S1251" s="13">
        <f>(((Table1[[#This Row],[launched_at]]/60)/60)/24)+DATE(1970,1,1)</f>
        <v>41067.74086805556</v>
      </c>
      <c r="T1251" s="13">
        <f>(((Table1[[#This Row],[deadline]]/60)/60)/24)+DATE(1970,1,1)</f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Table1[[#This Row],[pledged]]/Table1[[#This Row],[goal]]</f>
        <v>2.0015333333333332</v>
      </c>
      <c r="P1252" s="8">
        <f>IFERROR(Table1[[#This Row],[pledged]]/Table1[[#This Row],[backers_count]],0)</f>
        <v>118.2007874015748</v>
      </c>
      <c r="Q1252" t="str">
        <f>LEFT(Table1[[#This Row],[Category and Sub-Category]],FIND("/",Table1[[#This Row],[Category and Sub-Category]])-1)</f>
        <v>music</v>
      </c>
      <c r="R1252" t="str">
        <f>RIGHT(Table1[[#This Row],[Category and Sub-Category]],LEN(Table1[[#This Row],[Category and Sub-Category]])-FIND("/",Table1[[#This Row],[Category and Sub-Category]]))</f>
        <v>rock</v>
      </c>
      <c r="S1252" s="13">
        <f>(((Table1[[#This Row],[launched_at]]/60)/60)/24)+DATE(1970,1,1)</f>
        <v>41843.64271990741</v>
      </c>
      <c r="T1252" s="13">
        <f>(((Table1[[#This Row],[deadline]]/60)/60)/24)+DATE(1970,1,1)</f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Table1[[#This Row],[pledged]]/Table1[[#This Row],[goal]]</f>
        <v>1.018</v>
      </c>
      <c r="P1253" s="8">
        <f>IFERROR(Table1[[#This Row],[pledged]]/Table1[[#This Row],[backers_count]],0)</f>
        <v>82.540540540540547</v>
      </c>
      <c r="Q1253" t="str">
        <f>LEFT(Table1[[#This Row],[Category and Sub-Category]],FIND("/",Table1[[#This Row],[Category and Sub-Category]])-1)</f>
        <v>music</v>
      </c>
      <c r="R1253" t="str">
        <f>RIGHT(Table1[[#This Row],[Category and Sub-Category]],LEN(Table1[[#This Row],[Category and Sub-Category]])-FIND("/",Table1[[#This Row],[Category and Sub-Category]]))</f>
        <v>rock</v>
      </c>
      <c r="S1253" s="13">
        <f>(((Table1[[#This Row],[launched_at]]/60)/60)/24)+DATE(1970,1,1)</f>
        <v>40751.814432870371</v>
      </c>
      <c r="T1253" s="13">
        <f>(((Table1[[#This Row],[deadline]]/60)/60)/24)+DATE(1970,1,1)</f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Table1[[#This Row],[pledged]]/Table1[[#This Row],[goal]]</f>
        <v>1.3765714285714286</v>
      </c>
      <c r="P1254" s="8">
        <f>IFERROR(Table1[[#This Row],[pledged]]/Table1[[#This Row],[backers_count]],0)</f>
        <v>34.170212765957444</v>
      </c>
      <c r="Q1254" t="str">
        <f>LEFT(Table1[[#This Row],[Category and Sub-Category]],FIND("/",Table1[[#This Row],[Category and Sub-Category]])-1)</f>
        <v>music</v>
      </c>
      <c r="R1254" t="str">
        <f>RIGHT(Table1[[#This Row],[Category and Sub-Category]],LEN(Table1[[#This Row],[Category and Sub-Category]])-FIND("/",Table1[[#This Row],[Category and Sub-Category]]))</f>
        <v>rock</v>
      </c>
      <c r="S1254" s="13">
        <f>(((Table1[[#This Row],[launched_at]]/60)/60)/24)+DATE(1970,1,1)</f>
        <v>41543.988067129627</v>
      </c>
      <c r="T1254" s="13">
        <f>(((Table1[[#This Row],[deadline]]/60)/60)/24)+DATE(1970,1,1)</f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Table1[[#This Row],[pledged]]/Table1[[#This Row],[goal]]</f>
        <v>3038.3319999999999</v>
      </c>
      <c r="P1255" s="8">
        <f>IFERROR(Table1[[#This Row],[pledged]]/Table1[[#This Row],[backers_count]],0)</f>
        <v>42.73322081575246</v>
      </c>
      <c r="Q1255" t="str">
        <f>LEFT(Table1[[#This Row],[Category and Sub-Category]],FIND("/",Table1[[#This Row],[Category and Sub-Category]])-1)</f>
        <v>music</v>
      </c>
      <c r="R1255" t="str">
        <f>RIGHT(Table1[[#This Row],[Category and Sub-Category]],LEN(Table1[[#This Row],[Category and Sub-Category]])-FIND("/",Table1[[#This Row],[Category and Sub-Category]]))</f>
        <v>rock</v>
      </c>
      <c r="S1255" s="13">
        <f>(((Table1[[#This Row],[launched_at]]/60)/60)/24)+DATE(1970,1,1)</f>
        <v>41855.783645833333</v>
      </c>
      <c r="T1255" s="13">
        <f>(((Table1[[#This Row],[deadline]]/60)/60)/24)+DATE(1970,1,1)</f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Table1[[#This Row],[pledged]]/Table1[[#This Row],[goal]]</f>
        <v>1.9885074626865671</v>
      </c>
      <c r="P1256" s="8">
        <f>IFERROR(Table1[[#This Row],[pledged]]/Table1[[#This Row],[backers_count]],0)</f>
        <v>94.489361702127653</v>
      </c>
      <c r="Q1256" t="str">
        <f>LEFT(Table1[[#This Row],[Category and Sub-Category]],FIND("/",Table1[[#This Row],[Category and Sub-Category]])-1)</f>
        <v>music</v>
      </c>
      <c r="R1256" t="str">
        <f>RIGHT(Table1[[#This Row],[Category and Sub-Category]],LEN(Table1[[#This Row],[Category and Sub-Category]])-FIND("/",Table1[[#This Row],[Category and Sub-Category]]))</f>
        <v>rock</v>
      </c>
      <c r="S1256" s="13">
        <f>(((Table1[[#This Row],[launched_at]]/60)/60)/24)+DATE(1970,1,1)</f>
        <v>40487.621365740742</v>
      </c>
      <c r="T1256" s="13">
        <f>(((Table1[[#This Row],[deadline]]/60)/60)/24)+DATE(1970,1,1)</f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Table1[[#This Row],[pledged]]/Table1[[#This Row],[goal]]</f>
        <v>2.0236666666666667</v>
      </c>
      <c r="P1257" s="8">
        <f>IFERROR(Table1[[#This Row],[pledged]]/Table1[[#This Row],[backers_count]],0)</f>
        <v>55.697247706422019</v>
      </c>
      <c r="Q1257" t="str">
        <f>LEFT(Table1[[#This Row],[Category and Sub-Category]],FIND("/",Table1[[#This Row],[Category and Sub-Category]])-1)</f>
        <v>music</v>
      </c>
      <c r="R1257" t="str">
        <f>RIGHT(Table1[[#This Row],[Category and Sub-Category]],LEN(Table1[[#This Row],[Category and Sub-Category]])-FIND("/",Table1[[#This Row],[Category and Sub-Category]]))</f>
        <v>rock</v>
      </c>
      <c r="S1257" s="13">
        <f>(((Table1[[#This Row],[launched_at]]/60)/60)/24)+DATE(1970,1,1)</f>
        <v>41579.845509259263</v>
      </c>
      <c r="T1257" s="13">
        <f>(((Table1[[#This Row],[deadline]]/60)/60)/24)+DATE(1970,1,1)</f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Table1[[#This Row],[pledged]]/Table1[[#This Row],[goal]]</f>
        <v>1.1796376666666666</v>
      </c>
      <c r="P1258" s="8">
        <f>IFERROR(Table1[[#This Row],[pledged]]/Table1[[#This Row],[backers_count]],0)</f>
        <v>98.030831024930734</v>
      </c>
      <c r="Q1258" t="str">
        <f>LEFT(Table1[[#This Row],[Category and Sub-Category]],FIND("/",Table1[[#This Row],[Category and Sub-Category]])-1)</f>
        <v>music</v>
      </c>
      <c r="R1258" t="str">
        <f>RIGHT(Table1[[#This Row],[Category and Sub-Category]],LEN(Table1[[#This Row],[Category and Sub-Category]])-FIND("/",Table1[[#This Row],[Category and Sub-Category]]))</f>
        <v>rock</v>
      </c>
      <c r="S1258" s="13">
        <f>(((Table1[[#This Row],[launched_at]]/60)/60)/24)+DATE(1970,1,1)</f>
        <v>40921.919340277782</v>
      </c>
      <c r="T1258" s="13">
        <f>(((Table1[[#This Row],[deadline]]/60)/60)/24)+DATE(1970,1,1)</f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Table1[[#This Row],[pledged]]/Table1[[#This Row],[goal]]</f>
        <v>2.9472727272727273</v>
      </c>
      <c r="P1259" s="8">
        <f>IFERROR(Table1[[#This Row],[pledged]]/Table1[[#This Row],[backers_count]],0)</f>
        <v>92.102272727272734</v>
      </c>
      <c r="Q1259" t="str">
        <f>LEFT(Table1[[#This Row],[Category and Sub-Category]],FIND("/",Table1[[#This Row],[Category and Sub-Category]])-1)</f>
        <v>music</v>
      </c>
      <c r="R1259" t="str">
        <f>RIGHT(Table1[[#This Row],[Category and Sub-Category]],LEN(Table1[[#This Row],[Category and Sub-Category]])-FIND("/",Table1[[#This Row],[Category and Sub-Category]]))</f>
        <v>rock</v>
      </c>
      <c r="S1259" s="13">
        <f>(((Table1[[#This Row],[launched_at]]/60)/60)/24)+DATE(1970,1,1)</f>
        <v>40587.085532407407</v>
      </c>
      <c r="T1259" s="13">
        <f>(((Table1[[#This Row],[deadline]]/60)/60)/24)+DATE(1970,1,1)</f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Table1[[#This Row],[pledged]]/Table1[[#This Row],[goal]]</f>
        <v>2.1314633333333335</v>
      </c>
      <c r="P1260" s="8">
        <f>IFERROR(Table1[[#This Row],[pledged]]/Table1[[#This Row],[backers_count]],0)</f>
        <v>38.175462686567165</v>
      </c>
      <c r="Q1260" t="str">
        <f>LEFT(Table1[[#This Row],[Category and Sub-Category]],FIND("/",Table1[[#This Row],[Category and Sub-Category]])-1)</f>
        <v>music</v>
      </c>
      <c r="R1260" t="str">
        <f>RIGHT(Table1[[#This Row],[Category and Sub-Category]],LEN(Table1[[#This Row],[Category and Sub-Category]])-FIND("/",Table1[[#This Row],[Category and Sub-Category]]))</f>
        <v>rock</v>
      </c>
      <c r="S1260" s="13">
        <f>(((Table1[[#This Row],[launched_at]]/60)/60)/24)+DATE(1970,1,1)</f>
        <v>41487.611250000002</v>
      </c>
      <c r="T1260" s="13">
        <f>(((Table1[[#This Row],[deadline]]/60)/60)/24)+DATE(1970,1,1)</f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Table1[[#This Row],[pledged]]/Table1[[#This Row],[goal]]</f>
        <v>1.0424</v>
      </c>
      <c r="P1261" s="8">
        <f>IFERROR(Table1[[#This Row],[pledged]]/Table1[[#This Row],[backers_count]],0)</f>
        <v>27.145833333333332</v>
      </c>
      <c r="Q1261" t="str">
        <f>LEFT(Table1[[#This Row],[Category and Sub-Category]],FIND("/",Table1[[#This Row],[Category and Sub-Category]])-1)</f>
        <v>music</v>
      </c>
      <c r="R1261" t="str">
        <f>RIGHT(Table1[[#This Row],[Category and Sub-Category]],LEN(Table1[[#This Row],[Category and Sub-Category]])-FIND("/",Table1[[#This Row],[Category and Sub-Category]]))</f>
        <v>rock</v>
      </c>
      <c r="S1261" s="13">
        <f>(((Table1[[#This Row],[launched_at]]/60)/60)/24)+DATE(1970,1,1)</f>
        <v>41766.970648148148</v>
      </c>
      <c r="T1261" s="13">
        <f>(((Table1[[#This Row],[deadline]]/60)/60)/24)+DATE(1970,1,1)</f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Table1[[#This Row],[pledged]]/Table1[[#This Row],[goal]]</f>
        <v>1.1366666666666667</v>
      </c>
      <c r="P1262" s="8">
        <f>IFERROR(Table1[[#This Row],[pledged]]/Table1[[#This Row],[backers_count]],0)</f>
        <v>50.689189189189186</v>
      </c>
      <c r="Q1262" t="str">
        <f>LEFT(Table1[[#This Row],[Category and Sub-Category]],FIND("/",Table1[[#This Row],[Category and Sub-Category]])-1)</f>
        <v>music</v>
      </c>
      <c r="R1262" t="str">
        <f>RIGHT(Table1[[#This Row],[Category and Sub-Category]],LEN(Table1[[#This Row],[Category and Sub-Category]])-FIND("/",Table1[[#This Row],[Category and Sub-Category]]))</f>
        <v>rock</v>
      </c>
      <c r="S1262" s="13">
        <f>(((Table1[[#This Row],[launched_at]]/60)/60)/24)+DATE(1970,1,1)</f>
        <v>41666.842824074076</v>
      </c>
      <c r="T1262" s="13">
        <f>(((Table1[[#This Row],[deadline]]/60)/60)/24)+DATE(1970,1,1)</f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Table1[[#This Row],[pledged]]/Table1[[#This Row],[goal]]</f>
        <v>1.0125</v>
      </c>
      <c r="P1263" s="8">
        <f>IFERROR(Table1[[#This Row],[pledged]]/Table1[[#This Row],[backers_count]],0)</f>
        <v>38.942307692307693</v>
      </c>
      <c r="Q1263" t="str">
        <f>LEFT(Table1[[#This Row],[Category and Sub-Category]],FIND("/",Table1[[#This Row],[Category and Sub-Category]])-1)</f>
        <v>music</v>
      </c>
      <c r="R1263" t="str">
        <f>RIGHT(Table1[[#This Row],[Category and Sub-Category]],LEN(Table1[[#This Row],[Category and Sub-Category]])-FIND("/",Table1[[#This Row],[Category and Sub-Category]]))</f>
        <v>rock</v>
      </c>
      <c r="S1263" s="13">
        <f>(((Table1[[#This Row],[launched_at]]/60)/60)/24)+DATE(1970,1,1)</f>
        <v>41638.342905092592</v>
      </c>
      <c r="T1263" s="13">
        <f>(((Table1[[#This Row],[deadline]]/60)/60)/24)+DATE(1970,1,1)</f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Table1[[#This Row],[pledged]]/Table1[[#This Row],[goal]]</f>
        <v>1.2541538461538462</v>
      </c>
      <c r="P1264" s="8">
        <f>IFERROR(Table1[[#This Row],[pledged]]/Table1[[#This Row],[backers_count]],0)</f>
        <v>77.638095238095232</v>
      </c>
      <c r="Q1264" t="str">
        <f>LEFT(Table1[[#This Row],[Category and Sub-Category]],FIND("/",Table1[[#This Row],[Category and Sub-Category]])-1)</f>
        <v>music</v>
      </c>
      <c r="R1264" t="str">
        <f>RIGHT(Table1[[#This Row],[Category and Sub-Category]],LEN(Table1[[#This Row],[Category and Sub-Category]])-FIND("/",Table1[[#This Row],[Category and Sub-Category]]))</f>
        <v>rock</v>
      </c>
      <c r="S1264" s="13">
        <f>(((Table1[[#This Row],[launched_at]]/60)/60)/24)+DATE(1970,1,1)</f>
        <v>41656.762638888889</v>
      </c>
      <c r="T1264" s="13">
        <f>(((Table1[[#This Row],[deadline]]/60)/60)/24)+DATE(1970,1,1)</f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Table1[[#This Row],[pledged]]/Table1[[#This Row],[goal]]</f>
        <v>1.19</v>
      </c>
      <c r="P1265" s="8">
        <f>IFERROR(Table1[[#This Row],[pledged]]/Table1[[#This Row],[backers_count]],0)</f>
        <v>43.536585365853661</v>
      </c>
      <c r="Q1265" t="str">
        <f>LEFT(Table1[[#This Row],[Category and Sub-Category]],FIND("/",Table1[[#This Row],[Category and Sub-Category]])-1)</f>
        <v>music</v>
      </c>
      <c r="R1265" t="str">
        <f>RIGHT(Table1[[#This Row],[Category and Sub-Category]],LEN(Table1[[#This Row],[Category and Sub-Category]])-FIND("/",Table1[[#This Row],[Category and Sub-Category]]))</f>
        <v>rock</v>
      </c>
      <c r="S1265" s="13">
        <f>(((Table1[[#This Row],[launched_at]]/60)/60)/24)+DATE(1970,1,1)</f>
        <v>41692.084143518521</v>
      </c>
      <c r="T1265" s="13">
        <f>(((Table1[[#This Row],[deadline]]/60)/60)/24)+DATE(1970,1,1)</f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Table1[[#This Row],[pledged]]/Table1[[#This Row],[goal]]</f>
        <v>1.6646153846153846</v>
      </c>
      <c r="P1266" s="8">
        <f>IFERROR(Table1[[#This Row],[pledged]]/Table1[[#This Row],[backers_count]],0)</f>
        <v>31.823529411764707</v>
      </c>
      <c r="Q1266" t="str">
        <f>LEFT(Table1[[#This Row],[Category and Sub-Category]],FIND("/",Table1[[#This Row],[Category and Sub-Category]])-1)</f>
        <v>music</v>
      </c>
      <c r="R1266" t="str">
        <f>RIGHT(Table1[[#This Row],[Category and Sub-Category]],LEN(Table1[[#This Row],[Category and Sub-Category]])-FIND("/",Table1[[#This Row],[Category and Sub-Category]]))</f>
        <v>rock</v>
      </c>
      <c r="S1266" s="13">
        <f>(((Table1[[#This Row],[launched_at]]/60)/60)/24)+DATE(1970,1,1)</f>
        <v>41547.662997685184</v>
      </c>
      <c r="T1266" s="13">
        <f>(((Table1[[#This Row],[deadline]]/60)/60)/24)+DATE(1970,1,1)</f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Table1[[#This Row],[pledged]]/Table1[[#This Row],[goal]]</f>
        <v>1.1914771428571429</v>
      </c>
      <c r="P1267" s="8">
        <f>IFERROR(Table1[[#This Row],[pledged]]/Table1[[#This Row],[backers_count]],0)</f>
        <v>63.184393939393942</v>
      </c>
      <c r="Q1267" t="str">
        <f>LEFT(Table1[[#This Row],[Category and Sub-Category]],FIND("/",Table1[[#This Row],[Category and Sub-Category]])-1)</f>
        <v>music</v>
      </c>
      <c r="R1267" t="str">
        <f>RIGHT(Table1[[#This Row],[Category and Sub-Category]],LEN(Table1[[#This Row],[Category and Sub-Category]])-FIND("/",Table1[[#This Row],[Category and Sub-Category]]))</f>
        <v>rock</v>
      </c>
      <c r="S1267" s="13">
        <f>(((Table1[[#This Row],[launched_at]]/60)/60)/24)+DATE(1970,1,1)</f>
        <v>40465.655266203699</v>
      </c>
      <c r="T1267" s="13">
        <f>(((Table1[[#This Row],[deadline]]/60)/60)/24)+DATE(1970,1,1)</f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Table1[[#This Row],[pledged]]/Table1[[#This Row],[goal]]</f>
        <v>1.0047368421052632</v>
      </c>
      <c r="P1268" s="8">
        <f>IFERROR(Table1[[#This Row],[pledged]]/Table1[[#This Row],[backers_count]],0)</f>
        <v>190.9</v>
      </c>
      <c r="Q1268" t="str">
        <f>LEFT(Table1[[#This Row],[Category and Sub-Category]],FIND("/",Table1[[#This Row],[Category and Sub-Category]])-1)</f>
        <v>music</v>
      </c>
      <c r="R1268" t="str">
        <f>RIGHT(Table1[[#This Row],[Category and Sub-Category]],LEN(Table1[[#This Row],[Category and Sub-Category]])-FIND("/",Table1[[#This Row],[Category and Sub-Category]]))</f>
        <v>rock</v>
      </c>
      <c r="S1268" s="13">
        <f>(((Table1[[#This Row],[launched_at]]/60)/60)/24)+DATE(1970,1,1)</f>
        <v>41620.87667824074</v>
      </c>
      <c r="T1268" s="13">
        <f>(((Table1[[#This Row],[deadline]]/60)/60)/24)+DATE(1970,1,1)</f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Table1[[#This Row],[pledged]]/Table1[[#This Row],[goal]]</f>
        <v>1.018</v>
      </c>
      <c r="P1269" s="8">
        <f>IFERROR(Table1[[#This Row],[pledged]]/Table1[[#This Row],[backers_count]],0)</f>
        <v>140.85534591194968</v>
      </c>
      <c r="Q1269" t="str">
        <f>LEFT(Table1[[#This Row],[Category and Sub-Category]],FIND("/",Table1[[#This Row],[Category and Sub-Category]])-1)</f>
        <v>music</v>
      </c>
      <c r="R1269" t="str">
        <f>RIGHT(Table1[[#This Row],[Category and Sub-Category]],LEN(Table1[[#This Row],[Category and Sub-Category]])-FIND("/",Table1[[#This Row],[Category and Sub-Category]]))</f>
        <v>rock</v>
      </c>
      <c r="S1269" s="13">
        <f>(((Table1[[#This Row],[launched_at]]/60)/60)/24)+DATE(1970,1,1)</f>
        <v>41449.585162037038</v>
      </c>
      <c r="T1269" s="13">
        <f>(((Table1[[#This Row],[deadline]]/60)/60)/24)+DATE(1970,1,1)</f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Table1[[#This Row],[pledged]]/Table1[[#This Row],[goal]]</f>
        <v>1.1666666666666667</v>
      </c>
      <c r="P1270" s="8">
        <f>IFERROR(Table1[[#This Row],[pledged]]/Table1[[#This Row],[backers_count]],0)</f>
        <v>76.92307692307692</v>
      </c>
      <c r="Q1270" t="str">
        <f>LEFT(Table1[[#This Row],[Category and Sub-Category]],FIND("/",Table1[[#This Row],[Category and Sub-Category]])-1)</f>
        <v>music</v>
      </c>
      <c r="R1270" t="str">
        <f>RIGHT(Table1[[#This Row],[Category and Sub-Category]],LEN(Table1[[#This Row],[Category and Sub-Category]])-FIND("/",Table1[[#This Row],[Category and Sub-Category]]))</f>
        <v>rock</v>
      </c>
      <c r="S1270" s="13">
        <f>(((Table1[[#This Row],[launched_at]]/60)/60)/24)+DATE(1970,1,1)</f>
        <v>41507.845451388886</v>
      </c>
      <c r="T1270" s="13">
        <f>(((Table1[[#This Row],[deadline]]/60)/60)/24)+DATE(1970,1,1)</f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Table1[[#This Row],[pledged]]/Table1[[#This Row],[goal]]</f>
        <v>1.0864893617021276</v>
      </c>
      <c r="P1271" s="8">
        <f>IFERROR(Table1[[#This Row],[pledged]]/Table1[[#This Row],[backers_count]],0)</f>
        <v>99.15533980582525</v>
      </c>
      <c r="Q1271" t="str">
        <f>LEFT(Table1[[#This Row],[Category and Sub-Category]],FIND("/",Table1[[#This Row],[Category and Sub-Category]])-1)</f>
        <v>music</v>
      </c>
      <c r="R1271" t="str">
        <f>RIGHT(Table1[[#This Row],[Category and Sub-Category]],LEN(Table1[[#This Row],[Category and Sub-Category]])-FIND("/",Table1[[#This Row],[Category and Sub-Category]]))</f>
        <v>rock</v>
      </c>
      <c r="S1271" s="13">
        <f>(((Table1[[#This Row],[launched_at]]/60)/60)/24)+DATE(1970,1,1)</f>
        <v>42445.823055555549</v>
      </c>
      <c r="T1271" s="13">
        <f>(((Table1[[#This Row],[deadline]]/60)/60)/24)+DATE(1970,1,1)</f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Table1[[#This Row],[pledged]]/Table1[[#This Row],[goal]]</f>
        <v>1.1472</v>
      </c>
      <c r="P1272" s="8">
        <f>IFERROR(Table1[[#This Row],[pledged]]/Table1[[#This Row],[backers_count]],0)</f>
        <v>67.881656804733723</v>
      </c>
      <c r="Q1272" t="str">
        <f>LEFT(Table1[[#This Row],[Category and Sub-Category]],FIND("/",Table1[[#This Row],[Category and Sub-Category]])-1)</f>
        <v>music</v>
      </c>
      <c r="R1272" t="str">
        <f>RIGHT(Table1[[#This Row],[Category and Sub-Category]],LEN(Table1[[#This Row],[Category and Sub-Category]])-FIND("/",Table1[[#This Row],[Category and Sub-Category]]))</f>
        <v>rock</v>
      </c>
      <c r="S1272" s="13">
        <f>(((Table1[[#This Row],[launched_at]]/60)/60)/24)+DATE(1970,1,1)</f>
        <v>40933.856967592597</v>
      </c>
      <c r="T1272" s="13">
        <f>(((Table1[[#This Row],[deadline]]/60)/60)/24)+DATE(1970,1,1)</f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Table1[[#This Row],[pledged]]/Table1[[#This Row],[goal]]</f>
        <v>1.018</v>
      </c>
      <c r="P1273" s="8">
        <f>IFERROR(Table1[[#This Row],[pledged]]/Table1[[#This Row],[backers_count]],0)</f>
        <v>246.29032258064515</v>
      </c>
      <c r="Q1273" t="str">
        <f>LEFT(Table1[[#This Row],[Category and Sub-Category]],FIND("/",Table1[[#This Row],[Category and Sub-Category]])-1)</f>
        <v>music</v>
      </c>
      <c r="R1273" t="str">
        <f>RIGHT(Table1[[#This Row],[Category and Sub-Category]],LEN(Table1[[#This Row],[Category and Sub-Category]])-FIND("/",Table1[[#This Row],[Category and Sub-Category]]))</f>
        <v>rock</v>
      </c>
      <c r="S1273" s="13">
        <f>(((Table1[[#This Row],[launched_at]]/60)/60)/24)+DATE(1970,1,1)</f>
        <v>41561.683553240742</v>
      </c>
      <c r="T1273" s="13">
        <f>(((Table1[[#This Row],[deadline]]/60)/60)/24)+DATE(1970,1,1)</f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Table1[[#This Row],[pledged]]/Table1[[#This Row],[goal]]</f>
        <v>1.06</v>
      </c>
      <c r="P1274" s="8">
        <f>IFERROR(Table1[[#This Row],[pledged]]/Table1[[#This Row],[backers_count]],0)</f>
        <v>189.28571428571428</v>
      </c>
      <c r="Q1274" t="str">
        <f>LEFT(Table1[[#This Row],[Category and Sub-Category]],FIND("/",Table1[[#This Row],[Category and Sub-Category]])-1)</f>
        <v>music</v>
      </c>
      <c r="R1274" t="str">
        <f>RIGHT(Table1[[#This Row],[Category and Sub-Category]],LEN(Table1[[#This Row],[Category and Sub-Category]])-FIND("/",Table1[[#This Row],[Category and Sub-Category]]))</f>
        <v>rock</v>
      </c>
      <c r="S1274" s="13">
        <f>(((Table1[[#This Row],[launched_at]]/60)/60)/24)+DATE(1970,1,1)</f>
        <v>40274.745127314818</v>
      </c>
      <c r="T1274" s="13">
        <f>(((Table1[[#This Row],[deadline]]/60)/60)/24)+DATE(1970,1,1)</f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Table1[[#This Row],[pledged]]/Table1[[#This Row],[goal]]</f>
        <v>1.0349999999999999</v>
      </c>
      <c r="P1275" s="8">
        <f>IFERROR(Table1[[#This Row],[pledged]]/Table1[[#This Row],[backers_count]],0)</f>
        <v>76.666666666666671</v>
      </c>
      <c r="Q1275" t="str">
        <f>LEFT(Table1[[#This Row],[Category and Sub-Category]],FIND("/",Table1[[#This Row],[Category and Sub-Category]])-1)</f>
        <v>music</v>
      </c>
      <c r="R1275" t="str">
        <f>RIGHT(Table1[[#This Row],[Category and Sub-Category]],LEN(Table1[[#This Row],[Category and Sub-Category]])-FIND("/",Table1[[#This Row],[Category and Sub-Category]]))</f>
        <v>rock</v>
      </c>
      <c r="S1275" s="13">
        <f>(((Table1[[#This Row],[launched_at]]/60)/60)/24)+DATE(1970,1,1)</f>
        <v>41852.730219907404</v>
      </c>
      <c r="T1275" s="13">
        <f>(((Table1[[#This Row],[deadline]]/60)/60)/24)+DATE(1970,1,1)</f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Table1[[#This Row],[pledged]]/Table1[[#This Row],[goal]]</f>
        <v>1.5497535999999998</v>
      </c>
      <c r="P1276" s="8">
        <f>IFERROR(Table1[[#This Row],[pledged]]/Table1[[#This Row],[backers_count]],0)</f>
        <v>82.963254817987149</v>
      </c>
      <c r="Q1276" t="str">
        <f>LEFT(Table1[[#This Row],[Category and Sub-Category]],FIND("/",Table1[[#This Row],[Category and Sub-Category]])-1)</f>
        <v>music</v>
      </c>
      <c r="R1276" t="str">
        <f>RIGHT(Table1[[#This Row],[Category and Sub-Category]],LEN(Table1[[#This Row],[Category and Sub-Category]])-FIND("/",Table1[[#This Row],[Category and Sub-Category]]))</f>
        <v>rock</v>
      </c>
      <c r="S1276" s="13">
        <f>(((Table1[[#This Row],[launched_at]]/60)/60)/24)+DATE(1970,1,1)</f>
        <v>41116.690104166664</v>
      </c>
      <c r="T1276" s="13">
        <f>(((Table1[[#This Row],[deadline]]/60)/60)/24)+DATE(1970,1,1)</f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Table1[[#This Row],[pledged]]/Table1[[#This Row],[goal]]</f>
        <v>1.6214066666666667</v>
      </c>
      <c r="P1277" s="8">
        <f>IFERROR(Table1[[#This Row],[pledged]]/Table1[[#This Row],[backers_count]],0)</f>
        <v>62.522107969151669</v>
      </c>
      <c r="Q1277" t="str">
        <f>LEFT(Table1[[#This Row],[Category and Sub-Category]],FIND("/",Table1[[#This Row],[Category and Sub-Category]])-1)</f>
        <v>music</v>
      </c>
      <c r="R1277" t="str">
        <f>RIGHT(Table1[[#This Row],[Category and Sub-Category]],LEN(Table1[[#This Row],[Category and Sub-Category]])-FIND("/",Table1[[#This Row],[Category and Sub-Category]]))</f>
        <v>rock</v>
      </c>
      <c r="S1277" s="13">
        <f>(((Table1[[#This Row],[launched_at]]/60)/60)/24)+DATE(1970,1,1)</f>
        <v>41458.867905092593</v>
      </c>
      <c r="T1277" s="13">
        <f>(((Table1[[#This Row],[deadline]]/60)/60)/24)+DATE(1970,1,1)</f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Table1[[#This Row],[pledged]]/Table1[[#This Row],[goal]]</f>
        <v>1.0442100000000001</v>
      </c>
      <c r="P1278" s="8">
        <f>IFERROR(Table1[[#This Row],[pledged]]/Table1[[#This Row],[backers_count]],0)</f>
        <v>46.06808823529412</v>
      </c>
      <c r="Q1278" t="str">
        <f>LEFT(Table1[[#This Row],[Category and Sub-Category]],FIND("/",Table1[[#This Row],[Category and Sub-Category]])-1)</f>
        <v>music</v>
      </c>
      <c r="R1278" t="str">
        <f>RIGHT(Table1[[#This Row],[Category and Sub-Category]],LEN(Table1[[#This Row],[Category and Sub-Category]])-FIND("/",Table1[[#This Row],[Category and Sub-Category]]))</f>
        <v>rock</v>
      </c>
      <c r="S1278" s="13">
        <f>(((Table1[[#This Row],[launched_at]]/60)/60)/24)+DATE(1970,1,1)</f>
        <v>40007.704247685186</v>
      </c>
      <c r="T1278" s="13">
        <f>(((Table1[[#This Row],[deadline]]/60)/60)/24)+DATE(1970,1,1)</f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Table1[[#This Row],[pledged]]/Table1[[#This Row],[goal]]</f>
        <v>1.0612433333333333</v>
      </c>
      <c r="P1279" s="8">
        <f>IFERROR(Table1[[#This Row],[pledged]]/Table1[[#This Row],[backers_count]],0)</f>
        <v>38.543946731234868</v>
      </c>
      <c r="Q1279" t="str">
        <f>LEFT(Table1[[#This Row],[Category and Sub-Category]],FIND("/",Table1[[#This Row],[Category and Sub-Category]])-1)</f>
        <v>music</v>
      </c>
      <c r="R1279" t="str">
        <f>RIGHT(Table1[[#This Row],[Category and Sub-Category]],LEN(Table1[[#This Row],[Category and Sub-Category]])-FIND("/",Table1[[#This Row],[Category and Sub-Category]]))</f>
        <v>rock</v>
      </c>
      <c r="S1279" s="13">
        <f>(((Table1[[#This Row],[launched_at]]/60)/60)/24)+DATE(1970,1,1)</f>
        <v>41121.561886574076</v>
      </c>
      <c r="T1279" s="13">
        <f>(((Table1[[#This Row],[deadline]]/60)/60)/24)+DATE(1970,1,1)</f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Table1[[#This Row],[pledged]]/Table1[[#This Row],[goal]]</f>
        <v>1.5493846153846154</v>
      </c>
      <c r="P1280" s="8">
        <f>IFERROR(Table1[[#This Row],[pledged]]/Table1[[#This Row],[backers_count]],0)</f>
        <v>53.005263157894738</v>
      </c>
      <c r="Q1280" t="str">
        <f>LEFT(Table1[[#This Row],[Category and Sub-Category]],FIND("/",Table1[[#This Row],[Category and Sub-Category]])-1)</f>
        <v>music</v>
      </c>
      <c r="R1280" t="str">
        <f>RIGHT(Table1[[#This Row],[Category and Sub-Category]],LEN(Table1[[#This Row],[Category and Sub-Category]])-FIND("/",Table1[[#This Row],[Category and Sub-Category]]))</f>
        <v>rock</v>
      </c>
      <c r="S1280" s="13">
        <f>(((Table1[[#This Row],[launched_at]]/60)/60)/24)+DATE(1970,1,1)</f>
        <v>41786.555162037039</v>
      </c>
      <c r="T1280" s="13">
        <f>(((Table1[[#This Row],[deadline]]/60)/60)/24)+DATE(1970,1,1)</f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Table1[[#This Row],[pledged]]/Table1[[#This Row],[goal]]</f>
        <v>1.1077157238734421</v>
      </c>
      <c r="P1281" s="8">
        <f>IFERROR(Table1[[#This Row],[pledged]]/Table1[[#This Row],[backers_count]],0)</f>
        <v>73.355396825396824</v>
      </c>
      <c r="Q1281" t="str">
        <f>LEFT(Table1[[#This Row],[Category and Sub-Category]],FIND("/",Table1[[#This Row],[Category and Sub-Category]])-1)</f>
        <v>music</v>
      </c>
      <c r="R1281" t="str">
        <f>RIGHT(Table1[[#This Row],[Category and Sub-Category]],LEN(Table1[[#This Row],[Category and Sub-Category]])-FIND("/",Table1[[#This Row],[Category and Sub-Category]]))</f>
        <v>rock</v>
      </c>
      <c r="S1281" s="13">
        <f>(((Table1[[#This Row],[launched_at]]/60)/60)/24)+DATE(1970,1,1)</f>
        <v>41682.099189814813</v>
      </c>
      <c r="T1281" s="13">
        <f>(((Table1[[#This Row],[deadline]]/60)/60)/24)+DATE(1970,1,1)</f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Table1[[#This Row],[pledged]]/Table1[[#This Row],[goal]]</f>
        <v>1.1091186666666666</v>
      </c>
      <c r="P1282" s="8">
        <f>IFERROR(Table1[[#This Row],[pledged]]/Table1[[#This Row],[backers_count]],0)</f>
        <v>127.97523076923076</v>
      </c>
      <c r="Q1282" t="str">
        <f>LEFT(Table1[[#This Row],[Category and Sub-Category]],FIND("/",Table1[[#This Row],[Category and Sub-Category]])-1)</f>
        <v>music</v>
      </c>
      <c r="R1282" t="str">
        <f>RIGHT(Table1[[#This Row],[Category and Sub-Category]],LEN(Table1[[#This Row],[Category and Sub-Category]])-FIND("/",Table1[[#This Row],[Category and Sub-Category]]))</f>
        <v>rock</v>
      </c>
      <c r="S1282" s="13">
        <f>(((Table1[[#This Row],[launched_at]]/60)/60)/24)+DATE(1970,1,1)</f>
        <v>40513.757569444446</v>
      </c>
      <c r="T1282" s="13">
        <f>(((Table1[[#This Row],[deadline]]/60)/60)/24)+DATE(1970,1,1)</f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Table1[[#This Row],[pledged]]/Table1[[#This Row],[goal]]</f>
        <v>1.1071428571428572</v>
      </c>
      <c r="P1283" s="8">
        <f>IFERROR(Table1[[#This Row],[pledged]]/Table1[[#This Row],[backers_count]],0)</f>
        <v>104.72972972972973</v>
      </c>
      <c r="Q1283" t="str">
        <f>LEFT(Table1[[#This Row],[Category and Sub-Category]],FIND("/",Table1[[#This Row],[Category and Sub-Category]])-1)</f>
        <v>music</v>
      </c>
      <c r="R1283" t="str">
        <f>RIGHT(Table1[[#This Row],[Category and Sub-Category]],LEN(Table1[[#This Row],[Category and Sub-Category]])-FIND("/",Table1[[#This Row],[Category and Sub-Category]]))</f>
        <v>rock</v>
      </c>
      <c r="S1283" s="13">
        <f>(((Table1[[#This Row],[launched_at]]/60)/60)/24)+DATE(1970,1,1)</f>
        <v>41463.743472222224</v>
      </c>
      <c r="T1283" s="13">
        <f>(((Table1[[#This Row],[deadline]]/60)/60)/24)+DATE(1970,1,1)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Table1[[#This Row],[pledged]]/Table1[[#This Row],[goal]]</f>
        <v>1.2361333333333333</v>
      </c>
      <c r="P1284" s="8">
        <f>IFERROR(Table1[[#This Row],[pledged]]/Table1[[#This Row],[backers_count]],0)</f>
        <v>67.671532846715323</v>
      </c>
      <c r="Q1284" t="str">
        <f>LEFT(Table1[[#This Row],[Category and Sub-Category]],FIND("/",Table1[[#This Row],[Category and Sub-Category]])-1)</f>
        <v>music</v>
      </c>
      <c r="R1284" t="str">
        <f>RIGHT(Table1[[#This Row],[Category and Sub-Category]],LEN(Table1[[#This Row],[Category and Sub-Category]])-FIND("/",Table1[[#This Row],[Category and Sub-Category]]))</f>
        <v>rock</v>
      </c>
      <c r="S1284" s="13">
        <f>(((Table1[[#This Row],[launched_at]]/60)/60)/24)+DATE(1970,1,1)</f>
        <v>41586.475173611114</v>
      </c>
      <c r="T1284" s="13">
        <f>(((Table1[[#This Row],[deadline]]/60)/60)/24)+DATE(1970,1,1)</f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Table1[[#This Row],[pledged]]/Table1[[#This Row],[goal]]</f>
        <v>2.1105</v>
      </c>
      <c r="P1285" s="8">
        <f>IFERROR(Table1[[#This Row],[pledged]]/Table1[[#This Row],[backers_count]],0)</f>
        <v>95.931818181818187</v>
      </c>
      <c r="Q1285" t="str">
        <f>LEFT(Table1[[#This Row],[Category and Sub-Category]],FIND("/",Table1[[#This Row],[Category and Sub-Category]])-1)</f>
        <v>music</v>
      </c>
      <c r="R1285" t="str">
        <f>RIGHT(Table1[[#This Row],[Category and Sub-Category]],LEN(Table1[[#This Row],[Category and Sub-Category]])-FIND("/",Table1[[#This Row],[Category and Sub-Category]]))</f>
        <v>rock</v>
      </c>
      <c r="S1285" s="13">
        <f>(((Table1[[#This Row],[launched_at]]/60)/60)/24)+DATE(1970,1,1)</f>
        <v>41320.717465277776</v>
      </c>
      <c r="T1285" s="13">
        <f>(((Table1[[#This Row],[deadline]]/60)/60)/24)+DATE(1970,1,1)</f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Table1[[#This Row],[pledged]]/Table1[[#This Row],[goal]]</f>
        <v>1.01</v>
      </c>
      <c r="P1286" s="8">
        <f>IFERROR(Table1[[#This Row],[pledged]]/Table1[[#This Row],[backers_count]],0)</f>
        <v>65.161290322580641</v>
      </c>
      <c r="Q1286" t="str">
        <f>LEFT(Table1[[#This Row],[Category and Sub-Category]],FIND("/",Table1[[#This Row],[Category and Sub-Category]])-1)</f>
        <v>theater</v>
      </c>
      <c r="R1286" t="str">
        <f>RIGHT(Table1[[#This Row],[Category and Sub-Category]],LEN(Table1[[#This Row],[Category and Sub-Category]])-FIND("/",Table1[[#This Row],[Category and Sub-Category]]))</f>
        <v>plays</v>
      </c>
      <c r="S1286" s="13">
        <f>(((Table1[[#This Row],[launched_at]]/60)/60)/24)+DATE(1970,1,1)</f>
        <v>42712.23474537037</v>
      </c>
      <c r="T1286" s="13">
        <f>(((Table1[[#This Row],[deadline]]/60)/60)/24)+DATE(1970,1,1)</f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Table1[[#This Row],[pledged]]/Table1[[#This Row],[goal]]</f>
        <v>1.0165</v>
      </c>
      <c r="P1287" s="8">
        <f>IFERROR(Table1[[#This Row],[pledged]]/Table1[[#This Row],[backers_count]],0)</f>
        <v>32.269841269841272</v>
      </c>
      <c r="Q1287" t="str">
        <f>LEFT(Table1[[#This Row],[Category and Sub-Category]],FIND("/",Table1[[#This Row],[Category and Sub-Category]])-1)</f>
        <v>theater</v>
      </c>
      <c r="R1287" t="str">
        <f>RIGHT(Table1[[#This Row],[Category and Sub-Category]],LEN(Table1[[#This Row],[Category and Sub-Category]])-FIND("/",Table1[[#This Row],[Category and Sub-Category]]))</f>
        <v>plays</v>
      </c>
      <c r="S1287" s="13">
        <f>(((Table1[[#This Row],[launched_at]]/60)/60)/24)+DATE(1970,1,1)</f>
        <v>42160.583043981482</v>
      </c>
      <c r="T1287" s="13">
        <f>(((Table1[[#This Row],[deadline]]/60)/60)/24)+DATE(1970,1,1)</f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Table1[[#This Row],[pledged]]/Table1[[#This Row],[goal]]</f>
        <v>1.0833333333333333</v>
      </c>
      <c r="P1288" s="8">
        <f>IFERROR(Table1[[#This Row],[pledged]]/Table1[[#This Row],[backers_count]],0)</f>
        <v>81.25</v>
      </c>
      <c r="Q1288" t="str">
        <f>LEFT(Table1[[#This Row],[Category and Sub-Category]],FIND("/",Table1[[#This Row],[Category and Sub-Category]])-1)</f>
        <v>theater</v>
      </c>
      <c r="R1288" t="str">
        <f>RIGHT(Table1[[#This Row],[Category and Sub-Category]],LEN(Table1[[#This Row],[Category and Sub-Category]])-FIND("/",Table1[[#This Row],[Category and Sub-Category]]))</f>
        <v>plays</v>
      </c>
      <c r="S1288" s="13">
        <f>(((Table1[[#This Row],[launched_at]]/60)/60)/24)+DATE(1970,1,1)</f>
        <v>42039.384571759263</v>
      </c>
      <c r="T1288" s="13">
        <f>(((Table1[[#This Row],[deadline]]/60)/60)/24)+DATE(1970,1,1)</f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Table1[[#This Row],[pledged]]/Table1[[#This Row],[goal]]</f>
        <v>2.42</v>
      </c>
      <c r="P1289" s="8">
        <f>IFERROR(Table1[[#This Row],[pledged]]/Table1[[#This Row],[backers_count]],0)</f>
        <v>24.2</v>
      </c>
      <c r="Q1289" t="str">
        <f>LEFT(Table1[[#This Row],[Category and Sub-Category]],FIND("/",Table1[[#This Row],[Category and Sub-Category]])-1)</f>
        <v>theater</v>
      </c>
      <c r="R1289" t="str">
        <f>RIGHT(Table1[[#This Row],[Category and Sub-Category]],LEN(Table1[[#This Row],[Category and Sub-Category]])-FIND("/",Table1[[#This Row],[Category and Sub-Category]]))</f>
        <v>plays</v>
      </c>
      <c r="S1289" s="13">
        <f>(((Table1[[#This Row],[launched_at]]/60)/60)/24)+DATE(1970,1,1)</f>
        <v>42107.621018518519</v>
      </c>
      <c r="T1289" s="13">
        <f>(((Table1[[#This Row],[deadline]]/60)/60)/24)+DATE(1970,1,1)</f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Table1[[#This Row],[pledged]]/Table1[[#This Row],[goal]]</f>
        <v>1.0044999999999999</v>
      </c>
      <c r="P1290" s="8">
        <f>IFERROR(Table1[[#This Row],[pledged]]/Table1[[#This Row],[backers_count]],0)</f>
        <v>65.868852459016395</v>
      </c>
      <c r="Q1290" t="str">
        <f>LEFT(Table1[[#This Row],[Category and Sub-Category]],FIND("/",Table1[[#This Row],[Category and Sub-Category]])-1)</f>
        <v>theater</v>
      </c>
      <c r="R1290" t="str">
        <f>RIGHT(Table1[[#This Row],[Category and Sub-Category]],LEN(Table1[[#This Row],[Category and Sub-Category]])-FIND("/",Table1[[#This Row],[Category and Sub-Category]]))</f>
        <v>plays</v>
      </c>
      <c r="S1290" s="13">
        <f>(((Table1[[#This Row],[launched_at]]/60)/60)/24)+DATE(1970,1,1)</f>
        <v>42561.154664351852</v>
      </c>
      <c r="T1290" s="13">
        <f>(((Table1[[#This Row],[deadline]]/60)/60)/24)+DATE(1970,1,1)</f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Table1[[#This Row],[pledged]]/Table1[[#This Row],[goal]]</f>
        <v>1.2506666666666666</v>
      </c>
      <c r="P1291" s="8">
        <f>IFERROR(Table1[[#This Row],[pledged]]/Table1[[#This Row],[backers_count]],0)</f>
        <v>36.07692307692308</v>
      </c>
      <c r="Q1291" t="str">
        <f>LEFT(Table1[[#This Row],[Category and Sub-Category]],FIND("/",Table1[[#This Row],[Category and Sub-Category]])-1)</f>
        <v>theater</v>
      </c>
      <c r="R1291" t="str">
        <f>RIGHT(Table1[[#This Row],[Category and Sub-Category]],LEN(Table1[[#This Row],[Category and Sub-Category]])-FIND("/",Table1[[#This Row],[Category and Sub-Category]]))</f>
        <v>plays</v>
      </c>
      <c r="S1291" s="13">
        <f>(((Table1[[#This Row],[launched_at]]/60)/60)/24)+DATE(1970,1,1)</f>
        <v>42709.134780092587</v>
      </c>
      <c r="T1291" s="13">
        <f>(((Table1[[#This Row],[deadline]]/60)/60)/24)+DATE(1970,1,1)</f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Table1[[#This Row],[pledged]]/Table1[[#This Row],[goal]]</f>
        <v>1.0857142857142856</v>
      </c>
      <c r="P1292" s="8">
        <f>IFERROR(Table1[[#This Row],[pledged]]/Table1[[#This Row],[backers_count]],0)</f>
        <v>44.186046511627907</v>
      </c>
      <c r="Q1292" t="str">
        <f>LEFT(Table1[[#This Row],[Category and Sub-Category]],FIND("/",Table1[[#This Row],[Category and Sub-Category]])-1)</f>
        <v>theater</v>
      </c>
      <c r="R1292" t="str">
        <f>RIGHT(Table1[[#This Row],[Category and Sub-Category]],LEN(Table1[[#This Row],[Category and Sub-Category]])-FIND("/",Table1[[#This Row],[Category and Sub-Category]]))</f>
        <v>plays</v>
      </c>
      <c r="S1292" s="13">
        <f>(((Table1[[#This Row],[launched_at]]/60)/60)/24)+DATE(1970,1,1)</f>
        <v>42086.614942129629</v>
      </c>
      <c r="T1292" s="13">
        <f>(((Table1[[#This Row],[deadline]]/60)/60)/24)+DATE(1970,1,1)</f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Table1[[#This Row],[pledged]]/Table1[[#This Row],[goal]]</f>
        <v>1.4570000000000001</v>
      </c>
      <c r="P1293" s="8">
        <f>IFERROR(Table1[[#This Row],[pledged]]/Table1[[#This Row],[backers_count]],0)</f>
        <v>104.07142857142857</v>
      </c>
      <c r="Q1293" t="str">
        <f>LEFT(Table1[[#This Row],[Category and Sub-Category]],FIND("/",Table1[[#This Row],[Category and Sub-Category]])-1)</f>
        <v>theater</v>
      </c>
      <c r="R1293" t="str">
        <f>RIGHT(Table1[[#This Row],[Category and Sub-Category]],LEN(Table1[[#This Row],[Category and Sub-Category]])-FIND("/",Table1[[#This Row],[Category and Sub-Category]]))</f>
        <v>plays</v>
      </c>
      <c r="S1293" s="13">
        <f>(((Table1[[#This Row],[launched_at]]/60)/60)/24)+DATE(1970,1,1)</f>
        <v>42064.652673611112</v>
      </c>
      <c r="T1293" s="13">
        <f>(((Table1[[#This Row],[deadline]]/60)/60)/24)+DATE(1970,1,1)</f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Table1[[#This Row],[pledged]]/Table1[[#This Row],[goal]]</f>
        <v>1.1000000000000001</v>
      </c>
      <c r="P1294" s="8">
        <f>IFERROR(Table1[[#This Row],[pledged]]/Table1[[#This Row],[backers_count]],0)</f>
        <v>35.96153846153846</v>
      </c>
      <c r="Q1294" t="str">
        <f>LEFT(Table1[[#This Row],[Category and Sub-Category]],FIND("/",Table1[[#This Row],[Category and Sub-Category]])-1)</f>
        <v>theater</v>
      </c>
      <c r="R1294" t="str">
        <f>RIGHT(Table1[[#This Row],[Category and Sub-Category]],LEN(Table1[[#This Row],[Category and Sub-Category]])-FIND("/",Table1[[#This Row],[Category and Sub-Category]]))</f>
        <v>plays</v>
      </c>
      <c r="S1294" s="13">
        <f>(((Table1[[#This Row],[launched_at]]/60)/60)/24)+DATE(1970,1,1)</f>
        <v>42256.764212962968</v>
      </c>
      <c r="T1294" s="13">
        <f>(((Table1[[#This Row],[deadline]]/60)/60)/24)+DATE(1970,1,1)</f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Table1[[#This Row],[pledged]]/Table1[[#This Row],[goal]]</f>
        <v>1.0223333333333333</v>
      </c>
      <c r="P1295" s="8">
        <f>IFERROR(Table1[[#This Row],[pledged]]/Table1[[#This Row],[backers_count]],0)</f>
        <v>127.79166666666667</v>
      </c>
      <c r="Q1295" t="str">
        <f>LEFT(Table1[[#This Row],[Category and Sub-Category]],FIND("/",Table1[[#This Row],[Category and Sub-Category]])-1)</f>
        <v>theater</v>
      </c>
      <c r="R1295" t="str">
        <f>RIGHT(Table1[[#This Row],[Category and Sub-Category]],LEN(Table1[[#This Row],[Category and Sub-Category]])-FIND("/",Table1[[#This Row],[Category and Sub-Category]]))</f>
        <v>plays</v>
      </c>
      <c r="S1295" s="13">
        <f>(((Table1[[#This Row],[launched_at]]/60)/60)/24)+DATE(1970,1,1)</f>
        <v>42292.701053240744</v>
      </c>
      <c r="T1295" s="13">
        <f>(((Table1[[#This Row],[deadline]]/60)/60)/24)+DATE(1970,1,1)</f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Table1[[#This Row],[pledged]]/Table1[[#This Row],[goal]]</f>
        <v>1.22</v>
      </c>
      <c r="P1296" s="8">
        <f>IFERROR(Table1[[#This Row],[pledged]]/Table1[[#This Row],[backers_count]],0)</f>
        <v>27.727272727272727</v>
      </c>
      <c r="Q1296" t="str">
        <f>LEFT(Table1[[#This Row],[Category and Sub-Category]],FIND("/",Table1[[#This Row],[Category and Sub-Category]])-1)</f>
        <v>theater</v>
      </c>
      <c r="R1296" t="str">
        <f>RIGHT(Table1[[#This Row],[Category and Sub-Category]],LEN(Table1[[#This Row],[Category and Sub-Category]])-FIND("/",Table1[[#This Row],[Category and Sub-Category]]))</f>
        <v>plays</v>
      </c>
      <c r="S1296" s="13">
        <f>(((Table1[[#This Row],[launched_at]]/60)/60)/24)+DATE(1970,1,1)</f>
        <v>42278.453668981485</v>
      </c>
      <c r="T1296" s="13">
        <f>(((Table1[[#This Row],[deadline]]/60)/60)/24)+DATE(1970,1,1)</f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Table1[[#This Row],[pledged]]/Table1[[#This Row],[goal]]</f>
        <v>1.0196000000000001</v>
      </c>
      <c r="P1297" s="8">
        <f>IFERROR(Table1[[#This Row],[pledged]]/Table1[[#This Row],[backers_count]],0)</f>
        <v>39.828125</v>
      </c>
      <c r="Q1297" t="str">
        <f>LEFT(Table1[[#This Row],[Category and Sub-Category]],FIND("/",Table1[[#This Row],[Category and Sub-Category]])-1)</f>
        <v>theater</v>
      </c>
      <c r="R1297" t="str">
        <f>RIGHT(Table1[[#This Row],[Category and Sub-Category]],LEN(Table1[[#This Row],[Category and Sub-Category]])-FIND("/",Table1[[#This Row],[Category and Sub-Category]]))</f>
        <v>plays</v>
      </c>
      <c r="S1297" s="13">
        <f>(((Table1[[#This Row],[launched_at]]/60)/60)/24)+DATE(1970,1,1)</f>
        <v>42184.572881944448</v>
      </c>
      <c r="T1297" s="13">
        <f>(((Table1[[#This Row],[deadline]]/60)/60)/24)+DATE(1970,1,1)</f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Table1[[#This Row],[pledged]]/Table1[[#This Row],[goal]]</f>
        <v>1.411764705882353</v>
      </c>
      <c r="P1298" s="8">
        <f>IFERROR(Table1[[#This Row],[pledged]]/Table1[[#This Row],[backers_count]],0)</f>
        <v>52.173913043478258</v>
      </c>
      <c r="Q1298" t="str">
        <f>LEFT(Table1[[#This Row],[Category and Sub-Category]],FIND("/",Table1[[#This Row],[Category and Sub-Category]])-1)</f>
        <v>theater</v>
      </c>
      <c r="R1298" t="str">
        <f>RIGHT(Table1[[#This Row],[Category and Sub-Category]],LEN(Table1[[#This Row],[Category and Sub-Category]])-FIND("/",Table1[[#This Row],[Category and Sub-Category]]))</f>
        <v>plays</v>
      </c>
      <c r="S1298" s="13">
        <f>(((Table1[[#This Row],[launched_at]]/60)/60)/24)+DATE(1970,1,1)</f>
        <v>42423.050613425927</v>
      </c>
      <c r="T1298" s="13">
        <f>(((Table1[[#This Row],[deadline]]/60)/60)/24)+DATE(1970,1,1)</f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Table1[[#This Row],[pledged]]/Table1[[#This Row],[goal]]</f>
        <v>1.0952500000000001</v>
      </c>
      <c r="P1299" s="8">
        <f>IFERROR(Table1[[#This Row],[pledged]]/Table1[[#This Row],[backers_count]],0)</f>
        <v>92.037815126050418</v>
      </c>
      <c r="Q1299" t="str">
        <f>LEFT(Table1[[#This Row],[Category and Sub-Category]],FIND("/",Table1[[#This Row],[Category and Sub-Category]])-1)</f>
        <v>theater</v>
      </c>
      <c r="R1299" t="str">
        <f>RIGHT(Table1[[#This Row],[Category and Sub-Category]],LEN(Table1[[#This Row],[Category and Sub-Category]])-FIND("/",Table1[[#This Row],[Category and Sub-Category]]))</f>
        <v>plays</v>
      </c>
      <c r="S1299" s="13">
        <f>(((Table1[[#This Row],[launched_at]]/60)/60)/24)+DATE(1970,1,1)</f>
        <v>42461.747199074074</v>
      </c>
      <c r="T1299" s="13">
        <f>(((Table1[[#This Row],[deadline]]/60)/60)/24)+DATE(1970,1,1)</f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Table1[[#This Row],[pledged]]/Table1[[#This Row],[goal]]</f>
        <v>1.0465</v>
      </c>
      <c r="P1300" s="8">
        <f>IFERROR(Table1[[#This Row],[pledged]]/Table1[[#This Row],[backers_count]],0)</f>
        <v>63.424242424242422</v>
      </c>
      <c r="Q1300" t="str">
        <f>LEFT(Table1[[#This Row],[Category and Sub-Category]],FIND("/",Table1[[#This Row],[Category and Sub-Category]])-1)</f>
        <v>theater</v>
      </c>
      <c r="R1300" t="str">
        <f>RIGHT(Table1[[#This Row],[Category and Sub-Category]],LEN(Table1[[#This Row],[Category and Sub-Category]])-FIND("/",Table1[[#This Row],[Category and Sub-Category]]))</f>
        <v>plays</v>
      </c>
      <c r="S1300" s="13">
        <f>(((Table1[[#This Row],[launched_at]]/60)/60)/24)+DATE(1970,1,1)</f>
        <v>42458.680925925932</v>
      </c>
      <c r="T1300" s="13">
        <f>(((Table1[[#This Row],[deadline]]/60)/60)/24)+DATE(1970,1,1)</f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Table1[[#This Row],[pledged]]/Table1[[#This Row],[goal]]</f>
        <v>1.24</v>
      </c>
      <c r="P1301" s="8">
        <f>IFERROR(Table1[[#This Row],[pledged]]/Table1[[#This Row],[backers_count]],0)</f>
        <v>135.625</v>
      </c>
      <c r="Q1301" t="str">
        <f>LEFT(Table1[[#This Row],[Category and Sub-Category]],FIND("/",Table1[[#This Row],[Category and Sub-Category]])-1)</f>
        <v>theater</v>
      </c>
      <c r="R1301" t="str">
        <f>RIGHT(Table1[[#This Row],[Category and Sub-Category]],LEN(Table1[[#This Row],[Category and Sub-Category]])-FIND("/",Table1[[#This Row],[Category and Sub-Category]]))</f>
        <v>plays</v>
      </c>
      <c r="S1301" s="13">
        <f>(((Table1[[#This Row],[launched_at]]/60)/60)/24)+DATE(1970,1,1)</f>
        <v>42169.814340277779</v>
      </c>
      <c r="T1301" s="13">
        <f>(((Table1[[#This Row],[deadline]]/60)/60)/24)+DATE(1970,1,1)</f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Table1[[#This Row],[pledged]]/Table1[[#This Row],[goal]]</f>
        <v>1.35</v>
      </c>
      <c r="P1302" s="8">
        <f>IFERROR(Table1[[#This Row],[pledged]]/Table1[[#This Row],[backers_count]],0)</f>
        <v>168.75</v>
      </c>
      <c r="Q1302" t="str">
        <f>LEFT(Table1[[#This Row],[Category and Sub-Category]],FIND("/",Table1[[#This Row],[Category and Sub-Category]])-1)</f>
        <v>theater</v>
      </c>
      <c r="R1302" t="str">
        <f>RIGHT(Table1[[#This Row],[Category and Sub-Category]],LEN(Table1[[#This Row],[Category and Sub-Category]])-FIND("/",Table1[[#This Row],[Category and Sub-Category]]))</f>
        <v>plays</v>
      </c>
      <c r="S1302" s="13">
        <f>(((Table1[[#This Row],[launched_at]]/60)/60)/24)+DATE(1970,1,1)</f>
        <v>42483.675208333334</v>
      </c>
      <c r="T1302" s="13">
        <f>(((Table1[[#This Row],[deadline]]/60)/60)/24)+DATE(1970,1,1)</f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Table1[[#This Row],[pledged]]/Table1[[#This Row],[goal]]</f>
        <v>1.0275000000000001</v>
      </c>
      <c r="P1303" s="8">
        <f>IFERROR(Table1[[#This Row],[pledged]]/Table1[[#This Row],[backers_count]],0)</f>
        <v>70.862068965517238</v>
      </c>
      <c r="Q1303" t="str">
        <f>LEFT(Table1[[#This Row],[Category and Sub-Category]],FIND("/",Table1[[#This Row],[Category and Sub-Category]])-1)</f>
        <v>theater</v>
      </c>
      <c r="R1303" t="str">
        <f>RIGHT(Table1[[#This Row],[Category and Sub-Category]],LEN(Table1[[#This Row],[Category and Sub-Category]])-FIND("/",Table1[[#This Row],[Category and Sub-Category]]))</f>
        <v>plays</v>
      </c>
      <c r="S1303" s="13">
        <f>(((Table1[[#This Row],[launched_at]]/60)/60)/24)+DATE(1970,1,1)</f>
        <v>42195.749745370369</v>
      </c>
      <c r="T1303" s="13">
        <f>(((Table1[[#This Row],[deadline]]/60)/60)/24)+DATE(1970,1,1)</f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Table1[[#This Row],[pledged]]/Table1[[#This Row],[goal]]</f>
        <v>1</v>
      </c>
      <c r="P1304" s="8">
        <f>IFERROR(Table1[[#This Row],[pledged]]/Table1[[#This Row],[backers_count]],0)</f>
        <v>50</v>
      </c>
      <c r="Q1304" t="str">
        <f>LEFT(Table1[[#This Row],[Category and Sub-Category]],FIND("/",Table1[[#This Row],[Category and Sub-Category]])-1)</f>
        <v>theater</v>
      </c>
      <c r="R1304" t="str">
        <f>RIGHT(Table1[[#This Row],[Category and Sub-Category]],LEN(Table1[[#This Row],[Category and Sub-Category]])-FIND("/",Table1[[#This Row],[Category and Sub-Category]]))</f>
        <v>plays</v>
      </c>
      <c r="S1304" s="13">
        <f>(((Table1[[#This Row],[launched_at]]/60)/60)/24)+DATE(1970,1,1)</f>
        <v>42675.057997685188</v>
      </c>
      <c r="T1304" s="13">
        <f>(((Table1[[#This Row],[deadline]]/60)/60)/24)+DATE(1970,1,1)</f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Table1[[#This Row],[pledged]]/Table1[[#This Row],[goal]]</f>
        <v>1.3026085714285716</v>
      </c>
      <c r="P1305" s="8">
        <f>IFERROR(Table1[[#This Row],[pledged]]/Table1[[#This Row],[backers_count]],0)</f>
        <v>42.214166666666671</v>
      </c>
      <c r="Q1305" t="str">
        <f>LEFT(Table1[[#This Row],[Category and Sub-Category]],FIND("/",Table1[[#This Row],[Category and Sub-Category]])-1)</f>
        <v>theater</v>
      </c>
      <c r="R1305" t="str">
        <f>RIGHT(Table1[[#This Row],[Category and Sub-Category]],LEN(Table1[[#This Row],[Category and Sub-Category]])-FIND("/",Table1[[#This Row],[Category and Sub-Category]]))</f>
        <v>plays</v>
      </c>
      <c r="S1305" s="13">
        <f>(((Table1[[#This Row],[launched_at]]/60)/60)/24)+DATE(1970,1,1)</f>
        <v>42566.441203703704</v>
      </c>
      <c r="T1305" s="13">
        <f>(((Table1[[#This Row],[deadline]]/60)/60)/24)+DATE(1970,1,1)</f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Table1[[#This Row],[pledged]]/Table1[[#This Row],[goal]]</f>
        <v>0.39627499999999999</v>
      </c>
      <c r="P1306" s="8">
        <f>IFERROR(Table1[[#This Row],[pledged]]/Table1[[#This Row],[backers_count]],0)</f>
        <v>152.41346153846155</v>
      </c>
      <c r="Q1306" t="str">
        <f>LEFT(Table1[[#This Row],[Category and Sub-Category]],FIND("/",Table1[[#This Row],[Category and Sub-Category]])-1)</f>
        <v>technology</v>
      </c>
      <c r="R1306" t="str">
        <f>RIGHT(Table1[[#This Row],[Category and Sub-Category]],LEN(Table1[[#This Row],[Category and Sub-Category]])-FIND("/",Table1[[#This Row],[Category and Sub-Category]]))</f>
        <v>wearables</v>
      </c>
      <c r="S1306" s="13">
        <f>(((Table1[[#This Row],[launched_at]]/60)/60)/24)+DATE(1970,1,1)</f>
        <v>42747.194502314815</v>
      </c>
      <c r="T1306" s="13">
        <f>(((Table1[[#This Row],[deadline]]/60)/60)/24)+DATE(1970,1,1)</f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Table1[[#This Row],[pledged]]/Table1[[#This Row],[goal]]</f>
        <v>0.25976666666666665</v>
      </c>
      <c r="P1307" s="8">
        <f>IFERROR(Table1[[#This Row],[pledged]]/Table1[[#This Row],[backers_count]],0)</f>
        <v>90.616279069767444</v>
      </c>
      <c r="Q1307" t="str">
        <f>LEFT(Table1[[#This Row],[Category and Sub-Category]],FIND("/",Table1[[#This Row],[Category and Sub-Category]])-1)</f>
        <v>technology</v>
      </c>
      <c r="R1307" t="str">
        <f>RIGHT(Table1[[#This Row],[Category and Sub-Category]],LEN(Table1[[#This Row],[Category and Sub-Category]])-FIND("/",Table1[[#This Row],[Category and Sub-Category]]))</f>
        <v>wearables</v>
      </c>
      <c r="S1307" s="13">
        <f>(((Table1[[#This Row],[launched_at]]/60)/60)/24)+DATE(1970,1,1)</f>
        <v>42543.665601851855</v>
      </c>
      <c r="T1307" s="13">
        <f>(((Table1[[#This Row],[deadline]]/60)/60)/24)+DATE(1970,1,1)</f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Table1[[#This Row],[pledged]]/Table1[[#This Row],[goal]]</f>
        <v>0.65246363636363636</v>
      </c>
      <c r="P1308" s="8">
        <f>IFERROR(Table1[[#This Row],[pledged]]/Table1[[#This Row],[backers_count]],0)</f>
        <v>201.60393258426967</v>
      </c>
      <c r="Q1308" t="str">
        <f>LEFT(Table1[[#This Row],[Category and Sub-Category]],FIND("/",Table1[[#This Row],[Category and Sub-Category]])-1)</f>
        <v>technology</v>
      </c>
      <c r="R1308" t="str">
        <f>RIGHT(Table1[[#This Row],[Category and Sub-Category]],LEN(Table1[[#This Row],[Category and Sub-Category]])-FIND("/",Table1[[#This Row],[Category and Sub-Category]]))</f>
        <v>wearables</v>
      </c>
      <c r="S1308" s="13">
        <f>(((Table1[[#This Row],[launched_at]]/60)/60)/24)+DATE(1970,1,1)</f>
        <v>41947.457569444443</v>
      </c>
      <c r="T1308" s="13">
        <f>(((Table1[[#This Row],[deadline]]/60)/60)/24)+DATE(1970,1,1)</f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Table1[[#This Row],[pledged]]/Table1[[#This Row],[goal]]</f>
        <v>0.11514000000000001</v>
      </c>
      <c r="P1309" s="8">
        <f>IFERROR(Table1[[#This Row],[pledged]]/Table1[[#This Row],[backers_count]],0)</f>
        <v>127.93333333333334</v>
      </c>
      <c r="Q1309" t="str">
        <f>LEFT(Table1[[#This Row],[Category and Sub-Category]],FIND("/",Table1[[#This Row],[Category and Sub-Category]])-1)</f>
        <v>technology</v>
      </c>
      <c r="R1309" t="str">
        <f>RIGHT(Table1[[#This Row],[Category and Sub-Category]],LEN(Table1[[#This Row],[Category and Sub-Category]])-FIND("/",Table1[[#This Row],[Category and Sub-Category]]))</f>
        <v>wearables</v>
      </c>
      <c r="S1309" s="13">
        <f>(((Table1[[#This Row],[launched_at]]/60)/60)/24)+DATE(1970,1,1)</f>
        <v>42387.503229166665</v>
      </c>
      <c r="T1309" s="13">
        <f>(((Table1[[#This Row],[deadline]]/60)/60)/24)+DATE(1970,1,1)</f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Table1[[#This Row],[pledged]]/Table1[[#This Row],[goal]]</f>
        <v>0.11360000000000001</v>
      </c>
      <c r="P1310" s="8">
        <f>IFERROR(Table1[[#This Row],[pledged]]/Table1[[#This Row],[backers_count]],0)</f>
        <v>29.894736842105264</v>
      </c>
      <c r="Q1310" t="str">
        <f>LEFT(Table1[[#This Row],[Category and Sub-Category]],FIND("/",Table1[[#This Row],[Category and Sub-Category]])-1)</f>
        <v>technology</v>
      </c>
      <c r="R1310" t="str">
        <f>RIGHT(Table1[[#This Row],[Category and Sub-Category]],LEN(Table1[[#This Row],[Category and Sub-Category]])-FIND("/",Table1[[#This Row],[Category and Sub-Category]]))</f>
        <v>wearables</v>
      </c>
      <c r="S1310" s="13">
        <f>(((Table1[[#This Row],[launched_at]]/60)/60)/24)+DATE(1970,1,1)</f>
        <v>42611.613564814819</v>
      </c>
      <c r="T1310" s="13">
        <f>(((Table1[[#This Row],[deadline]]/60)/60)/24)+DATE(1970,1,1)</f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Table1[[#This Row],[pledged]]/Table1[[#This Row],[goal]]</f>
        <v>1.1199130434782609</v>
      </c>
      <c r="P1311" s="8">
        <f>IFERROR(Table1[[#This Row],[pledged]]/Table1[[#This Row],[backers_count]],0)</f>
        <v>367.97142857142859</v>
      </c>
      <c r="Q1311" t="str">
        <f>LEFT(Table1[[#This Row],[Category and Sub-Category]],FIND("/",Table1[[#This Row],[Category and Sub-Category]])-1)</f>
        <v>technology</v>
      </c>
      <c r="R1311" t="str">
        <f>RIGHT(Table1[[#This Row],[Category and Sub-Category]],LEN(Table1[[#This Row],[Category and Sub-Category]])-FIND("/",Table1[[#This Row],[Category and Sub-Category]]))</f>
        <v>wearables</v>
      </c>
      <c r="S1311" s="13">
        <f>(((Table1[[#This Row],[launched_at]]/60)/60)/24)+DATE(1970,1,1)</f>
        <v>42257.882731481484</v>
      </c>
      <c r="T1311" s="13">
        <f>(((Table1[[#This Row],[deadline]]/60)/60)/24)+DATE(1970,1,1)</f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Table1[[#This Row],[pledged]]/Table1[[#This Row],[goal]]</f>
        <v>0.155</v>
      </c>
      <c r="P1312" s="8">
        <f>IFERROR(Table1[[#This Row],[pledged]]/Table1[[#This Row],[backers_count]],0)</f>
        <v>129.16666666666666</v>
      </c>
      <c r="Q1312" t="str">
        <f>LEFT(Table1[[#This Row],[Category and Sub-Category]],FIND("/",Table1[[#This Row],[Category and Sub-Category]])-1)</f>
        <v>technology</v>
      </c>
      <c r="R1312" t="str">
        <f>RIGHT(Table1[[#This Row],[Category and Sub-Category]],LEN(Table1[[#This Row],[Category and Sub-Category]])-FIND("/",Table1[[#This Row],[Category and Sub-Category]]))</f>
        <v>wearables</v>
      </c>
      <c r="S1312" s="13">
        <f>(((Table1[[#This Row],[launched_at]]/60)/60)/24)+DATE(1970,1,1)</f>
        <v>42556.667245370365</v>
      </c>
      <c r="T1312" s="13">
        <f>(((Table1[[#This Row],[deadline]]/60)/60)/24)+DATE(1970,1,1)</f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Table1[[#This Row],[pledged]]/Table1[[#This Row],[goal]]</f>
        <v>0.32028000000000001</v>
      </c>
      <c r="P1313" s="8">
        <f>IFERROR(Table1[[#This Row],[pledged]]/Table1[[#This Row],[backers_count]],0)</f>
        <v>800.7</v>
      </c>
      <c r="Q1313" t="str">
        <f>LEFT(Table1[[#This Row],[Category and Sub-Category]],FIND("/",Table1[[#This Row],[Category and Sub-Category]])-1)</f>
        <v>technology</v>
      </c>
      <c r="R1313" t="str">
        <f>RIGHT(Table1[[#This Row],[Category and Sub-Category]],LEN(Table1[[#This Row],[Category and Sub-Category]])-FIND("/",Table1[[#This Row],[Category and Sub-Category]]))</f>
        <v>wearables</v>
      </c>
      <c r="S1313" s="13">
        <f>(((Table1[[#This Row],[launched_at]]/60)/60)/24)+DATE(1970,1,1)</f>
        <v>42669.802303240736</v>
      </c>
      <c r="T1313" s="13">
        <f>(((Table1[[#This Row],[deadline]]/60)/60)/24)+DATE(1970,1,1)</f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Table1[[#This Row],[pledged]]/Table1[[#This Row],[goal]]</f>
        <v>6.0869565217391303E-3</v>
      </c>
      <c r="P1314" s="8">
        <f>IFERROR(Table1[[#This Row],[pledged]]/Table1[[#This Row],[backers_count]],0)</f>
        <v>28</v>
      </c>
      <c r="Q1314" t="str">
        <f>LEFT(Table1[[#This Row],[Category and Sub-Category]],FIND("/",Table1[[#This Row],[Category and Sub-Category]])-1)</f>
        <v>technology</v>
      </c>
      <c r="R1314" t="str">
        <f>RIGHT(Table1[[#This Row],[Category and Sub-Category]],LEN(Table1[[#This Row],[Category and Sub-Category]])-FIND("/",Table1[[#This Row],[Category and Sub-Category]]))</f>
        <v>wearables</v>
      </c>
      <c r="S1314" s="13">
        <f>(((Table1[[#This Row],[launched_at]]/60)/60)/24)+DATE(1970,1,1)</f>
        <v>42082.702800925923</v>
      </c>
      <c r="T1314" s="13">
        <f>(((Table1[[#This Row],[deadline]]/60)/60)/24)+DATE(1970,1,1)</f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Table1[[#This Row],[pledged]]/Table1[[#This Row],[goal]]</f>
        <v>0.31114999999999998</v>
      </c>
      <c r="P1315" s="8">
        <f>IFERROR(Table1[[#This Row],[pledged]]/Table1[[#This Row],[backers_count]],0)</f>
        <v>102.01639344262296</v>
      </c>
      <c r="Q1315" t="str">
        <f>LEFT(Table1[[#This Row],[Category and Sub-Category]],FIND("/",Table1[[#This Row],[Category and Sub-Category]])-1)</f>
        <v>technology</v>
      </c>
      <c r="R1315" t="str">
        <f>RIGHT(Table1[[#This Row],[Category and Sub-Category]],LEN(Table1[[#This Row],[Category and Sub-Category]])-FIND("/",Table1[[#This Row],[Category and Sub-Category]]))</f>
        <v>wearables</v>
      </c>
      <c r="S1315" s="13">
        <f>(((Table1[[#This Row],[launched_at]]/60)/60)/24)+DATE(1970,1,1)</f>
        <v>42402.709652777776</v>
      </c>
      <c r="T1315" s="13">
        <f>(((Table1[[#This Row],[deadline]]/60)/60)/24)+DATE(1970,1,1)</f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Table1[[#This Row],[pledged]]/Table1[[#This Row],[goal]]</f>
        <v>1.1266666666666666E-2</v>
      </c>
      <c r="P1316" s="8">
        <f>IFERROR(Table1[[#This Row],[pledged]]/Table1[[#This Row],[backers_count]],0)</f>
        <v>184.36363636363637</v>
      </c>
      <c r="Q1316" t="str">
        <f>LEFT(Table1[[#This Row],[Category and Sub-Category]],FIND("/",Table1[[#This Row],[Category and Sub-Category]])-1)</f>
        <v>technology</v>
      </c>
      <c r="R1316" t="str">
        <f>RIGHT(Table1[[#This Row],[Category and Sub-Category]],LEN(Table1[[#This Row],[Category and Sub-Category]])-FIND("/",Table1[[#This Row],[Category and Sub-Category]]))</f>
        <v>wearables</v>
      </c>
      <c r="S1316" s="13">
        <f>(((Table1[[#This Row],[launched_at]]/60)/60)/24)+DATE(1970,1,1)</f>
        <v>42604.669675925921</v>
      </c>
      <c r="T1316" s="13">
        <f>(((Table1[[#This Row],[deadline]]/60)/60)/24)+DATE(1970,1,1)</f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Table1[[#This Row],[pledged]]/Table1[[#This Row],[goal]]</f>
        <v>0.40404000000000001</v>
      </c>
      <c r="P1317" s="8">
        <f>IFERROR(Table1[[#This Row],[pledged]]/Table1[[#This Row],[backers_count]],0)</f>
        <v>162.91935483870967</v>
      </c>
      <c r="Q1317" t="str">
        <f>LEFT(Table1[[#This Row],[Category and Sub-Category]],FIND("/",Table1[[#This Row],[Category and Sub-Category]])-1)</f>
        <v>technology</v>
      </c>
      <c r="R1317" t="str">
        <f>RIGHT(Table1[[#This Row],[Category and Sub-Category]],LEN(Table1[[#This Row],[Category and Sub-Category]])-FIND("/",Table1[[#This Row],[Category and Sub-Category]]))</f>
        <v>wearables</v>
      </c>
      <c r="S1317" s="13">
        <f>(((Table1[[#This Row],[launched_at]]/60)/60)/24)+DATE(1970,1,1)</f>
        <v>42278.498240740737</v>
      </c>
      <c r="T1317" s="13">
        <f>(((Table1[[#This Row],[deadline]]/60)/60)/24)+DATE(1970,1,1)</f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Table1[[#This Row],[pledged]]/Table1[[#This Row],[goal]]</f>
        <v>1.3333333333333333E-5</v>
      </c>
      <c r="P1318" s="8">
        <f>IFERROR(Table1[[#This Row],[pledged]]/Table1[[#This Row],[backers_count]],0)</f>
        <v>1</v>
      </c>
      <c r="Q1318" t="str">
        <f>LEFT(Table1[[#This Row],[Category and Sub-Category]],FIND("/",Table1[[#This Row],[Category and Sub-Category]])-1)</f>
        <v>technology</v>
      </c>
      <c r="R1318" t="str">
        <f>RIGHT(Table1[[#This Row],[Category and Sub-Category]],LEN(Table1[[#This Row],[Category and Sub-Category]])-FIND("/",Table1[[#This Row],[Category and Sub-Category]]))</f>
        <v>wearables</v>
      </c>
      <c r="S1318" s="13">
        <f>(((Table1[[#This Row],[launched_at]]/60)/60)/24)+DATE(1970,1,1)</f>
        <v>42393.961909722217</v>
      </c>
      <c r="T1318" s="13">
        <f>(((Table1[[#This Row],[deadline]]/60)/60)/24)+DATE(1970,1,1)</f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Table1[[#This Row],[pledged]]/Table1[[#This Row],[goal]]</f>
        <v>5.7334999999999997E-2</v>
      </c>
      <c r="P1319" s="8">
        <f>IFERROR(Table1[[#This Row],[pledged]]/Table1[[#This Row],[backers_count]],0)</f>
        <v>603.52631578947364</v>
      </c>
      <c r="Q1319" t="str">
        <f>LEFT(Table1[[#This Row],[Category and Sub-Category]],FIND("/",Table1[[#This Row],[Category and Sub-Category]])-1)</f>
        <v>technology</v>
      </c>
      <c r="R1319" t="str">
        <f>RIGHT(Table1[[#This Row],[Category and Sub-Category]],LEN(Table1[[#This Row],[Category and Sub-Category]])-FIND("/",Table1[[#This Row],[Category and Sub-Category]]))</f>
        <v>wearables</v>
      </c>
      <c r="S1319" s="13">
        <f>(((Table1[[#This Row],[launched_at]]/60)/60)/24)+DATE(1970,1,1)</f>
        <v>42520.235486111109</v>
      </c>
      <c r="T1319" s="13">
        <f>(((Table1[[#This Row],[deadline]]/60)/60)/24)+DATE(1970,1,1)</f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Table1[[#This Row],[pledged]]/Table1[[#This Row],[goal]]</f>
        <v>0.15325</v>
      </c>
      <c r="P1320" s="8">
        <f>IFERROR(Table1[[#This Row],[pledged]]/Table1[[#This Row],[backers_count]],0)</f>
        <v>45.407407407407405</v>
      </c>
      <c r="Q1320" t="str">
        <f>LEFT(Table1[[#This Row],[Category and Sub-Category]],FIND("/",Table1[[#This Row],[Category and Sub-Category]])-1)</f>
        <v>technology</v>
      </c>
      <c r="R1320" t="str">
        <f>RIGHT(Table1[[#This Row],[Category and Sub-Category]],LEN(Table1[[#This Row],[Category and Sub-Category]])-FIND("/",Table1[[#This Row],[Category and Sub-Category]]))</f>
        <v>wearables</v>
      </c>
      <c r="S1320" s="13">
        <f>(((Table1[[#This Row],[launched_at]]/60)/60)/24)+DATE(1970,1,1)</f>
        <v>41985.043657407412</v>
      </c>
      <c r="T1320" s="13">
        <f>(((Table1[[#This Row],[deadline]]/60)/60)/24)+DATE(1970,1,1)</f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Table1[[#This Row],[pledged]]/Table1[[#This Row],[goal]]</f>
        <v>0.15103448275862069</v>
      </c>
      <c r="P1321" s="8">
        <f>IFERROR(Table1[[#This Row],[pledged]]/Table1[[#This Row],[backers_count]],0)</f>
        <v>97.333333333333329</v>
      </c>
      <c r="Q1321" t="str">
        <f>LEFT(Table1[[#This Row],[Category and Sub-Category]],FIND("/",Table1[[#This Row],[Category and Sub-Category]])-1)</f>
        <v>technology</v>
      </c>
      <c r="R1321" t="str">
        <f>RIGHT(Table1[[#This Row],[Category and Sub-Category]],LEN(Table1[[#This Row],[Category and Sub-Category]])-FIND("/",Table1[[#This Row],[Category and Sub-Category]]))</f>
        <v>wearables</v>
      </c>
      <c r="S1321" s="13">
        <f>(((Table1[[#This Row],[launched_at]]/60)/60)/24)+DATE(1970,1,1)</f>
        <v>41816.812094907407</v>
      </c>
      <c r="T1321" s="13">
        <f>(((Table1[[#This Row],[deadline]]/60)/60)/24)+DATE(1970,1,1)</f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Table1[[#This Row],[pledged]]/Table1[[#This Row],[goal]]</f>
        <v>5.0299999999999997E-3</v>
      </c>
      <c r="P1322" s="8">
        <f>IFERROR(Table1[[#This Row],[pledged]]/Table1[[#This Row],[backers_count]],0)</f>
        <v>167.66666666666666</v>
      </c>
      <c r="Q1322" t="str">
        <f>LEFT(Table1[[#This Row],[Category and Sub-Category]],FIND("/",Table1[[#This Row],[Category and Sub-Category]])-1)</f>
        <v>technology</v>
      </c>
      <c r="R1322" t="str">
        <f>RIGHT(Table1[[#This Row],[Category and Sub-Category]],LEN(Table1[[#This Row],[Category and Sub-Category]])-FIND("/",Table1[[#This Row],[Category and Sub-Category]]))</f>
        <v>wearables</v>
      </c>
      <c r="S1322" s="13">
        <f>(((Table1[[#This Row],[launched_at]]/60)/60)/24)+DATE(1970,1,1)</f>
        <v>42705.690347222218</v>
      </c>
      <c r="T1322" s="13">
        <f>(((Table1[[#This Row],[deadline]]/60)/60)/24)+DATE(1970,1,1)</f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Table1[[#This Row],[pledged]]/Table1[[#This Row],[goal]]</f>
        <v>1.3028138528138528E-2</v>
      </c>
      <c r="P1323" s="8">
        <f>IFERROR(Table1[[#This Row],[pledged]]/Table1[[#This Row],[backers_count]],0)</f>
        <v>859.85714285714289</v>
      </c>
      <c r="Q1323" t="str">
        <f>LEFT(Table1[[#This Row],[Category and Sub-Category]],FIND("/",Table1[[#This Row],[Category and Sub-Category]])-1)</f>
        <v>technology</v>
      </c>
      <c r="R1323" t="str">
        <f>RIGHT(Table1[[#This Row],[Category and Sub-Category]],LEN(Table1[[#This Row],[Category and Sub-Category]])-FIND("/",Table1[[#This Row],[Category and Sub-Category]]))</f>
        <v>wearables</v>
      </c>
      <c r="S1323" s="13">
        <f>(((Table1[[#This Row],[launched_at]]/60)/60)/24)+DATE(1970,1,1)</f>
        <v>42697.74927083333</v>
      </c>
      <c r="T1323" s="13">
        <f>(((Table1[[#This Row],[deadline]]/60)/60)/24)+DATE(1970,1,1)</f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Table1[[#This Row],[pledged]]/Table1[[#This Row],[goal]]</f>
        <v>3.0285714285714286E-3</v>
      </c>
      <c r="P1324" s="8">
        <f>IFERROR(Table1[[#This Row],[pledged]]/Table1[[#This Row],[backers_count]],0)</f>
        <v>26.5</v>
      </c>
      <c r="Q1324" t="str">
        <f>LEFT(Table1[[#This Row],[Category and Sub-Category]],FIND("/",Table1[[#This Row],[Category and Sub-Category]])-1)</f>
        <v>technology</v>
      </c>
      <c r="R1324" t="str">
        <f>RIGHT(Table1[[#This Row],[Category and Sub-Category]],LEN(Table1[[#This Row],[Category and Sub-Category]])-FIND("/",Table1[[#This Row],[Category and Sub-Category]]))</f>
        <v>wearables</v>
      </c>
      <c r="S1324" s="13">
        <f>(((Table1[[#This Row],[launched_at]]/60)/60)/24)+DATE(1970,1,1)</f>
        <v>42115.656539351854</v>
      </c>
      <c r="T1324" s="13">
        <f>(((Table1[[#This Row],[deadline]]/60)/60)/24)+DATE(1970,1,1)</f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Table1[[#This Row],[pledged]]/Table1[[#This Row],[goal]]</f>
        <v>8.8800000000000004E-2</v>
      </c>
      <c r="P1325" s="8">
        <f>IFERROR(Table1[[#This Row],[pledged]]/Table1[[#This Row],[backers_count]],0)</f>
        <v>30.272727272727273</v>
      </c>
      <c r="Q1325" t="str">
        <f>LEFT(Table1[[#This Row],[Category and Sub-Category]],FIND("/",Table1[[#This Row],[Category and Sub-Category]])-1)</f>
        <v>technology</v>
      </c>
      <c r="R1325" t="str">
        <f>RIGHT(Table1[[#This Row],[Category and Sub-Category]],LEN(Table1[[#This Row],[Category and Sub-Category]])-FIND("/",Table1[[#This Row],[Category and Sub-Category]]))</f>
        <v>wearables</v>
      </c>
      <c r="S1325" s="13">
        <f>(((Table1[[#This Row],[launched_at]]/60)/60)/24)+DATE(1970,1,1)</f>
        <v>42451.698449074072</v>
      </c>
      <c r="T1325" s="13">
        <f>(((Table1[[#This Row],[deadline]]/60)/60)/24)+DATE(1970,1,1)</f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Table1[[#This Row],[pledged]]/Table1[[#This Row],[goal]]</f>
        <v>9.8400000000000001E-2</v>
      </c>
      <c r="P1326" s="8">
        <f>IFERROR(Table1[[#This Row],[pledged]]/Table1[[#This Row],[backers_count]],0)</f>
        <v>54.666666666666664</v>
      </c>
      <c r="Q1326" t="str">
        <f>LEFT(Table1[[#This Row],[Category and Sub-Category]],FIND("/",Table1[[#This Row],[Category and Sub-Category]])-1)</f>
        <v>technology</v>
      </c>
      <c r="R1326" t="str">
        <f>RIGHT(Table1[[#This Row],[Category and Sub-Category]],LEN(Table1[[#This Row],[Category and Sub-Category]])-FIND("/",Table1[[#This Row],[Category and Sub-Category]]))</f>
        <v>wearables</v>
      </c>
      <c r="S1326" s="13">
        <f>(((Table1[[#This Row],[launched_at]]/60)/60)/24)+DATE(1970,1,1)</f>
        <v>42626.633703703701</v>
      </c>
      <c r="T1326" s="13">
        <f>(((Table1[[#This Row],[deadline]]/60)/60)/24)+DATE(1970,1,1)</f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Table1[[#This Row],[pledged]]/Table1[[#This Row],[goal]]</f>
        <v>2.4299999999999999E-2</v>
      </c>
      <c r="P1327" s="8">
        <f>IFERROR(Table1[[#This Row],[pledged]]/Table1[[#This Row],[backers_count]],0)</f>
        <v>60.75</v>
      </c>
      <c r="Q1327" t="str">
        <f>LEFT(Table1[[#This Row],[Category and Sub-Category]],FIND("/",Table1[[#This Row],[Category and Sub-Category]])-1)</f>
        <v>technology</v>
      </c>
      <c r="R1327" t="str">
        <f>RIGHT(Table1[[#This Row],[Category and Sub-Category]],LEN(Table1[[#This Row],[Category and Sub-Category]])-FIND("/",Table1[[#This Row],[Category and Sub-Category]]))</f>
        <v>wearables</v>
      </c>
      <c r="S1327" s="13">
        <f>(((Table1[[#This Row],[launched_at]]/60)/60)/24)+DATE(1970,1,1)</f>
        <v>42704.086053240739</v>
      </c>
      <c r="T1327" s="13">
        <f>(((Table1[[#This Row],[deadline]]/60)/60)/24)+DATE(1970,1,1)</f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Table1[[#This Row],[pledged]]/Table1[[#This Row],[goal]]</f>
        <v>1.1299999999999999E-2</v>
      </c>
      <c r="P1328" s="8">
        <f>IFERROR(Table1[[#This Row],[pledged]]/Table1[[#This Row],[backers_count]],0)</f>
        <v>102.72727272727273</v>
      </c>
      <c r="Q1328" t="str">
        <f>LEFT(Table1[[#This Row],[Category and Sub-Category]],FIND("/",Table1[[#This Row],[Category and Sub-Category]])-1)</f>
        <v>technology</v>
      </c>
      <c r="R1328" t="str">
        <f>RIGHT(Table1[[#This Row],[Category and Sub-Category]],LEN(Table1[[#This Row],[Category and Sub-Category]])-FIND("/",Table1[[#This Row],[Category and Sub-Category]]))</f>
        <v>wearables</v>
      </c>
      <c r="S1328" s="13">
        <f>(((Table1[[#This Row],[launched_at]]/60)/60)/24)+DATE(1970,1,1)</f>
        <v>41974.791990740734</v>
      </c>
      <c r="T1328" s="13">
        <f>(((Table1[[#This Row],[deadline]]/60)/60)/24)+DATE(1970,1,1)</f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Table1[[#This Row],[pledged]]/Table1[[#This Row],[goal]]</f>
        <v>3.5520833333333335E-2</v>
      </c>
      <c r="P1329" s="8">
        <f>IFERROR(Table1[[#This Row],[pledged]]/Table1[[#This Row],[backers_count]],0)</f>
        <v>41.585365853658537</v>
      </c>
      <c r="Q1329" t="str">
        <f>LEFT(Table1[[#This Row],[Category and Sub-Category]],FIND("/",Table1[[#This Row],[Category and Sub-Category]])-1)</f>
        <v>technology</v>
      </c>
      <c r="R1329" t="str">
        <f>RIGHT(Table1[[#This Row],[Category and Sub-Category]],LEN(Table1[[#This Row],[Category and Sub-Category]])-FIND("/",Table1[[#This Row],[Category and Sub-Category]]))</f>
        <v>wearables</v>
      </c>
      <c r="S1329" s="13">
        <f>(((Table1[[#This Row],[launched_at]]/60)/60)/24)+DATE(1970,1,1)</f>
        <v>42123.678645833337</v>
      </c>
      <c r="T1329" s="13">
        <f>(((Table1[[#This Row],[deadline]]/60)/60)/24)+DATE(1970,1,1)</f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Table1[[#This Row],[pledged]]/Table1[[#This Row],[goal]]</f>
        <v>2.3306666666666667E-2</v>
      </c>
      <c r="P1330" s="8">
        <f>IFERROR(Table1[[#This Row],[pledged]]/Table1[[#This Row],[backers_count]],0)</f>
        <v>116.53333333333333</v>
      </c>
      <c r="Q1330" t="str">
        <f>LEFT(Table1[[#This Row],[Category and Sub-Category]],FIND("/",Table1[[#This Row],[Category and Sub-Category]])-1)</f>
        <v>technology</v>
      </c>
      <c r="R1330" t="str">
        <f>RIGHT(Table1[[#This Row],[Category and Sub-Category]],LEN(Table1[[#This Row],[Category and Sub-Category]])-FIND("/",Table1[[#This Row],[Category and Sub-Category]]))</f>
        <v>wearables</v>
      </c>
      <c r="S1330" s="13">
        <f>(((Table1[[#This Row],[launched_at]]/60)/60)/24)+DATE(1970,1,1)</f>
        <v>42612.642754629633</v>
      </c>
      <c r="T1330" s="13">
        <f>(((Table1[[#This Row],[deadline]]/60)/60)/24)+DATE(1970,1,1)</f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Table1[[#This Row],[pledged]]/Table1[[#This Row],[goal]]</f>
        <v>8.1600000000000006E-3</v>
      </c>
      <c r="P1331" s="8">
        <f>IFERROR(Table1[[#This Row],[pledged]]/Table1[[#This Row],[backers_count]],0)</f>
        <v>45.333333333333336</v>
      </c>
      <c r="Q1331" t="str">
        <f>LEFT(Table1[[#This Row],[Category and Sub-Category]],FIND("/",Table1[[#This Row],[Category and Sub-Category]])-1)</f>
        <v>technology</v>
      </c>
      <c r="R1331" t="str">
        <f>RIGHT(Table1[[#This Row],[Category and Sub-Category]],LEN(Table1[[#This Row],[Category and Sub-Category]])-FIND("/",Table1[[#This Row],[Category and Sub-Category]]))</f>
        <v>wearables</v>
      </c>
      <c r="S1331" s="13">
        <f>(((Table1[[#This Row],[launched_at]]/60)/60)/24)+DATE(1970,1,1)</f>
        <v>41935.221585648149</v>
      </c>
      <c r="T1331" s="13">
        <f>(((Table1[[#This Row],[deadline]]/60)/60)/24)+DATE(1970,1,1)</f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Table1[[#This Row],[pledged]]/Table1[[#This Row],[goal]]</f>
        <v>0.22494285714285714</v>
      </c>
      <c r="P1332" s="8">
        <f>IFERROR(Table1[[#This Row],[pledged]]/Table1[[#This Row],[backers_count]],0)</f>
        <v>157.46</v>
      </c>
      <c r="Q1332" t="str">
        <f>LEFT(Table1[[#This Row],[Category and Sub-Category]],FIND("/",Table1[[#This Row],[Category and Sub-Category]])-1)</f>
        <v>technology</v>
      </c>
      <c r="R1332" t="str">
        <f>RIGHT(Table1[[#This Row],[Category and Sub-Category]],LEN(Table1[[#This Row],[Category and Sub-Category]])-FIND("/",Table1[[#This Row],[Category and Sub-Category]]))</f>
        <v>wearables</v>
      </c>
      <c r="S1332" s="13">
        <f>(((Table1[[#This Row],[launched_at]]/60)/60)/24)+DATE(1970,1,1)</f>
        <v>42522.276724537034</v>
      </c>
      <c r="T1332" s="13">
        <f>(((Table1[[#This Row],[deadline]]/60)/60)/24)+DATE(1970,1,1)</f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Table1[[#This Row],[pledged]]/Table1[[#This Row],[goal]]</f>
        <v>1.3668E-2</v>
      </c>
      <c r="P1333" s="8">
        <f>IFERROR(Table1[[#This Row],[pledged]]/Table1[[#This Row],[backers_count]],0)</f>
        <v>100.5</v>
      </c>
      <c r="Q1333" t="str">
        <f>LEFT(Table1[[#This Row],[Category and Sub-Category]],FIND("/",Table1[[#This Row],[Category and Sub-Category]])-1)</f>
        <v>technology</v>
      </c>
      <c r="R1333" t="str">
        <f>RIGHT(Table1[[#This Row],[Category and Sub-Category]],LEN(Table1[[#This Row],[Category and Sub-Category]])-FIND("/",Table1[[#This Row],[Category and Sub-Category]]))</f>
        <v>wearables</v>
      </c>
      <c r="S1333" s="13">
        <f>(((Table1[[#This Row],[launched_at]]/60)/60)/24)+DATE(1970,1,1)</f>
        <v>42569.50409722222</v>
      </c>
      <c r="T1333" s="13">
        <f>(((Table1[[#This Row],[deadline]]/60)/60)/24)+DATE(1970,1,1)</f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Table1[[#This Row],[pledged]]/Table1[[#This Row],[goal]]</f>
        <v>0</v>
      </c>
      <c r="P1334" s="8">
        <f>IFERROR(Table1[[#This Row],[pledged]]/Table1[[#This Row],[backers_count]],0)</f>
        <v>0</v>
      </c>
      <c r="Q1334" t="str">
        <f>LEFT(Table1[[#This Row],[Category and Sub-Category]],FIND("/",Table1[[#This Row],[Category and Sub-Category]])-1)</f>
        <v>technology</v>
      </c>
      <c r="R1334" t="str">
        <f>RIGHT(Table1[[#This Row],[Category and Sub-Category]],LEN(Table1[[#This Row],[Category and Sub-Category]])-FIND("/",Table1[[#This Row],[Category and Sub-Category]]))</f>
        <v>wearables</v>
      </c>
      <c r="S1334" s="13">
        <f>(((Table1[[#This Row],[launched_at]]/60)/60)/24)+DATE(1970,1,1)</f>
        <v>42732.060277777782</v>
      </c>
      <c r="T1334" s="13">
        <f>(((Table1[[#This Row],[deadline]]/60)/60)/24)+DATE(1970,1,1)</f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Table1[[#This Row],[pledged]]/Table1[[#This Row],[goal]]</f>
        <v>0</v>
      </c>
      <c r="P1335" s="8">
        <f>IFERROR(Table1[[#This Row],[pledged]]/Table1[[#This Row],[backers_count]],0)</f>
        <v>0</v>
      </c>
      <c r="Q1335" t="str">
        <f>LEFT(Table1[[#This Row],[Category and Sub-Category]],FIND("/",Table1[[#This Row],[Category and Sub-Category]])-1)</f>
        <v>technology</v>
      </c>
      <c r="R1335" t="str">
        <f>RIGHT(Table1[[#This Row],[Category and Sub-Category]],LEN(Table1[[#This Row],[Category and Sub-Category]])-FIND("/",Table1[[#This Row],[Category and Sub-Category]]))</f>
        <v>wearables</v>
      </c>
      <c r="S1335" s="13">
        <f>(((Table1[[#This Row],[launched_at]]/60)/60)/24)+DATE(1970,1,1)</f>
        <v>41806.106770833336</v>
      </c>
      <c r="T1335" s="13">
        <f>(((Table1[[#This Row],[deadline]]/60)/60)/24)+DATE(1970,1,1)</f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Table1[[#This Row],[pledged]]/Table1[[#This Row],[goal]]</f>
        <v>0.10754135338345865</v>
      </c>
      <c r="P1336" s="8">
        <f>IFERROR(Table1[[#This Row],[pledged]]/Table1[[#This Row],[backers_count]],0)</f>
        <v>51.822463768115945</v>
      </c>
      <c r="Q1336" t="str">
        <f>LEFT(Table1[[#This Row],[Category and Sub-Category]],FIND("/",Table1[[#This Row],[Category and Sub-Category]])-1)</f>
        <v>technology</v>
      </c>
      <c r="R1336" t="str">
        <f>RIGHT(Table1[[#This Row],[Category and Sub-Category]],LEN(Table1[[#This Row],[Category and Sub-Category]])-FIND("/",Table1[[#This Row],[Category and Sub-Category]]))</f>
        <v>wearables</v>
      </c>
      <c r="S1336" s="13">
        <f>(((Table1[[#This Row],[launched_at]]/60)/60)/24)+DATE(1970,1,1)</f>
        <v>42410.774155092593</v>
      </c>
      <c r="T1336" s="13">
        <f>(((Table1[[#This Row],[deadline]]/60)/60)/24)+DATE(1970,1,1)</f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Table1[[#This Row],[pledged]]/Table1[[#This Row],[goal]]</f>
        <v>0.1976</v>
      </c>
      <c r="P1337" s="8">
        <f>IFERROR(Table1[[#This Row],[pledged]]/Table1[[#This Row],[backers_count]],0)</f>
        <v>308.75</v>
      </c>
      <c r="Q1337" t="str">
        <f>LEFT(Table1[[#This Row],[Category and Sub-Category]],FIND("/",Table1[[#This Row],[Category and Sub-Category]])-1)</f>
        <v>technology</v>
      </c>
      <c r="R1337" t="str">
        <f>RIGHT(Table1[[#This Row],[Category and Sub-Category]],LEN(Table1[[#This Row],[Category and Sub-Category]])-FIND("/",Table1[[#This Row],[Category and Sub-Category]]))</f>
        <v>wearables</v>
      </c>
      <c r="S1337" s="13">
        <f>(((Table1[[#This Row],[launched_at]]/60)/60)/24)+DATE(1970,1,1)</f>
        <v>42313.936365740738</v>
      </c>
      <c r="T1337" s="13">
        <f>(((Table1[[#This Row],[deadline]]/60)/60)/24)+DATE(1970,1,1)</f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Table1[[#This Row],[pledged]]/Table1[[#This Row],[goal]]</f>
        <v>0.84946999999999995</v>
      </c>
      <c r="P1338" s="8">
        <f>IFERROR(Table1[[#This Row],[pledged]]/Table1[[#This Row],[backers_count]],0)</f>
        <v>379.22767857142856</v>
      </c>
      <c r="Q1338" t="str">
        <f>LEFT(Table1[[#This Row],[Category and Sub-Category]],FIND("/",Table1[[#This Row],[Category and Sub-Category]])-1)</f>
        <v>technology</v>
      </c>
      <c r="R1338" t="str">
        <f>RIGHT(Table1[[#This Row],[Category and Sub-Category]],LEN(Table1[[#This Row],[Category and Sub-Category]])-FIND("/",Table1[[#This Row],[Category and Sub-Category]]))</f>
        <v>wearables</v>
      </c>
      <c r="S1338" s="13">
        <f>(((Table1[[#This Row],[launched_at]]/60)/60)/24)+DATE(1970,1,1)</f>
        <v>41955.863750000004</v>
      </c>
      <c r="T1338" s="13">
        <f>(((Table1[[#This Row],[deadline]]/60)/60)/24)+DATE(1970,1,1)</f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Table1[[#This Row],[pledged]]/Table1[[#This Row],[goal]]</f>
        <v>0.49381999999999998</v>
      </c>
      <c r="P1339" s="8">
        <f>IFERROR(Table1[[#This Row],[pledged]]/Table1[[#This Row],[backers_count]],0)</f>
        <v>176.36428571428573</v>
      </c>
      <c r="Q1339" t="str">
        <f>LEFT(Table1[[#This Row],[Category and Sub-Category]],FIND("/",Table1[[#This Row],[Category and Sub-Category]])-1)</f>
        <v>technology</v>
      </c>
      <c r="R1339" t="str">
        <f>RIGHT(Table1[[#This Row],[Category and Sub-Category]],LEN(Table1[[#This Row],[Category and Sub-Category]])-FIND("/",Table1[[#This Row],[Category and Sub-Category]]))</f>
        <v>wearables</v>
      </c>
      <c r="S1339" s="13">
        <f>(((Table1[[#This Row],[launched_at]]/60)/60)/24)+DATE(1970,1,1)</f>
        <v>42767.577303240745</v>
      </c>
      <c r="T1339" s="13">
        <f>(((Table1[[#This Row],[deadline]]/60)/60)/24)+DATE(1970,1,1)</f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Table1[[#This Row],[pledged]]/Table1[[#This Row],[goal]]</f>
        <v>3.3033333333333331E-2</v>
      </c>
      <c r="P1340" s="8">
        <f>IFERROR(Table1[[#This Row],[pledged]]/Table1[[#This Row],[backers_count]],0)</f>
        <v>66.066666666666663</v>
      </c>
      <c r="Q1340" t="str">
        <f>LEFT(Table1[[#This Row],[Category and Sub-Category]],FIND("/",Table1[[#This Row],[Category and Sub-Category]])-1)</f>
        <v>technology</v>
      </c>
      <c r="R1340" t="str">
        <f>RIGHT(Table1[[#This Row],[Category and Sub-Category]],LEN(Table1[[#This Row],[Category and Sub-Category]])-FIND("/",Table1[[#This Row],[Category and Sub-Category]]))</f>
        <v>wearables</v>
      </c>
      <c r="S1340" s="13">
        <f>(((Table1[[#This Row],[launched_at]]/60)/60)/24)+DATE(1970,1,1)</f>
        <v>42188.803622685184</v>
      </c>
      <c r="T1340" s="13">
        <f>(((Table1[[#This Row],[deadline]]/60)/60)/24)+DATE(1970,1,1)</f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Table1[[#This Row],[pledged]]/Table1[[#This Row],[goal]]</f>
        <v>6.6339999999999996E-2</v>
      </c>
      <c r="P1341" s="8">
        <f>IFERROR(Table1[[#This Row],[pledged]]/Table1[[#This Row],[backers_count]],0)</f>
        <v>89.648648648648646</v>
      </c>
      <c r="Q1341" t="str">
        <f>LEFT(Table1[[#This Row],[Category and Sub-Category]],FIND("/",Table1[[#This Row],[Category and Sub-Category]])-1)</f>
        <v>technology</v>
      </c>
      <c r="R1341" t="str">
        <f>RIGHT(Table1[[#This Row],[Category and Sub-Category]],LEN(Table1[[#This Row],[Category and Sub-Category]])-FIND("/",Table1[[#This Row],[Category and Sub-Category]]))</f>
        <v>wearables</v>
      </c>
      <c r="S1341" s="13">
        <f>(((Table1[[#This Row],[launched_at]]/60)/60)/24)+DATE(1970,1,1)</f>
        <v>41936.647164351853</v>
      </c>
      <c r="T1341" s="13">
        <f>(((Table1[[#This Row],[deadline]]/60)/60)/24)+DATE(1970,1,1)</f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Table1[[#This Row],[pledged]]/Table1[[#This Row],[goal]]</f>
        <v>0</v>
      </c>
      <c r="P1342" s="8">
        <f>IFERROR(Table1[[#This Row],[pledged]]/Table1[[#This Row],[backers_count]],0)</f>
        <v>0</v>
      </c>
      <c r="Q1342" t="str">
        <f>LEFT(Table1[[#This Row],[Category and Sub-Category]],FIND("/",Table1[[#This Row],[Category and Sub-Category]])-1)</f>
        <v>technology</v>
      </c>
      <c r="R1342" t="str">
        <f>RIGHT(Table1[[#This Row],[Category and Sub-Category]],LEN(Table1[[#This Row],[Category and Sub-Category]])-FIND("/",Table1[[#This Row],[Category and Sub-Category]]))</f>
        <v>wearables</v>
      </c>
      <c r="S1342" s="13">
        <f>(((Table1[[#This Row],[launched_at]]/60)/60)/24)+DATE(1970,1,1)</f>
        <v>41836.595520833333</v>
      </c>
      <c r="T1342" s="13">
        <f>(((Table1[[#This Row],[deadline]]/60)/60)/24)+DATE(1970,1,1)</f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Table1[[#This Row],[pledged]]/Table1[[#This Row],[goal]]</f>
        <v>0.7036</v>
      </c>
      <c r="P1343" s="8">
        <f>IFERROR(Table1[[#This Row],[pledged]]/Table1[[#This Row],[backers_count]],0)</f>
        <v>382.39130434782606</v>
      </c>
      <c r="Q1343" t="str">
        <f>LEFT(Table1[[#This Row],[Category and Sub-Category]],FIND("/",Table1[[#This Row],[Category and Sub-Category]])-1)</f>
        <v>technology</v>
      </c>
      <c r="R1343" t="str">
        <f>RIGHT(Table1[[#This Row],[Category and Sub-Category]],LEN(Table1[[#This Row],[Category and Sub-Category]])-FIND("/",Table1[[#This Row],[Category and Sub-Category]]))</f>
        <v>wearables</v>
      </c>
      <c r="S1343" s="13">
        <f>(((Table1[[#This Row],[launched_at]]/60)/60)/24)+DATE(1970,1,1)</f>
        <v>42612.624039351853</v>
      </c>
      <c r="T1343" s="13">
        <f>(((Table1[[#This Row],[deadline]]/60)/60)/24)+DATE(1970,1,1)</f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Table1[[#This Row],[pledged]]/Table1[[#This Row],[goal]]</f>
        <v>2E-3</v>
      </c>
      <c r="P1344" s="8">
        <f>IFERROR(Table1[[#This Row],[pledged]]/Table1[[#This Row],[backers_count]],0)</f>
        <v>100</v>
      </c>
      <c r="Q1344" t="str">
        <f>LEFT(Table1[[#This Row],[Category and Sub-Category]],FIND("/",Table1[[#This Row],[Category and Sub-Category]])-1)</f>
        <v>technology</v>
      </c>
      <c r="R1344" t="str">
        <f>RIGHT(Table1[[#This Row],[Category and Sub-Category]],LEN(Table1[[#This Row],[Category and Sub-Category]])-FIND("/",Table1[[#This Row],[Category and Sub-Category]]))</f>
        <v>wearables</v>
      </c>
      <c r="S1344" s="13">
        <f>(((Table1[[#This Row],[launched_at]]/60)/60)/24)+DATE(1970,1,1)</f>
        <v>42172.816423611104</v>
      </c>
      <c r="T1344" s="13">
        <f>(((Table1[[#This Row],[deadline]]/60)/60)/24)+DATE(1970,1,1)</f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Table1[[#This Row],[pledged]]/Table1[[#This Row],[goal]]</f>
        <v>1.02298</v>
      </c>
      <c r="P1345" s="8">
        <f>IFERROR(Table1[[#This Row],[pledged]]/Table1[[#This Row],[backers_count]],0)</f>
        <v>158.35603715170279</v>
      </c>
      <c r="Q1345" t="str">
        <f>LEFT(Table1[[#This Row],[Category and Sub-Category]],FIND("/",Table1[[#This Row],[Category and Sub-Category]])-1)</f>
        <v>technology</v>
      </c>
      <c r="R1345" t="str">
        <f>RIGHT(Table1[[#This Row],[Category and Sub-Category]],LEN(Table1[[#This Row],[Category and Sub-Category]])-FIND("/",Table1[[#This Row],[Category and Sub-Category]]))</f>
        <v>wearables</v>
      </c>
      <c r="S1345" s="13">
        <f>(((Table1[[#This Row],[launched_at]]/60)/60)/24)+DATE(1970,1,1)</f>
        <v>42542.526423611111</v>
      </c>
      <c r="T1345" s="13">
        <f>(((Table1[[#This Row],[deadline]]/60)/60)/24)+DATE(1970,1,1)</f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Table1[[#This Row],[pledged]]/Table1[[#This Row],[goal]]</f>
        <v>3.7773333333333334</v>
      </c>
      <c r="P1346" s="8">
        <f>IFERROR(Table1[[#This Row],[pledged]]/Table1[[#This Row],[backers_count]],0)</f>
        <v>40.762589928057551</v>
      </c>
      <c r="Q1346" t="str">
        <f>LEFT(Table1[[#This Row],[Category and Sub-Category]],FIND("/",Table1[[#This Row],[Category and Sub-Category]])-1)</f>
        <v>publishing</v>
      </c>
      <c r="R1346" t="str">
        <f>RIGHT(Table1[[#This Row],[Category and Sub-Category]],LEN(Table1[[#This Row],[Category and Sub-Category]])-FIND("/",Table1[[#This Row],[Category and Sub-Category]]))</f>
        <v>nonfiction</v>
      </c>
      <c r="S1346" s="13">
        <f>(((Table1[[#This Row],[launched_at]]/60)/60)/24)+DATE(1970,1,1)</f>
        <v>42522.789803240739</v>
      </c>
      <c r="T1346" s="13">
        <f>(((Table1[[#This Row],[deadline]]/60)/60)/24)+DATE(1970,1,1)</f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Table1[[#This Row],[pledged]]/Table1[[#This Row],[goal]]</f>
        <v>1.25</v>
      </c>
      <c r="P1347" s="8">
        <f>IFERROR(Table1[[#This Row],[pledged]]/Table1[[#This Row],[backers_count]],0)</f>
        <v>53.571428571428569</v>
      </c>
      <c r="Q1347" t="str">
        <f>LEFT(Table1[[#This Row],[Category and Sub-Category]],FIND("/",Table1[[#This Row],[Category and Sub-Category]])-1)</f>
        <v>publishing</v>
      </c>
      <c r="R1347" t="str">
        <f>RIGHT(Table1[[#This Row],[Category and Sub-Category]],LEN(Table1[[#This Row],[Category and Sub-Category]])-FIND("/",Table1[[#This Row],[Category and Sub-Category]]))</f>
        <v>nonfiction</v>
      </c>
      <c r="S1347" s="13">
        <f>(((Table1[[#This Row],[launched_at]]/60)/60)/24)+DATE(1970,1,1)</f>
        <v>41799.814340277779</v>
      </c>
      <c r="T1347" s="13">
        <f>(((Table1[[#This Row],[deadline]]/60)/60)/24)+DATE(1970,1,1)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Table1[[#This Row],[pledged]]/Table1[[#This Row],[goal]]</f>
        <v>1.473265306122449</v>
      </c>
      <c r="P1348" s="8">
        <f>IFERROR(Table1[[#This Row],[pledged]]/Table1[[#This Row],[backers_count]],0)</f>
        <v>48.449664429530202</v>
      </c>
      <c r="Q1348" t="str">
        <f>LEFT(Table1[[#This Row],[Category and Sub-Category]],FIND("/",Table1[[#This Row],[Category and Sub-Category]])-1)</f>
        <v>publishing</v>
      </c>
      <c r="R1348" t="str">
        <f>RIGHT(Table1[[#This Row],[Category and Sub-Category]],LEN(Table1[[#This Row],[Category and Sub-Category]])-FIND("/",Table1[[#This Row],[Category and Sub-Category]]))</f>
        <v>nonfiction</v>
      </c>
      <c r="S1348" s="13">
        <f>(((Table1[[#This Row],[launched_at]]/60)/60)/24)+DATE(1970,1,1)</f>
        <v>41422.075821759259</v>
      </c>
      <c r="T1348" s="13">
        <f>(((Table1[[#This Row],[deadline]]/60)/60)/24)+DATE(1970,1,1)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Table1[[#This Row],[pledged]]/Table1[[#This Row],[goal]]</f>
        <v>1.022</v>
      </c>
      <c r="P1349" s="8">
        <f>IFERROR(Table1[[#This Row],[pledged]]/Table1[[#This Row],[backers_count]],0)</f>
        <v>82.41935483870968</v>
      </c>
      <c r="Q1349" t="str">
        <f>LEFT(Table1[[#This Row],[Category and Sub-Category]],FIND("/",Table1[[#This Row],[Category and Sub-Category]])-1)</f>
        <v>publishing</v>
      </c>
      <c r="R1349" t="str">
        <f>RIGHT(Table1[[#This Row],[Category and Sub-Category]],LEN(Table1[[#This Row],[Category and Sub-Category]])-FIND("/",Table1[[#This Row],[Category and Sub-Category]]))</f>
        <v>nonfiction</v>
      </c>
      <c r="S1349" s="13">
        <f>(((Table1[[#This Row],[launched_at]]/60)/60)/24)+DATE(1970,1,1)</f>
        <v>42040.638020833328</v>
      </c>
      <c r="T1349" s="13">
        <f>(((Table1[[#This Row],[deadline]]/60)/60)/24)+DATE(1970,1,1)</f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Table1[[#This Row],[pledged]]/Table1[[#This Row],[goal]]</f>
        <v>1.018723404255319</v>
      </c>
      <c r="P1350" s="8">
        <f>IFERROR(Table1[[#This Row],[pledged]]/Table1[[#This Row],[backers_count]],0)</f>
        <v>230.19230769230768</v>
      </c>
      <c r="Q1350" t="str">
        <f>LEFT(Table1[[#This Row],[Category and Sub-Category]],FIND("/",Table1[[#This Row],[Category and Sub-Category]])-1)</f>
        <v>publishing</v>
      </c>
      <c r="R1350" t="str">
        <f>RIGHT(Table1[[#This Row],[Category and Sub-Category]],LEN(Table1[[#This Row],[Category and Sub-Category]])-FIND("/",Table1[[#This Row],[Category and Sub-Category]]))</f>
        <v>nonfiction</v>
      </c>
      <c r="S1350" s="13">
        <f>(((Table1[[#This Row],[launched_at]]/60)/60)/24)+DATE(1970,1,1)</f>
        <v>41963.506168981476</v>
      </c>
      <c r="T1350" s="13">
        <f>(((Table1[[#This Row],[deadline]]/60)/60)/24)+DATE(1970,1,1)</f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Table1[[#This Row],[pledged]]/Table1[[#This Row],[goal]]</f>
        <v>2.0419999999999998</v>
      </c>
      <c r="P1351" s="8">
        <f>IFERROR(Table1[[#This Row],[pledged]]/Table1[[#This Row],[backers_count]],0)</f>
        <v>59.360465116279073</v>
      </c>
      <c r="Q1351" t="str">
        <f>LEFT(Table1[[#This Row],[Category and Sub-Category]],FIND("/",Table1[[#This Row],[Category and Sub-Category]])-1)</f>
        <v>publishing</v>
      </c>
      <c r="R1351" t="str">
        <f>RIGHT(Table1[[#This Row],[Category and Sub-Category]],LEN(Table1[[#This Row],[Category and Sub-Category]])-FIND("/",Table1[[#This Row],[Category and Sub-Category]]))</f>
        <v>nonfiction</v>
      </c>
      <c r="S1351" s="13">
        <f>(((Table1[[#This Row],[launched_at]]/60)/60)/24)+DATE(1970,1,1)</f>
        <v>42317.33258101852</v>
      </c>
      <c r="T1351" s="13">
        <f>(((Table1[[#This Row],[deadline]]/60)/60)/24)+DATE(1970,1,1)</f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Table1[[#This Row],[pledged]]/Table1[[#This Row],[goal]]</f>
        <v>1.0405</v>
      </c>
      <c r="P1352" s="8">
        <f>IFERROR(Table1[[#This Row],[pledged]]/Table1[[#This Row],[backers_count]],0)</f>
        <v>66.698717948717942</v>
      </c>
      <c r="Q1352" t="str">
        <f>LEFT(Table1[[#This Row],[Category and Sub-Category]],FIND("/",Table1[[#This Row],[Category and Sub-Category]])-1)</f>
        <v>publishing</v>
      </c>
      <c r="R1352" t="str">
        <f>RIGHT(Table1[[#This Row],[Category and Sub-Category]],LEN(Table1[[#This Row],[Category and Sub-Category]])-FIND("/",Table1[[#This Row],[Category and Sub-Category]]))</f>
        <v>nonfiction</v>
      </c>
      <c r="S1352" s="13">
        <f>(((Table1[[#This Row],[launched_at]]/60)/60)/24)+DATE(1970,1,1)</f>
        <v>42334.013124999998</v>
      </c>
      <c r="T1352" s="13">
        <f>(((Table1[[#This Row],[deadline]]/60)/60)/24)+DATE(1970,1,1)</f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Table1[[#This Row],[pledged]]/Table1[[#This Row],[goal]]</f>
        <v>1.0126500000000001</v>
      </c>
      <c r="P1353" s="8">
        <f>IFERROR(Table1[[#This Row],[pledged]]/Table1[[#This Row],[backers_count]],0)</f>
        <v>168.77500000000001</v>
      </c>
      <c r="Q1353" t="str">
        <f>LEFT(Table1[[#This Row],[Category and Sub-Category]],FIND("/",Table1[[#This Row],[Category and Sub-Category]])-1)</f>
        <v>publishing</v>
      </c>
      <c r="R1353" t="str">
        <f>RIGHT(Table1[[#This Row],[Category and Sub-Category]],LEN(Table1[[#This Row],[Category and Sub-Category]])-FIND("/",Table1[[#This Row],[Category and Sub-Category]]))</f>
        <v>nonfiction</v>
      </c>
      <c r="S1353" s="13">
        <f>(((Table1[[#This Row],[launched_at]]/60)/60)/24)+DATE(1970,1,1)</f>
        <v>42382.74009259259</v>
      </c>
      <c r="T1353" s="13">
        <f>(((Table1[[#This Row],[deadline]]/60)/60)/24)+DATE(1970,1,1)</f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Table1[[#This Row],[pledged]]/Table1[[#This Row],[goal]]</f>
        <v>1.3613999999999999</v>
      </c>
      <c r="P1354" s="8">
        <f>IFERROR(Table1[[#This Row],[pledged]]/Table1[[#This Row],[backers_count]],0)</f>
        <v>59.973568281938327</v>
      </c>
      <c r="Q1354" t="str">
        <f>LEFT(Table1[[#This Row],[Category and Sub-Category]],FIND("/",Table1[[#This Row],[Category and Sub-Category]])-1)</f>
        <v>publishing</v>
      </c>
      <c r="R1354" t="str">
        <f>RIGHT(Table1[[#This Row],[Category and Sub-Category]],LEN(Table1[[#This Row],[Category and Sub-Category]])-FIND("/",Table1[[#This Row],[Category and Sub-Category]]))</f>
        <v>nonfiction</v>
      </c>
      <c r="S1354" s="13">
        <f>(((Table1[[#This Row],[launched_at]]/60)/60)/24)+DATE(1970,1,1)</f>
        <v>42200.578310185185</v>
      </c>
      <c r="T1354" s="13">
        <f>(((Table1[[#This Row],[deadline]]/60)/60)/24)+DATE(1970,1,1)</f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Table1[[#This Row],[pledged]]/Table1[[#This Row],[goal]]</f>
        <v>1.3360000000000001</v>
      </c>
      <c r="P1355" s="8">
        <f>IFERROR(Table1[[#This Row],[pledged]]/Table1[[#This Row],[backers_count]],0)</f>
        <v>31.80952380952381</v>
      </c>
      <c r="Q1355" t="str">
        <f>LEFT(Table1[[#This Row],[Category and Sub-Category]],FIND("/",Table1[[#This Row],[Category and Sub-Category]])-1)</f>
        <v>publishing</v>
      </c>
      <c r="R1355" t="str">
        <f>RIGHT(Table1[[#This Row],[Category and Sub-Category]],LEN(Table1[[#This Row],[Category and Sub-Category]])-FIND("/",Table1[[#This Row],[Category and Sub-Category]]))</f>
        <v>nonfiction</v>
      </c>
      <c r="S1355" s="13">
        <f>(((Table1[[#This Row],[launched_at]]/60)/60)/24)+DATE(1970,1,1)</f>
        <v>41309.11791666667</v>
      </c>
      <c r="T1355" s="13">
        <f>(((Table1[[#This Row],[deadline]]/60)/60)/24)+DATE(1970,1,1)</f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Table1[[#This Row],[pledged]]/Table1[[#This Row],[goal]]</f>
        <v>1.3025</v>
      </c>
      <c r="P1356" s="8">
        <f>IFERROR(Table1[[#This Row],[pledged]]/Table1[[#This Row],[backers_count]],0)</f>
        <v>24.421875</v>
      </c>
      <c r="Q1356" t="str">
        <f>LEFT(Table1[[#This Row],[Category and Sub-Category]],FIND("/",Table1[[#This Row],[Category and Sub-Category]])-1)</f>
        <v>publishing</v>
      </c>
      <c r="R1356" t="str">
        <f>RIGHT(Table1[[#This Row],[Category and Sub-Category]],LEN(Table1[[#This Row],[Category and Sub-Category]])-FIND("/",Table1[[#This Row],[Category and Sub-Category]]))</f>
        <v>nonfiction</v>
      </c>
      <c r="S1356" s="13">
        <f>(((Table1[[#This Row],[launched_at]]/60)/60)/24)+DATE(1970,1,1)</f>
        <v>42502.807627314818</v>
      </c>
      <c r="T1356" s="13">
        <f>(((Table1[[#This Row],[deadline]]/60)/60)/24)+DATE(1970,1,1)</f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Table1[[#This Row],[pledged]]/Table1[[#This Row],[goal]]</f>
        <v>1.2267999999999999</v>
      </c>
      <c r="P1357" s="8">
        <f>IFERROR(Table1[[#This Row],[pledged]]/Table1[[#This Row],[backers_count]],0)</f>
        <v>25.347107438016529</v>
      </c>
      <c r="Q1357" t="str">
        <f>LEFT(Table1[[#This Row],[Category and Sub-Category]],FIND("/",Table1[[#This Row],[Category and Sub-Category]])-1)</f>
        <v>publishing</v>
      </c>
      <c r="R1357" t="str">
        <f>RIGHT(Table1[[#This Row],[Category and Sub-Category]],LEN(Table1[[#This Row],[Category and Sub-Category]])-FIND("/",Table1[[#This Row],[Category and Sub-Category]]))</f>
        <v>nonfiction</v>
      </c>
      <c r="S1357" s="13">
        <f>(((Table1[[#This Row],[launched_at]]/60)/60)/24)+DATE(1970,1,1)</f>
        <v>41213.254687499997</v>
      </c>
      <c r="T1357" s="13">
        <f>(((Table1[[#This Row],[deadline]]/60)/60)/24)+DATE(1970,1,1)</f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Table1[[#This Row],[pledged]]/Table1[[#This Row],[goal]]</f>
        <v>1.8281058823529412</v>
      </c>
      <c r="P1358" s="8">
        <f>IFERROR(Table1[[#This Row],[pledged]]/Table1[[#This Row],[backers_count]],0)</f>
        <v>71.443218390804603</v>
      </c>
      <c r="Q1358" t="str">
        <f>LEFT(Table1[[#This Row],[Category and Sub-Category]],FIND("/",Table1[[#This Row],[Category and Sub-Category]])-1)</f>
        <v>publishing</v>
      </c>
      <c r="R1358" t="str">
        <f>RIGHT(Table1[[#This Row],[Category and Sub-Category]],LEN(Table1[[#This Row],[Category and Sub-Category]])-FIND("/",Table1[[#This Row],[Category and Sub-Category]]))</f>
        <v>nonfiction</v>
      </c>
      <c r="S1358" s="13">
        <f>(((Table1[[#This Row],[launched_at]]/60)/60)/24)+DATE(1970,1,1)</f>
        <v>41430.038888888892</v>
      </c>
      <c r="T1358" s="13">
        <f>(((Table1[[#This Row],[deadline]]/60)/60)/24)+DATE(1970,1,1)</f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Table1[[#This Row],[pledged]]/Table1[[#This Row],[goal]]</f>
        <v>1.2529999999999999</v>
      </c>
      <c r="P1359" s="8">
        <f>IFERROR(Table1[[#This Row],[pledged]]/Table1[[#This Row],[backers_count]],0)</f>
        <v>38.553846153846152</v>
      </c>
      <c r="Q1359" t="str">
        <f>LEFT(Table1[[#This Row],[Category and Sub-Category]],FIND("/",Table1[[#This Row],[Category and Sub-Category]])-1)</f>
        <v>publishing</v>
      </c>
      <c r="R1359" t="str">
        <f>RIGHT(Table1[[#This Row],[Category and Sub-Category]],LEN(Table1[[#This Row],[Category and Sub-Category]])-FIND("/",Table1[[#This Row],[Category and Sub-Category]]))</f>
        <v>nonfiction</v>
      </c>
      <c r="S1359" s="13">
        <f>(((Table1[[#This Row],[launched_at]]/60)/60)/24)+DATE(1970,1,1)</f>
        <v>41304.962233796294</v>
      </c>
      <c r="T1359" s="13">
        <f>(((Table1[[#This Row],[deadline]]/60)/60)/24)+DATE(1970,1,1)</f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Table1[[#This Row],[pledged]]/Table1[[#This Row],[goal]]</f>
        <v>1.1166666666666667</v>
      </c>
      <c r="P1360" s="8">
        <f>IFERROR(Table1[[#This Row],[pledged]]/Table1[[#This Row],[backers_count]],0)</f>
        <v>68.367346938775512</v>
      </c>
      <c r="Q1360" t="str">
        <f>LEFT(Table1[[#This Row],[Category and Sub-Category]],FIND("/",Table1[[#This Row],[Category and Sub-Category]])-1)</f>
        <v>publishing</v>
      </c>
      <c r="R1360" t="str">
        <f>RIGHT(Table1[[#This Row],[Category and Sub-Category]],LEN(Table1[[#This Row],[Category and Sub-Category]])-FIND("/",Table1[[#This Row],[Category and Sub-Category]]))</f>
        <v>nonfiction</v>
      </c>
      <c r="S1360" s="13">
        <f>(((Table1[[#This Row],[launched_at]]/60)/60)/24)+DATE(1970,1,1)</f>
        <v>40689.570868055554</v>
      </c>
      <c r="T1360" s="13">
        <f>(((Table1[[#This Row],[deadline]]/60)/60)/24)+DATE(1970,1,1)</f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Table1[[#This Row],[pledged]]/Table1[[#This Row],[goal]]</f>
        <v>1.1575757575757575</v>
      </c>
      <c r="P1361" s="8">
        <f>IFERROR(Table1[[#This Row],[pledged]]/Table1[[#This Row],[backers_count]],0)</f>
        <v>40.210526315789473</v>
      </c>
      <c r="Q1361" t="str">
        <f>LEFT(Table1[[#This Row],[Category and Sub-Category]],FIND("/",Table1[[#This Row],[Category and Sub-Category]])-1)</f>
        <v>publishing</v>
      </c>
      <c r="R1361" t="str">
        <f>RIGHT(Table1[[#This Row],[Category and Sub-Category]],LEN(Table1[[#This Row],[Category and Sub-Category]])-FIND("/",Table1[[#This Row],[Category and Sub-Category]]))</f>
        <v>nonfiction</v>
      </c>
      <c r="S1361" s="13">
        <f>(((Table1[[#This Row],[launched_at]]/60)/60)/24)+DATE(1970,1,1)</f>
        <v>40668.814699074072</v>
      </c>
      <c r="T1361" s="13">
        <f>(((Table1[[#This Row],[deadline]]/60)/60)/24)+DATE(1970,1,1)</f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Table1[[#This Row],[pledged]]/Table1[[#This Row],[goal]]</f>
        <v>1.732</v>
      </c>
      <c r="P1362" s="8">
        <f>IFERROR(Table1[[#This Row],[pledged]]/Table1[[#This Row],[backers_count]],0)</f>
        <v>32.074074074074076</v>
      </c>
      <c r="Q1362" t="str">
        <f>LEFT(Table1[[#This Row],[Category and Sub-Category]],FIND("/",Table1[[#This Row],[Category and Sub-Category]])-1)</f>
        <v>publishing</v>
      </c>
      <c r="R1362" t="str">
        <f>RIGHT(Table1[[#This Row],[Category and Sub-Category]],LEN(Table1[[#This Row],[Category and Sub-Category]])-FIND("/",Table1[[#This Row],[Category and Sub-Category]]))</f>
        <v>nonfiction</v>
      </c>
      <c r="S1362" s="13">
        <f>(((Table1[[#This Row],[launched_at]]/60)/60)/24)+DATE(1970,1,1)</f>
        <v>41095.900694444441</v>
      </c>
      <c r="T1362" s="13">
        <f>(((Table1[[#This Row],[deadline]]/60)/60)/24)+DATE(1970,1,1)</f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Table1[[#This Row],[pledged]]/Table1[[#This Row],[goal]]</f>
        <v>1.2598333333333334</v>
      </c>
      <c r="P1363" s="8">
        <f>IFERROR(Table1[[#This Row],[pledged]]/Table1[[#This Row],[backers_count]],0)</f>
        <v>28.632575757575758</v>
      </c>
      <c r="Q1363" t="str">
        <f>LEFT(Table1[[#This Row],[Category and Sub-Category]],FIND("/",Table1[[#This Row],[Category and Sub-Category]])-1)</f>
        <v>publishing</v>
      </c>
      <c r="R1363" t="str">
        <f>RIGHT(Table1[[#This Row],[Category and Sub-Category]],LEN(Table1[[#This Row],[Category and Sub-Category]])-FIND("/",Table1[[#This Row],[Category and Sub-Category]]))</f>
        <v>nonfiction</v>
      </c>
      <c r="S1363" s="13">
        <f>(((Table1[[#This Row],[launched_at]]/60)/60)/24)+DATE(1970,1,1)</f>
        <v>41781.717268518521</v>
      </c>
      <c r="T1363" s="13">
        <f>(((Table1[[#This Row],[deadline]]/60)/60)/24)+DATE(1970,1,1)</f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Table1[[#This Row],[pledged]]/Table1[[#This Row],[goal]]</f>
        <v>1.091</v>
      </c>
      <c r="P1364" s="8">
        <f>IFERROR(Table1[[#This Row],[pledged]]/Table1[[#This Row],[backers_count]],0)</f>
        <v>43.64</v>
      </c>
      <c r="Q1364" t="str">
        <f>LEFT(Table1[[#This Row],[Category and Sub-Category]],FIND("/",Table1[[#This Row],[Category and Sub-Category]])-1)</f>
        <v>publishing</v>
      </c>
      <c r="R1364" t="str">
        <f>RIGHT(Table1[[#This Row],[Category and Sub-Category]],LEN(Table1[[#This Row],[Category and Sub-Category]])-FIND("/",Table1[[#This Row],[Category and Sub-Category]]))</f>
        <v>nonfiction</v>
      </c>
      <c r="S1364" s="13">
        <f>(((Table1[[#This Row],[launched_at]]/60)/60)/24)+DATE(1970,1,1)</f>
        <v>41464.934386574074</v>
      </c>
      <c r="T1364" s="13">
        <f>(((Table1[[#This Row],[deadline]]/60)/60)/24)+DATE(1970,1,1)</f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Table1[[#This Row],[pledged]]/Table1[[#This Row],[goal]]</f>
        <v>1</v>
      </c>
      <c r="P1365" s="8">
        <f>IFERROR(Table1[[#This Row],[pledged]]/Table1[[#This Row],[backers_count]],0)</f>
        <v>40</v>
      </c>
      <c r="Q1365" t="str">
        <f>LEFT(Table1[[#This Row],[Category and Sub-Category]],FIND("/",Table1[[#This Row],[Category and Sub-Category]])-1)</f>
        <v>publishing</v>
      </c>
      <c r="R1365" t="str">
        <f>RIGHT(Table1[[#This Row],[Category and Sub-Category]],LEN(Table1[[#This Row],[Category and Sub-Category]])-FIND("/",Table1[[#This Row],[Category and Sub-Category]]))</f>
        <v>nonfiction</v>
      </c>
      <c r="S1365" s="13">
        <f>(((Table1[[#This Row],[launched_at]]/60)/60)/24)+DATE(1970,1,1)</f>
        <v>42396.8440625</v>
      </c>
      <c r="T1365" s="13">
        <f>(((Table1[[#This Row],[deadline]]/60)/60)/24)+DATE(1970,1,1)</f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Table1[[#This Row],[pledged]]/Table1[[#This Row],[goal]]</f>
        <v>1.1864285714285714</v>
      </c>
      <c r="P1366" s="8">
        <f>IFERROR(Table1[[#This Row],[pledged]]/Table1[[#This Row],[backers_count]],0)</f>
        <v>346.04166666666669</v>
      </c>
      <c r="Q1366" t="str">
        <f>LEFT(Table1[[#This Row],[Category and Sub-Category]],FIND("/",Table1[[#This Row],[Category and Sub-Category]])-1)</f>
        <v>music</v>
      </c>
      <c r="R1366" t="str">
        <f>RIGHT(Table1[[#This Row],[Category and Sub-Category]],LEN(Table1[[#This Row],[Category and Sub-Category]])-FIND("/",Table1[[#This Row],[Category and Sub-Category]]))</f>
        <v>rock</v>
      </c>
      <c r="S1366" s="13">
        <f>(((Table1[[#This Row],[launched_at]]/60)/60)/24)+DATE(1970,1,1)</f>
        <v>41951.695671296293</v>
      </c>
      <c r="T1366" s="13">
        <f>(((Table1[[#This Row],[deadline]]/60)/60)/24)+DATE(1970,1,1)</f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Table1[[#This Row],[pledged]]/Table1[[#This Row],[goal]]</f>
        <v>1.0026666666666666</v>
      </c>
      <c r="P1367" s="8">
        <f>IFERROR(Table1[[#This Row],[pledged]]/Table1[[#This Row],[backers_count]],0)</f>
        <v>81.739130434782609</v>
      </c>
      <c r="Q1367" t="str">
        <f>LEFT(Table1[[#This Row],[Category and Sub-Category]],FIND("/",Table1[[#This Row],[Category and Sub-Category]])-1)</f>
        <v>music</v>
      </c>
      <c r="R1367" t="str">
        <f>RIGHT(Table1[[#This Row],[Category and Sub-Category]],LEN(Table1[[#This Row],[Category and Sub-Category]])-FIND("/",Table1[[#This Row],[Category and Sub-Category]]))</f>
        <v>rock</v>
      </c>
      <c r="S1367" s="13">
        <f>(((Table1[[#This Row],[launched_at]]/60)/60)/24)+DATE(1970,1,1)</f>
        <v>42049.733240740738</v>
      </c>
      <c r="T1367" s="13">
        <f>(((Table1[[#This Row],[deadline]]/60)/60)/24)+DATE(1970,1,1)</f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Table1[[#This Row],[pledged]]/Table1[[#This Row],[goal]]</f>
        <v>1.2648920000000001</v>
      </c>
      <c r="P1368" s="8">
        <f>IFERROR(Table1[[#This Row],[pledged]]/Table1[[#This Row],[backers_count]],0)</f>
        <v>64.535306122448986</v>
      </c>
      <c r="Q1368" t="str">
        <f>LEFT(Table1[[#This Row],[Category and Sub-Category]],FIND("/",Table1[[#This Row],[Category and Sub-Category]])-1)</f>
        <v>music</v>
      </c>
      <c r="R1368" t="str">
        <f>RIGHT(Table1[[#This Row],[Category and Sub-Category]],LEN(Table1[[#This Row],[Category and Sub-Category]])-FIND("/",Table1[[#This Row],[Category and Sub-Category]]))</f>
        <v>rock</v>
      </c>
      <c r="S1368" s="13">
        <f>(((Table1[[#This Row],[launched_at]]/60)/60)/24)+DATE(1970,1,1)</f>
        <v>41924.996099537035</v>
      </c>
      <c r="T1368" s="13">
        <f>(((Table1[[#This Row],[deadline]]/60)/60)/24)+DATE(1970,1,1)</f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Table1[[#This Row],[pledged]]/Table1[[#This Row],[goal]]</f>
        <v>1.1426000000000001</v>
      </c>
      <c r="P1369" s="8">
        <f>IFERROR(Table1[[#This Row],[pledged]]/Table1[[#This Row],[backers_count]],0)</f>
        <v>63.477777777777774</v>
      </c>
      <c r="Q1369" t="str">
        <f>LEFT(Table1[[#This Row],[Category and Sub-Category]],FIND("/",Table1[[#This Row],[Category and Sub-Category]])-1)</f>
        <v>music</v>
      </c>
      <c r="R1369" t="str">
        <f>RIGHT(Table1[[#This Row],[Category and Sub-Category]],LEN(Table1[[#This Row],[Category and Sub-Category]])-FIND("/",Table1[[#This Row],[Category and Sub-Category]]))</f>
        <v>rock</v>
      </c>
      <c r="S1369" s="13">
        <f>(((Table1[[#This Row],[launched_at]]/60)/60)/24)+DATE(1970,1,1)</f>
        <v>42292.002893518518</v>
      </c>
      <c r="T1369" s="13">
        <f>(((Table1[[#This Row],[deadline]]/60)/60)/24)+DATE(1970,1,1)</f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Table1[[#This Row],[pledged]]/Table1[[#This Row],[goal]]</f>
        <v>1.107</v>
      </c>
      <c r="P1370" s="8">
        <f>IFERROR(Table1[[#This Row],[pledged]]/Table1[[#This Row],[backers_count]],0)</f>
        <v>63.620689655172413</v>
      </c>
      <c r="Q1370" t="str">
        <f>LEFT(Table1[[#This Row],[Category and Sub-Category]],FIND("/",Table1[[#This Row],[Category and Sub-Category]])-1)</f>
        <v>music</v>
      </c>
      <c r="R1370" t="str">
        <f>RIGHT(Table1[[#This Row],[Category and Sub-Category]],LEN(Table1[[#This Row],[Category and Sub-Category]])-FIND("/",Table1[[#This Row],[Category and Sub-Category]]))</f>
        <v>rock</v>
      </c>
      <c r="S1370" s="13">
        <f>(((Table1[[#This Row],[launched_at]]/60)/60)/24)+DATE(1970,1,1)</f>
        <v>42146.190902777773</v>
      </c>
      <c r="T1370" s="13">
        <f>(((Table1[[#This Row],[deadline]]/60)/60)/24)+DATE(1970,1,1)</f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Table1[[#This Row],[pledged]]/Table1[[#This Row],[goal]]</f>
        <v>1.0534805315203954</v>
      </c>
      <c r="P1371" s="8">
        <f>IFERROR(Table1[[#This Row],[pledged]]/Table1[[#This Row],[backers_count]],0)</f>
        <v>83.967068965517228</v>
      </c>
      <c r="Q1371" t="str">
        <f>LEFT(Table1[[#This Row],[Category and Sub-Category]],FIND("/",Table1[[#This Row],[Category and Sub-Category]])-1)</f>
        <v>music</v>
      </c>
      <c r="R1371" t="str">
        <f>RIGHT(Table1[[#This Row],[Category and Sub-Category]],LEN(Table1[[#This Row],[Category and Sub-Category]])-FIND("/",Table1[[#This Row],[Category and Sub-Category]]))</f>
        <v>rock</v>
      </c>
      <c r="S1371" s="13">
        <f>(((Table1[[#This Row],[launched_at]]/60)/60)/24)+DATE(1970,1,1)</f>
        <v>41710.594282407408</v>
      </c>
      <c r="T1371" s="13">
        <f>(((Table1[[#This Row],[deadline]]/60)/60)/24)+DATE(1970,1,1)</f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Table1[[#This Row],[pledged]]/Table1[[#This Row],[goal]]</f>
        <v>1.0366666666666666</v>
      </c>
      <c r="P1372" s="8">
        <f>IFERROR(Table1[[#This Row],[pledged]]/Table1[[#This Row],[backers_count]],0)</f>
        <v>77.75</v>
      </c>
      <c r="Q1372" t="str">
        <f>LEFT(Table1[[#This Row],[Category and Sub-Category]],FIND("/",Table1[[#This Row],[Category and Sub-Category]])-1)</f>
        <v>music</v>
      </c>
      <c r="R1372" t="str">
        <f>RIGHT(Table1[[#This Row],[Category and Sub-Category]],LEN(Table1[[#This Row],[Category and Sub-Category]])-FIND("/",Table1[[#This Row],[Category and Sub-Category]]))</f>
        <v>rock</v>
      </c>
      <c r="S1372" s="13">
        <f>(((Table1[[#This Row],[launched_at]]/60)/60)/24)+DATE(1970,1,1)</f>
        <v>41548.00335648148</v>
      </c>
      <c r="T1372" s="13">
        <f>(((Table1[[#This Row],[deadline]]/60)/60)/24)+DATE(1970,1,1)</f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Table1[[#This Row],[pledged]]/Table1[[#This Row],[goal]]</f>
        <v>1.0708672667523933</v>
      </c>
      <c r="P1373" s="8">
        <f>IFERROR(Table1[[#This Row],[pledged]]/Table1[[#This Row],[backers_count]],0)</f>
        <v>107.07142857142857</v>
      </c>
      <c r="Q1373" t="str">
        <f>LEFT(Table1[[#This Row],[Category and Sub-Category]],FIND("/",Table1[[#This Row],[Category and Sub-Category]])-1)</f>
        <v>music</v>
      </c>
      <c r="R1373" t="str">
        <f>RIGHT(Table1[[#This Row],[Category and Sub-Category]],LEN(Table1[[#This Row],[Category and Sub-Category]])-FIND("/",Table1[[#This Row],[Category and Sub-Category]]))</f>
        <v>rock</v>
      </c>
      <c r="S1373" s="13">
        <f>(((Table1[[#This Row],[launched_at]]/60)/60)/24)+DATE(1970,1,1)</f>
        <v>42101.758587962962</v>
      </c>
      <c r="T1373" s="13">
        <f>(((Table1[[#This Row],[deadline]]/60)/60)/24)+DATE(1970,1,1)</f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Table1[[#This Row],[pledged]]/Table1[[#This Row],[goal]]</f>
        <v>1.24</v>
      </c>
      <c r="P1374" s="8">
        <f>IFERROR(Table1[[#This Row],[pledged]]/Table1[[#This Row],[backers_count]],0)</f>
        <v>38.75</v>
      </c>
      <c r="Q1374" t="str">
        <f>LEFT(Table1[[#This Row],[Category and Sub-Category]],FIND("/",Table1[[#This Row],[Category and Sub-Category]])-1)</f>
        <v>music</v>
      </c>
      <c r="R1374" t="str">
        <f>RIGHT(Table1[[#This Row],[Category and Sub-Category]],LEN(Table1[[#This Row],[Category and Sub-Category]])-FIND("/",Table1[[#This Row],[Category and Sub-Category]]))</f>
        <v>rock</v>
      </c>
      <c r="S1374" s="13">
        <f>(((Table1[[#This Row],[launched_at]]/60)/60)/24)+DATE(1970,1,1)</f>
        <v>41072.739953703705</v>
      </c>
      <c r="T1374" s="13">
        <f>(((Table1[[#This Row],[deadline]]/60)/60)/24)+DATE(1970,1,1)</f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Table1[[#This Row],[pledged]]/Table1[[#This Row],[goal]]</f>
        <v>1.0501</v>
      </c>
      <c r="P1375" s="8">
        <f>IFERROR(Table1[[#This Row],[pledged]]/Table1[[#This Row],[backers_count]],0)</f>
        <v>201.94230769230768</v>
      </c>
      <c r="Q1375" t="str">
        <f>LEFT(Table1[[#This Row],[Category and Sub-Category]],FIND("/",Table1[[#This Row],[Category and Sub-Category]])-1)</f>
        <v>music</v>
      </c>
      <c r="R1375" t="str">
        <f>RIGHT(Table1[[#This Row],[Category and Sub-Category]],LEN(Table1[[#This Row],[Category and Sub-Category]])-FIND("/",Table1[[#This Row],[Category and Sub-Category]]))</f>
        <v>rock</v>
      </c>
      <c r="S1375" s="13">
        <f>(((Table1[[#This Row],[launched_at]]/60)/60)/24)+DATE(1970,1,1)</f>
        <v>42704.95177083333</v>
      </c>
      <c r="T1375" s="13">
        <f>(((Table1[[#This Row],[deadline]]/60)/60)/24)+DATE(1970,1,1)</f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Table1[[#This Row],[pledged]]/Table1[[#This Row],[goal]]</f>
        <v>1.8946666666666667</v>
      </c>
      <c r="P1376" s="8">
        <f>IFERROR(Table1[[#This Row],[pledged]]/Table1[[#This Row],[backers_count]],0)</f>
        <v>43.060606060606062</v>
      </c>
      <c r="Q1376" t="str">
        <f>LEFT(Table1[[#This Row],[Category and Sub-Category]],FIND("/",Table1[[#This Row],[Category and Sub-Category]])-1)</f>
        <v>music</v>
      </c>
      <c r="R1376" t="str">
        <f>RIGHT(Table1[[#This Row],[Category and Sub-Category]],LEN(Table1[[#This Row],[Category and Sub-Category]])-FIND("/",Table1[[#This Row],[Category and Sub-Category]]))</f>
        <v>rock</v>
      </c>
      <c r="S1376" s="13">
        <f>(((Table1[[#This Row],[launched_at]]/60)/60)/24)+DATE(1970,1,1)</f>
        <v>42424.161898148144</v>
      </c>
      <c r="T1376" s="13">
        <f>(((Table1[[#This Row],[deadline]]/60)/60)/24)+DATE(1970,1,1)</f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Table1[[#This Row],[pledged]]/Table1[[#This Row],[goal]]</f>
        <v>1.7132499999999999</v>
      </c>
      <c r="P1377" s="8">
        <f>IFERROR(Table1[[#This Row],[pledged]]/Table1[[#This Row],[backers_count]],0)</f>
        <v>62.871559633027523</v>
      </c>
      <c r="Q1377" t="str">
        <f>LEFT(Table1[[#This Row],[Category and Sub-Category]],FIND("/",Table1[[#This Row],[Category and Sub-Category]])-1)</f>
        <v>music</v>
      </c>
      <c r="R1377" t="str">
        <f>RIGHT(Table1[[#This Row],[Category and Sub-Category]],LEN(Table1[[#This Row],[Category and Sub-Category]])-FIND("/",Table1[[#This Row],[Category and Sub-Category]]))</f>
        <v>rock</v>
      </c>
      <c r="S1377" s="13">
        <f>(((Table1[[#This Row],[launched_at]]/60)/60)/24)+DATE(1970,1,1)</f>
        <v>42720.066192129627</v>
      </c>
      <c r="T1377" s="13">
        <f>(((Table1[[#This Row],[deadline]]/60)/60)/24)+DATE(1970,1,1)</f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Table1[[#This Row],[pledged]]/Table1[[#This Row],[goal]]</f>
        <v>2.5248648648648651</v>
      </c>
      <c r="P1378" s="8">
        <f>IFERROR(Table1[[#This Row],[pledged]]/Table1[[#This Row],[backers_count]],0)</f>
        <v>55.607142857142854</v>
      </c>
      <c r="Q1378" t="str">
        <f>LEFT(Table1[[#This Row],[Category and Sub-Category]],FIND("/",Table1[[#This Row],[Category and Sub-Category]])-1)</f>
        <v>music</v>
      </c>
      <c r="R1378" t="str">
        <f>RIGHT(Table1[[#This Row],[Category and Sub-Category]],LEN(Table1[[#This Row],[Category and Sub-Category]])-FIND("/",Table1[[#This Row],[Category and Sub-Category]]))</f>
        <v>rock</v>
      </c>
      <c r="S1378" s="13">
        <f>(((Table1[[#This Row],[launched_at]]/60)/60)/24)+DATE(1970,1,1)</f>
        <v>42677.669050925921</v>
      </c>
      <c r="T1378" s="13">
        <f>(((Table1[[#This Row],[deadline]]/60)/60)/24)+DATE(1970,1,1)</f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Table1[[#This Row],[pledged]]/Table1[[#This Row],[goal]]</f>
        <v>1.1615384615384616</v>
      </c>
      <c r="P1379" s="8">
        <f>IFERROR(Table1[[#This Row],[pledged]]/Table1[[#This Row],[backers_count]],0)</f>
        <v>48.70967741935484</v>
      </c>
      <c r="Q1379" t="str">
        <f>LEFT(Table1[[#This Row],[Category and Sub-Category]],FIND("/",Table1[[#This Row],[Category and Sub-Category]])-1)</f>
        <v>music</v>
      </c>
      <c r="R1379" t="str">
        <f>RIGHT(Table1[[#This Row],[Category and Sub-Category]],LEN(Table1[[#This Row],[Category and Sub-Category]])-FIND("/",Table1[[#This Row],[Category and Sub-Category]]))</f>
        <v>rock</v>
      </c>
      <c r="S1379" s="13">
        <f>(((Table1[[#This Row],[launched_at]]/60)/60)/24)+DATE(1970,1,1)</f>
        <v>42747.219560185185</v>
      </c>
      <c r="T1379" s="13">
        <f>(((Table1[[#This Row],[deadline]]/60)/60)/24)+DATE(1970,1,1)</f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Table1[[#This Row],[pledged]]/Table1[[#This Row],[goal]]</f>
        <v>2.0335000000000001</v>
      </c>
      <c r="P1380" s="8">
        <f>IFERROR(Table1[[#This Row],[pledged]]/Table1[[#This Row],[backers_count]],0)</f>
        <v>30.578947368421051</v>
      </c>
      <c r="Q1380" t="str">
        <f>LEFT(Table1[[#This Row],[Category and Sub-Category]],FIND("/",Table1[[#This Row],[Category and Sub-Category]])-1)</f>
        <v>music</v>
      </c>
      <c r="R1380" t="str">
        <f>RIGHT(Table1[[#This Row],[Category and Sub-Category]],LEN(Table1[[#This Row],[Category and Sub-Category]])-FIND("/",Table1[[#This Row],[Category and Sub-Category]]))</f>
        <v>rock</v>
      </c>
      <c r="S1380" s="13">
        <f>(((Table1[[#This Row],[launched_at]]/60)/60)/24)+DATE(1970,1,1)</f>
        <v>42568.759374999994</v>
      </c>
      <c r="T1380" s="13">
        <f>(((Table1[[#This Row],[deadline]]/60)/60)/24)+DATE(1970,1,1)</f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Table1[[#This Row],[pledged]]/Table1[[#This Row],[goal]]</f>
        <v>1.1160000000000001</v>
      </c>
      <c r="P1381" s="8">
        <f>IFERROR(Table1[[#This Row],[pledged]]/Table1[[#This Row],[backers_count]],0)</f>
        <v>73.907284768211923</v>
      </c>
      <c r="Q1381" t="str">
        <f>LEFT(Table1[[#This Row],[Category and Sub-Category]],FIND("/",Table1[[#This Row],[Category and Sub-Category]])-1)</f>
        <v>music</v>
      </c>
      <c r="R1381" t="str">
        <f>RIGHT(Table1[[#This Row],[Category and Sub-Category]],LEN(Table1[[#This Row],[Category and Sub-Category]])-FIND("/",Table1[[#This Row],[Category and Sub-Category]]))</f>
        <v>rock</v>
      </c>
      <c r="S1381" s="13">
        <f>(((Table1[[#This Row],[launched_at]]/60)/60)/24)+DATE(1970,1,1)</f>
        <v>42130.491620370376</v>
      </c>
      <c r="T1381" s="13">
        <f>(((Table1[[#This Row],[deadline]]/60)/60)/24)+DATE(1970,1,1)</f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Table1[[#This Row],[pledged]]/Table1[[#This Row],[goal]]</f>
        <v>4.24</v>
      </c>
      <c r="P1382" s="8">
        <f>IFERROR(Table1[[#This Row],[pledged]]/Table1[[#This Row],[backers_count]],0)</f>
        <v>21.2</v>
      </c>
      <c r="Q1382" t="str">
        <f>LEFT(Table1[[#This Row],[Category and Sub-Category]],FIND("/",Table1[[#This Row],[Category and Sub-Category]])-1)</f>
        <v>music</v>
      </c>
      <c r="R1382" t="str">
        <f>RIGHT(Table1[[#This Row],[Category and Sub-Category]],LEN(Table1[[#This Row],[Category and Sub-Category]])-FIND("/",Table1[[#This Row],[Category and Sub-Category]]))</f>
        <v>rock</v>
      </c>
      <c r="S1382" s="13">
        <f>(((Table1[[#This Row],[launched_at]]/60)/60)/24)+DATE(1970,1,1)</f>
        <v>42141.762800925921</v>
      </c>
      <c r="T1382" s="13">
        <f>(((Table1[[#This Row],[deadline]]/60)/60)/24)+DATE(1970,1,1)</f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Table1[[#This Row],[pledged]]/Table1[[#This Row],[goal]]</f>
        <v>1.071</v>
      </c>
      <c r="P1383" s="8">
        <f>IFERROR(Table1[[#This Row],[pledged]]/Table1[[#This Row],[backers_count]],0)</f>
        <v>73.356164383561648</v>
      </c>
      <c r="Q1383" t="str">
        <f>LEFT(Table1[[#This Row],[Category and Sub-Category]],FIND("/",Table1[[#This Row],[Category and Sub-Category]])-1)</f>
        <v>music</v>
      </c>
      <c r="R1383" t="str">
        <f>RIGHT(Table1[[#This Row],[Category and Sub-Category]],LEN(Table1[[#This Row],[Category and Sub-Category]])-FIND("/",Table1[[#This Row],[Category and Sub-Category]]))</f>
        <v>rock</v>
      </c>
      <c r="S1383" s="13">
        <f>(((Table1[[#This Row],[launched_at]]/60)/60)/24)+DATE(1970,1,1)</f>
        <v>42703.214409722219</v>
      </c>
      <c r="T1383" s="13">
        <f>(((Table1[[#This Row],[deadline]]/60)/60)/24)+DATE(1970,1,1)</f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Table1[[#This Row],[pledged]]/Table1[[#This Row],[goal]]</f>
        <v>1.043625</v>
      </c>
      <c r="P1384" s="8">
        <f>IFERROR(Table1[[#This Row],[pledged]]/Table1[[#This Row],[backers_count]],0)</f>
        <v>56.412162162162161</v>
      </c>
      <c r="Q1384" t="str">
        <f>LEFT(Table1[[#This Row],[Category and Sub-Category]],FIND("/",Table1[[#This Row],[Category and Sub-Category]])-1)</f>
        <v>music</v>
      </c>
      <c r="R1384" t="str">
        <f>RIGHT(Table1[[#This Row],[Category and Sub-Category]],LEN(Table1[[#This Row],[Category and Sub-Category]])-FIND("/",Table1[[#This Row],[Category and Sub-Category]]))</f>
        <v>rock</v>
      </c>
      <c r="S1384" s="13">
        <f>(((Table1[[#This Row],[launched_at]]/60)/60)/24)+DATE(1970,1,1)</f>
        <v>41370.800185185188</v>
      </c>
      <c r="T1384" s="13">
        <f>(((Table1[[#This Row],[deadline]]/60)/60)/24)+DATE(1970,1,1)</f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Table1[[#This Row],[pledged]]/Table1[[#This Row],[goal]]</f>
        <v>2.124090909090909</v>
      </c>
      <c r="P1385" s="8">
        <f>IFERROR(Table1[[#This Row],[pledged]]/Table1[[#This Row],[backers_count]],0)</f>
        <v>50.247311827956992</v>
      </c>
      <c r="Q1385" t="str">
        <f>LEFT(Table1[[#This Row],[Category and Sub-Category]],FIND("/",Table1[[#This Row],[Category and Sub-Category]])-1)</f>
        <v>music</v>
      </c>
      <c r="R1385" t="str">
        <f>RIGHT(Table1[[#This Row],[Category and Sub-Category]],LEN(Table1[[#This Row],[Category and Sub-Category]])-FIND("/",Table1[[#This Row],[Category and Sub-Category]]))</f>
        <v>rock</v>
      </c>
      <c r="S1385" s="13">
        <f>(((Table1[[#This Row],[launched_at]]/60)/60)/24)+DATE(1970,1,1)</f>
        <v>42707.074976851851</v>
      </c>
      <c r="T1385" s="13">
        <f>(((Table1[[#This Row],[deadline]]/60)/60)/24)+DATE(1970,1,1)</f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Table1[[#This Row],[pledged]]/Table1[[#This Row],[goal]]</f>
        <v>1.2408571428571429</v>
      </c>
      <c r="P1386" s="8">
        <f>IFERROR(Table1[[#This Row],[pledged]]/Table1[[#This Row],[backers_count]],0)</f>
        <v>68.936507936507937</v>
      </c>
      <c r="Q1386" t="str">
        <f>LEFT(Table1[[#This Row],[Category and Sub-Category]],FIND("/",Table1[[#This Row],[Category and Sub-Category]])-1)</f>
        <v>music</v>
      </c>
      <c r="R1386" t="str">
        <f>RIGHT(Table1[[#This Row],[Category and Sub-Category]],LEN(Table1[[#This Row],[Category and Sub-Category]])-FIND("/",Table1[[#This Row],[Category and Sub-Category]]))</f>
        <v>rock</v>
      </c>
      <c r="S1386" s="13">
        <f>(((Table1[[#This Row],[launched_at]]/60)/60)/24)+DATE(1970,1,1)</f>
        <v>42160.735208333332</v>
      </c>
      <c r="T1386" s="13">
        <f>(((Table1[[#This Row],[deadline]]/60)/60)/24)+DATE(1970,1,1)</f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Table1[[#This Row],[pledged]]/Table1[[#This Row],[goal]]</f>
        <v>1.10406125</v>
      </c>
      <c r="P1387" s="8">
        <f>IFERROR(Table1[[#This Row],[pledged]]/Table1[[#This Row],[backers_count]],0)</f>
        <v>65.914104477611943</v>
      </c>
      <c r="Q1387" t="str">
        <f>LEFT(Table1[[#This Row],[Category and Sub-Category]],FIND("/",Table1[[#This Row],[Category and Sub-Category]])-1)</f>
        <v>music</v>
      </c>
      <c r="R1387" t="str">
        <f>RIGHT(Table1[[#This Row],[Category and Sub-Category]],LEN(Table1[[#This Row],[Category and Sub-Category]])-FIND("/",Table1[[#This Row],[Category and Sub-Category]]))</f>
        <v>rock</v>
      </c>
      <c r="S1387" s="13">
        <f>(((Table1[[#This Row],[launched_at]]/60)/60)/24)+DATE(1970,1,1)</f>
        <v>42433.688900462963</v>
      </c>
      <c r="T1387" s="13">
        <f>(((Table1[[#This Row],[deadline]]/60)/60)/24)+DATE(1970,1,1)</f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Table1[[#This Row],[pledged]]/Table1[[#This Row],[goal]]</f>
        <v>2.1875</v>
      </c>
      <c r="P1388" s="8">
        <f>IFERROR(Table1[[#This Row],[pledged]]/Table1[[#This Row],[backers_count]],0)</f>
        <v>62.5</v>
      </c>
      <c r="Q1388" t="str">
        <f>LEFT(Table1[[#This Row],[Category and Sub-Category]],FIND("/",Table1[[#This Row],[Category and Sub-Category]])-1)</f>
        <v>music</v>
      </c>
      <c r="R1388" t="str">
        <f>RIGHT(Table1[[#This Row],[Category and Sub-Category]],LEN(Table1[[#This Row],[Category and Sub-Category]])-FIND("/",Table1[[#This Row],[Category and Sub-Category]]))</f>
        <v>rock</v>
      </c>
      <c r="S1388" s="13">
        <f>(((Table1[[#This Row],[launched_at]]/60)/60)/24)+DATE(1970,1,1)</f>
        <v>42184.646863425922</v>
      </c>
      <c r="T1388" s="13">
        <f>(((Table1[[#This Row],[deadline]]/60)/60)/24)+DATE(1970,1,1)</f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Table1[[#This Row],[pledged]]/Table1[[#This Row],[goal]]</f>
        <v>1.36625</v>
      </c>
      <c r="P1389" s="8">
        <f>IFERROR(Table1[[#This Row],[pledged]]/Table1[[#This Row],[backers_count]],0)</f>
        <v>70.064102564102569</v>
      </c>
      <c r="Q1389" t="str">
        <f>LEFT(Table1[[#This Row],[Category and Sub-Category]],FIND("/",Table1[[#This Row],[Category and Sub-Category]])-1)</f>
        <v>music</v>
      </c>
      <c r="R1389" t="str">
        <f>RIGHT(Table1[[#This Row],[Category and Sub-Category]],LEN(Table1[[#This Row],[Category and Sub-Category]])-FIND("/",Table1[[#This Row],[Category and Sub-Category]]))</f>
        <v>rock</v>
      </c>
      <c r="S1389" s="13">
        <f>(((Table1[[#This Row],[launched_at]]/60)/60)/24)+DATE(1970,1,1)</f>
        <v>42126.92123842593</v>
      </c>
      <c r="T1389" s="13">
        <f>(((Table1[[#This Row],[deadline]]/60)/60)/24)+DATE(1970,1,1)</f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Table1[[#This Row],[pledged]]/Table1[[#This Row],[goal]]</f>
        <v>1.348074</v>
      </c>
      <c r="P1390" s="8">
        <f>IFERROR(Table1[[#This Row],[pledged]]/Table1[[#This Row],[backers_count]],0)</f>
        <v>60.181874999999998</v>
      </c>
      <c r="Q1390" t="str">
        <f>LEFT(Table1[[#This Row],[Category and Sub-Category]],FIND("/",Table1[[#This Row],[Category and Sub-Category]])-1)</f>
        <v>music</v>
      </c>
      <c r="R1390" t="str">
        <f>RIGHT(Table1[[#This Row],[Category and Sub-Category]],LEN(Table1[[#This Row],[Category and Sub-Category]])-FIND("/",Table1[[#This Row],[Category and Sub-Category]]))</f>
        <v>rock</v>
      </c>
      <c r="S1390" s="13">
        <f>(((Table1[[#This Row],[launched_at]]/60)/60)/24)+DATE(1970,1,1)</f>
        <v>42634.614780092597</v>
      </c>
      <c r="T1390" s="13">
        <f>(((Table1[[#This Row],[deadline]]/60)/60)/24)+DATE(1970,1,1)</f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Table1[[#This Row],[pledged]]/Table1[[#This Row],[goal]]</f>
        <v>1.454</v>
      </c>
      <c r="P1391" s="8">
        <f>IFERROR(Table1[[#This Row],[pledged]]/Table1[[#This Row],[backers_count]],0)</f>
        <v>21.382352941176471</v>
      </c>
      <c r="Q1391" t="str">
        <f>LEFT(Table1[[#This Row],[Category and Sub-Category]],FIND("/",Table1[[#This Row],[Category and Sub-Category]])-1)</f>
        <v>music</v>
      </c>
      <c r="R1391" t="str">
        <f>RIGHT(Table1[[#This Row],[Category and Sub-Category]],LEN(Table1[[#This Row],[Category and Sub-Category]])-FIND("/",Table1[[#This Row],[Category and Sub-Category]]))</f>
        <v>rock</v>
      </c>
      <c r="S1391" s="13">
        <f>(((Table1[[#This Row],[launched_at]]/60)/60)/24)+DATE(1970,1,1)</f>
        <v>42565.480983796297</v>
      </c>
      <c r="T1391" s="13">
        <f>(((Table1[[#This Row],[deadline]]/60)/60)/24)+DATE(1970,1,1)</f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Table1[[#This Row],[pledged]]/Table1[[#This Row],[goal]]</f>
        <v>1.0910714285714285</v>
      </c>
      <c r="P1392" s="8">
        <f>IFERROR(Table1[[#This Row],[pledged]]/Table1[[#This Row],[backers_count]],0)</f>
        <v>160.78947368421052</v>
      </c>
      <c r="Q1392" t="str">
        <f>LEFT(Table1[[#This Row],[Category and Sub-Category]],FIND("/",Table1[[#This Row],[Category and Sub-Category]])-1)</f>
        <v>music</v>
      </c>
      <c r="R1392" t="str">
        <f>RIGHT(Table1[[#This Row],[Category and Sub-Category]],LEN(Table1[[#This Row],[Category and Sub-Category]])-FIND("/",Table1[[#This Row],[Category and Sub-Category]]))</f>
        <v>rock</v>
      </c>
      <c r="S1392" s="13">
        <f>(((Table1[[#This Row],[launched_at]]/60)/60)/24)+DATE(1970,1,1)</f>
        <v>42087.803310185183</v>
      </c>
      <c r="T1392" s="13">
        <f>(((Table1[[#This Row],[deadline]]/60)/60)/24)+DATE(1970,1,1)</f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Table1[[#This Row],[pledged]]/Table1[[#This Row],[goal]]</f>
        <v>1.1020000000000001</v>
      </c>
      <c r="P1393" s="8">
        <f>IFERROR(Table1[[#This Row],[pledged]]/Table1[[#This Row],[backers_count]],0)</f>
        <v>42.384615384615387</v>
      </c>
      <c r="Q1393" t="str">
        <f>LEFT(Table1[[#This Row],[Category and Sub-Category]],FIND("/",Table1[[#This Row],[Category and Sub-Category]])-1)</f>
        <v>music</v>
      </c>
      <c r="R1393" t="str">
        <f>RIGHT(Table1[[#This Row],[Category and Sub-Category]],LEN(Table1[[#This Row],[Category and Sub-Category]])-FIND("/",Table1[[#This Row],[Category and Sub-Category]]))</f>
        <v>rock</v>
      </c>
      <c r="S1393" s="13">
        <f>(((Table1[[#This Row],[launched_at]]/60)/60)/24)+DATE(1970,1,1)</f>
        <v>42193.650671296295</v>
      </c>
      <c r="T1393" s="13">
        <f>(((Table1[[#This Row],[deadline]]/60)/60)/24)+DATE(1970,1,1)</f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Table1[[#This Row],[pledged]]/Table1[[#This Row],[goal]]</f>
        <v>1.1364000000000001</v>
      </c>
      <c r="P1394" s="8">
        <f>IFERROR(Table1[[#This Row],[pledged]]/Table1[[#This Row],[backers_count]],0)</f>
        <v>27.317307692307693</v>
      </c>
      <c r="Q1394" t="str">
        <f>LEFT(Table1[[#This Row],[Category and Sub-Category]],FIND("/",Table1[[#This Row],[Category and Sub-Category]])-1)</f>
        <v>music</v>
      </c>
      <c r="R1394" t="str">
        <f>RIGHT(Table1[[#This Row],[Category and Sub-Category]],LEN(Table1[[#This Row],[Category and Sub-Category]])-FIND("/",Table1[[#This Row],[Category and Sub-Category]]))</f>
        <v>rock</v>
      </c>
      <c r="S1394" s="13">
        <f>(((Table1[[#This Row],[launched_at]]/60)/60)/24)+DATE(1970,1,1)</f>
        <v>42401.154930555553</v>
      </c>
      <c r="T1394" s="13">
        <f>(((Table1[[#This Row],[deadline]]/60)/60)/24)+DATE(1970,1,1)</f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Table1[[#This Row],[pledged]]/Table1[[#This Row],[goal]]</f>
        <v>1.0235000000000001</v>
      </c>
      <c r="P1395" s="8">
        <f>IFERROR(Table1[[#This Row],[pledged]]/Table1[[#This Row],[backers_count]],0)</f>
        <v>196.82692307692307</v>
      </c>
      <c r="Q1395" t="str">
        <f>LEFT(Table1[[#This Row],[Category and Sub-Category]],FIND("/",Table1[[#This Row],[Category and Sub-Category]])-1)</f>
        <v>music</v>
      </c>
      <c r="R1395" t="str">
        <f>RIGHT(Table1[[#This Row],[Category and Sub-Category]],LEN(Table1[[#This Row],[Category and Sub-Category]])-FIND("/",Table1[[#This Row],[Category and Sub-Category]]))</f>
        <v>rock</v>
      </c>
      <c r="S1395" s="13">
        <f>(((Table1[[#This Row],[launched_at]]/60)/60)/24)+DATE(1970,1,1)</f>
        <v>42553.681979166664</v>
      </c>
      <c r="T1395" s="13">
        <f>(((Table1[[#This Row],[deadline]]/60)/60)/24)+DATE(1970,1,1)</f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Table1[[#This Row],[pledged]]/Table1[[#This Row],[goal]]</f>
        <v>1.2213333333333334</v>
      </c>
      <c r="P1396" s="8">
        <f>IFERROR(Table1[[#This Row],[pledged]]/Table1[[#This Row],[backers_count]],0)</f>
        <v>53.882352941176471</v>
      </c>
      <c r="Q1396" t="str">
        <f>LEFT(Table1[[#This Row],[Category and Sub-Category]],FIND("/",Table1[[#This Row],[Category and Sub-Category]])-1)</f>
        <v>music</v>
      </c>
      <c r="R1396" t="str">
        <f>RIGHT(Table1[[#This Row],[Category and Sub-Category]],LEN(Table1[[#This Row],[Category and Sub-Category]])-FIND("/",Table1[[#This Row],[Category and Sub-Category]]))</f>
        <v>rock</v>
      </c>
      <c r="S1396" s="13">
        <f>(((Table1[[#This Row],[launched_at]]/60)/60)/24)+DATE(1970,1,1)</f>
        <v>42752.144976851851</v>
      </c>
      <c r="T1396" s="13">
        <f>(((Table1[[#This Row],[deadline]]/60)/60)/24)+DATE(1970,1,1)</f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Table1[[#This Row],[pledged]]/Table1[[#This Row],[goal]]</f>
        <v>1.1188571428571428</v>
      </c>
      <c r="P1397" s="8">
        <f>IFERROR(Table1[[#This Row],[pledged]]/Table1[[#This Row],[backers_count]],0)</f>
        <v>47.756097560975611</v>
      </c>
      <c r="Q1397" t="str">
        <f>LEFT(Table1[[#This Row],[Category and Sub-Category]],FIND("/",Table1[[#This Row],[Category and Sub-Category]])-1)</f>
        <v>music</v>
      </c>
      <c r="R1397" t="str">
        <f>RIGHT(Table1[[#This Row],[Category and Sub-Category]],LEN(Table1[[#This Row],[Category and Sub-Category]])-FIND("/",Table1[[#This Row],[Category and Sub-Category]]))</f>
        <v>rock</v>
      </c>
      <c r="S1397" s="13">
        <f>(((Table1[[#This Row],[launched_at]]/60)/60)/24)+DATE(1970,1,1)</f>
        <v>42719.90834490741</v>
      </c>
      <c r="T1397" s="13">
        <f>(((Table1[[#This Row],[deadline]]/60)/60)/24)+DATE(1970,1,1)</f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Table1[[#This Row],[pledged]]/Table1[[#This Row],[goal]]</f>
        <v>1.073</v>
      </c>
      <c r="P1398" s="8">
        <f>IFERROR(Table1[[#This Row],[pledged]]/Table1[[#This Row],[backers_count]],0)</f>
        <v>88.191780821917803</v>
      </c>
      <c r="Q1398" t="str">
        <f>LEFT(Table1[[#This Row],[Category and Sub-Category]],FIND("/",Table1[[#This Row],[Category and Sub-Category]])-1)</f>
        <v>music</v>
      </c>
      <c r="R1398" t="str">
        <f>RIGHT(Table1[[#This Row],[Category and Sub-Category]],LEN(Table1[[#This Row],[Category and Sub-Category]])-FIND("/",Table1[[#This Row],[Category and Sub-Category]]))</f>
        <v>rock</v>
      </c>
      <c r="S1398" s="13">
        <f>(((Table1[[#This Row],[launched_at]]/60)/60)/24)+DATE(1970,1,1)</f>
        <v>42018.99863425926</v>
      </c>
      <c r="T1398" s="13">
        <f>(((Table1[[#This Row],[deadline]]/60)/60)/24)+DATE(1970,1,1)</f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Table1[[#This Row],[pledged]]/Table1[[#This Row],[goal]]</f>
        <v>1.1385000000000001</v>
      </c>
      <c r="P1399" s="8">
        <f>IFERROR(Table1[[#This Row],[pledged]]/Table1[[#This Row],[backers_count]],0)</f>
        <v>72.056962025316452</v>
      </c>
      <c r="Q1399" t="str">
        <f>LEFT(Table1[[#This Row],[Category and Sub-Category]],FIND("/",Table1[[#This Row],[Category and Sub-Category]])-1)</f>
        <v>music</v>
      </c>
      <c r="R1399" t="str">
        <f>RIGHT(Table1[[#This Row],[Category and Sub-Category]],LEN(Table1[[#This Row],[Category and Sub-Category]])-FIND("/",Table1[[#This Row],[Category and Sub-Category]]))</f>
        <v>rock</v>
      </c>
      <c r="S1399" s="13">
        <f>(((Table1[[#This Row],[launched_at]]/60)/60)/24)+DATE(1970,1,1)</f>
        <v>42640.917939814812</v>
      </c>
      <c r="T1399" s="13">
        <f>(((Table1[[#This Row],[deadline]]/60)/60)/24)+DATE(1970,1,1)</f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Table1[[#This Row],[pledged]]/Table1[[#This Row],[goal]]</f>
        <v>1.0968181818181819</v>
      </c>
      <c r="P1400" s="8">
        <f>IFERROR(Table1[[#This Row],[pledged]]/Table1[[#This Row],[backers_count]],0)</f>
        <v>74.246153846153845</v>
      </c>
      <c r="Q1400" t="str">
        <f>LEFT(Table1[[#This Row],[Category and Sub-Category]],FIND("/",Table1[[#This Row],[Category and Sub-Category]])-1)</f>
        <v>music</v>
      </c>
      <c r="R1400" t="str">
        <f>RIGHT(Table1[[#This Row],[Category and Sub-Category]],LEN(Table1[[#This Row],[Category and Sub-Category]])-FIND("/",Table1[[#This Row],[Category and Sub-Category]]))</f>
        <v>rock</v>
      </c>
      <c r="S1400" s="13">
        <f>(((Table1[[#This Row],[launched_at]]/60)/60)/24)+DATE(1970,1,1)</f>
        <v>42526.874236111107</v>
      </c>
      <c r="T1400" s="13">
        <f>(((Table1[[#This Row],[deadline]]/60)/60)/24)+DATE(1970,1,1)</f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Table1[[#This Row],[pledged]]/Table1[[#This Row],[goal]]</f>
        <v>1.2614444444444444</v>
      </c>
      <c r="P1401" s="8">
        <f>IFERROR(Table1[[#This Row],[pledged]]/Table1[[#This Row],[backers_count]],0)</f>
        <v>61.701086956521742</v>
      </c>
      <c r="Q1401" t="str">
        <f>LEFT(Table1[[#This Row],[Category and Sub-Category]],FIND("/",Table1[[#This Row],[Category and Sub-Category]])-1)</f>
        <v>music</v>
      </c>
      <c r="R1401" t="str">
        <f>RIGHT(Table1[[#This Row],[Category and Sub-Category]],LEN(Table1[[#This Row],[Category and Sub-Category]])-FIND("/",Table1[[#This Row],[Category and Sub-Category]]))</f>
        <v>rock</v>
      </c>
      <c r="S1401" s="13">
        <f>(((Table1[[#This Row],[launched_at]]/60)/60)/24)+DATE(1970,1,1)</f>
        <v>41889.004317129627</v>
      </c>
      <c r="T1401" s="13">
        <f>(((Table1[[#This Row],[deadline]]/60)/60)/24)+DATE(1970,1,1)</f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Table1[[#This Row],[pledged]]/Table1[[#This Row],[goal]]</f>
        <v>1.6742857142857144</v>
      </c>
      <c r="P1402" s="8">
        <f>IFERROR(Table1[[#This Row],[pledged]]/Table1[[#This Row],[backers_count]],0)</f>
        <v>17.235294117647058</v>
      </c>
      <c r="Q1402" t="str">
        <f>LEFT(Table1[[#This Row],[Category and Sub-Category]],FIND("/",Table1[[#This Row],[Category and Sub-Category]])-1)</f>
        <v>music</v>
      </c>
      <c r="R1402" t="str">
        <f>RIGHT(Table1[[#This Row],[Category and Sub-Category]],LEN(Table1[[#This Row],[Category and Sub-Category]])-FIND("/",Table1[[#This Row],[Category and Sub-Category]]))</f>
        <v>rock</v>
      </c>
      <c r="S1402" s="13">
        <f>(((Table1[[#This Row],[launched_at]]/60)/60)/24)+DATE(1970,1,1)</f>
        <v>42498.341122685189</v>
      </c>
      <c r="T1402" s="13">
        <f>(((Table1[[#This Row],[deadline]]/60)/60)/24)+DATE(1970,1,1)</f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Table1[[#This Row],[pledged]]/Table1[[#This Row],[goal]]</f>
        <v>4.9652000000000003</v>
      </c>
      <c r="P1403" s="8">
        <f>IFERROR(Table1[[#This Row],[pledged]]/Table1[[#This Row],[backers_count]],0)</f>
        <v>51.720833333333331</v>
      </c>
      <c r="Q1403" t="str">
        <f>LEFT(Table1[[#This Row],[Category and Sub-Category]],FIND("/",Table1[[#This Row],[Category and Sub-Category]])-1)</f>
        <v>music</v>
      </c>
      <c r="R1403" t="str">
        <f>RIGHT(Table1[[#This Row],[Category and Sub-Category]],LEN(Table1[[#This Row],[Category and Sub-Category]])-FIND("/",Table1[[#This Row],[Category and Sub-Category]]))</f>
        <v>rock</v>
      </c>
      <c r="S1403" s="13">
        <f>(((Table1[[#This Row],[launched_at]]/60)/60)/24)+DATE(1970,1,1)</f>
        <v>41399.99622685185</v>
      </c>
      <c r="T1403" s="13">
        <f>(((Table1[[#This Row],[deadline]]/60)/60)/24)+DATE(1970,1,1)</f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Table1[[#This Row],[pledged]]/Table1[[#This Row],[goal]]</f>
        <v>1.0915999999999999</v>
      </c>
      <c r="P1404" s="8">
        <f>IFERROR(Table1[[#This Row],[pledged]]/Table1[[#This Row],[backers_count]],0)</f>
        <v>24.150442477876105</v>
      </c>
      <c r="Q1404" t="str">
        <f>LEFT(Table1[[#This Row],[Category and Sub-Category]],FIND("/",Table1[[#This Row],[Category and Sub-Category]])-1)</f>
        <v>music</v>
      </c>
      <c r="R1404" t="str">
        <f>RIGHT(Table1[[#This Row],[Category and Sub-Category]],LEN(Table1[[#This Row],[Category and Sub-Category]])-FIND("/",Table1[[#This Row],[Category and Sub-Category]]))</f>
        <v>rock</v>
      </c>
      <c r="S1404" s="13">
        <f>(((Table1[[#This Row],[launched_at]]/60)/60)/24)+DATE(1970,1,1)</f>
        <v>42065.053368055553</v>
      </c>
      <c r="T1404" s="13">
        <f>(((Table1[[#This Row],[deadline]]/60)/60)/24)+DATE(1970,1,1)</f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Table1[[#This Row],[pledged]]/Table1[[#This Row],[goal]]</f>
        <v>1.0257499999999999</v>
      </c>
      <c r="P1405" s="8">
        <f>IFERROR(Table1[[#This Row],[pledged]]/Table1[[#This Row],[backers_count]],0)</f>
        <v>62.166666666666664</v>
      </c>
      <c r="Q1405" t="str">
        <f>LEFT(Table1[[#This Row],[Category and Sub-Category]],FIND("/",Table1[[#This Row],[Category and Sub-Category]])-1)</f>
        <v>music</v>
      </c>
      <c r="R1405" t="str">
        <f>RIGHT(Table1[[#This Row],[Category and Sub-Category]],LEN(Table1[[#This Row],[Category and Sub-Category]])-FIND("/",Table1[[#This Row],[Category and Sub-Category]]))</f>
        <v>rock</v>
      </c>
      <c r="S1405" s="13">
        <f>(((Table1[[#This Row],[launched_at]]/60)/60)/24)+DATE(1970,1,1)</f>
        <v>41451.062905092593</v>
      </c>
      <c r="T1405" s="13">
        <f>(((Table1[[#This Row],[deadline]]/60)/60)/24)+DATE(1970,1,1)</f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Table1[[#This Row],[pledged]]/Table1[[#This Row],[goal]]</f>
        <v>1.6620689655172414E-2</v>
      </c>
      <c r="P1406" s="8">
        <f>IFERROR(Table1[[#This Row],[pledged]]/Table1[[#This Row],[backers_count]],0)</f>
        <v>48.2</v>
      </c>
      <c r="Q1406" t="str">
        <f>LEFT(Table1[[#This Row],[Category and Sub-Category]],FIND("/",Table1[[#This Row],[Category and Sub-Category]])-1)</f>
        <v>publishing</v>
      </c>
      <c r="R1406" t="str">
        <f>RIGHT(Table1[[#This Row],[Category and Sub-Category]],LEN(Table1[[#This Row],[Category and Sub-Category]])-FIND("/",Table1[[#This Row],[Category and Sub-Category]]))</f>
        <v>translations</v>
      </c>
      <c r="S1406" s="13">
        <f>(((Table1[[#This Row],[launched_at]]/60)/60)/24)+DATE(1970,1,1)</f>
        <v>42032.510243055556</v>
      </c>
      <c r="T1406" s="13">
        <f>(((Table1[[#This Row],[deadline]]/60)/60)/24)+DATE(1970,1,1)</f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Table1[[#This Row],[pledged]]/Table1[[#This Row],[goal]]</f>
        <v>4.1999999999999997E-3</v>
      </c>
      <c r="P1407" s="8">
        <f>IFERROR(Table1[[#This Row],[pledged]]/Table1[[#This Row],[backers_count]],0)</f>
        <v>6.1764705882352944</v>
      </c>
      <c r="Q1407" t="str">
        <f>LEFT(Table1[[#This Row],[Category and Sub-Category]],FIND("/",Table1[[#This Row],[Category and Sub-Category]])-1)</f>
        <v>publishing</v>
      </c>
      <c r="R1407" t="str">
        <f>RIGHT(Table1[[#This Row],[Category and Sub-Category]],LEN(Table1[[#This Row],[Category and Sub-Category]])-FIND("/",Table1[[#This Row],[Category and Sub-Category]]))</f>
        <v>translations</v>
      </c>
      <c r="S1407" s="13">
        <f>(((Table1[[#This Row],[launched_at]]/60)/60)/24)+DATE(1970,1,1)</f>
        <v>41941.680567129632</v>
      </c>
      <c r="T1407" s="13">
        <f>(((Table1[[#This Row],[deadline]]/60)/60)/24)+DATE(1970,1,1)</f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Table1[[#This Row],[pledged]]/Table1[[#This Row],[goal]]</f>
        <v>1.25E-3</v>
      </c>
      <c r="P1408" s="8">
        <f>IFERROR(Table1[[#This Row],[pledged]]/Table1[[#This Row],[backers_count]],0)</f>
        <v>5</v>
      </c>
      <c r="Q1408" t="str">
        <f>LEFT(Table1[[#This Row],[Category and Sub-Category]],FIND("/",Table1[[#This Row],[Category and Sub-Category]])-1)</f>
        <v>publishing</v>
      </c>
      <c r="R1408" t="str">
        <f>RIGHT(Table1[[#This Row],[Category and Sub-Category]],LEN(Table1[[#This Row],[Category and Sub-Category]])-FIND("/",Table1[[#This Row],[Category and Sub-Category]]))</f>
        <v>translations</v>
      </c>
      <c r="S1408" s="13">
        <f>(((Table1[[#This Row],[launched_at]]/60)/60)/24)+DATE(1970,1,1)</f>
        <v>42297.432951388888</v>
      </c>
      <c r="T1408" s="13">
        <f>(((Table1[[#This Row],[deadline]]/60)/60)/24)+DATE(1970,1,1)</f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Table1[[#This Row],[pledged]]/Table1[[#This Row],[goal]]</f>
        <v>5.0000000000000001E-3</v>
      </c>
      <c r="P1409" s="8">
        <f>IFERROR(Table1[[#This Row],[pledged]]/Table1[[#This Row],[backers_count]],0)</f>
        <v>7.5</v>
      </c>
      <c r="Q1409" t="str">
        <f>LEFT(Table1[[#This Row],[Category and Sub-Category]],FIND("/",Table1[[#This Row],[Category and Sub-Category]])-1)</f>
        <v>publishing</v>
      </c>
      <c r="R1409" t="str">
        <f>RIGHT(Table1[[#This Row],[Category and Sub-Category]],LEN(Table1[[#This Row],[Category and Sub-Category]])-FIND("/",Table1[[#This Row],[Category and Sub-Category]]))</f>
        <v>translations</v>
      </c>
      <c r="S1409" s="13">
        <f>(((Table1[[#This Row],[launched_at]]/60)/60)/24)+DATE(1970,1,1)</f>
        <v>41838.536782407406</v>
      </c>
      <c r="T1409" s="13">
        <f>(((Table1[[#This Row],[deadline]]/60)/60)/24)+DATE(1970,1,1)</f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Table1[[#This Row],[pledged]]/Table1[[#This Row],[goal]]</f>
        <v>7.1999999999999995E-2</v>
      </c>
      <c r="P1410" s="8">
        <f>IFERROR(Table1[[#This Row],[pledged]]/Table1[[#This Row],[backers_count]],0)</f>
        <v>12</v>
      </c>
      <c r="Q1410" t="str">
        <f>LEFT(Table1[[#This Row],[Category and Sub-Category]],FIND("/",Table1[[#This Row],[Category and Sub-Category]])-1)</f>
        <v>publishing</v>
      </c>
      <c r="R1410" t="str">
        <f>RIGHT(Table1[[#This Row],[Category and Sub-Category]],LEN(Table1[[#This Row],[Category and Sub-Category]])-FIND("/",Table1[[#This Row],[Category and Sub-Category]]))</f>
        <v>translations</v>
      </c>
      <c r="S1410" s="13">
        <f>(((Table1[[#This Row],[launched_at]]/60)/60)/24)+DATE(1970,1,1)</f>
        <v>42291.872175925921</v>
      </c>
      <c r="T1410" s="13">
        <f>(((Table1[[#This Row],[deadline]]/60)/60)/24)+DATE(1970,1,1)</f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Table1[[#This Row],[pledged]]/Table1[[#This Row],[goal]]</f>
        <v>0</v>
      </c>
      <c r="P1411" s="8">
        <f>IFERROR(Table1[[#This Row],[pledged]]/Table1[[#This Row],[backers_count]],0)</f>
        <v>0</v>
      </c>
      <c r="Q1411" t="str">
        <f>LEFT(Table1[[#This Row],[Category and Sub-Category]],FIND("/",Table1[[#This Row],[Category and Sub-Category]])-1)</f>
        <v>publishing</v>
      </c>
      <c r="R1411" t="str">
        <f>RIGHT(Table1[[#This Row],[Category and Sub-Category]],LEN(Table1[[#This Row],[Category and Sub-Category]])-FIND("/",Table1[[#This Row],[Category and Sub-Category]]))</f>
        <v>translations</v>
      </c>
      <c r="S1411" s="13">
        <f>(((Table1[[#This Row],[launched_at]]/60)/60)/24)+DATE(1970,1,1)</f>
        <v>41945.133506944447</v>
      </c>
      <c r="T1411" s="13">
        <f>(((Table1[[#This Row],[deadline]]/60)/60)/24)+DATE(1970,1,1)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Table1[[#This Row],[pledged]]/Table1[[#This Row],[goal]]</f>
        <v>1.6666666666666666E-4</v>
      </c>
      <c r="P1412" s="8">
        <f>IFERROR(Table1[[#This Row],[pledged]]/Table1[[#This Row],[backers_count]],0)</f>
        <v>1</v>
      </c>
      <c r="Q1412" t="str">
        <f>LEFT(Table1[[#This Row],[Category and Sub-Category]],FIND("/",Table1[[#This Row],[Category and Sub-Category]])-1)</f>
        <v>publishing</v>
      </c>
      <c r="R1412" t="str">
        <f>RIGHT(Table1[[#This Row],[Category and Sub-Category]],LEN(Table1[[#This Row],[Category and Sub-Category]])-FIND("/",Table1[[#This Row],[Category and Sub-Category]]))</f>
        <v>translations</v>
      </c>
      <c r="S1412" s="13">
        <f>(((Table1[[#This Row],[launched_at]]/60)/60)/24)+DATE(1970,1,1)</f>
        <v>42479.318518518514</v>
      </c>
      <c r="T1412" s="13">
        <f>(((Table1[[#This Row],[deadline]]/60)/60)/24)+DATE(1970,1,1)</f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Table1[[#This Row],[pledged]]/Table1[[#This Row],[goal]]</f>
        <v>2.3333333333333335E-3</v>
      </c>
      <c r="P1413" s="8">
        <f>IFERROR(Table1[[#This Row],[pledged]]/Table1[[#This Row],[backers_count]],0)</f>
        <v>2.3333333333333335</v>
      </c>
      <c r="Q1413" t="str">
        <f>LEFT(Table1[[#This Row],[Category and Sub-Category]],FIND("/",Table1[[#This Row],[Category and Sub-Category]])-1)</f>
        <v>publishing</v>
      </c>
      <c r="R1413" t="str">
        <f>RIGHT(Table1[[#This Row],[Category and Sub-Category]],LEN(Table1[[#This Row],[Category and Sub-Category]])-FIND("/",Table1[[#This Row],[Category and Sub-Category]]))</f>
        <v>translations</v>
      </c>
      <c r="S1413" s="13">
        <f>(((Table1[[#This Row],[launched_at]]/60)/60)/24)+DATE(1970,1,1)</f>
        <v>42013.059027777781</v>
      </c>
      <c r="T1413" s="13">
        <f>(((Table1[[#This Row],[deadline]]/60)/60)/24)+DATE(1970,1,1)</f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Table1[[#This Row],[pledged]]/Table1[[#This Row],[goal]]</f>
        <v>4.5714285714285714E-2</v>
      </c>
      <c r="P1414" s="8">
        <f>IFERROR(Table1[[#This Row],[pledged]]/Table1[[#This Row],[backers_count]],0)</f>
        <v>24.615384615384617</v>
      </c>
      <c r="Q1414" t="str">
        <f>LEFT(Table1[[#This Row],[Category and Sub-Category]],FIND("/",Table1[[#This Row],[Category and Sub-Category]])-1)</f>
        <v>publishing</v>
      </c>
      <c r="R1414" t="str">
        <f>RIGHT(Table1[[#This Row],[Category and Sub-Category]],LEN(Table1[[#This Row],[Category and Sub-Category]])-FIND("/",Table1[[#This Row],[Category and Sub-Category]]))</f>
        <v>translations</v>
      </c>
      <c r="S1414" s="13">
        <f>(((Table1[[#This Row],[launched_at]]/60)/60)/24)+DATE(1970,1,1)</f>
        <v>41947.063645833332</v>
      </c>
      <c r="T1414" s="13">
        <f>(((Table1[[#This Row],[deadline]]/60)/60)/24)+DATE(1970,1,1)</f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Table1[[#This Row],[pledged]]/Table1[[#This Row],[goal]]</f>
        <v>0.05</v>
      </c>
      <c r="P1415" s="8">
        <f>IFERROR(Table1[[#This Row],[pledged]]/Table1[[#This Row],[backers_count]],0)</f>
        <v>100</v>
      </c>
      <c r="Q1415" t="str">
        <f>LEFT(Table1[[#This Row],[Category and Sub-Category]],FIND("/",Table1[[#This Row],[Category and Sub-Category]])-1)</f>
        <v>publishing</v>
      </c>
      <c r="R1415" t="str">
        <f>RIGHT(Table1[[#This Row],[Category and Sub-Category]],LEN(Table1[[#This Row],[Category and Sub-Category]])-FIND("/",Table1[[#This Row],[Category and Sub-Category]]))</f>
        <v>translations</v>
      </c>
      <c r="S1415" s="13">
        <f>(((Table1[[#This Row],[launched_at]]/60)/60)/24)+DATE(1970,1,1)</f>
        <v>42360.437152777777</v>
      </c>
      <c r="T1415" s="13">
        <f>(((Table1[[#This Row],[deadline]]/60)/60)/24)+DATE(1970,1,1)</f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Table1[[#This Row],[pledged]]/Table1[[#This Row],[goal]]</f>
        <v>2E-3</v>
      </c>
      <c r="P1416" s="8">
        <f>IFERROR(Table1[[#This Row],[pledged]]/Table1[[#This Row],[backers_count]],0)</f>
        <v>1</v>
      </c>
      <c r="Q1416" t="str">
        <f>LEFT(Table1[[#This Row],[Category and Sub-Category]],FIND("/",Table1[[#This Row],[Category and Sub-Category]])-1)</f>
        <v>publishing</v>
      </c>
      <c r="R1416" t="str">
        <f>RIGHT(Table1[[#This Row],[Category and Sub-Category]],LEN(Table1[[#This Row],[Category and Sub-Category]])-FIND("/",Table1[[#This Row],[Category and Sub-Category]]))</f>
        <v>translations</v>
      </c>
      <c r="S1416" s="13">
        <f>(((Table1[[#This Row],[launched_at]]/60)/60)/24)+DATE(1970,1,1)</f>
        <v>42708.25309027778</v>
      </c>
      <c r="T1416" s="13">
        <f>(((Table1[[#This Row],[deadline]]/60)/60)/24)+DATE(1970,1,1)</f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Table1[[#This Row],[pledged]]/Table1[[#This Row],[goal]]</f>
        <v>0.18181818181818182</v>
      </c>
      <c r="P1417" s="8">
        <f>IFERROR(Table1[[#This Row],[pledged]]/Table1[[#This Row],[backers_count]],0)</f>
        <v>88.888888888888886</v>
      </c>
      <c r="Q1417" t="str">
        <f>LEFT(Table1[[#This Row],[Category and Sub-Category]],FIND("/",Table1[[#This Row],[Category and Sub-Category]])-1)</f>
        <v>publishing</v>
      </c>
      <c r="R1417" t="str">
        <f>RIGHT(Table1[[#This Row],[Category and Sub-Category]],LEN(Table1[[#This Row],[Category and Sub-Category]])-FIND("/",Table1[[#This Row],[Category and Sub-Category]]))</f>
        <v>translations</v>
      </c>
      <c r="S1417" s="13">
        <f>(((Table1[[#This Row],[launched_at]]/60)/60)/24)+DATE(1970,1,1)</f>
        <v>42192.675821759258</v>
      </c>
      <c r="T1417" s="13">
        <f>(((Table1[[#This Row],[deadline]]/60)/60)/24)+DATE(1970,1,1)</f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Table1[[#This Row],[pledged]]/Table1[[#This Row],[goal]]</f>
        <v>0</v>
      </c>
      <c r="P1418" s="8">
        <f>IFERROR(Table1[[#This Row],[pledged]]/Table1[[#This Row],[backers_count]],0)</f>
        <v>0</v>
      </c>
      <c r="Q1418" t="str">
        <f>LEFT(Table1[[#This Row],[Category and Sub-Category]],FIND("/",Table1[[#This Row],[Category and Sub-Category]])-1)</f>
        <v>publishing</v>
      </c>
      <c r="R1418" t="str">
        <f>RIGHT(Table1[[#This Row],[Category and Sub-Category]],LEN(Table1[[#This Row],[Category and Sub-Category]])-FIND("/",Table1[[#This Row],[Category and Sub-Category]]))</f>
        <v>translations</v>
      </c>
      <c r="S1418" s="13">
        <f>(((Table1[[#This Row],[launched_at]]/60)/60)/24)+DATE(1970,1,1)</f>
        <v>42299.926145833335</v>
      </c>
      <c r="T1418" s="13">
        <f>(((Table1[[#This Row],[deadline]]/60)/60)/24)+DATE(1970,1,1)</f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Table1[[#This Row],[pledged]]/Table1[[#This Row],[goal]]</f>
        <v>1.2222222222222223E-2</v>
      </c>
      <c r="P1419" s="8">
        <f>IFERROR(Table1[[#This Row],[pledged]]/Table1[[#This Row],[backers_count]],0)</f>
        <v>27.5</v>
      </c>
      <c r="Q1419" t="str">
        <f>LEFT(Table1[[#This Row],[Category and Sub-Category]],FIND("/",Table1[[#This Row],[Category and Sub-Category]])-1)</f>
        <v>publishing</v>
      </c>
      <c r="R1419" t="str">
        <f>RIGHT(Table1[[#This Row],[Category and Sub-Category]],LEN(Table1[[#This Row],[Category and Sub-Category]])-FIND("/",Table1[[#This Row],[Category and Sub-Category]]))</f>
        <v>translations</v>
      </c>
      <c r="S1419" s="13">
        <f>(((Table1[[#This Row],[launched_at]]/60)/60)/24)+DATE(1970,1,1)</f>
        <v>42232.15016203704</v>
      </c>
      <c r="T1419" s="13">
        <f>(((Table1[[#This Row],[deadline]]/60)/60)/24)+DATE(1970,1,1)</f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Table1[[#This Row],[pledged]]/Table1[[#This Row],[goal]]</f>
        <v>2E-3</v>
      </c>
      <c r="P1420" s="8">
        <f>IFERROR(Table1[[#This Row],[pledged]]/Table1[[#This Row],[backers_count]],0)</f>
        <v>6</v>
      </c>
      <c r="Q1420" t="str">
        <f>LEFT(Table1[[#This Row],[Category and Sub-Category]],FIND("/",Table1[[#This Row],[Category and Sub-Category]])-1)</f>
        <v>publishing</v>
      </c>
      <c r="R1420" t="str">
        <f>RIGHT(Table1[[#This Row],[Category and Sub-Category]],LEN(Table1[[#This Row],[Category and Sub-Category]])-FIND("/",Table1[[#This Row],[Category and Sub-Category]]))</f>
        <v>translations</v>
      </c>
      <c r="S1420" s="13">
        <f>(((Table1[[#This Row],[launched_at]]/60)/60)/24)+DATE(1970,1,1)</f>
        <v>42395.456412037034</v>
      </c>
      <c r="T1420" s="13">
        <f>(((Table1[[#This Row],[deadline]]/60)/60)/24)+DATE(1970,1,1)</f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Table1[[#This Row],[pledged]]/Table1[[#This Row],[goal]]</f>
        <v>7.0634920634920634E-2</v>
      </c>
      <c r="P1421" s="8">
        <f>IFERROR(Table1[[#This Row],[pledged]]/Table1[[#This Row],[backers_count]],0)</f>
        <v>44.5</v>
      </c>
      <c r="Q1421" t="str">
        <f>LEFT(Table1[[#This Row],[Category and Sub-Category]],FIND("/",Table1[[#This Row],[Category and Sub-Category]])-1)</f>
        <v>publishing</v>
      </c>
      <c r="R1421" t="str">
        <f>RIGHT(Table1[[#This Row],[Category and Sub-Category]],LEN(Table1[[#This Row],[Category and Sub-Category]])-FIND("/",Table1[[#This Row],[Category and Sub-Category]]))</f>
        <v>translations</v>
      </c>
      <c r="S1421" s="13">
        <f>(((Table1[[#This Row],[launched_at]]/60)/60)/24)+DATE(1970,1,1)</f>
        <v>42622.456238425926</v>
      </c>
      <c r="T1421" s="13">
        <f>(((Table1[[#This Row],[deadline]]/60)/60)/24)+DATE(1970,1,1)</f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Table1[[#This Row],[pledged]]/Table1[[#This Row],[goal]]</f>
        <v>2.7272727272727271E-2</v>
      </c>
      <c r="P1422" s="8">
        <f>IFERROR(Table1[[#This Row],[pledged]]/Table1[[#This Row],[backers_count]],0)</f>
        <v>1</v>
      </c>
      <c r="Q1422" t="str">
        <f>LEFT(Table1[[#This Row],[Category and Sub-Category]],FIND("/",Table1[[#This Row],[Category and Sub-Category]])-1)</f>
        <v>publishing</v>
      </c>
      <c r="R1422" t="str">
        <f>RIGHT(Table1[[#This Row],[Category and Sub-Category]],LEN(Table1[[#This Row],[Category and Sub-Category]])-FIND("/",Table1[[#This Row],[Category and Sub-Category]]))</f>
        <v>translations</v>
      </c>
      <c r="S1422" s="13">
        <f>(((Table1[[#This Row],[launched_at]]/60)/60)/24)+DATE(1970,1,1)</f>
        <v>42524.667662037042</v>
      </c>
      <c r="T1422" s="13">
        <f>(((Table1[[#This Row],[deadline]]/60)/60)/24)+DATE(1970,1,1)</f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Table1[[#This Row],[pledged]]/Table1[[#This Row],[goal]]</f>
        <v>1E-3</v>
      </c>
      <c r="P1423" s="8">
        <f>IFERROR(Table1[[#This Row],[pledged]]/Table1[[#This Row],[backers_count]],0)</f>
        <v>100</v>
      </c>
      <c r="Q1423" t="str">
        <f>LEFT(Table1[[#This Row],[Category and Sub-Category]],FIND("/",Table1[[#This Row],[Category and Sub-Category]])-1)</f>
        <v>publishing</v>
      </c>
      <c r="R1423" t="str">
        <f>RIGHT(Table1[[#This Row],[Category and Sub-Category]],LEN(Table1[[#This Row],[Category and Sub-Category]])-FIND("/",Table1[[#This Row],[Category and Sub-Category]]))</f>
        <v>translations</v>
      </c>
      <c r="S1423" s="13">
        <f>(((Table1[[#This Row],[launched_at]]/60)/60)/24)+DATE(1970,1,1)</f>
        <v>42013.915613425925</v>
      </c>
      <c r="T1423" s="13">
        <f>(((Table1[[#This Row],[deadline]]/60)/60)/24)+DATE(1970,1,1)</f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Table1[[#This Row],[pledged]]/Table1[[#This Row],[goal]]</f>
        <v>1.0399999999999999E-3</v>
      </c>
      <c r="P1424" s="8">
        <f>IFERROR(Table1[[#This Row],[pledged]]/Table1[[#This Row],[backers_count]],0)</f>
        <v>13</v>
      </c>
      <c r="Q1424" t="str">
        <f>LEFT(Table1[[#This Row],[Category and Sub-Category]],FIND("/",Table1[[#This Row],[Category and Sub-Category]])-1)</f>
        <v>publishing</v>
      </c>
      <c r="R1424" t="str">
        <f>RIGHT(Table1[[#This Row],[Category and Sub-Category]],LEN(Table1[[#This Row],[Category and Sub-Category]])-FIND("/",Table1[[#This Row],[Category and Sub-Category]]))</f>
        <v>translations</v>
      </c>
      <c r="S1424" s="13">
        <f>(((Table1[[#This Row],[launched_at]]/60)/60)/24)+DATE(1970,1,1)</f>
        <v>42604.239629629628</v>
      </c>
      <c r="T1424" s="13">
        <f>(((Table1[[#This Row],[deadline]]/60)/60)/24)+DATE(1970,1,1)</f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Table1[[#This Row],[pledged]]/Table1[[#This Row],[goal]]</f>
        <v>3.3333333333333335E-3</v>
      </c>
      <c r="P1425" s="8">
        <f>IFERROR(Table1[[#This Row],[pledged]]/Table1[[#This Row],[backers_count]],0)</f>
        <v>100</v>
      </c>
      <c r="Q1425" t="str">
        <f>LEFT(Table1[[#This Row],[Category and Sub-Category]],FIND("/",Table1[[#This Row],[Category and Sub-Category]])-1)</f>
        <v>publishing</v>
      </c>
      <c r="R1425" t="str">
        <f>RIGHT(Table1[[#This Row],[Category and Sub-Category]],LEN(Table1[[#This Row],[Category and Sub-Category]])-FIND("/",Table1[[#This Row],[Category and Sub-Category]]))</f>
        <v>translations</v>
      </c>
      <c r="S1425" s="13">
        <f>(((Table1[[#This Row],[launched_at]]/60)/60)/24)+DATE(1970,1,1)</f>
        <v>42340.360312500001</v>
      </c>
      <c r="T1425" s="13">
        <f>(((Table1[[#This Row],[deadline]]/60)/60)/24)+DATE(1970,1,1)</f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Table1[[#This Row],[pledged]]/Table1[[#This Row],[goal]]</f>
        <v>0.2036</v>
      </c>
      <c r="P1426" s="8">
        <f>IFERROR(Table1[[#This Row],[pledged]]/Table1[[#This Row],[backers_count]],0)</f>
        <v>109.07142857142857</v>
      </c>
      <c r="Q1426" t="str">
        <f>LEFT(Table1[[#This Row],[Category and Sub-Category]],FIND("/",Table1[[#This Row],[Category and Sub-Category]])-1)</f>
        <v>publishing</v>
      </c>
      <c r="R1426" t="str">
        <f>RIGHT(Table1[[#This Row],[Category and Sub-Category]],LEN(Table1[[#This Row],[Category and Sub-Category]])-FIND("/",Table1[[#This Row],[Category and Sub-Category]]))</f>
        <v>translations</v>
      </c>
      <c r="S1426" s="13">
        <f>(((Table1[[#This Row],[launched_at]]/60)/60)/24)+DATE(1970,1,1)</f>
        <v>42676.717615740738</v>
      </c>
      <c r="T1426" s="13">
        <f>(((Table1[[#This Row],[deadline]]/60)/60)/24)+DATE(1970,1,1)</f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Table1[[#This Row],[pledged]]/Table1[[#This Row],[goal]]</f>
        <v>0</v>
      </c>
      <c r="P1427" s="8">
        <f>IFERROR(Table1[[#This Row],[pledged]]/Table1[[#This Row],[backers_count]],0)</f>
        <v>0</v>
      </c>
      <c r="Q1427" t="str">
        <f>LEFT(Table1[[#This Row],[Category and Sub-Category]],FIND("/",Table1[[#This Row],[Category and Sub-Category]])-1)</f>
        <v>publishing</v>
      </c>
      <c r="R1427" t="str">
        <f>RIGHT(Table1[[#This Row],[Category and Sub-Category]],LEN(Table1[[#This Row],[Category and Sub-Category]])-FIND("/",Table1[[#This Row],[Category and Sub-Category]]))</f>
        <v>translations</v>
      </c>
      <c r="S1427" s="13">
        <f>(((Table1[[#This Row],[launched_at]]/60)/60)/24)+DATE(1970,1,1)</f>
        <v>42093.131469907406</v>
      </c>
      <c r="T1427" s="13">
        <f>(((Table1[[#This Row],[deadline]]/60)/60)/24)+DATE(1970,1,1)</f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Table1[[#This Row],[pledged]]/Table1[[#This Row],[goal]]</f>
        <v>0</v>
      </c>
      <c r="P1428" s="8">
        <f>IFERROR(Table1[[#This Row],[pledged]]/Table1[[#This Row],[backers_count]],0)</f>
        <v>0</v>
      </c>
      <c r="Q1428" t="str">
        <f>LEFT(Table1[[#This Row],[Category and Sub-Category]],FIND("/",Table1[[#This Row],[Category and Sub-Category]])-1)</f>
        <v>publishing</v>
      </c>
      <c r="R1428" t="str">
        <f>RIGHT(Table1[[#This Row],[Category and Sub-Category]],LEN(Table1[[#This Row],[Category and Sub-Category]])-FIND("/",Table1[[#This Row],[Category and Sub-Category]]))</f>
        <v>translations</v>
      </c>
      <c r="S1428" s="13">
        <f>(((Table1[[#This Row],[launched_at]]/60)/60)/24)+DATE(1970,1,1)</f>
        <v>42180.390277777777</v>
      </c>
      <c r="T1428" s="13">
        <f>(((Table1[[#This Row],[deadline]]/60)/60)/24)+DATE(1970,1,1)</f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Table1[[#This Row],[pledged]]/Table1[[#This Row],[goal]]</f>
        <v>8.3799999999999999E-2</v>
      </c>
      <c r="P1429" s="8">
        <f>IFERROR(Table1[[#This Row],[pledged]]/Table1[[#This Row],[backers_count]],0)</f>
        <v>104.75</v>
      </c>
      <c r="Q1429" t="str">
        <f>LEFT(Table1[[#This Row],[Category and Sub-Category]],FIND("/",Table1[[#This Row],[Category and Sub-Category]])-1)</f>
        <v>publishing</v>
      </c>
      <c r="R1429" t="str">
        <f>RIGHT(Table1[[#This Row],[Category and Sub-Category]],LEN(Table1[[#This Row],[Category and Sub-Category]])-FIND("/",Table1[[#This Row],[Category and Sub-Category]]))</f>
        <v>translations</v>
      </c>
      <c r="S1429" s="13">
        <f>(((Table1[[#This Row],[launched_at]]/60)/60)/24)+DATE(1970,1,1)</f>
        <v>42601.851678240739</v>
      </c>
      <c r="T1429" s="13">
        <f>(((Table1[[#This Row],[deadline]]/60)/60)/24)+DATE(1970,1,1)</f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Table1[[#This Row],[pledged]]/Table1[[#This Row],[goal]]</f>
        <v>4.4999999999999998E-2</v>
      </c>
      <c r="P1430" s="8">
        <f>IFERROR(Table1[[#This Row],[pledged]]/Table1[[#This Row],[backers_count]],0)</f>
        <v>15</v>
      </c>
      <c r="Q1430" t="str">
        <f>LEFT(Table1[[#This Row],[Category and Sub-Category]],FIND("/",Table1[[#This Row],[Category and Sub-Category]])-1)</f>
        <v>publishing</v>
      </c>
      <c r="R1430" t="str">
        <f>RIGHT(Table1[[#This Row],[Category and Sub-Category]],LEN(Table1[[#This Row],[Category and Sub-Category]])-FIND("/",Table1[[#This Row],[Category and Sub-Category]]))</f>
        <v>translations</v>
      </c>
      <c r="S1430" s="13">
        <f>(((Table1[[#This Row],[launched_at]]/60)/60)/24)+DATE(1970,1,1)</f>
        <v>42432.379826388889</v>
      </c>
      <c r="T1430" s="13">
        <f>(((Table1[[#This Row],[deadline]]/60)/60)/24)+DATE(1970,1,1)</f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Table1[[#This Row],[pledged]]/Table1[[#This Row],[goal]]</f>
        <v>0</v>
      </c>
      <c r="P1431" s="8">
        <f>IFERROR(Table1[[#This Row],[pledged]]/Table1[[#This Row],[backers_count]],0)</f>
        <v>0</v>
      </c>
      <c r="Q1431" t="str">
        <f>LEFT(Table1[[#This Row],[Category and Sub-Category]],FIND("/",Table1[[#This Row],[Category and Sub-Category]])-1)</f>
        <v>publishing</v>
      </c>
      <c r="R1431" t="str">
        <f>RIGHT(Table1[[#This Row],[Category and Sub-Category]],LEN(Table1[[#This Row],[Category and Sub-Category]])-FIND("/",Table1[[#This Row],[Category and Sub-Category]]))</f>
        <v>translations</v>
      </c>
      <c r="S1431" s="13">
        <f>(((Table1[[#This Row],[launched_at]]/60)/60)/24)+DATE(1970,1,1)</f>
        <v>42074.060671296291</v>
      </c>
      <c r="T1431" s="13">
        <f>(((Table1[[#This Row],[deadline]]/60)/60)/24)+DATE(1970,1,1)</f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Table1[[#This Row],[pledged]]/Table1[[#This Row],[goal]]</f>
        <v>8.0600000000000005E-2</v>
      </c>
      <c r="P1432" s="8">
        <f>IFERROR(Table1[[#This Row],[pledged]]/Table1[[#This Row],[backers_count]],0)</f>
        <v>80.599999999999994</v>
      </c>
      <c r="Q1432" t="str">
        <f>LEFT(Table1[[#This Row],[Category and Sub-Category]],FIND("/",Table1[[#This Row],[Category and Sub-Category]])-1)</f>
        <v>publishing</v>
      </c>
      <c r="R1432" t="str">
        <f>RIGHT(Table1[[#This Row],[Category and Sub-Category]],LEN(Table1[[#This Row],[Category and Sub-Category]])-FIND("/",Table1[[#This Row],[Category and Sub-Category]]))</f>
        <v>translations</v>
      </c>
      <c r="S1432" s="13">
        <f>(((Table1[[#This Row],[launched_at]]/60)/60)/24)+DATE(1970,1,1)</f>
        <v>41961.813518518517</v>
      </c>
      <c r="T1432" s="13">
        <f>(((Table1[[#This Row],[deadline]]/60)/60)/24)+DATE(1970,1,1)</f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Table1[[#This Row],[pledged]]/Table1[[#This Row],[goal]]</f>
        <v>0.31947058823529412</v>
      </c>
      <c r="P1433" s="8">
        <f>IFERROR(Table1[[#This Row],[pledged]]/Table1[[#This Row],[backers_count]],0)</f>
        <v>115.55319148936171</v>
      </c>
      <c r="Q1433" t="str">
        <f>LEFT(Table1[[#This Row],[Category and Sub-Category]],FIND("/",Table1[[#This Row],[Category and Sub-Category]])-1)</f>
        <v>publishing</v>
      </c>
      <c r="R1433" t="str">
        <f>RIGHT(Table1[[#This Row],[Category and Sub-Category]],LEN(Table1[[#This Row],[Category and Sub-Category]])-FIND("/",Table1[[#This Row],[Category and Sub-Category]]))</f>
        <v>translations</v>
      </c>
      <c r="S1433" s="13">
        <f>(((Table1[[#This Row],[launched_at]]/60)/60)/24)+DATE(1970,1,1)</f>
        <v>42304.210833333331</v>
      </c>
      <c r="T1433" s="13">
        <f>(((Table1[[#This Row],[deadline]]/60)/60)/24)+DATE(1970,1,1)</f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Table1[[#This Row],[pledged]]/Table1[[#This Row],[goal]]</f>
        <v>0</v>
      </c>
      <c r="P1434" s="8">
        <f>IFERROR(Table1[[#This Row],[pledged]]/Table1[[#This Row],[backers_count]],0)</f>
        <v>0</v>
      </c>
      <c r="Q1434" t="str">
        <f>LEFT(Table1[[#This Row],[Category and Sub-Category]],FIND("/",Table1[[#This Row],[Category and Sub-Category]])-1)</f>
        <v>publishing</v>
      </c>
      <c r="R1434" t="str">
        <f>RIGHT(Table1[[#This Row],[Category and Sub-Category]],LEN(Table1[[#This Row],[Category and Sub-Category]])-FIND("/",Table1[[#This Row],[Category and Sub-Category]]))</f>
        <v>translations</v>
      </c>
      <c r="S1434" s="13">
        <f>(((Table1[[#This Row],[launched_at]]/60)/60)/24)+DATE(1970,1,1)</f>
        <v>42175.780416666668</v>
      </c>
      <c r="T1434" s="13">
        <f>(((Table1[[#This Row],[deadline]]/60)/60)/24)+DATE(1970,1,1)</f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Table1[[#This Row],[pledged]]/Table1[[#This Row],[goal]]</f>
        <v>6.7083333333333328E-2</v>
      </c>
      <c r="P1435" s="8">
        <f>IFERROR(Table1[[#This Row],[pledged]]/Table1[[#This Row],[backers_count]],0)</f>
        <v>80.5</v>
      </c>
      <c r="Q1435" t="str">
        <f>LEFT(Table1[[#This Row],[Category and Sub-Category]],FIND("/",Table1[[#This Row],[Category and Sub-Category]])-1)</f>
        <v>publishing</v>
      </c>
      <c r="R1435" t="str">
        <f>RIGHT(Table1[[#This Row],[Category and Sub-Category]],LEN(Table1[[#This Row],[Category and Sub-Category]])-FIND("/",Table1[[#This Row],[Category and Sub-Category]]))</f>
        <v>translations</v>
      </c>
      <c r="S1435" s="13">
        <f>(((Table1[[#This Row],[launched_at]]/60)/60)/24)+DATE(1970,1,1)</f>
        <v>42673.625868055555</v>
      </c>
      <c r="T1435" s="13">
        <f>(((Table1[[#This Row],[deadline]]/60)/60)/24)+DATE(1970,1,1)</f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Table1[[#This Row],[pledged]]/Table1[[#This Row],[goal]]</f>
        <v>9.987804878048781E-2</v>
      </c>
      <c r="P1436" s="8">
        <f>IFERROR(Table1[[#This Row],[pledged]]/Table1[[#This Row],[backers_count]],0)</f>
        <v>744.5454545454545</v>
      </c>
      <c r="Q1436" t="str">
        <f>LEFT(Table1[[#This Row],[Category and Sub-Category]],FIND("/",Table1[[#This Row],[Category and Sub-Category]])-1)</f>
        <v>publishing</v>
      </c>
      <c r="R1436" t="str">
        <f>RIGHT(Table1[[#This Row],[Category and Sub-Category]],LEN(Table1[[#This Row],[Category and Sub-Category]])-FIND("/",Table1[[#This Row],[Category and Sub-Category]]))</f>
        <v>translations</v>
      </c>
      <c r="S1436" s="13">
        <f>(((Table1[[#This Row],[launched_at]]/60)/60)/24)+DATE(1970,1,1)</f>
        <v>42142.767106481479</v>
      </c>
      <c r="T1436" s="13">
        <f>(((Table1[[#This Row],[deadline]]/60)/60)/24)+DATE(1970,1,1)</f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Table1[[#This Row],[pledged]]/Table1[[#This Row],[goal]]</f>
        <v>1E-3</v>
      </c>
      <c r="P1437" s="8">
        <f>IFERROR(Table1[[#This Row],[pledged]]/Table1[[#This Row],[backers_count]],0)</f>
        <v>7.5</v>
      </c>
      <c r="Q1437" t="str">
        <f>LEFT(Table1[[#This Row],[Category and Sub-Category]],FIND("/",Table1[[#This Row],[Category and Sub-Category]])-1)</f>
        <v>publishing</v>
      </c>
      <c r="R1437" t="str">
        <f>RIGHT(Table1[[#This Row],[Category and Sub-Category]],LEN(Table1[[#This Row],[Category and Sub-Category]])-FIND("/",Table1[[#This Row],[Category and Sub-Category]]))</f>
        <v>translations</v>
      </c>
      <c r="S1437" s="13">
        <f>(((Table1[[#This Row],[launched_at]]/60)/60)/24)+DATE(1970,1,1)</f>
        <v>42258.780324074076</v>
      </c>
      <c r="T1437" s="13">
        <f>(((Table1[[#This Row],[deadline]]/60)/60)/24)+DATE(1970,1,1)</f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Table1[[#This Row],[pledged]]/Table1[[#This Row],[goal]]</f>
        <v>7.7000000000000002E-3</v>
      </c>
      <c r="P1438" s="8">
        <f>IFERROR(Table1[[#This Row],[pledged]]/Table1[[#This Row],[backers_count]],0)</f>
        <v>38.5</v>
      </c>
      <c r="Q1438" t="str">
        <f>LEFT(Table1[[#This Row],[Category and Sub-Category]],FIND("/",Table1[[#This Row],[Category and Sub-Category]])-1)</f>
        <v>publishing</v>
      </c>
      <c r="R1438" t="str">
        <f>RIGHT(Table1[[#This Row],[Category and Sub-Category]],LEN(Table1[[#This Row],[Category and Sub-Category]])-FIND("/",Table1[[#This Row],[Category and Sub-Category]]))</f>
        <v>translations</v>
      </c>
      <c r="S1438" s="13">
        <f>(((Table1[[#This Row],[launched_at]]/60)/60)/24)+DATE(1970,1,1)</f>
        <v>42391.35019675926</v>
      </c>
      <c r="T1438" s="13">
        <f>(((Table1[[#This Row],[deadline]]/60)/60)/24)+DATE(1970,1,1)</f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Table1[[#This Row],[pledged]]/Table1[[#This Row],[goal]]</f>
        <v>0.26900000000000002</v>
      </c>
      <c r="P1439" s="8">
        <f>IFERROR(Table1[[#This Row],[pledged]]/Table1[[#This Row],[backers_count]],0)</f>
        <v>36.68181818181818</v>
      </c>
      <c r="Q1439" t="str">
        <f>LEFT(Table1[[#This Row],[Category and Sub-Category]],FIND("/",Table1[[#This Row],[Category and Sub-Category]])-1)</f>
        <v>publishing</v>
      </c>
      <c r="R1439" t="str">
        <f>RIGHT(Table1[[#This Row],[Category and Sub-Category]],LEN(Table1[[#This Row],[Category and Sub-Category]])-FIND("/",Table1[[#This Row],[Category and Sub-Category]]))</f>
        <v>translations</v>
      </c>
      <c r="S1439" s="13">
        <f>(((Table1[[#This Row],[launched_at]]/60)/60)/24)+DATE(1970,1,1)</f>
        <v>41796.531701388885</v>
      </c>
      <c r="T1439" s="13">
        <f>(((Table1[[#This Row],[deadline]]/60)/60)/24)+DATE(1970,1,1)</f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Table1[[#This Row],[pledged]]/Table1[[#This Row],[goal]]</f>
        <v>0.03</v>
      </c>
      <c r="P1440" s="8">
        <f>IFERROR(Table1[[#This Row],[pledged]]/Table1[[#This Row],[backers_count]],0)</f>
        <v>75</v>
      </c>
      <c r="Q1440" t="str">
        <f>LEFT(Table1[[#This Row],[Category and Sub-Category]],FIND("/",Table1[[#This Row],[Category and Sub-Category]])-1)</f>
        <v>publishing</v>
      </c>
      <c r="R1440" t="str">
        <f>RIGHT(Table1[[#This Row],[Category and Sub-Category]],LEN(Table1[[#This Row],[Category and Sub-Category]])-FIND("/",Table1[[#This Row],[Category and Sub-Category]]))</f>
        <v>translations</v>
      </c>
      <c r="S1440" s="13">
        <f>(((Table1[[#This Row],[launched_at]]/60)/60)/24)+DATE(1970,1,1)</f>
        <v>42457.871516203704</v>
      </c>
      <c r="T1440" s="13">
        <f>(((Table1[[#This Row],[deadline]]/60)/60)/24)+DATE(1970,1,1)</f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Table1[[#This Row],[pledged]]/Table1[[#This Row],[goal]]</f>
        <v>6.6055045871559637E-2</v>
      </c>
      <c r="P1441" s="8">
        <f>IFERROR(Table1[[#This Row],[pledged]]/Table1[[#This Row],[backers_count]],0)</f>
        <v>30</v>
      </c>
      <c r="Q1441" t="str">
        <f>LEFT(Table1[[#This Row],[Category and Sub-Category]],FIND("/",Table1[[#This Row],[Category and Sub-Category]])-1)</f>
        <v>publishing</v>
      </c>
      <c r="R1441" t="str">
        <f>RIGHT(Table1[[#This Row],[Category and Sub-Category]],LEN(Table1[[#This Row],[Category and Sub-Category]])-FIND("/",Table1[[#This Row],[Category and Sub-Category]]))</f>
        <v>translations</v>
      </c>
      <c r="S1441" s="13">
        <f>(((Table1[[#This Row],[launched_at]]/60)/60)/24)+DATE(1970,1,1)</f>
        <v>42040.829872685179</v>
      </c>
      <c r="T1441" s="13">
        <f>(((Table1[[#This Row],[deadline]]/60)/60)/24)+DATE(1970,1,1)</f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Table1[[#This Row],[pledged]]/Table1[[#This Row],[goal]]</f>
        <v>7.6923076923076926E-5</v>
      </c>
      <c r="P1442" s="8">
        <f>IFERROR(Table1[[#This Row],[pledged]]/Table1[[#This Row],[backers_count]],0)</f>
        <v>1</v>
      </c>
      <c r="Q1442" t="str">
        <f>LEFT(Table1[[#This Row],[Category and Sub-Category]],FIND("/",Table1[[#This Row],[Category and Sub-Category]])-1)</f>
        <v>publishing</v>
      </c>
      <c r="R1442" t="str">
        <f>RIGHT(Table1[[#This Row],[Category and Sub-Category]],LEN(Table1[[#This Row],[Category and Sub-Category]])-FIND("/",Table1[[#This Row],[Category and Sub-Category]]))</f>
        <v>translations</v>
      </c>
      <c r="S1442" s="13">
        <f>(((Table1[[#This Row],[launched_at]]/60)/60)/24)+DATE(1970,1,1)</f>
        <v>42486.748414351852</v>
      </c>
      <c r="T1442" s="13">
        <f>(((Table1[[#This Row],[deadline]]/60)/60)/24)+DATE(1970,1,1)</f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Table1[[#This Row],[pledged]]/Table1[[#This Row],[goal]]</f>
        <v>1.1222222222222222E-2</v>
      </c>
      <c r="P1443" s="8">
        <f>IFERROR(Table1[[#This Row],[pledged]]/Table1[[#This Row],[backers_count]],0)</f>
        <v>673.33333333333337</v>
      </c>
      <c r="Q1443" t="str">
        <f>LEFT(Table1[[#This Row],[Category and Sub-Category]],FIND("/",Table1[[#This Row],[Category and Sub-Category]])-1)</f>
        <v>publishing</v>
      </c>
      <c r="R1443" t="str">
        <f>RIGHT(Table1[[#This Row],[Category and Sub-Category]],LEN(Table1[[#This Row],[Category and Sub-Category]])-FIND("/",Table1[[#This Row],[Category and Sub-Category]]))</f>
        <v>translations</v>
      </c>
      <c r="S1443" s="13">
        <f>(((Table1[[#This Row],[launched_at]]/60)/60)/24)+DATE(1970,1,1)</f>
        <v>42198.765844907408</v>
      </c>
      <c r="T1443" s="13">
        <f>(((Table1[[#This Row],[deadline]]/60)/60)/24)+DATE(1970,1,1)</f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Table1[[#This Row],[pledged]]/Table1[[#This Row],[goal]]</f>
        <v>0</v>
      </c>
      <c r="P1444" s="8">
        <f>IFERROR(Table1[[#This Row],[pledged]]/Table1[[#This Row],[backers_count]],0)</f>
        <v>0</v>
      </c>
      <c r="Q1444" t="str">
        <f>LEFT(Table1[[#This Row],[Category and Sub-Category]],FIND("/",Table1[[#This Row],[Category and Sub-Category]])-1)</f>
        <v>publishing</v>
      </c>
      <c r="R1444" t="str">
        <f>RIGHT(Table1[[#This Row],[Category and Sub-Category]],LEN(Table1[[#This Row],[Category and Sub-Category]])-FIND("/",Table1[[#This Row],[Category and Sub-Category]]))</f>
        <v>translations</v>
      </c>
      <c r="S1444" s="13">
        <f>(((Table1[[#This Row],[launched_at]]/60)/60)/24)+DATE(1970,1,1)</f>
        <v>42485.64534722222</v>
      </c>
      <c r="T1444" s="13">
        <f>(((Table1[[#This Row],[deadline]]/60)/60)/24)+DATE(1970,1,1)</f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Table1[[#This Row],[pledged]]/Table1[[#This Row],[goal]]</f>
        <v>0</v>
      </c>
      <c r="P1445" s="8">
        <f>IFERROR(Table1[[#This Row],[pledged]]/Table1[[#This Row],[backers_count]],0)</f>
        <v>0</v>
      </c>
      <c r="Q1445" t="str">
        <f>LEFT(Table1[[#This Row],[Category and Sub-Category]],FIND("/",Table1[[#This Row],[Category and Sub-Category]])-1)</f>
        <v>publishing</v>
      </c>
      <c r="R1445" t="str">
        <f>RIGHT(Table1[[#This Row],[Category and Sub-Category]],LEN(Table1[[#This Row],[Category and Sub-Category]])-FIND("/",Table1[[#This Row],[Category and Sub-Category]]))</f>
        <v>translations</v>
      </c>
      <c r="S1445" s="13">
        <f>(((Table1[[#This Row],[launched_at]]/60)/60)/24)+DATE(1970,1,1)</f>
        <v>42707.926030092596</v>
      </c>
      <c r="T1445" s="13">
        <f>(((Table1[[#This Row],[deadline]]/60)/60)/24)+DATE(1970,1,1)</f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Table1[[#This Row],[pledged]]/Table1[[#This Row],[goal]]</f>
        <v>0</v>
      </c>
      <c r="P1446" s="8">
        <f>IFERROR(Table1[[#This Row],[pledged]]/Table1[[#This Row],[backers_count]],0)</f>
        <v>0</v>
      </c>
      <c r="Q1446" t="str">
        <f>LEFT(Table1[[#This Row],[Category and Sub-Category]],FIND("/",Table1[[#This Row],[Category and Sub-Category]])-1)</f>
        <v>publishing</v>
      </c>
      <c r="R1446" t="str">
        <f>RIGHT(Table1[[#This Row],[Category and Sub-Category]],LEN(Table1[[#This Row],[Category and Sub-Category]])-FIND("/",Table1[[#This Row],[Category and Sub-Category]]))</f>
        <v>translations</v>
      </c>
      <c r="S1446" s="13">
        <f>(((Table1[[#This Row],[launched_at]]/60)/60)/24)+DATE(1970,1,1)</f>
        <v>42199.873402777783</v>
      </c>
      <c r="T1446" s="13">
        <f>(((Table1[[#This Row],[deadline]]/60)/60)/24)+DATE(1970,1,1)</f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Table1[[#This Row],[pledged]]/Table1[[#This Row],[goal]]</f>
        <v>0</v>
      </c>
      <c r="P1447" s="8">
        <f>IFERROR(Table1[[#This Row],[pledged]]/Table1[[#This Row],[backers_count]],0)</f>
        <v>0</v>
      </c>
      <c r="Q1447" t="str">
        <f>LEFT(Table1[[#This Row],[Category and Sub-Category]],FIND("/",Table1[[#This Row],[Category and Sub-Category]])-1)</f>
        <v>publishing</v>
      </c>
      <c r="R1447" t="str">
        <f>RIGHT(Table1[[#This Row],[Category and Sub-Category]],LEN(Table1[[#This Row],[Category and Sub-Category]])-FIND("/",Table1[[#This Row],[Category and Sub-Category]]))</f>
        <v>translations</v>
      </c>
      <c r="S1447" s="13">
        <f>(((Table1[[#This Row],[launched_at]]/60)/60)/24)+DATE(1970,1,1)</f>
        <v>42139.542303240742</v>
      </c>
      <c r="T1447" s="13">
        <f>(((Table1[[#This Row],[deadline]]/60)/60)/24)+DATE(1970,1,1)</f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Table1[[#This Row],[pledged]]/Table1[[#This Row],[goal]]</f>
        <v>0</v>
      </c>
      <c r="P1448" s="8">
        <f>IFERROR(Table1[[#This Row],[pledged]]/Table1[[#This Row],[backers_count]],0)</f>
        <v>0</v>
      </c>
      <c r="Q1448" t="str">
        <f>LEFT(Table1[[#This Row],[Category and Sub-Category]],FIND("/",Table1[[#This Row],[Category and Sub-Category]])-1)</f>
        <v>publishing</v>
      </c>
      <c r="R1448" t="str">
        <f>RIGHT(Table1[[#This Row],[Category and Sub-Category]],LEN(Table1[[#This Row],[Category and Sub-Category]])-FIND("/",Table1[[#This Row],[Category and Sub-Category]]))</f>
        <v>translations</v>
      </c>
      <c r="S1448" s="13">
        <f>(((Table1[[#This Row],[launched_at]]/60)/60)/24)+DATE(1970,1,1)</f>
        <v>42461.447662037041</v>
      </c>
      <c r="T1448" s="13">
        <f>(((Table1[[#This Row],[deadline]]/60)/60)/24)+DATE(1970,1,1)</f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Table1[[#This Row],[pledged]]/Table1[[#This Row],[goal]]</f>
        <v>1.4999999999999999E-4</v>
      </c>
      <c r="P1449" s="8">
        <f>IFERROR(Table1[[#This Row],[pledged]]/Table1[[#This Row],[backers_count]],0)</f>
        <v>25</v>
      </c>
      <c r="Q1449" t="str">
        <f>LEFT(Table1[[#This Row],[Category and Sub-Category]],FIND("/",Table1[[#This Row],[Category and Sub-Category]])-1)</f>
        <v>publishing</v>
      </c>
      <c r="R1449" t="str">
        <f>RIGHT(Table1[[#This Row],[Category and Sub-Category]],LEN(Table1[[#This Row],[Category and Sub-Category]])-FIND("/",Table1[[#This Row],[Category and Sub-Category]]))</f>
        <v>translations</v>
      </c>
      <c r="S1449" s="13">
        <f>(((Table1[[#This Row],[launched_at]]/60)/60)/24)+DATE(1970,1,1)</f>
        <v>42529.730717592596</v>
      </c>
      <c r="T1449" s="13">
        <f>(((Table1[[#This Row],[deadline]]/60)/60)/24)+DATE(1970,1,1)</f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Table1[[#This Row],[pledged]]/Table1[[#This Row],[goal]]</f>
        <v>0</v>
      </c>
      <c r="P1450" s="8">
        <f>IFERROR(Table1[[#This Row],[pledged]]/Table1[[#This Row],[backers_count]],0)</f>
        <v>0</v>
      </c>
      <c r="Q1450" t="str">
        <f>LEFT(Table1[[#This Row],[Category and Sub-Category]],FIND("/",Table1[[#This Row],[Category and Sub-Category]])-1)</f>
        <v>publishing</v>
      </c>
      <c r="R1450" t="str">
        <f>RIGHT(Table1[[#This Row],[Category and Sub-Category]],LEN(Table1[[#This Row],[Category and Sub-Category]])-FIND("/",Table1[[#This Row],[Category and Sub-Category]]))</f>
        <v>translations</v>
      </c>
      <c r="S1450" s="13">
        <f>(((Table1[[#This Row],[launched_at]]/60)/60)/24)+DATE(1970,1,1)</f>
        <v>42115.936550925922</v>
      </c>
      <c r="T1450" s="13">
        <f>(((Table1[[#This Row],[deadline]]/60)/60)/24)+DATE(1970,1,1)</f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Table1[[#This Row],[pledged]]/Table1[[#This Row],[goal]]</f>
        <v>0</v>
      </c>
      <c r="P1451" s="8">
        <f>IFERROR(Table1[[#This Row],[pledged]]/Table1[[#This Row],[backers_count]],0)</f>
        <v>0</v>
      </c>
      <c r="Q1451" t="str">
        <f>LEFT(Table1[[#This Row],[Category and Sub-Category]],FIND("/",Table1[[#This Row],[Category and Sub-Category]])-1)</f>
        <v>publishing</v>
      </c>
      <c r="R1451" t="str">
        <f>RIGHT(Table1[[#This Row],[Category and Sub-Category]],LEN(Table1[[#This Row],[Category and Sub-Category]])-FIND("/",Table1[[#This Row],[Category and Sub-Category]]))</f>
        <v>translations</v>
      </c>
      <c r="S1451" s="13">
        <f>(((Table1[[#This Row],[launched_at]]/60)/60)/24)+DATE(1970,1,1)</f>
        <v>42086.811400462961</v>
      </c>
      <c r="T1451" s="13">
        <f>(((Table1[[#This Row],[deadline]]/60)/60)/24)+DATE(1970,1,1)</f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Table1[[#This Row],[pledged]]/Table1[[#This Row],[goal]]</f>
        <v>1.0000000000000001E-5</v>
      </c>
      <c r="P1452" s="8">
        <f>IFERROR(Table1[[#This Row],[pledged]]/Table1[[#This Row],[backers_count]],0)</f>
        <v>1</v>
      </c>
      <c r="Q1452" t="str">
        <f>LEFT(Table1[[#This Row],[Category and Sub-Category]],FIND("/",Table1[[#This Row],[Category and Sub-Category]])-1)</f>
        <v>publishing</v>
      </c>
      <c r="R1452" t="str">
        <f>RIGHT(Table1[[#This Row],[Category and Sub-Category]],LEN(Table1[[#This Row],[Category and Sub-Category]])-FIND("/",Table1[[#This Row],[Category and Sub-Category]]))</f>
        <v>translations</v>
      </c>
      <c r="S1452" s="13">
        <f>(((Table1[[#This Row],[launched_at]]/60)/60)/24)+DATE(1970,1,1)</f>
        <v>42390.171261574069</v>
      </c>
      <c r="T1452" s="13">
        <f>(((Table1[[#This Row],[deadline]]/60)/60)/24)+DATE(1970,1,1)</f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Table1[[#This Row],[pledged]]/Table1[[#This Row],[goal]]</f>
        <v>1.0554089709762533E-4</v>
      </c>
      <c r="P1453" s="8">
        <f>IFERROR(Table1[[#This Row],[pledged]]/Table1[[#This Row],[backers_count]],0)</f>
        <v>1</v>
      </c>
      <c r="Q1453" t="str">
        <f>LEFT(Table1[[#This Row],[Category and Sub-Category]],FIND("/",Table1[[#This Row],[Category and Sub-Category]])-1)</f>
        <v>publishing</v>
      </c>
      <c r="R1453" t="str">
        <f>RIGHT(Table1[[#This Row],[Category and Sub-Category]],LEN(Table1[[#This Row],[Category and Sub-Category]])-FIND("/",Table1[[#This Row],[Category and Sub-Category]]))</f>
        <v>translations</v>
      </c>
      <c r="S1453" s="13">
        <f>(((Table1[[#This Row],[launched_at]]/60)/60)/24)+DATE(1970,1,1)</f>
        <v>41931.959016203706</v>
      </c>
      <c r="T1453" s="13">
        <f>(((Table1[[#This Row],[deadline]]/60)/60)/24)+DATE(1970,1,1)</f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Table1[[#This Row],[pledged]]/Table1[[#This Row],[goal]]</f>
        <v>0</v>
      </c>
      <c r="P1454" s="8">
        <f>IFERROR(Table1[[#This Row],[pledged]]/Table1[[#This Row],[backers_count]],0)</f>
        <v>0</v>
      </c>
      <c r="Q1454" t="str">
        <f>LEFT(Table1[[#This Row],[Category and Sub-Category]],FIND("/",Table1[[#This Row],[Category and Sub-Category]])-1)</f>
        <v>publishing</v>
      </c>
      <c r="R1454" t="str">
        <f>RIGHT(Table1[[#This Row],[Category and Sub-Category]],LEN(Table1[[#This Row],[Category and Sub-Category]])-FIND("/",Table1[[#This Row],[Category and Sub-Category]]))</f>
        <v>translations</v>
      </c>
      <c r="S1454" s="13">
        <f>(((Table1[[#This Row],[launched_at]]/60)/60)/24)+DATE(1970,1,1)</f>
        <v>41818.703275462962</v>
      </c>
      <c r="T1454" s="13">
        <f>(((Table1[[#This Row],[deadline]]/60)/60)/24)+DATE(1970,1,1)</f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Table1[[#This Row],[pledged]]/Table1[[#This Row],[goal]]</f>
        <v>0</v>
      </c>
      <c r="P1455" s="8">
        <f>IFERROR(Table1[[#This Row],[pledged]]/Table1[[#This Row],[backers_count]],0)</f>
        <v>0</v>
      </c>
      <c r="Q1455" t="str">
        <f>LEFT(Table1[[#This Row],[Category and Sub-Category]],FIND("/",Table1[[#This Row],[Category and Sub-Category]])-1)</f>
        <v>publishing</v>
      </c>
      <c r="R1455" t="str">
        <f>RIGHT(Table1[[#This Row],[Category and Sub-Category]],LEN(Table1[[#This Row],[Category and Sub-Category]])-FIND("/",Table1[[#This Row],[Category and Sub-Category]]))</f>
        <v>translations</v>
      </c>
      <c r="S1455" s="13">
        <f>(((Table1[[#This Row],[launched_at]]/60)/60)/24)+DATE(1970,1,1)</f>
        <v>42795.696145833332</v>
      </c>
      <c r="T1455" s="13">
        <f>(((Table1[[#This Row],[deadline]]/60)/60)/24)+DATE(1970,1,1)</f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Table1[[#This Row],[pledged]]/Table1[[#This Row],[goal]]</f>
        <v>8.5714285714285719E-3</v>
      </c>
      <c r="P1456" s="8">
        <f>IFERROR(Table1[[#This Row],[pledged]]/Table1[[#This Row],[backers_count]],0)</f>
        <v>15</v>
      </c>
      <c r="Q1456" t="str">
        <f>LEFT(Table1[[#This Row],[Category and Sub-Category]],FIND("/",Table1[[#This Row],[Category and Sub-Category]])-1)</f>
        <v>publishing</v>
      </c>
      <c r="R1456" t="str">
        <f>RIGHT(Table1[[#This Row],[Category and Sub-Category]],LEN(Table1[[#This Row],[Category and Sub-Category]])-FIND("/",Table1[[#This Row],[Category and Sub-Category]]))</f>
        <v>translations</v>
      </c>
      <c r="S1456" s="13">
        <f>(((Table1[[#This Row],[launched_at]]/60)/60)/24)+DATE(1970,1,1)</f>
        <v>42463.866666666669</v>
      </c>
      <c r="T1456" s="13">
        <f>(((Table1[[#This Row],[deadline]]/60)/60)/24)+DATE(1970,1,1)</f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Table1[[#This Row],[pledged]]/Table1[[#This Row],[goal]]</f>
        <v>0.105</v>
      </c>
      <c r="P1457" s="8">
        <f>IFERROR(Table1[[#This Row],[pledged]]/Table1[[#This Row],[backers_count]],0)</f>
        <v>225</v>
      </c>
      <c r="Q1457" t="str">
        <f>LEFT(Table1[[#This Row],[Category and Sub-Category]],FIND("/",Table1[[#This Row],[Category and Sub-Category]])-1)</f>
        <v>publishing</v>
      </c>
      <c r="R1457" t="str">
        <f>RIGHT(Table1[[#This Row],[Category and Sub-Category]],LEN(Table1[[#This Row],[Category and Sub-Category]])-FIND("/",Table1[[#This Row],[Category and Sub-Category]]))</f>
        <v>translations</v>
      </c>
      <c r="S1457" s="13">
        <f>(((Table1[[#This Row],[launched_at]]/60)/60)/24)+DATE(1970,1,1)</f>
        <v>41832.672685185185</v>
      </c>
      <c r="T1457" s="13">
        <f>(((Table1[[#This Row],[deadline]]/60)/60)/24)+DATE(1970,1,1)</f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Table1[[#This Row],[pledged]]/Table1[[#This Row],[goal]]</f>
        <v>2.9000000000000001E-2</v>
      </c>
      <c r="P1458" s="8">
        <f>IFERROR(Table1[[#This Row],[pledged]]/Table1[[#This Row],[backers_count]],0)</f>
        <v>48.333333333333336</v>
      </c>
      <c r="Q1458" t="str">
        <f>LEFT(Table1[[#This Row],[Category and Sub-Category]],FIND("/",Table1[[#This Row],[Category and Sub-Category]])-1)</f>
        <v>publishing</v>
      </c>
      <c r="R1458" t="str">
        <f>RIGHT(Table1[[#This Row],[Category and Sub-Category]],LEN(Table1[[#This Row],[Category and Sub-Category]])-FIND("/",Table1[[#This Row],[Category and Sub-Category]]))</f>
        <v>translations</v>
      </c>
      <c r="S1458" s="13">
        <f>(((Table1[[#This Row],[launched_at]]/60)/60)/24)+DATE(1970,1,1)</f>
        <v>42708.668576388889</v>
      </c>
      <c r="T1458" s="13">
        <f>(((Table1[[#This Row],[deadline]]/60)/60)/24)+DATE(1970,1,1)</f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Table1[[#This Row],[pledged]]/Table1[[#This Row],[goal]]</f>
        <v>0</v>
      </c>
      <c r="P1459" s="8">
        <f>IFERROR(Table1[[#This Row],[pledged]]/Table1[[#This Row],[backers_count]],0)</f>
        <v>0</v>
      </c>
      <c r="Q1459" t="str">
        <f>LEFT(Table1[[#This Row],[Category and Sub-Category]],FIND("/",Table1[[#This Row],[Category and Sub-Category]])-1)</f>
        <v>publishing</v>
      </c>
      <c r="R1459" t="str">
        <f>RIGHT(Table1[[#This Row],[Category and Sub-Category]],LEN(Table1[[#This Row],[Category and Sub-Category]])-FIND("/",Table1[[#This Row],[Category and Sub-Category]]))</f>
        <v>translations</v>
      </c>
      <c r="S1459" s="13">
        <f>(((Table1[[#This Row],[launched_at]]/60)/60)/24)+DATE(1970,1,1)</f>
        <v>42289.89634259259</v>
      </c>
      <c r="T1459" s="13">
        <f>(((Table1[[#This Row],[deadline]]/60)/60)/24)+DATE(1970,1,1)</f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Table1[[#This Row],[pledged]]/Table1[[#This Row],[goal]]</f>
        <v>0</v>
      </c>
      <c r="P1460" s="8">
        <f>IFERROR(Table1[[#This Row],[pledged]]/Table1[[#This Row],[backers_count]],0)</f>
        <v>0</v>
      </c>
      <c r="Q1460" t="str">
        <f>LEFT(Table1[[#This Row],[Category and Sub-Category]],FIND("/",Table1[[#This Row],[Category and Sub-Category]])-1)</f>
        <v>publishing</v>
      </c>
      <c r="R1460" t="str">
        <f>RIGHT(Table1[[#This Row],[Category and Sub-Category]],LEN(Table1[[#This Row],[Category and Sub-Category]])-FIND("/",Table1[[#This Row],[Category and Sub-Category]]))</f>
        <v>translations</v>
      </c>
      <c r="S1460" s="13">
        <f>(((Table1[[#This Row],[launched_at]]/60)/60)/24)+DATE(1970,1,1)</f>
        <v>41831.705555555556</v>
      </c>
      <c r="T1460" s="13">
        <f>(((Table1[[#This Row],[deadline]]/60)/60)/24)+DATE(1970,1,1)</f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Table1[[#This Row],[pledged]]/Table1[[#This Row],[goal]]</f>
        <v>0</v>
      </c>
      <c r="P1461" s="8">
        <f>IFERROR(Table1[[#This Row],[pledged]]/Table1[[#This Row],[backers_count]],0)</f>
        <v>0</v>
      </c>
      <c r="Q1461" t="str">
        <f>LEFT(Table1[[#This Row],[Category and Sub-Category]],FIND("/",Table1[[#This Row],[Category and Sub-Category]])-1)</f>
        <v>publishing</v>
      </c>
      <c r="R1461" t="str">
        <f>RIGHT(Table1[[#This Row],[Category and Sub-Category]],LEN(Table1[[#This Row],[Category and Sub-Category]])-FIND("/",Table1[[#This Row],[Category and Sub-Category]]))</f>
        <v>translations</v>
      </c>
      <c r="S1461" s="13">
        <f>(((Table1[[#This Row],[launched_at]]/60)/60)/24)+DATE(1970,1,1)</f>
        <v>42312.204814814817</v>
      </c>
      <c r="T1461" s="13">
        <f>(((Table1[[#This Row],[deadline]]/60)/60)/24)+DATE(1970,1,1)</f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Table1[[#This Row],[pledged]]/Table1[[#This Row],[goal]]</f>
        <v>0</v>
      </c>
      <c r="P1462" s="8">
        <f>IFERROR(Table1[[#This Row],[pledged]]/Table1[[#This Row],[backers_count]],0)</f>
        <v>0</v>
      </c>
      <c r="Q1462" t="str">
        <f>LEFT(Table1[[#This Row],[Category and Sub-Category]],FIND("/",Table1[[#This Row],[Category and Sub-Category]])-1)</f>
        <v>publishing</v>
      </c>
      <c r="R1462" t="str">
        <f>RIGHT(Table1[[#This Row],[Category and Sub-Category]],LEN(Table1[[#This Row],[Category and Sub-Category]])-FIND("/",Table1[[#This Row],[Category and Sub-Category]]))</f>
        <v>translations</v>
      </c>
      <c r="S1462" s="13">
        <f>(((Table1[[#This Row],[launched_at]]/60)/60)/24)+DATE(1970,1,1)</f>
        <v>41915.896967592591</v>
      </c>
      <c r="T1462" s="13">
        <f>(((Table1[[#This Row],[deadline]]/60)/60)/24)+DATE(1970,1,1)</f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Table1[[#This Row],[pledged]]/Table1[[#This Row],[goal]]</f>
        <v>1.012446</v>
      </c>
      <c r="P1463" s="8">
        <f>IFERROR(Table1[[#This Row],[pledged]]/Table1[[#This Row],[backers_count]],0)</f>
        <v>44.66673529411765</v>
      </c>
      <c r="Q1463" t="str">
        <f>LEFT(Table1[[#This Row],[Category and Sub-Category]],FIND("/",Table1[[#This Row],[Category and Sub-Category]])-1)</f>
        <v>publishing</v>
      </c>
      <c r="R1463" t="str">
        <f>RIGHT(Table1[[#This Row],[Category and Sub-Category]],LEN(Table1[[#This Row],[Category and Sub-Category]])-FIND("/",Table1[[#This Row],[Category and Sub-Category]]))</f>
        <v>radio &amp; podcasts</v>
      </c>
      <c r="S1463" s="13">
        <f>(((Table1[[#This Row],[launched_at]]/60)/60)/24)+DATE(1970,1,1)</f>
        <v>41899.645300925928</v>
      </c>
      <c r="T1463" s="13">
        <f>(((Table1[[#This Row],[deadline]]/60)/60)/24)+DATE(1970,1,1)</f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Table1[[#This Row],[pledged]]/Table1[[#This Row],[goal]]</f>
        <v>1.085175</v>
      </c>
      <c r="P1464" s="8">
        <f>IFERROR(Table1[[#This Row],[pledged]]/Table1[[#This Row],[backers_count]],0)</f>
        <v>28.937999999999999</v>
      </c>
      <c r="Q1464" t="str">
        <f>LEFT(Table1[[#This Row],[Category and Sub-Category]],FIND("/",Table1[[#This Row],[Category and Sub-Category]])-1)</f>
        <v>publishing</v>
      </c>
      <c r="R1464" t="str">
        <f>RIGHT(Table1[[#This Row],[Category and Sub-Category]],LEN(Table1[[#This Row],[Category and Sub-Category]])-FIND("/",Table1[[#This Row],[Category and Sub-Category]]))</f>
        <v>radio &amp; podcasts</v>
      </c>
      <c r="S1464" s="13">
        <f>(((Table1[[#This Row],[launched_at]]/60)/60)/24)+DATE(1970,1,1)</f>
        <v>41344.662858796299</v>
      </c>
      <c r="T1464" s="13">
        <f>(((Table1[[#This Row],[deadline]]/60)/60)/24)+DATE(1970,1,1)</f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Table1[[#This Row],[pledged]]/Table1[[#This Row],[goal]]</f>
        <v>1.4766666666666666</v>
      </c>
      <c r="P1465" s="8">
        <f>IFERROR(Table1[[#This Row],[pledged]]/Table1[[#This Row],[backers_count]],0)</f>
        <v>35.44</v>
      </c>
      <c r="Q1465" t="str">
        <f>LEFT(Table1[[#This Row],[Category and Sub-Category]],FIND("/",Table1[[#This Row],[Category and Sub-Category]])-1)</f>
        <v>publishing</v>
      </c>
      <c r="R1465" t="str">
        <f>RIGHT(Table1[[#This Row],[Category and Sub-Category]],LEN(Table1[[#This Row],[Category and Sub-Category]])-FIND("/",Table1[[#This Row],[Category and Sub-Category]]))</f>
        <v>radio &amp; podcasts</v>
      </c>
      <c r="S1465" s="13">
        <f>(((Table1[[#This Row],[launched_at]]/60)/60)/24)+DATE(1970,1,1)</f>
        <v>41326.911319444444</v>
      </c>
      <c r="T1465" s="13">
        <f>(((Table1[[#This Row],[deadline]]/60)/60)/24)+DATE(1970,1,1)</f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Table1[[#This Row],[pledged]]/Table1[[#This Row],[goal]]</f>
        <v>1.6319999999999999</v>
      </c>
      <c r="P1466" s="8">
        <f>IFERROR(Table1[[#This Row],[pledged]]/Table1[[#This Row],[backers_count]],0)</f>
        <v>34.871794871794869</v>
      </c>
      <c r="Q1466" t="str">
        <f>LEFT(Table1[[#This Row],[Category and Sub-Category]],FIND("/",Table1[[#This Row],[Category and Sub-Category]])-1)</f>
        <v>publishing</v>
      </c>
      <c r="R1466" t="str">
        <f>RIGHT(Table1[[#This Row],[Category and Sub-Category]],LEN(Table1[[#This Row],[Category and Sub-Category]])-FIND("/",Table1[[#This Row],[Category and Sub-Category]]))</f>
        <v>radio &amp; podcasts</v>
      </c>
      <c r="S1466" s="13">
        <f>(((Table1[[#This Row],[launched_at]]/60)/60)/24)+DATE(1970,1,1)</f>
        <v>41291.661550925928</v>
      </c>
      <c r="T1466" s="13">
        <f>(((Table1[[#This Row],[deadline]]/60)/60)/24)+DATE(1970,1,1)</f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Table1[[#This Row],[pledged]]/Table1[[#This Row],[goal]]</f>
        <v>4.5641449999999999</v>
      </c>
      <c r="P1467" s="8">
        <f>IFERROR(Table1[[#This Row],[pledged]]/Table1[[#This Row],[backers_count]],0)</f>
        <v>52.622732513451197</v>
      </c>
      <c r="Q1467" t="str">
        <f>LEFT(Table1[[#This Row],[Category and Sub-Category]],FIND("/",Table1[[#This Row],[Category and Sub-Category]])-1)</f>
        <v>publishing</v>
      </c>
      <c r="R1467" t="str">
        <f>RIGHT(Table1[[#This Row],[Category and Sub-Category]],LEN(Table1[[#This Row],[Category and Sub-Category]])-FIND("/",Table1[[#This Row],[Category and Sub-Category]]))</f>
        <v>radio &amp; podcasts</v>
      </c>
      <c r="S1467" s="13">
        <f>(((Table1[[#This Row],[launched_at]]/60)/60)/24)+DATE(1970,1,1)</f>
        <v>40959.734398148146</v>
      </c>
      <c r="T1467" s="13">
        <f>(((Table1[[#This Row],[deadline]]/60)/60)/24)+DATE(1970,1,1)</f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Table1[[#This Row],[pledged]]/Table1[[#This Row],[goal]]</f>
        <v>1.0787731249999999</v>
      </c>
      <c r="P1468" s="8">
        <f>IFERROR(Table1[[#This Row],[pledged]]/Table1[[#This Row],[backers_count]],0)</f>
        <v>69.598266129032254</v>
      </c>
      <c r="Q1468" t="str">
        <f>LEFT(Table1[[#This Row],[Category and Sub-Category]],FIND("/",Table1[[#This Row],[Category and Sub-Category]])-1)</f>
        <v>publishing</v>
      </c>
      <c r="R1468" t="str">
        <f>RIGHT(Table1[[#This Row],[Category and Sub-Category]],LEN(Table1[[#This Row],[Category and Sub-Category]])-FIND("/",Table1[[#This Row],[Category and Sub-Category]]))</f>
        <v>radio &amp; podcasts</v>
      </c>
      <c r="S1468" s="13">
        <f>(((Table1[[#This Row],[launched_at]]/60)/60)/24)+DATE(1970,1,1)</f>
        <v>42340.172060185185</v>
      </c>
      <c r="T1468" s="13">
        <f>(((Table1[[#This Row],[deadline]]/60)/60)/24)+DATE(1970,1,1)</f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Table1[[#This Row],[pledged]]/Table1[[#This Row],[goal]]</f>
        <v>1.1508</v>
      </c>
      <c r="P1469" s="8">
        <f>IFERROR(Table1[[#This Row],[pledged]]/Table1[[#This Row],[backers_count]],0)</f>
        <v>76.72</v>
      </c>
      <c r="Q1469" t="str">
        <f>LEFT(Table1[[#This Row],[Category and Sub-Category]],FIND("/",Table1[[#This Row],[Category and Sub-Category]])-1)</f>
        <v>publishing</v>
      </c>
      <c r="R1469" t="str">
        <f>RIGHT(Table1[[#This Row],[Category and Sub-Category]],LEN(Table1[[#This Row],[Category and Sub-Category]])-FIND("/",Table1[[#This Row],[Category and Sub-Category]]))</f>
        <v>radio &amp; podcasts</v>
      </c>
      <c r="S1469" s="13">
        <f>(((Table1[[#This Row],[launched_at]]/60)/60)/24)+DATE(1970,1,1)</f>
        <v>40933.80190972222</v>
      </c>
      <c r="T1469" s="13">
        <f>(((Table1[[#This Row],[deadline]]/60)/60)/24)+DATE(1970,1,1)</f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Table1[[#This Row],[pledged]]/Table1[[#This Row],[goal]]</f>
        <v>1.0236842105263158</v>
      </c>
      <c r="P1470" s="8">
        <f>IFERROR(Table1[[#This Row],[pledged]]/Table1[[#This Row],[backers_count]],0)</f>
        <v>33.191126279863482</v>
      </c>
      <c r="Q1470" t="str">
        <f>LEFT(Table1[[#This Row],[Category and Sub-Category]],FIND("/",Table1[[#This Row],[Category and Sub-Category]])-1)</f>
        <v>publishing</v>
      </c>
      <c r="R1470" t="str">
        <f>RIGHT(Table1[[#This Row],[Category and Sub-Category]],LEN(Table1[[#This Row],[Category and Sub-Category]])-FIND("/",Table1[[#This Row],[Category and Sub-Category]]))</f>
        <v>radio &amp; podcasts</v>
      </c>
      <c r="S1470" s="13">
        <f>(((Table1[[#This Row],[launched_at]]/60)/60)/24)+DATE(1970,1,1)</f>
        <v>40646.014456018522</v>
      </c>
      <c r="T1470" s="13">
        <f>(((Table1[[#This Row],[deadline]]/60)/60)/24)+DATE(1970,1,1)</f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Table1[[#This Row],[pledged]]/Table1[[#This Row],[goal]]</f>
        <v>1.0842485875706214</v>
      </c>
      <c r="P1471" s="8">
        <f>IFERROR(Table1[[#This Row],[pledged]]/Table1[[#This Row],[backers_count]],0)</f>
        <v>149.46417445482865</v>
      </c>
      <c r="Q1471" t="str">
        <f>LEFT(Table1[[#This Row],[Category and Sub-Category]],FIND("/",Table1[[#This Row],[Category and Sub-Category]])-1)</f>
        <v>publishing</v>
      </c>
      <c r="R1471" t="str">
        <f>RIGHT(Table1[[#This Row],[Category and Sub-Category]],LEN(Table1[[#This Row],[Category and Sub-Category]])-FIND("/",Table1[[#This Row],[Category and Sub-Category]]))</f>
        <v>radio &amp; podcasts</v>
      </c>
      <c r="S1471" s="13">
        <f>(((Table1[[#This Row],[launched_at]]/60)/60)/24)+DATE(1970,1,1)</f>
        <v>41290.598483796297</v>
      </c>
      <c r="T1471" s="13">
        <f>(((Table1[[#This Row],[deadline]]/60)/60)/24)+DATE(1970,1,1)</f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Table1[[#This Row],[pledged]]/Table1[[#This Row],[goal]]</f>
        <v>1.2513333333333334</v>
      </c>
      <c r="P1472" s="8">
        <f>IFERROR(Table1[[#This Row],[pledged]]/Table1[[#This Row],[backers_count]],0)</f>
        <v>23.172839506172838</v>
      </c>
      <c r="Q1472" t="str">
        <f>LEFT(Table1[[#This Row],[Category and Sub-Category]],FIND("/",Table1[[#This Row],[Category and Sub-Category]])-1)</f>
        <v>publishing</v>
      </c>
      <c r="R1472" t="str">
        <f>RIGHT(Table1[[#This Row],[Category and Sub-Category]],LEN(Table1[[#This Row],[Category and Sub-Category]])-FIND("/",Table1[[#This Row],[Category and Sub-Category]]))</f>
        <v>radio &amp; podcasts</v>
      </c>
      <c r="S1472" s="13">
        <f>(((Table1[[#This Row],[launched_at]]/60)/60)/24)+DATE(1970,1,1)</f>
        <v>41250.827118055553</v>
      </c>
      <c r="T1472" s="13">
        <f>(((Table1[[#This Row],[deadline]]/60)/60)/24)+DATE(1970,1,1)</f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Table1[[#This Row],[pledged]]/Table1[[#This Row],[goal]]</f>
        <v>1.03840625</v>
      </c>
      <c r="P1473" s="8">
        <f>IFERROR(Table1[[#This Row],[pledged]]/Table1[[#This Row],[backers_count]],0)</f>
        <v>96.877551020408163</v>
      </c>
      <c r="Q1473" t="str">
        <f>LEFT(Table1[[#This Row],[Category and Sub-Category]],FIND("/",Table1[[#This Row],[Category and Sub-Category]])-1)</f>
        <v>publishing</v>
      </c>
      <c r="R1473" t="str">
        <f>RIGHT(Table1[[#This Row],[Category and Sub-Category]],LEN(Table1[[#This Row],[Category and Sub-Category]])-FIND("/",Table1[[#This Row],[Category and Sub-Category]]))</f>
        <v>radio &amp; podcasts</v>
      </c>
      <c r="S1473" s="13">
        <f>(((Table1[[#This Row],[launched_at]]/60)/60)/24)+DATE(1970,1,1)</f>
        <v>42073.957569444443</v>
      </c>
      <c r="T1473" s="13">
        <f>(((Table1[[#This Row],[deadline]]/60)/60)/24)+DATE(1970,1,1)</f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Table1[[#This Row],[pledged]]/Table1[[#This Row],[goal]]</f>
        <v>1.3870400000000001</v>
      </c>
      <c r="P1474" s="8">
        <f>IFERROR(Table1[[#This Row],[pledged]]/Table1[[#This Row],[backers_count]],0)</f>
        <v>103.20238095238095</v>
      </c>
      <c r="Q1474" t="str">
        <f>LEFT(Table1[[#This Row],[Category and Sub-Category]],FIND("/",Table1[[#This Row],[Category and Sub-Category]])-1)</f>
        <v>publishing</v>
      </c>
      <c r="R1474" t="str">
        <f>RIGHT(Table1[[#This Row],[Category and Sub-Category]],LEN(Table1[[#This Row],[Category and Sub-Category]])-FIND("/",Table1[[#This Row],[Category and Sub-Category]]))</f>
        <v>radio &amp; podcasts</v>
      </c>
      <c r="S1474" s="13">
        <f>(((Table1[[#This Row],[launched_at]]/60)/60)/24)+DATE(1970,1,1)</f>
        <v>41533.542858796296</v>
      </c>
      <c r="T1474" s="13">
        <f>(((Table1[[#This Row],[deadline]]/60)/60)/24)+DATE(1970,1,1)</f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Table1[[#This Row],[pledged]]/Table1[[#This Row],[goal]]</f>
        <v>1.20516</v>
      </c>
      <c r="P1475" s="8">
        <f>IFERROR(Table1[[#This Row],[pledged]]/Table1[[#This Row],[backers_count]],0)</f>
        <v>38.462553191489363</v>
      </c>
      <c r="Q1475" t="str">
        <f>LEFT(Table1[[#This Row],[Category and Sub-Category]],FIND("/",Table1[[#This Row],[Category and Sub-Category]])-1)</f>
        <v>publishing</v>
      </c>
      <c r="R1475" t="str">
        <f>RIGHT(Table1[[#This Row],[Category and Sub-Category]],LEN(Table1[[#This Row],[Category and Sub-Category]])-FIND("/",Table1[[#This Row],[Category and Sub-Category]]))</f>
        <v>radio &amp; podcasts</v>
      </c>
      <c r="S1475" s="13">
        <f>(((Table1[[#This Row],[launched_at]]/60)/60)/24)+DATE(1970,1,1)</f>
        <v>40939.979618055557</v>
      </c>
      <c r="T1475" s="13">
        <f>(((Table1[[#This Row],[deadline]]/60)/60)/24)+DATE(1970,1,1)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Table1[[#This Row],[pledged]]/Table1[[#This Row],[goal]]</f>
        <v>1.1226666666666667</v>
      </c>
      <c r="P1476" s="8">
        <f>IFERROR(Table1[[#This Row],[pledged]]/Table1[[#This Row],[backers_count]],0)</f>
        <v>44.315789473684212</v>
      </c>
      <c r="Q1476" t="str">
        <f>LEFT(Table1[[#This Row],[Category and Sub-Category]],FIND("/",Table1[[#This Row],[Category and Sub-Category]])-1)</f>
        <v>publishing</v>
      </c>
      <c r="R1476" t="str">
        <f>RIGHT(Table1[[#This Row],[Category and Sub-Category]],LEN(Table1[[#This Row],[Category and Sub-Category]])-FIND("/",Table1[[#This Row],[Category and Sub-Category]]))</f>
        <v>radio &amp; podcasts</v>
      </c>
      <c r="S1476" s="13">
        <f>(((Table1[[#This Row],[launched_at]]/60)/60)/24)+DATE(1970,1,1)</f>
        <v>41500.727916666663</v>
      </c>
      <c r="T1476" s="13">
        <f>(((Table1[[#This Row],[deadline]]/60)/60)/24)+DATE(1970,1,1)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Table1[[#This Row],[pledged]]/Table1[[#This Row],[goal]]</f>
        <v>1.8866966666666667</v>
      </c>
      <c r="P1477" s="8">
        <f>IFERROR(Table1[[#This Row],[pledged]]/Table1[[#This Row],[backers_count]],0)</f>
        <v>64.173356009070289</v>
      </c>
      <c r="Q1477" t="str">
        <f>LEFT(Table1[[#This Row],[Category and Sub-Category]],FIND("/",Table1[[#This Row],[Category and Sub-Category]])-1)</f>
        <v>publishing</v>
      </c>
      <c r="R1477" t="str">
        <f>RIGHT(Table1[[#This Row],[Category and Sub-Category]],LEN(Table1[[#This Row],[Category and Sub-Category]])-FIND("/",Table1[[#This Row],[Category and Sub-Category]]))</f>
        <v>radio &amp; podcasts</v>
      </c>
      <c r="S1477" s="13">
        <f>(((Table1[[#This Row],[launched_at]]/60)/60)/24)+DATE(1970,1,1)</f>
        <v>41960.722951388889</v>
      </c>
      <c r="T1477" s="13">
        <f>(((Table1[[#This Row],[deadline]]/60)/60)/24)+DATE(1970,1,1)</f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Table1[[#This Row],[pledged]]/Table1[[#This Row],[goal]]</f>
        <v>6.6155466666666669</v>
      </c>
      <c r="P1478" s="8">
        <f>IFERROR(Table1[[#This Row],[pledged]]/Table1[[#This Row],[backers_count]],0)</f>
        <v>43.333275109170302</v>
      </c>
      <c r="Q1478" t="str">
        <f>LEFT(Table1[[#This Row],[Category and Sub-Category]],FIND("/",Table1[[#This Row],[Category and Sub-Category]])-1)</f>
        <v>publishing</v>
      </c>
      <c r="R1478" t="str">
        <f>RIGHT(Table1[[#This Row],[Category and Sub-Category]],LEN(Table1[[#This Row],[Category and Sub-Category]])-FIND("/",Table1[[#This Row],[Category and Sub-Category]]))</f>
        <v>radio &amp; podcasts</v>
      </c>
      <c r="S1478" s="13">
        <f>(((Table1[[#This Row],[launched_at]]/60)/60)/24)+DATE(1970,1,1)</f>
        <v>40766.041921296295</v>
      </c>
      <c r="T1478" s="13">
        <f>(((Table1[[#This Row],[deadline]]/60)/60)/24)+DATE(1970,1,1)</f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Table1[[#This Row],[pledged]]/Table1[[#This Row],[goal]]</f>
        <v>1.1131</v>
      </c>
      <c r="P1479" s="8">
        <f>IFERROR(Table1[[#This Row],[pledged]]/Table1[[#This Row],[backers_count]],0)</f>
        <v>90.495934959349597</v>
      </c>
      <c r="Q1479" t="str">
        <f>LEFT(Table1[[#This Row],[Category and Sub-Category]],FIND("/",Table1[[#This Row],[Category and Sub-Category]])-1)</f>
        <v>publishing</v>
      </c>
      <c r="R1479" t="str">
        <f>RIGHT(Table1[[#This Row],[Category and Sub-Category]],LEN(Table1[[#This Row],[Category and Sub-Category]])-FIND("/",Table1[[#This Row],[Category and Sub-Category]]))</f>
        <v>radio &amp; podcasts</v>
      </c>
      <c r="S1479" s="13">
        <f>(((Table1[[#This Row],[launched_at]]/60)/60)/24)+DATE(1970,1,1)</f>
        <v>40840.615787037037</v>
      </c>
      <c r="T1479" s="13">
        <f>(((Table1[[#This Row],[deadline]]/60)/60)/24)+DATE(1970,1,1)</f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Table1[[#This Row],[pledged]]/Table1[[#This Row],[goal]]</f>
        <v>11.8161422</v>
      </c>
      <c r="P1480" s="8">
        <f>IFERROR(Table1[[#This Row],[pledged]]/Table1[[#This Row],[backers_count]],0)</f>
        <v>29.187190495010373</v>
      </c>
      <c r="Q1480" t="str">
        <f>LEFT(Table1[[#This Row],[Category and Sub-Category]],FIND("/",Table1[[#This Row],[Category and Sub-Category]])-1)</f>
        <v>publishing</v>
      </c>
      <c r="R1480" t="str">
        <f>RIGHT(Table1[[#This Row],[Category and Sub-Category]],LEN(Table1[[#This Row],[Category and Sub-Category]])-FIND("/",Table1[[#This Row],[Category and Sub-Category]]))</f>
        <v>radio &amp; podcasts</v>
      </c>
      <c r="S1480" s="13">
        <f>(((Table1[[#This Row],[launched_at]]/60)/60)/24)+DATE(1970,1,1)</f>
        <v>41394.871678240743</v>
      </c>
      <c r="T1480" s="13">
        <f>(((Table1[[#This Row],[deadline]]/60)/60)/24)+DATE(1970,1,1)</f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Table1[[#This Row],[pledged]]/Table1[[#This Row],[goal]]</f>
        <v>1.37375</v>
      </c>
      <c r="P1481" s="8">
        <f>IFERROR(Table1[[#This Row],[pledged]]/Table1[[#This Row],[backers_count]],0)</f>
        <v>30.95774647887324</v>
      </c>
      <c r="Q1481" t="str">
        <f>LEFT(Table1[[#This Row],[Category and Sub-Category]],FIND("/",Table1[[#This Row],[Category and Sub-Category]])-1)</f>
        <v>publishing</v>
      </c>
      <c r="R1481" t="str">
        <f>RIGHT(Table1[[#This Row],[Category and Sub-Category]],LEN(Table1[[#This Row],[Category and Sub-Category]])-FIND("/",Table1[[#This Row],[Category and Sub-Category]]))</f>
        <v>radio &amp; podcasts</v>
      </c>
      <c r="S1481" s="13">
        <f>(((Table1[[#This Row],[launched_at]]/60)/60)/24)+DATE(1970,1,1)</f>
        <v>41754.745243055557</v>
      </c>
      <c r="T1481" s="13">
        <f>(((Table1[[#This Row],[deadline]]/60)/60)/24)+DATE(1970,1,1)</f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Table1[[#This Row],[pledged]]/Table1[[#This Row],[goal]]</f>
        <v>1.170404</v>
      </c>
      <c r="P1482" s="8">
        <f>IFERROR(Table1[[#This Row],[pledged]]/Table1[[#This Row],[backers_count]],0)</f>
        <v>92.157795275590544</v>
      </c>
      <c r="Q1482" t="str">
        <f>LEFT(Table1[[#This Row],[Category and Sub-Category]],FIND("/",Table1[[#This Row],[Category and Sub-Category]])-1)</f>
        <v>publishing</v>
      </c>
      <c r="R1482" t="str">
        <f>RIGHT(Table1[[#This Row],[Category and Sub-Category]],LEN(Table1[[#This Row],[Category and Sub-Category]])-FIND("/",Table1[[#This Row],[Category and Sub-Category]]))</f>
        <v>radio &amp; podcasts</v>
      </c>
      <c r="S1482" s="13">
        <f>(((Table1[[#This Row],[launched_at]]/60)/60)/24)+DATE(1970,1,1)</f>
        <v>41464.934016203704</v>
      </c>
      <c r="T1482" s="13">
        <f>(((Table1[[#This Row],[deadline]]/60)/60)/24)+DATE(1970,1,1)</f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Table1[[#This Row],[pledged]]/Table1[[#This Row],[goal]]</f>
        <v>2.1000000000000001E-2</v>
      </c>
      <c r="P1483" s="8">
        <f>IFERROR(Table1[[#This Row],[pledged]]/Table1[[#This Row],[backers_count]],0)</f>
        <v>17.5</v>
      </c>
      <c r="Q1483" t="str">
        <f>LEFT(Table1[[#This Row],[Category and Sub-Category]],FIND("/",Table1[[#This Row],[Category and Sub-Category]])-1)</f>
        <v>publishing</v>
      </c>
      <c r="R1483" t="str">
        <f>RIGHT(Table1[[#This Row],[Category and Sub-Category]],LEN(Table1[[#This Row],[Category and Sub-Category]])-FIND("/",Table1[[#This Row],[Category and Sub-Category]]))</f>
        <v>fiction</v>
      </c>
      <c r="S1483" s="13">
        <f>(((Table1[[#This Row],[launched_at]]/60)/60)/24)+DATE(1970,1,1)</f>
        <v>41550.922974537039</v>
      </c>
      <c r="T1483" s="13">
        <f>(((Table1[[#This Row],[deadline]]/60)/60)/24)+DATE(1970,1,1)</f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Table1[[#This Row],[pledged]]/Table1[[#This Row],[goal]]</f>
        <v>1E-3</v>
      </c>
      <c r="P1484" s="8">
        <f>IFERROR(Table1[[#This Row],[pledged]]/Table1[[#This Row],[backers_count]],0)</f>
        <v>5</v>
      </c>
      <c r="Q1484" t="str">
        <f>LEFT(Table1[[#This Row],[Category and Sub-Category]],FIND("/",Table1[[#This Row],[Category and Sub-Category]])-1)</f>
        <v>publishing</v>
      </c>
      <c r="R1484" t="str">
        <f>RIGHT(Table1[[#This Row],[Category and Sub-Category]],LEN(Table1[[#This Row],[Category and Sub-Category]])-FIND("/",Table1[[#This Row],[Category and Sub-Category]]))</f>
        <v>fiction</v>
      </c>
      <c r="S1484" s="13">
        <f>(((Table1[[#This Row],[launched_at]]/60)/60)/24)+DATE(1970,1,1)</f>
        <v>41136.85805555556</v>
      </c>
      <c r="T1484" s="13">
        <f>(((Table1[[#This Row],[deadline]]/60)/60)/24)+DATE(1970,1,1)</f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Table1[[#This Row],[pledged]]/Table1[[#This Row],[goal]]</f>
        <v>7.1428571428571426E-3</v>
      </c>
      <c r="P1485" s="8">
        <f>IFERROR(Table1[[#This Row],[pledged]]/Table1[[#This Row],[backers_count]],0)</f>
        <v>25</v>
      </c>
      <c r="Q1485" t="str">
        <f>LEFT(Table1[[#This Row],[Category and Sub-Category]],FIND("/",Table1[[#This Row],[Category and Sub-Category]])-1)</f>
        <v>publishing</v>
      </c>
      <c r="R1485" t="str">
        <f>RIGHT(Table1[[#This Row],[Category and Sub-Category]],LEN(Table1[[#This Row],[Category and Sub-Category]])-FIND("/",Table1[[#This Row],[Category and Sub-Category]]))</f>
        <v>fiction</v>
      </c>
      <c r="S1485" s="13">
        <f>(((Table1[[#This Row],[launched_at]]/60)/60)/24)+DATE(1970,1,1)</f>
        <v>42548.192997685182</v>
      </c>
      <c r="T1485" s="13">
        <f>(((Table1[[#This Row],[deadline]]/60)/60)/24)+DATE(1970,1,1)</f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Table1[[#This Row],[pledged]]/Table1[[#This Row],[goal]]</f>
        <v>0</v>
      </c>
      <c r="P1486" s="8">
        <f>IFERROR(Table1[[#This Row],[pledged]]/Table1[[#This Row],[backers_count]],0)</f>
        <v>0</v>
      </c>
      <c r="Q1486" t="str">
        <f>LEFT(Table1[[#This Row],[Category and Sub-Category]],FIND("/",Table1[[#This Row],[Category and Sub-Category]])-1)</f>
        <v>publishing</v>
      </c>
      <c r="R1486" t="str">
        <f>RIGHT(Table1[[#This Row],[Category and Sub-Category]],LEN(Table1[[#This Row],[Category and Sub-Category]])-FIND("/",Table1[[#This Row],[Category and Sub-Category]]))</f>
        <v>fiction</v>
      </c>
      <c r="S1486" s="13">
        <f>(((Table1[[#This Row],[launched_at]]/60)/60)/24)+DATE(1970,1,1)</f>
        <v>41053.200960648144</v>
      </c>
      <c r="T1486" s="13">
        <f>(((Table1[[#This Row],[deadline]]/60)/60)/24)+DATE(1970,1,1)</f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Table1[[#This Row],[pledged]]/Table1[[#This Row],[goal]]</f>
        <v>2.2388059701492536E-2</v>
      </c>
      <c r="P1487" s="8">
        <f>IFERROR(Table1[[#This Row],[pledged]]/Table1[[#This Row],[backers_count]],0)</f>
        <v>50</v>
      </c>
      <c r="Q1487" t="str">
        <f>LEFT(Table1[[#This Row],[Category and Sub-Category]],FIND("/",Table1[[#This Row],[Category and Sub-Category]])-1)</f>
        <v>publishing</v>
      </c>
      <c r="R1487" t="str">
        <f>RIGHT(Table1[[#This Row],[Category and Sub-Category]],LEN(Table1[[#This Row],[Category and Sub-Category]])-FIND("/",Table1[[#This Row],[Category and Sub-Category]]))</f>
        <v>fiction</v>
      </c>
      <c r="S1487" s="13">
        <f>(((Table1[[#This Row],[launched_at]]/60)/60)/24)+DATE(1970,1,1)</f>
        <v>42130.795983796299</v>
      </c>
      <c r="T1487" s="13">
        <f>(((Table1[[#This Row],[deadline]]/60)/60)/24)+DATE(1970,1,1)</f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Table1[[#This Row],[pledged]]/Table1[[#This Row],[goal]]</f>
        <v>2.3999999999999998E-3</v>
      </c>
      <c r="P1488" s="8">
        <f>IFERROR(Table1[[#This Row],[pledged]]/Table1[[#This Row],[backers_count]],0)</f>
        <v>16</v>
      </c>
      <c r="Q1488" t="str">
        <f>LEFT(Table1[[#This Row],[Category and Sub-Category]],FIND("/",Table1[[#This Row],[Category and Sub-Category]])-1)</f>
        <v>publishing</v>
      </c>
      <c r="R1488" t="str">
        <f>RIGHT(Table1[[#This Row],[Category and Sub-Category]],LEN(Table1[[#This Row],[Category and Sub-Category]])-FIND("/",Table1[[#This Row],[Category and Sub-Category]]))</f>
        <v>fiction</v>
      </c>
      <c r="S1488" s="13">
        <f>(((Table1[[#This Row],[launched_at]]/60)/60)/24)+DATE(1970,1,1)</f>
        <v>42032.168530092589</v>
      </c>
      <c r="T1488" s="13">
        <f>(((Table1[[#This Row],[deadline]]/60)/60)/24)+DATE(1970,1,1)</f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Table1[[#This Row],[pledged]]/Table1[[#This Row],[goal]]</f>
        <v>0</v>
      </c>
      <c r="P1489" s="8">
        <f>IFERROR(Table1[[#This Row],[pledged]]/Table1[[#This Row],[backers_count]],0)</f>
        <v>0</v>
      </c>
      <c r="Q1489" t="str">
        <f>LEFT(Table1[[#This Row],[Category and Sub-Category]],FIND("/",Table1[[#This Row],[Category and Sub-Category]])-1)</f>
        <v>publishing</v>
      </c>
      <c r="R1489" t="str">
        <f>RIGHT(Table1[[#This Row],[Category and Sub-Category]],LEN(Table1[[#This Row],[Category and Sub-Category]])-FIND("/",Table1[[#This Row],[Category and Sub-Category]]))</f>
        <v>fiction</v>
      </c>
      <c r="S1489" s="13">
        <f>(((Table1[[#This Row],[launched_at]]/60)/60)/24)+DATE(1970,1,1)</f>
        <v>42554.917488425926</v>
      </c>
      <c r="T1489" s="13">
        <f>(((Table1[[#This Row],[deadline]]/60)/60)/24)+DATE(1970,1,1)</f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Table1[[#This Row],[pledged]]/Table1[[#This Row],[goal]]</f>
        <v>2.4E-2</v>
      </c>
      <c r="P1490" s="8">
        <f>IFERROR(Table1[[#This Row],[pledged]]/Table1[[#This Row],[backers_count]],0)</f>
        <v>60</v>
      </c>
      <c r="Q1490" t="str">
        <f>LEFT(Table1[[#This Row],[Category and Sub-Category]],FIND("/",Table1[[#This Row],[Category and Sub-Category]])-1)</f>
        <v>publishing</v>
      </c>
      <c r="R1490" t="str">
        <f>RIGHT(Table1[[#This Row],[Category and Sub-Category]],LEN(Table1[[#This Row],[Category and Sub-Category]])-FIND("/",Table1[[#This Row],[Category and Sub-Category]]))</f>
        <v>fiction</v>
      </c>
      <c r="S1490" s="13">
        <f>(((Table1[[#This Row],[launched_at]]/60)/60)/24)+DATE(1970,1,1)</f>
        <v>41614.563194444447</v>
      </c>
      <c r="T1490" s="13">
        <f>(((Table1[[#This Row],[deadline]]/60)/60)/24)+DATE(1970,1,1)</f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Table1[[#This Row],[pledged]]/Table1[[#This Row],[goal]]</f>
        <v>0</v>
      </c>
      <c r="P1491" s="8">
        <f>IFERROR(Table1[[#This Row],[pledged]]/Table1[[#This Row],[backers_count]],0)</f>
        <v>0</v>
      </c>
      <c r="Q1491" t="str">
        <f>LEFT(Table1[[#This Row],[Category and Sub-Category]],FIND("/",Table1[[#This Row],[Category and Sub-Category]])-1)</f>
        <v>publishing</v>
      </c>
      <c r="R1491" t="str">
        <f>RIGHT(Table1[[#This Row],[Category and Sub-Category]],LEN(Table1[[#This Row],[Category and Sub-Category]])-FIND("/",Table1[[#This Row],[Category and Sub-Category]]))</f>
        <v>fiction</v>
      </c>
      <c r="S1491" s="13">
        <f>(((Table1[[#This Row],[launched_at]]/60)/60)/24)+DATE(1970,1,1)</f>
        <v>41198.611712962964</v>
      </c>
      <c r="T1491" s="13">
        <f>(((Table1[[#This Row],[deadline]]/60)/60)/24)+DATE(1970,1,1)</f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Table1[[#This Row],[pledged]]/Table1[[#This Row],[goal]]</f>
        <v>0.30862068965517242</v>
      </c>
      <c r="P1492" s="8">
        <f>IFERROR(Table1[[#This Row],[pledged]]/Table1[[#This Row],[backers_count]],0)</f>
        <v>47.10526315789474</v>
      </c>
      <c r="Q1492" t="str">
        <f>LEFT(Table1[[#This Row],[Category and Sub-Category]],FIND("/",Table1[[#This Row],[Category and Sub-Category]])-1)</f>
        <v>publishing</v>
      </c>
      <c r="R1492" t="str">
        <f>RIGHT(Table1[[#This Row],[Category and Sub-Category]],LEN(Table1[[#This Row],[Category and Sub-Category]])-FIND("/",Table1[[#This Row],[Category and Sub-Category]]))</f>
        <v>fiction</v>
      </c>
      <c r="S1492" s="13">
        <f>(((Table1[[#This Row],[launched_at]]/60)/60)/24)+DATE(1970,1,1)</f>
        <v>41520.561041666668</v>
      </c>
      <c r="T1492" s="13">
        <f>(((Table1[[#This Row],[deadline]]/60)/60)/24)+DATE(1970,1,1)</f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Table1[[#This Row],[pledged]]/Table1[[#This Row],[goal]]</f>
        <v>8.3333333333333329E-2</v>
      </c>
      <c r="P1493" s="8">
        <f>IFERROR(Table1[[#This Row],[pledged]]/Table1[[#This Row],[backers_count]],0)</f>
        <v>100</v>
      </c>
      <c r="Q1493" t="str">
        <f>LEFT(Table1[[#This Row],[Category and Sub-Category]],FIND("/",Table1[[#This Row],[Category and Sub-Category]])-1)</f>
        <v>publishing</v>
      </c>
      <c r="R1493" t="str">
        <f>RIGHT(Table1[[#This Row],[Category and Sub-Category]],LEN(Table1[[#This Row],[Category and Sub-Category]])-FIND("/",Table1[[#This Row],[Category and Sub-Category]]))</f>
        <v>fiction</v>
      </c>
      <c r="S1493" s="13">
        <f>(((Table1[[#This Row],[launched_at]]/60)/60)/24)+DATE(1970,1,1)</f>
        <v>41991.713460648149</v>
      </c>
      <c r="T1493" s="13">
        <f>(((Table1[[#This Row],[deadline]]/60)/60)/24)+DATE(1970,1,1)</f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Table1[[#This Row],[pledged]]/Table1[[#This Row],[goal]]</f>
        <v>7.4999999999999997E-3</v>
      </c>
      <c r="P1494" s="8">
        <f>IFERROR(Table1[[#This Row],[pledged]]/Table1[[#This Row],[backers_count]],0)</f>
        <v>15</v>
      </c>
      <c r="Q1494" t="str">
        <f>LEFT(Table1[[#This Row],[Category and Sub-Category]],FIND("/",Table1[[#This Row],[Category and Sub-Category]])-1)</f>
        <v>publishing</v>
      </c>
      <c r="R1494" t="str">
        <f>RIGHT(Table1[[#This Row],[Category and Sub-Category]],LEN(Table1[[#This Row],[Category and Sub-Category]])-FIND("/",Table1[[#This Row],[Category and Sub-Category]]))</f>
        <v>fiction</v>
      </c>
      <c r="S1494" s="13">
        <f>(((Table1[[#This Row],[launched_at]]/60)/60)/24)+DATE(1970,1,1)</f>
        <v>40682.884791666671</v>
      </c>
      <c r="T1494" s="13">
        <f>(((Table1[[#This Row],[deadline]]/60)/60)/24)+DATE(1970,1,1)</f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Table1[[#This Row],[pledged]]/Table1[[#This Row],[goal]]</f>
        <v>0</v>
      </c>
      <c r="P1495" s="8">
        <f>IFERROR(Table1[[#This Row],[pledged]]/Table1[[#This Row],[backers_count]],0)</f>
        <v>0</v>
      </c>
      <c r="Q1495" t="str">
        <f>LEFT(Table1[[#This Row],[Category and Sub-Category]],FIND("/",Table1[[#This Row],[Category and Sub-Category]])-1)</f>
        <v>publishing</v>
      </c>
      <c r="R1495" t="str">
        <f>RIGHT(Table1[[#This Row],[Category and Sub-Category]],LEN(Table1[[#This Row],[Category and Sub-Category]])-FIND("/",Table1[[#This Row],[Category and Sub-Category]]))</f>
        <v>fiction</v>
      </c>
      <c r="S1495" s="13">
        <f>(((Table1[[#This Row],[launched_at]]/60)/60)/24)+DATE(1970,1,1)</f>
        <v>41411.866608796299</v>
      </c>
      <c r="T1495" s="13">
        <f>(((Table1[[#This Row],[deadline]]/60)/60)/24)+DATE(1970,1,1)</f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Table1[[#This Row],[pledged]]/Table1[[#This Row],[goal]]</f>
        <v>8.8999999999999996E-2</v>
      </c>
      <c r="P1496" s="8">
        <f>IFERROR(Table1[[#This Row],[pledged]]/Table1[[#This Row],[backers_count]],0)</f>
        <v>40.454545454545453</v>
      </c>
      <c r="Q1496" t="str">
        <f>LEFT(Table1[[#This Row],[Category and Sub-Category]],FIND("/",Table1[[#This Row],[Category and Sub-Category]])-1)</f>
        <v>publishing</v>
      </c>
      <c r="R1496" t="str">
        <f>RIGHT(Table1[[#This Row],[Category and Sub-Category]],LEN(Table1[[#This Row],[Category and Sub-Category]])-FIND("/",Table1[[#This Row],[Category and Sub-Category]]))</f>
        <v>fiction</v>
      </c>
      <c r="S1496" s="13">
        <f>(((Table1[[#This Row],[launched_at]]/60)/60)/24)+DATE(1970,1,1)</f>
        <v>42067.722372685181</v>
      </c>
      <c r="T1496" s="13">
        <f>(((Table1[[#This Row],[deadline]]/60)/60)/24)+DATE(1970,1,1)</f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Table1[[#This Row],[pledged]]/Table1[[#This Row],[goal]]</f>
        <v>0</v>
      </c>
      <c r="P1497" s="8">
        <f>IFERROR(Table1[[#This Row],[pledged]]/Table1[[#This Row],[backers_count]],0)</f>
        <v>0</v>
      </c>
      <c r="Q1497" t="str">
        <f>LEFT(Table1[[#This Row],[Category and Sub-Category]],FIND("/",Table1[[#This Row],[Category and Sub-Category]])-1)</f>
        <v>publishing</v>
      </c>
      <c r="R1497" t="str">
        <f>RIGHT(Table1[[#This Row],[Category and Sub-Category]],LEN(Table1[[#This Row],[Category and Sub-Category]])-FIND("/",Table1[[#This Row],[Category and Sub-Category]]))</f>
        <v>fiction</v>
      </c>
      <c r="S1497" s="13">
        <f>(((Table1[[#This Row],[launched_at]]/60)/60)/24)+DATE(1970,1,1)</f>
        <v>40752.789710648147</v>
      </c>
      <c r="T1497" s="13">
        <f>(((Table1[[#This Row],[deadline]]/60)/60)/24)+DATE(1970,1,1)</f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Table1[[#This Row],[pledged]]/Table1[[#This Row],[goal]]</f>
        <v>0</v>
      </c>
      <c r="P1498" s="8">
        <f>IFERROR(Table1[[#This Row],[pledged]]/Table1[[#This Row],[backers_count]],0)</f>
        <v>0</v>
      </c>
      <c r="Q1498" t="str">
        <f>LEFT(Table1[[#This Row],[Category and Sub-Category]],FIND("/",Table1[[#This Row],[Category and Sub-Category]])-1)</f>
        <v>publishing</v>
      </c>
      <c r="R1498" t="str">
        <f>RIGHT(Table1[[#This Row],[Category and Sub-Category]],LEN(Table1[[#This Row],[Category and Sub-Category]])-FIND("/",Table1[[#This Row],[Category and Sub-Category]]))</f>
        <v>fiction</v>
      </c>
      <c r="S1498" s="13">
        <f>(((Table1[[#This Row],[launched_at]]/60)/60)/24)+DATE(1970,1,1)</f>
        <v>41838.475219907406</v>
      </c>
      <c r="T1498" s="13">
        <f>(((Table1[[#This Row],[deadline]]/60)/60)/24)+DATE(1970,1,1)</f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Table1[[#This Row],[pledged]]/Table1[[#This Row],[goal]]</f>
        <v>6.666666666666667E-5</v>
      </c>
      <c r="P1499" s="8">
        <f>IFERROR(Table1[[#This Row],[pledged]]/Table1[[#This Row],[backers_count]],0)</f>
        <v>1</v>
      </c>
      <c r="Q1499" t="str">
        <f>LEFT(Table1[[#This Row],[Category and Sub-Category]],FIND("/",Table1[[#This Row],[Category and Sub-Category]])-1)</f>
        <v>publishing</v>
      </c>
      <c r="R1499" t="str">
        <f>RIGHT(Table1[[#This Row],[Category and Sub-Category]],LEN(Table1[[#This Row],[Category and Sub-Category]])-FIND("/",Table1[[#This Row],[Category and Sub-Category]]))</f>
        <v>fiction</v>
      </c>
      <c r="S1499" s="13">
        <f>(((Table1[[#This Row],[launched_at]]/60)/60)/24)+DATE(1970,1,1)</f>
        <v>41444.64261574074</v>
      </c>
      <c r="T1499" s="13">
        <f>(((Table1[[#This Row],[deadline]]/60)/60)/24)+DATE(1970,1,1)</f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Table1[[#This Row],[pledged]]/Table1[[#This Row],[goal]]</f>
        <v>1.9E-2</v>
      </c>
      <c r="P1500" s="8">
        <f>IFERROR(Table1[[#This Row],[pledged]]/Table1[[#This Row],[backers_count]],0)</f>
        <v>19</v>
      </c>
      <c r="Q1500" t="str">
        <f>LEFT(Table1[[#This Row],[Category and Sub-Category]],FIND("/",Table1[[#This Row],[Category and Sub-Category]])-1)</f>
        <v>publishing</v>
      </c>
      <c r="R1500" t="str">
        <f>RIGHT(Table1[[#This Row],[Category and Sub-Category]],LEN(Table1[[#This Row],[Category and Sub-Category]])-FIND("/",Table1[[#This Row],[Category and Sub-Category]]))</f>
        <v>fiction</v>
      </c>
      <c r="S1500" s="13">
        <f>(((Table1[[#This Row],[launched_at]]/60)/60)/24)+DATE(1970,1,1)</f>
        <v>41840.983541666668</v>
      </c>
      <c r="T1500" s="13">
        <f>(((Table1[[#This Row],[deadline]]/60)/60)/24)+DATE(1970,1,1)</f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Table1[[#This Row],[pledged]]/Table1[[#This Row],[goal]]</f>
        <v>2.5000000000000001E-3</v>
      </c>
      <c r="P1501" s="8">
        <f>IFERROR(Table1[[#This Row],[pledged]]/Table1[[#This Row],[backers_count]],0)</f>
        <v>5</v>
      </c>
      <c r="Q1501" t="str">
        <f>LEFT(Table1[[#This Row],[Category and Sub-Category]],FIND("/",Table1[[#This Row],[Category and Sub-Category]])-1)</f>
        <v>publishing</v>
      </c>
      <c r="R1501" t="str">
        <f>RIGHT(Table1[[#This Row],[Category and Sub-Category]],LEN(Table1[[#This Row],[Category and Sub-Category]])-FIND("/",Table1[[#This Row],[Category and Sub-Category]]))</f>
        <v>fiction</v>
      </c>
      <c r="S1501" s="13">
        <f>(((Table1[[#This Row],[launched_at]]/60)/60)/24)+DATE(1970,1,1)</f>
        <v>42527.007326388892</v>
      </c>
      <c r="T1501" s="13">
        <f>(((Table1[[#This Row],[deadline]]/60)/60)/24)+DATE(1970,1,1)</f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Table1[[#This Row],[pledged]]/Table1[[#This Row],[goal]]</f>
        <v>0.25035714285714283</v>
      </c>
      <c r="P1502" s="8">
        <f>IFERROR(Table1[[#This Row],[pledged]]/Table1[[#This Row],[backers_count]],0)</f>
        <v>46.733333333333334</v>
      </c>
      <c r="Q1502" t="str">
        <f>LEFT(Table1[[#This Row],[Category and Sub-Category]],FIND("/",Table1[[#This Row],[Category and Sub-Category]])-1)</f>
        <v>publishing</v>
      </c>
      <c r="R1502" t="str">
        <f>RIGHT(Table1[[#This Row],[Category and Sub-Category]],LEN(Table1[[#This Row],[Category and Sub-Category]])-FIND("/",Table1[[#This Row],[Category and Sub-Category]]))</f>
        <v>fiction</v>
      </c>
      <c r="S1502" s="13">
        <f>(((Table1[[#This Row],[launched_at]]/60)/60)/24)+DATE(1970,1,1)</f>
        <v>41365.904594907406</v>
      </c>
      <c r="T1502" s="13">
        <f>(((Table1[[#This Row],[deadline]]/60)/60)/24)+DATE(1970,1,1)</f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Table1[[#This Row],[pledged]]/Table1[[#This Row],[goal]]</f>
        <v>1.6633076923076924</v>
      </c>
      <c r="P1503" s="8">
        <f>IFERROR(Table1[[#This Row],[pledged]]/Table1[[#This Row],[backers_count]],0)</f>
        <v>97.731073446327684</v>
      </c>
      <c r="Q1503" t="str">
        <f>LEFT(Table1[[#This Row],[Category and Sub-Category]],FIND("/",Table1[[#This Row],[Category and Sub-Category]])-1)</f>
        <v>photography</v>
      </c>
      <c r="R1503" t="str">
        <f>RIGHT(Table1[[#This Row],[Category and Sub-Category]],LEN(Table1[[#This Row],[Category and Sub-Category]])-FIND("/",Table1[[#This Row],[Category and Sub-Category]]))</f>
        <v>photobooks</v>
      </c>
      <c r="S1503" s="13">
        <f>(((Table1[[#This Row],[launched_at]]/60)/60)/24)+DATE(1970,1,1)</f>
        <v>42163.583599537036</v>
      </c>
      <c r="T1503" s="13">
        <f>(((Table1[[#This Row],[deadline]]/60)/60)/24)+DATE(1970,1,1)</f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Table1[[#This Row],[pledged]]/Table1[[#This Row],[goal]]</f>
        <v>1.0144545454545455</v>
      </c>
      <c r="P1504" s="8">
        <f>IFERROR(Table1[[#This Row],[pledged]]/Table1[[#This Row],[backers_count]],0)</f>
        <v>67.835866261398181</v>
      </c>
      <c r="Q1504" t="str">
        <f>LEFT(Table1[[#This Row],[Category and Sub-Category]],FIND("/",Table1[[#This Row],[Category and Sub-Category]])-1)</f>
        <v>photography</v>
      </c>
      <c r="R1504" t="str">
        <f>RIGHT(Table1[[#This Row],[Category and Sub-Category]],LEN(Table1[[#This Row],[Category and Sub-Category]])-FIND("/",Table1[[#This Row],[Category and Sub-Category]]))</f>
        <v>photobooks</v>
      </c>
      <c r="S1504" s="13">
        <f>(((Table1[[#This Row],[launched_at]]/60)/60)/24)+DATE(1970,1,1)</f>
        <v>42426.542592592596</v>
      </c>
      <c r="T1504" s="13">
        <f>(((Table1[[#This Row],[deadline]]/60)/60)/24)+DATE(1970,1,1)</f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Table1[[#This Row],[pledged]]/Table1[[#This Row],[goal]]</f>
        <v>1.0789146666666667</v>
      </c>
      <c r="P1505" s="8">
        <f>IFERROR(Table1[[#This Row],[pledged]]/Table1[[#This Row],[backers_count]],0)</f>
        <v>56.98492957746479</v>
      </c>
      <c r="Q1505" t="str">
        <f>LEFT(Table1[[#This Row],[Category and Sub-Category]],FIND("/",Table1[[#This Row],[Category and Sub-Category]])-1)</f>
        <v>photography</v>
      </c>
      <c r="R1505" t="str">
        <f>RIGHT(Table1[[#This Row],[Category and Sub-Category]],LEN(Table1[[#This Row],[Category and Sub-Category]])-FIND("/",Table1[[#This Row],[Category and Sub-Category]]))</f>
        <v>photobooks</v>
      </c>
      <c r="S1505" s="13">
        <f>(((Table1[[#This Row],[launched_at]]/60)/60)/24)+DATE(1970,1,1)</f>
        <v>42606.347233796296</v>
      </c>
      <c r="T1505" s="13">
        <f>(((Table1[[#This Row],[deadline]]/60)/60)/24)+DATE(1970,1,1)</f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Table1[[#This Row],[pledged]]/Table1[[#This Row],[goal]]</f>
        <v>2.7793846153846156</v>
      </c>
      <c r="P1506" s="8">
        <f>IFERROR(Table1[[#This Row],[pledged]]/Table1[[#This Row],[backers_count]],0)</f>
        <v>67.159851301115239</v>
      </c>
      <c r="Q1506" t="str">
        <f>LEFT(Table1[[#This Row],[Category and Sub-Category]],FIND("/",Table1[[#This Row],[Category and Sub-Category]])-1)</f>
        <v>photography</v>
      </c>
      <c r="R1506" t="str">
        <f>RIGHT(Table1[[#This Row],[Category and Sub-Category]],LEN(Table1[[#This Row],[Category and Sub-Category]])-FIND("/",Table1[[#This Row],[Category and Sub-Category]]))</f>
        <v>photobooks</v>
      </c>
      <c r="S1506" s="13">
        <f>(((Table1[[#This Row],[launched_at]]/60)/60)/24)+DATE(1970,1,1)</f>
        <v>41772.657685185186</v>
      </c>
      <c r="T1506" s="13">
        <f>(((Table1[[#This Row],[deadline]]/60)/60)/24)+DATE(1970,1,1)</f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Table1[[#This Row],[pledged]]/Table1[[#This Row],[goal]]</f>
        <v>1.0358125</v>
      </c>
      <c r="P1507" s="8">
        <f>IFERROR(Table1[[#This Row],[pledged]]/Table1[[#This Row],[backers_count]],0)</f>
        <v>48.037681159420288</v>
      </c>
      <c r="Q1507" t="str">
        <f>LEFT(Table1[[#This Row],[Category and Sub-Category]],FIND("/",Table1[[#This Row],[Category and Sub-Category]])-1)</f>
        <v>photography</v>
      </c>
      <c r="R1507" t="str">
        <f>RIGHT(Table1[[#This Row],[Category and Sub-Category]],LEN(Table1[[#This Row],[Category and Sub-Category]])-FIND("/",Table1[[#This Row],[Category and Sub-Category]]))</f>
        <v>photobooks</v>
      </c>
      <c r="S1507" s="13">
        <f>(((Table1[[#This Row],[launched_at]]/60)/60)/24)+DATE(1970,1,1)</f>
        <v>42414.44332175926</v>
      </c>
      <c r="T1507" s="13">
        <f>(((Table1[[#This Row],[deadline]]/60)/60)/24)+DATE(1970,1,1)</f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Table1[[#This Row],[pledged]]/Table1[[#This Row],[goal]]</f>
        <v>1.1140000000000001</v>
      </c>
      <c r="P1508" s="8">
        <f>IFERROR(Table1[[#This Row],[pledged]]/Table1[[#This Row],[backers_count]],0)</f>
        <v>38.860465116279073</v>
      </c>
      <c r="Q1508" t="str">
        <f>LEFT(Table1[[#This Row],[Category and Sub-Category]],FIND("/",Table1[[#This Row],[Category and Sub-Category]])-1)</f>
        <v>photography</v>
      </c>
      <c r="R1508" t="str">
        <f>RIGHT(Table1[[#This Row],[Category and Sub-Category]],LEN(Table1[[#This Row],[Category and Sub-Category]])-FIND("/",Table1[[#This Row],[Category and Sub-Category]]))</f>
        <v>photobooks</v>
      </c>
      <c r="S1508" s="13">
        <f>(((Table1[[#This Row],[launched_at]]/60)/60)/24)+DATE(1970,1,1)</f>
        <v>41814.785925925928</v>
      </c>
      <c r="T1508" s="13">
        <f>(((Table1[[#This Row],[deadline]]/60)/60)/24)+DATE(1970,1,1)</f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Table1[[#This Row],[pledged]]/Table1[[#This Row],[goal]]</f>
        <v>2.15</v>
      </c>
      <c r="P1509" s="8">
        <f>IFERROR(Table1[[#This Row],[pledged]]/Table1[[#This Row],[backers_count]],0)</f>
        <v>78.181818181818187</v>
      </c>
      <c r="Q1509" t="str">
        <f>LEFT(Table1[[#This Row],[Category and Sub-Category]],FIND("/",Table1[[#This Row],[Category and Sub-Category]])-1)</f>
        <v>photography</v>
      </c>
      <c r="R1509" t="str">
        <f>RIGHT(Table1[[#This Row],[Category and Sub-Category]],LEN(Table1[[#This Row],[Category and Sub-Category]])-FIND("/",Table1[[#This Row],[Category and Sub-Category]]))</f>
        <v>photobooks</v>
      </c>
      <c r="S1509" s="13">
        <f>(((Table1[[#This Row],[launched_at]]/60)/60)/24)+DATE(1970,1,1)</f>
        <v>40254.450335648151</v>
      </c>
      <c r="T1509" s="13">
        <f>(((Table1[[#This Row],[deadline]]/60)/60)/24)+DATE(1970,1,1)</f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Table1[[#This Row],[pledged]]/Table1[[#This Row],[goal]]</f>
        <v>1.1076216216216217</v>
      </c>
      <c r="P1510" s="8">
        <f>IFERROR(Table1[[#This Row],[pledged]]/Table1[[#This Row],[backers_count]],0)</f>
        <v>97.113744075829388</v>
      </c>
      <c r="Q1510" t="str">
        <f>LEFT(Table1[[#This Row],[Category and Sub-Category]],FIND("/",Table1[[#This Row],[Category and Sub-Category]])-1)</f>
        <v>photography</v>
      </c>
      <c r="R1510" t="str">
        <f>RIGHT(Table1[[#This Row],[Category and Sub-Category]],LEN(Table1[[#This Row],[Category and Sub-Category]])-FIND("/",Table1[[#This Row],[Category and Sub-Category]]))</f>
        <v>photobooks</v>
      </c>
      <c r="S1510" s="13">
        <f>(((Table1[[#This Row],[launched_at]]/60)/60)/24)+DATE(1970,1,1)</f>
        <v>41786.614363425928</v>
      </c>
      <c r="T1510" s="13">
        <f>(((Table1[[#This Row],[deadline]]/60)/60)/24)+DATE(1970,1,1)</f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Table1[[#This Row],[pledged]]/Table1[[#This Row],[goal]]</f>
        <v>1.2364125714285714</v>
      </c>
      <c r="P1511" s="8">
        <f>IFERROR(Table1[[#This Row],[pledged]]/Table1[[#This Row],[backers_count]],0)</f>
        <v>110.39397959183674</v>
      </c>
      <c r="Q1511" t="str">
        <f>LEFT(Table1[[#This Row],[Category and Sub-Category]],FIND("/",Table1[[#This Row],[Category and Sub-Category]])-1)</f>
        <v>photography</v>
      </c>
      <c r="R1511" t="str">
        <f>RIGHT(Table1[[#This Row],[Category and Sub-Category]],LEN(Table1[[#This Row],[Category and Sub-Category]])-FIND("/",Table1[[#This Row],[Category and Sub-Category]]))</f>
        <v>photobooks</v>
      </c>
      <c r="S1511" s="13">
        <f>(((Table1[[#This Row],[launched_at]]/60)/60)/24)+DATE(1970,1,1)</f>
        <v>42751.533391203702</v>
      </c>
      <c r="T1511" s="13">
        <f>(((Table1[[#This Row],[deadline]]/60)/60)/24)+DATE(1970,1,1)</f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Table1[[#This Row],[pledged]]/Table1[[#This Row],[goal]]</f>
        <v>1.0103500000000001</v>
      </c>
      <c r="P1512" s="8">
        <f>IFERROR(Table1[[#This Row],[pledged]]/Table1[[#This Row],[backers_count]],0)</f>
        <v>39.91506172839506</v>
      </c>
      <c r="Q1512" t="str">
        <f>LEFT(Table1[[#This Row],[Category and Sub-Category]],FIND("/",Table1[[#This Row],[Category and Sub-Category]])-1)</f>
        <v>photography</v>
      </c>
      <c r="R1512" t="str">
        <f>RIGHT(Table1[[#This Row],[Category and Sub-Category]],LEN(Table1[[#This Row],[Category and Sub-Category]])-FIND("/",Table1[[#This Row],[Category and Sub-Category]]))</f>
        <v>photobooks</v>
      </c>
      <c r="S1512" s="13">
        <f>(((Table1[[#This Row],[launched_at]]/60)/60)/24)+DATE(1970,1,1)</f>
        <v>41809.385162037033</v>
      </c>
      <c r="T1512" s="13">
        <f>(((Table1[[#This Row],[deadline]]/60)/60)/24)+DATE(1970,1,1)</f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Table1[[#This Row],[pledged]]/Table1[[#This Row],[goal]]</f>
        <v>1.1179285714285714</v>
      </c>
      <c r="P1513" s="8">
        <f>IFERROR(Table1[[#This Row],[pledged]]/Table1[[#This Row],[backers_count]],0)</f>
        <v>75.975728155339809</v>
      </c>
      <c r="Q1513" t="str">
        <f>LEFT(Table1[[#This Row],[Category and Sub-Category]],FIND("/",Table1[[#This Row],[Category and Sub-Category]])-1)</f>
        <v>photography</v>
      </c>
      <c r="R1513" t="str">
        <f>RIGHT(Table1[[#This Row],[Category and Sub-Category]],LEN(Table1[[#This Row],[Category and Sub-Category]])-FIND("/",Table1[[#This Row],[Category and Sub-Category]]))</f>
        <v>photobooks</v>
      </c>
      <c r="S1513" s="13">
        <f>(((Table1[[#This Row],[launched_at]]/60)/60)/24)+DATE(1970,1,1)</f>
        <v>42296.583379629628</v>
      </c>
      <c r="T1513" s="13">
        <f>(((Table1[[#This Row],[deadline]]/60)/60)/24)+DATE(1970,1,1)</f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Table1[[#This Row],[pledged]]/Table1[[#This Row],[goal]]</f>
        <v>5.5877142857142861</v>
      </c>
      <c r="P1514" s="8">
        <f>IFERROR(Table1[[#This Row],[pledged]]/Table1[[#This Row],[backers_count]],0)</f>
        <v>58.379104477611939</v>
      </c>
      <c r="Q1514" t="str">
        <f>LEFT(Table1[[#This Row],[Category and Sub-Category]],FIND("/",Table1[[#This Row],[Category and Sub-Category]])-1)</f>
        <v>photography</v>
      </c>
      <c r="R1514" t="str">
        <f>RIGHT(Table1[[#This Row],[Category and Sub-Category]],LEN(Table1[[#This Row],[Category and Sub-Category]])-FIND("/",Table1[[#This Row],[Category and Sub-Category]]))</f>
        <v>photobooks</v>
      </c>
      <c r="S1514" s="13">
        <f>(((Table1[[#This Row],[launched_at]]/60)/60)/24)+DATE(1970,1,1)</f>
        <v>42741.684479166666</v>
      </c>
      <c r="T1514" s="13">
        <f>(((Table1[[#This Row],[deadline]]/60)/60)/24)+DATE(1970,1,1)</f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Table1[[#This Row],[pledged]]/Table1[[#This Row],[goal]]</f>
        <v>1.5001875</v>
      </c>
      <c r="P1515" s="8">
        <f>IFERROR(Table1[[#This Row],[pledged]]/Table1[[#This Row],[backers_count]],0)</f>
        <v>55.82093023255814</v>
      </c>
      <c r="Q1515" t="str">
        <f>LEFT(Table1[[#This Row],[Category and Sub-Category]],FIND("/",Table1[[#This Row],[Category and Sub-Category]])-1)</f>
        <v>photography</v>
      </c>
      <c r="R1515" t="str">
        <f>RIGHT(Table1[[#This Row],[Category and Sub-Category]],LEN(Table1[[#This Row],[Category and Sub-Category]])-FIND("/",Table1[[#This Row],[Category and Sub-Category]]))</f>
        <v>photobooks</v>
      </c>
      <c r="S1515" s="13">
        <f>(((Table1[[#This Row],[launched_at]]/60)/60)/24)+DATE(1970,1,1)</f>
        <v>41806.637337962966</v>
      </c>
      <c r="T1515" s="13">
        <f>(((Table1[[#This Row],[deadline]]/60)/60)/24)+DATE(1970,1,1)</f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Table1[[#This Row],[pledged]]/Table1[[#This Row],[goal]]</f>
        <v>1.0647599999999999</v>
      </c>
      <c r="P1516" s="8">
        <f>IFERROR(Table1[[#This Row],[pledged]]/Table1[[#This Row],[backers_count]],0)</f>
        <v>151.24431818181819</v>
      </c>
      <c r="Q1516" t="str">
        <f>LEFT(Table1[[#This Row],[Category and Sub-Category]],FIND("/",Table1[[#This Row],[Category and Sub-Category]])-1)</f>
        <v>photography</v>
      </c>
      <c r="R1516" t="str">
        <f>RIGHT(Table1[[#This Row],[Category and Sub-Category]],LEN(Table1[[#This Row],[Category and Sub-Category]])-FIND("/",Table1[[#This Row],[Category and Sub-Category]]))</f>
        <v>photobooks</v>
      </c>
      <c r="S1516" s="13">
        <f>(((Table1[[#This Row],[launched_at]]/60)/60)/24)+DATE(1970,1,1)</f>
        <v>42234.597685185188</v>
      </c>
      <c r="T1516" s="13">
        <f>(((Table1[[#This Row],[deadline]]/60)/60)/24)+DATE(1970,1,1)</f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Table1[[#This Row],[pledged]]/Table1[[#This Row],[goal]]</f>
        <v>1.57189</v>
      </c>
      <c r="P1517" s="8">
        <f>IFERROR(Table1[[#This Row],[pledged]]/Table1[[#This Row],[backers_count]],0)</f>
        <v>849.67027027027029</v>
      </c>
      <c r="Q1517" t="str">
        <f>LEFT(Table1[[#This Row],[Category and Sub-Category]],FIND("/",Table1[[#This Row],[Category and Sub-Category]])-1)</f>
        <v>photography</v>
      </c>
      <c r="R1517" t="str">
        <f>RIGHT(Table1[[#This Row],[Category and Sub-Category]],LEN(Table1[[#This Row],[Category and Sub-Category]])-FIND("/",Table1[[#This Row],[Category and Sub-Category]]))</f>
        <v>photobooks</v>
      </c>
      <c r="S1517" s="13">
        <f>(((Table1[[#This Row],[launched_at]]/60)/60)/24)+DATE(1970,1,1)</f>
        <v>42415.253437499996</v>
      </c>
      <c r="T1517" s="13">
        <f>(((Table1[[#This Row],[deadline]]/60)/60)/24)+DATE(1970,1,1)</f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Table1[[#This Row],[pledged]]/Table1[[#This Row],[goal]]</f>
        <v>1.0865882352941176</v>
      </c>
      <c r="P1518" s="8">
        <f>IFERROR(Table1[[#This Row],[pledged]]/Table1[[#This Row],[backers_count]],0)</f>
        <v>159.24137931034483</v>
      </c>
      <c r="Q1518" t="str">
        <f>LEFT(Table1[[#This Row],[Category and Sub-Category]],FIND("/",Table1[[#This Row],[Category and Sub-Category]])-1)</f>
        <v>photography</v>
      </c>
      <c r="R1518" t="str">
        <f>RIGHT(Table1[[#This Row],[Category and Sub-Category]],LEN(Table1[[#This Row],[Category and Sub-Category]])-FIND("/",Table1[[#This Row],[Category and Sub-Category]]))</f>
        <v>photobooks</v>
      </c>
      <c r="S1518" s="13">
        <f>(((Table1[[#This Row],[launched_at]]/60)/60)/24)+DATE(1970,1,1)</f>
        <v>42619.466342592597</v>
      </c>
      <c r="T1518" s="13">
        <f>(((Table1[[#This Row],[deadline]]/60)/60)/24)+DATE(1970,1,1)</f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Table1[[#This Row],[pledged]]/Table1[[#This Row],[goal]]</f>
        <v>1.6197999999999999</v>
      </c>
      <c r="P1519" s="8">
        <f>IFERROR(Table1[[#This Row],[pledged]]/Table1[[#This Row],[backers_count]],0)</f>
        <v>39.507317073170732</v>
      </c>
      <c r="Q1519" t="str">
        <f>LEFT(Table1[[#This Row],[Category and Sub-Category]],FIND("/",Table1[[#This Row],[Category and Sub-Category]])-1)</f>
        <v>photography</v>
      </c>
      <c r="R1519" t="str">
        <f>RIGHT(Table1[[#This Row],[Category and Sub-Category]],LEN(Table1[[#This Row],[Category and Sub-Category]])-FIND("/",Table1[[#This Row],[Category and Sub-Category]]))</f>
        <v>photobooks</v>
      </c>
      <c r="S1519" s="13">
        <f>(((Table1[[#This Row],[launched_at]]/60)/60)/24)+DATE(1970,1,1)</f>
        <v>41948.56658564815</v>
      </c>
      <c r="T1519" s="13">
        <f>(((Table1[[#This Row],[deadline]]/60)/60)/24)+DATE(1970,1,1)</f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Table1[[#This Row],[pledged]]/Table1[[#This Row],[goal]]</f>
        <v>2.0536666666666665</v>
      </c>
      <c r="P1520" s="8">
        <f>IFERROR(Table1[[#This Row],[pledged]]/Table1[[#This Row],[backers_count]],0)</f>
        <v>130.52966101694915</v>
      </c>
      <c r="Q1520" t="str">
        <f>LEFT(Table1[[#This Row],[Category and Sub-Category]],FIND("/",Table1[[#This Row],[Category and Sub-Category]])-1)</f>
        <v>photography</v>
      </c>
      <c r="R1520" t="str">
        <f>RIGHT(Table1[[#This Row],[Category and Sub-Category]],LEN(Table1[[#This Row],[Category and Sub-Category]])-FIND("/",Table1[[#This Row],[Category and Sub-Category]]))</f>
        <v>photobooks</v>
      </c>
      <c r="S1520" s="13">
        <f>(((Table1[[#This Row],[launched_at]]/60)/60)/24)+DATE(1970,1,1)</f>
        <v>41760.8200462963</v>
      </c>
      <c r="T1520" s="13">
        <f>(((Table1[[#This Row],[deadline]]/60)/60)/24)+DATE(1970,1,1)</f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Table1[[#This Row],[pledged]]/Table1[[#This Row],[goal]]</f>
        <v>1.033638888888889</v>
      </c>
      <c r="P1521" s="8">
        <f>IFERROR(Table1[[#This Row],[pledged]]/Table1[[#This Row],[backers_count]],0)</f>
        <v>64.156896551724131</v>
      </c>
      <c r="Q1521" t="str">
        <f>LEFT(Table1[[#This Row],[Category and Sub-Category]],FIND("/",Table1[[#This Row],[Category and Sub-Category]])-1)</f>
        <v>photography</v>
      </c>
      <c r="R1521" t="str">
        <f>RIGHT(Table1[[#This Row],[Category and Sub-Category]],LEN(Table1[[#This Row],[Category and Sub-Category]])-FIND("/",Table1[[#This Row],[Category and Sub-Category]]))</f>
        <v>photobooks</v>
      </c>
      <c r="S1521" s="13">
        <f>(((Table1[[#This Row],[launched_at]]/60)/60)/24)+DATE(1970,1,1)</f>
        <v>41782.741701388892</v>
      </c>
      <c r="T1521" s="13">
        <f>(((Table1[[#This Row],[deadline]]/60)/60)/24)+DATE(1970,1,1)</f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Table1[[#This Row],[pledged]]/Table1[[#This Row],[goal]]</f>
        <v>1.0347222222222223</v>
      </c>
      <c r="P1522" s="8">
        <f>IFERROR(Table1[[#This Row],[pledged]]/Table1[[#This Row],[backers_count]],0)</f>
        <v>111.52694610778443</v>
      </c>
      <c r="Q1522" t="str">
        <f>LEFT(Table1[[#This Row],[Category and Sub-Category]],FIND("/",Table1[[#This Row],[Category and Sub-Category]])-1)</f>
        <v>photography</v>
      </c>
      <c r="R1522" t="str">
        <f>RIGHT(Table1[[#This Row],[Category and Sub-Category]],LEN(Table1[[#This Row],[Category and Sub-Category]])-FIND("/",Table1[[#This Row],[Category and Sub-Category]]))</f>
        <v>photobooks</v>
      </c>
      <c r="S1522" s="13">
        <f>(((Table1[[#This Row],[launched_at]]/60)/60)/24)+DATE(1970,1,1)</f>
        <v>41955.857789351852</v>
      </c>
      <c r="T1522" s="13">
        <f>(((Table1[[#This Row],[deadline]]/60)/60)/24)+DATE(1970,1,1)</f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Table1[[#This Row],[pledged]]/Table1[[#This Row],[goal]]</f>
        <v>1.0681333333333334</v>
      </c>
      <c r="P1523" s="8">
        <f>IFERROR(Table1[[#This Row],[pledged]]/Table1[[#This Row],[backers_count]],0)</f>
        <v>170.44680851063831</v>
      </c>
      <c r="Q1523" t="str">
        <f>LEFT(Table1[[#This Row],[Category and Sub-Category]],FIND("/",Table1[[#This Row],[Category and Sub-Category]])-1)</f>
        <v>photography</v>
      </c>
      <c r="R1523" t="str">
        <f>RIGHT(Table1[[#This Row],[Category and Sub-Category]],LEN(Table1[[#This Row],[Category and Sub-Category]])-FIND("/",Table1[[#This Row],[Category and Sub-Category]]))</f>
        <v>photobooks</v>
      </c>
      <c r="S1523" s="13">
        <f>(((Table1[[#This Row],[launched_at]]/60)/60)/24)+DATE(1970,1,1)</f>
        <v>42493.167719907404</v>
      </c>
      <c r="T1523" s="13">
        <f>(((Table1[[#This Row],[deadline]]/60)/60)/24)+DATE(1970,1,1)</f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Table1[[#This Row],[pledged]]/Table1[[#This Row],[goal]]</f>
        <v>1.3896574712643677</v>
      </c>
      <c r="P1524" s="8">
        <f>IFERROR(Table1[[#This Row],[pledged]]/Table1[[#This Row],[backers_count]],0)</f>
        <v>133.7391592920354</v>
      </c>
      <c r="Q1524" t="str">
        <f>LEFT(Table1[[#This Row],[Category and Sub-Category]],FIND("/",Table1[[#This Row],[Category and Sub-Category]])-1)</f>
        <v>photography</v>
      </c>
      <c r="R1524" t="str">
        <f>RIGHT(Table1[[#This Row],[Category and Sub-Category]],LEN(Table1[[#This Row],[Category and Sub-Category]])-FIND("/",Table1[[#This Row],[Category and Sub-Category]]))</f>
        <v>photobooks</v>
      </c>
      <c r="S1524" s="13">
        <f>(((Table1[[#This Row],[launched_at]]/60)/60)/24)+DATE(1970,1,1)</f>
        <v>41899.830312500002</v>
      </c>
      <c r="T1524" s="13">
        <f>(((Table1[[#This Row],[deadline]]/60)/60)/24)+DATE(1970,1,1)</f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Table1[[#This Row],[pledged]]/Table1[[#This Row],[goal]]</f>
        <v>1.2484324324324325</v>
      </c>
      <c r="P1525" s="8">
        <f>IFERROR(Table1[[#This Row],[pledged]]/Table1[[#This Row],[backers_count]],0)</f>
        <v>95.834024896265561</v>
      </c>
      <c r="Q1525" t="str">
        <f>LEFT(Table1[[#This Row],[Category and Sub-Category]],FIND("/",Table1[[#This Row],[Category and Sub-Category]])-1)</f>
        <v>photography</v>
      </c>
      <c r="R1525" t="str">
        <f>RIGHT(Table1[[#This Row],[Category and Sub-Category]],LEN(Table1[[#This Row],[Category and Sub-Category]])-FIND("/",Table1[[#This Row],[Category and Sub-Category]]))</f>
        <v>photobooks</v>
      </c>
      <c r="S1525" s="13">
        <f>(((Table1[[#This Row],[launched_at]]/60)/60)/24)+DATE(1970,1,1)</f>
        <v>41964.751342592594</v>
      </c>
      <c r="T1525" s="13">
        <f>(((Table1[[#This Row],[deadline]]/60)/60)/24)+DATE(1970,1,1)</f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Table1[[#This Row],[pledged]]/Table1[[#This Row],[goal]]</f>
        <v>2.0699999999999998</v>
      </c>
      <c r="P1526" s="8">
        <f>IFERROR(Table1[[#This Row],[pledged]]/Table1[[#This Row],[backers_count]],0)</f>
        <v>221.78571428571428</v>
      </c>
      <c r="Q1526" t="str">
        <f>LEFT(Table1[[#This Row],[Category and Sub-Category]],FIND("/",Table1[[#This Row],[Category and Sub-Category]])-1)</f>
        <v>photography</v>
      </c>
      <c r="R1526" t="str">
        <f>RIGHT(Table1[[#This Row],[Category and Sub-Category]],LEN(Table1[[#This Row],[Category and Sub-Category]])-FIND("/",Table1[[#This Row],[Category and Sub-Category]]))</f>
        <v>photobooks</v>
      </c>
      <c r="S1526" s="13">
        <f>(((Table1[[#This Row],[launched_at]]/60)/60)/24)+DATE(1970,1,1)</f>
        <v>42756.501041666663</v>
      </c>
      <c r="T1526" s="13">
        <f>(((Table1[[#This Row],[deadline]]/60)/60)/24)+DATE(1970,1,1)</f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Table1[[#This Row],[pledged]]/Table1[[#This Row],[goal]]</f>
        <v>1.7400576923076922</v>
      </c>
      <c r="P1527" s="8">
        <f>IFERROR(Table1[[#This Row],[pledged]]/Table1[[#This Row],[backers_count]],0)</f>
        <v>32.315357142857138</v>
      </c>
      <c r="Q1527" t="str">
        <f>LEFT(Table1[[#This Row],[Category and Sub-Category]],FIND("/",Table1[[#This Row],[Category and Sub-Category]])-1)</f>
        <v>photography</v>
      </c>
      <c r="R1527" t="str">
        <f>RIGHT(Table1[[#This Row],[Category and Sub-Category]],LEN(Table1[[#This Row],[Category and Sub-Category]])-FIND("/",Table1[[#This Row],[Category and Sub-Category]]))</f>
        <v>photobooks</v>
      </c>
      <c r="S1527" s="13">
        <f>(((Table1[[#This Row],[launched_at]]/60)/60)/24)+DATE(1970,1,1)</f>
        <v>42570.702986111108</v>
      </c>
      <c r="T1527" s="13">
        <f>(((Table1[[#This Row],[deadline]]/60)/60)/24)+DATE(1970,1,1)</f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Table1[[#This Row],[pledged]]/Table1[[#This Row],[goal]]</f>
        <v>1.2032608695652174</v>
      </c>
      <c r="P1528" s="8">
        <f>IFERROR(Table1[[#This Row],[pledged]]/Table1[[#This Row],[backers_count]],0)</f>
        <v>98.839285714285708</v>
      </c>
      <c r="Q1528" t="str">
        <f>LEFT(Table1[[#This Row],[Category and Sub-Category]],FIND("/",Table1[[#This Row],[Category and Sub-Category]])-1)</f>
        <v>photography</v>
      </c>
      <c r="R1528" t="str">
        <f>RIGHT(Table1[[#This Row],[Category and Sub-Category]],LEN(Table1[[#This Row],[Category and Sub-Category]])-FIND("/",Table1[[#This Row],[Category and Sub-Category]]))</f>
        <v>photobooks</v>
      </c>
      <c r="S1528" s="13">
        <f>(((Table1[[#This Row],[launched_at]]/60)/60)/24)+DATE(1970,1,1)</f>
        <v>42339.276006944448</v>
      </c>
      <c r="T1528" s="13">
        <f>(((Table1[[#This Row],[deadline]]/60)/60)/24)+DATE(1970,1,1)</f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Table1[[#This Row],[pledged]]/Table1[[#This Row],[goal]]</f>
        <v>1.1044428571428573</v>
      </c>
      <c r="P1529" s="8">
        <f>IFERROR(Table1[[#This Row],[pledged]]/Table1[[#This Row],[backers_count]],0)</f>
        <v>55.222142857142863</v>
      </c>
      <c r="Q1529" t="str">
        <f>LEFT(Table1[[#This Row],[Category and Sub-Category]],FIND("/",Table1[[#This Row],[Category and Sub-Category]])-1)</f>
        <v>photography</v>
      </c>
      <c r="R1529" t="str">
        <f>RIGHT(Table1[[#This Row],[Category and Sub-Category]],LEN(Table1[[#This Row],[Category and Sub-Category]])-FIND("/",Table1[[#This Row],[Category and Sub-Category]]))</f>
        <v>photobooks</v>
      </c>
      <c r="S1529" s="13">
        <f>(((Table1[[#This Row],[launched_at]]/60)/60)/24)+DATE(1970,1,1)</f>
        <v>42780.600532407407</v>
      </c>
      <c r="T1529" s="13">
        <f>(((Table1[[#This Row],[deadline]]/60)/60)/24)+DATE(1970,1,1)</f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Table1[[#This Row],[pledged]]/Table1[[#This Row],[goal]]</f>
        <v>2.8156666666666665</v>
      </c>
      <c r="P1530" s="8">
        <f>IFERROR(Table1[[#This Row],[pledged]]/Table1[[#This Row],[backers_count]],0)</f>
        <v>52.793750000000003</v>
      </c>
      <c r="Q1530" t="str">
        <f>LEFT(Table1[[#This Row],[Category and Sub-Category]],FIND("/",Table1[[#This Row],[Category and Sub-Category]])-1)</f>
        <v>photography</v>
      </c>
      <c r="R1530" t="str">
        <f>RIGHT(Table1[[#This Row],[Category and Sub-Category]],LEN(Table1[[#This Row],[Category and Sub-Category]])-FIND("/",Table1[[#This Row],[Category and Sub-Category]]))</f>
        <v>photobooks</v>
      </c>
      <c r="S1530" s="13">
        <f>(((Table1[[#This Row],[launched_at]]/60)/60)/24)+DATE(1970,1,1)</f>
        <v>42736.732893518521</v>
      </c>
      <c r="T1530" s="13">
        <f>(((Table1[[#This Row],[deadline]]/60)/60)/24)+DATE(1970,1,1)</f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Table1[[#This Row],[pledged]]/Table1[[#This Row],[goal]]</f>
        <v>1.0067894736842105</v>
      </c>
      <c r="P1531" s="8">
        <f>IFERROR(Table1[[#This Row],[pledged]]/Table1[[#This Row],[backers_count]],0)</f>
        <v>135.66666666666666</v>
      </c>
      <c r="Q1531" t="str">
        <f>LEFT(Table1[[#This Row],[Category and Sub-Category]],FIND("/",Table1[[#This Row],[Category and Sub-Category]])-1)</f>
        <v>photography</v>
      </c>
      <c r="R1531" t="str">
        <f>RIGHT(Table1[[#This Row],[Category and Sub-Category]],LEN(Table1[[#This Row],[Category and Sub-Category]])-FIND("/",Table1[[#This Row],[Category and Sub-Category]]))</f>
        <v>photobooks</v>
      </c>
      <c r="S1531" s="13">
        <f>(((Table1[[#This Row],[launched_at]]/60)/60)/24)+DATE(1970,1,1)</f>
        <v>42052.628703703704</v>
      </c>
      <c r="T1531" s="13">
        <f>(((Table1[[#This Row],[deadline]]/60)/60)/24)+DATE(1970,1,1)</f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Table1[[#This Row],[pledged]]/Table1[[#This Row],[goal]]</f>
        <v>1.3482571428571428</v>
      </c>
      <c r="P1532" s="8">
        <f>IFERROR(Table1[[#This Row],[pledged]]/Table1[[#This Row],[backers_count]],0)</f>
        <v>53.991990846681922</v>
      </c>
      <c r="Q1532" t="str">
        <f>LEFT(Table1[[#This Row],[Category and Sub-Category]],FIND("/",Table1[[#This Row],[Category and Sub-Category]])-1)</f>
        <v>photography</v>
      </c>
      <c r="R1532" t="str">
        <f>RIGHT(Table1[[#This Row],[Category and Sub-Category]],LEN(Table1[[#This Row],[Category and Sub-Category]])-FIND("/",Table1[[#This Row],[Category and Sub-Category]]))</f>
        <v>photobooks</v>
      </c>
      <c r="S1532" s="13">
        <f>(((Table1[[#This Row],[launched_at]]/60)/60)/24)+DATE(1970,1,1)</f>
        <v>42275.767303240747</v>
      </c>
      <c r="T1532" s="13">
        <f>(((Table1[[#This Row],[deadline]]/60)/60)/24)+DATE(1970,1,1)</f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Table1[[#This Row],[pledged]]/Table1[[#This Row],[goal]]</f>
        <v>1.7595744680851064</v>
      </c>
      <c r="P1533" s="8">
        <f>IFERROR(Table1[[#This Row],[pledged]]/Table1[[#This Row],[backers_count]],0)</f>
        <v>56.643835616438359</v>
      </c>
      <c r="Q1533" t="str">
        <f>LEFT(Table1[[#This Row],[Category and Sub-Category]],FIND("/",Table1[[#This Row],[Category and Sub-Category]])-1)</f>
        <v>photography</v>
      </c>
      <c r="R1533" t="str">
        <f>RIGHT(Table1[[#This Row],[Category and Sub-Category]],LEN(Table1[[#This Row],[Category and Sub-Category]])-FIND("/",Table1[[#This Row],[Category and Sub-Category]]))</f>
        <v>photobooks</v>
      </c>
      <c r="S1533" s="13">
        <f>(((Table1[[#This Row],[launched_at]]/60)/60)/24)+DATE(1970,1,1)</f>
        <v>41941.802384259259</v>
      </c>
      <c r="T1533" s="13">
        <f>(((Table1[[#This Row],[deadline]]/60)/60)/24)+DATE(1970,1,1)</f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Table1[[#This Row],[pledged]]/Table1[[#This Row],[goal]]</f>
        <v>4.8402000000000003</v>
      </c>
      <c r="P1534" s="8">
        <f>IFERROR(Table1[[#This Row],[pledged]]/Table1[[#This Row],[backers_count]],0)</f>
        <v>82.316326530612244</v>
      </c>
      <c r="Q1534" t="str">
        <f>LEFT(Table1[[#This Row],[Category and Sub-Category]],FIND("/",Table1[[#This Row],[Category and Sub-Category]])-1)</f>
        <v>photography</v>
      </c>
      <c r="R1534" t="str">
        <f>RIGHT(Table1[[#This Row],[Category and Sub-Category]],LEN(Table1[[#This Row],[Category and Sub-Category]])-FIND("/",Table1[[#This Row],[Category and Sub-Category]]))</f>
        <v>photobooks</v>
      </c>
      <c r="S1534" s="13">
        <f>(((Table1[[#This Row],[launched_at]]/60)/60)/24)+DATE(1970,1,1)</f>
        <v>42391.475289351853</v>
      </c>
      <c r="T1534" s="13">
        <f>(((Table1[[#This Row],[deadline]]/60)/60)/24)+DATE(1970,1,1)</f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Table1[[#This Row],[pledged]]/Table1[[#This Row],[goal]]</f>
        <v>1.4514</v>
      </c>
      <c r="P1535" s="8">
        <f>IFERROR(Table1[[#This Row],[pledged]]/Table1[[#This Row],[backers_count]],0)</f>
        <v>88.26081081081081</v>
      </c>
      <c r="Q1535" t="str">
        <f>LEFT(Table1[[#This Row],[Category and Sub-Category]],FIND("/",Table1[[#This Row],[Category and Sub-Category]])-1)</f>
        <v>photography</v>
      </c>
      <c r="R1535" t="str">
        <f>RIGHT(Table1[[#This Row],[Category and Sub-Category]],LEN(Table1[[#This Row],[Category and Sub-Category]])-FIND("/",Table1[[#This Row],[Category and Sub-Category]]))</f>
        <v>photobooks</v>
      </c>
      <c r="S1535" s="13">
        <f>(((Table1[[#This Row],[launched_at]]/60)/60)/24)+DATE(1970,1,1)</f>
        <v>42443.00204861111</v>
      </c>
      <c r="T1535" s="13">
        <f>(((Table1[[#This Row],[deadline]]/60)/60)/24)+DATE(1970,1,1)</f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Table1[[#This Row],[pledged]]/Table1[[#This Row],[goal]]</f>
        <v>4.1773333333333333</v>
      </c>
      <c r="P1536" s="8">
        <f>IFERROR(Table1[[#This Row],[pledged]]/Table1[[#This Row],[backers_count]],0)</f>
        <v>84.905149051490511</v>
      </c>
      <c r="Q1536" t="str">
        <f>LEFT(Table1[[#This Row],[Category and Sub-Category]],FIND("/",Table1[[#This Row],[Category and Sub-Category]])-1)</f>
        <v>photography</v>
      </c>
      <c r="R1536" t="str">
        <f>RIGHT(Table1[[#This Row],[Category and Sub-Category]],LEN(Table1[[#This Row],[Category and Sub-Category]])-FIND("/",Table1[[#This Row],[Category and Sub-Category]]))</f>
        <v>photobooks</v>
      </c>
      <c r="S1536" s="13">
        <f>(((Table1[[#This Row],[launched_at]]/60)/60)/24)+DATE(1970,1,1)</f>
        <v>42221.67432870371</v>
      </c>
      <c r="T1536" s="13">
        <f>(((Table1[[#This Row],[deadline]]/60)/60)/24)+DATE(1970,1,1)</f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Table1[[#This Row],[pledged]]/Table1[[#This Row],[goal]]</f>
        <v>1.3242499999999999</v>
      </c>
      <c r="P1537" s="8">
        <f>IFERROR(Table1[[#This Row],[pledged]]/Table1[[#This Row],[backers_count]],0)</f>
        <v>48.154545454545456</v>
      </c>
      <c r="Q1537" t="str">
        <f>LEFT(Table1[[#This Row],[Category and Sub-Category]],FIND("/",Table1[[#This Row],[Category and Sub-Category]])-1)</f>
        <v>photography</v>
      </c>
      <c r="R1537" t="str">
        <f>RIGHT(Table1[[#This Row],[Category and Sub-Category]],LEN(Table1[[#This Row],[Category and Sub-Category]])-FIND("/",Table1[[#This Row],[Category and Sub-Category]]))</f>
        <v>photobooks</v>
      </c>
      <c r="S1537" s="13">
        <f>(((Table1[[#This Row],[launched_at]]/60)/60)/24)+DATE(1970,1,1)</f>
        <v>42484.829062500001</v>
      </c>
      <c r="T1537" s="13">
        <f>(((Table1[[#This Row],[deadline]]/60)/60)/24)+DATE(1970,1,1)</f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Table1[[#This Row],[pledged]]/Table1[[#This Row],[goal]]</f>
        <v>2.5030841666666666</v>
      </c>
      <c r="P1538" s="8">
        <f>IFERROR(Table1[[#This Row],[pledged]]/Table1[[#This Row],[backers_count]],0)</f>
        <v>66.015406593406595</v>
      </c>
      <c r="Q1538" t="str">
        <f>LEFT(Table1[[#This Row],[Category and Sub-Category]],FIND("/",Table1[[#This Row],[Category and Sub-Category]])-1)</f>
        <v>photography</v>
      </c>
      <c r="R1538" t="str">
        <f>RIGHT(Table1[[#This Row],[Category and Sub-Category]],LEN(Table1[[#This Row],[Category and Sub-Category]])-FIND("/",Table1[[#This Row],[Category and Sub-Category]]))</f>
        <v>photobooks</v>
      </c>
      <c r="S1538" s="13">
        <f>(((Table1[[#This Row],[launched_at]]/60)/60)/24)+DATE(1970,1,1)</f>
        <v>42213.802199074074</v>
      </c>
      <c r="T1538" s="13">
        <f>(((Table1[[#This Row],[deadline]]/60)/60)/24)+DATE(1970,1,1)</f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Table1[[#This Row],[pledged]]/Table1[[#This Row],[goal]]</f>
        <v>1.7989999999999999</v>
      </c>
      <c r="P1539" s="8">
        <f>IFERROR(Table1[[#This Row],[pledged]]/Table1[[#This Row],[backers_count]],0)</f>
        <v>96.375</v>
      </c>
      <c r="Q1539" t="str">
        <f>LEFT(Table1[[#This Row],[Category and Sub-Category]],FIND("/",Table1[[#This Row],[Category and Sub-Category]])-1)</f>
        <v>photography</v>
      </c>
      <c r="R1539" t="str">
        <f>RIGHT(Table1[[#This Row],[Category and Sub-Category]],LEN(Table1[[#This Row],[Category and Sub-Category]])-FIND("/",Table1[[#This Row],[Category and Sub-Category]]))</f>
        <v>photobooks</v>
      </c>
      <c r="S1539" s="13">
        <f>(((Table1[[#This Row],[launched_at]]/60)/60)/24)+DATE(1970,1,1)</f>
        <v>42552.315127314811</v>
      </c>
      <c r="T1539" s="13">
        <f>(((Table1[[#This Row],[deadline]]/60)/60)/24)+DATE(1970,1,1)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Table1[[#This Row],[pledged]]/Table1[[#This Row],[goal]]</f>
        <v>1.0262857142857142</v>
      </c>
      <c r="P1540" s="8">
        <f>IFERROR(Table1[[#This Row],[pledged]]/Table1[[#This Row],[backers_count]],0)</f>
        <v>156.17391304347825</v>
      </c>
      <c r="Q1540" t="str">
        <f>LEFT(Table1[[#This Row],[Category and Sub-Category]],FIND("/",Table1[[#This Row],[Category and Sub-Category]])-1)</f>
        <v>photography</v>
      </c>
      <c r="R1540" t="str">
        <f>RIGHT(Table1[[#This Row],[Category and Sub-Category]],LEN(Table1[[#This Row],[Category and Sub-Category]])-FIND("/",Table1[[#This Row],[Category and Sub-Category]]))</f>
        <v>photobooks</v>
      </c>
      <c r="S1540" s="13">
        <f>(((Table1[[#This Row],[launched_at]]/60)/60)/24)+DATE(1970,1,1)</f>
        <v>41981.782060185185</v>
      </c>
      <c r="T1540" s="13">
        <f>(((Table1[[#This Row],[deadline]]/60)/60)/24)+DATE(1970,1,1)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Table1[[#This Row],[pledged]]/Table1[[#This Row],[goal]]</f>
        <v>1.359861</v>
      </c>
      <c r="P1541" s="8">
        <f>IFERROR(Table1[[#This Row],[pledged]]/Table1[[#This Row],[backers_count]],0)</f>
        <v>95.764859154929582</v>
      </c>
      <c r="Q1541" t="str">
        <f>LEFT(Table1[[#This Row],[Category and Sub-Category]],FIND("/",Table1[[#This Row],[Category and Sub-Category]])-1)</f>
        <v>photography</v>
      </c>
      <c r="R1541" t="str">
        <f>RIGHT(Table1[[#This Row],[Category and Sub-Category]],LEN(Table1[[#This Row],[Category and Sub-Category]])-FIND("/",Table1[[#This Row],[Category and Sub-Category]]))</f>
        <v>photobooks</v>
      </c>
      <c r="S1541" s="13">
        <f>(((Table1[[#This Row],[launched_at]]/60)/60)/24)+DATE(1970,1,1)</f>
        <v>42705.919201388882</v>
      </c>
      <c r="T1541" s="13">
        <f>(((Table1[[#This Row],[deadline]]/60)/60)/24)+DATE(1970,1,1)</f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Table1[[#This Row],[pledged]]/Table1[[#This Row],[goal]]</f>
        <v>1.1786666666666668</v>
      </c>
      <c r="P1542" s="8">
        <f>IFERROR(Table1[[#This Row],[pledged]]/Table1[[#This Row],[backers_count]],0)</f>
        <v>180.40816326530611</v>
      </c>
      <c r="Q1542" t="str">
        <f>LEFT(Table1[[#This Row],[Category and Sub-Category]],FIND("/",Table1[[#This Row],[Category and Sub-Category]])-1)</f>
        <v>photography</v>
      </c>
      <c r="R1542" t="str">
        <f>RIGHT(Table1[[#This Row],[Category and Sub-Category]],LEN(Table1[[#This Row],[Category and Sub-Category]])-FIND("/",Table1[[#This Row],[Category and Sub-Category]]))</f>
        <v>photobooks</v>
      </c>
      <c r="S1542" s="13">
        <f>(((Table1[[#This Row],[launched_at]]/60)/60)/24)+DATE(1970,1,1)</f>
        <v>41939.00712962963</v>
      </c>
      <c r="T1542" s="13">
        <f>(((Table1[[#This Row],[deadline]]/60)/60)/24)+DATE(1970,1,1)</f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Table1[[#This Row],[pledged]]/Table1[[#This Row],[goal]]</f>
        <v>3.3333333333333332E-4</v>
      </c>
      <c r="P1543" s="8">
        <f>IFERROR(Table1[[#This Row],[pledged]]/Table1[[#This Row],[backers_count]],0)</f>
        <v>3</v>
      </c>
      <c r="Q1543" t="str">
        <f>LEFT(Table1[[#This Row],[Category and Sub-Category]],FIND("/",Table1[[#This Row],[Category and Sub-Category]])-1)</f>
        <v>photography</v>
      </c>
      <c r="R1543" t="str">
        <f>RIGHT(Table1[[#This Row],[Category and Sub-Category]],LEN(Table1[[#This Row],[Category and Sub-Category]])-FIND("/",Table1[[#This Row],[Category and Sub-Category]]))</f>
        <v>nature</v>
      </c>
      <c r="S1543" s="13">
        <f>(((Table1[[#This Row],[launched_at]]/60)/60)/24)+DATE(1970,1,1)</f>
        <v>41974.712245370371</v>
      </c>
      <c r="T1543" s="13">
        <f>(((Table1[[#This Row],[deadline]]/60)/60)/24)+DATE(1970,1,1)</f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Table1[[#This Row],[pledged]]/Table1[[#This Row],[goal]]</f>
        <v>0.04</v>
      </c>
      <c r="P1544" s="8">
        <f>IFERROR(Table1[[#This Row],[pledged]]/Table1[[#This Row],[backers_count]],0)</f>
        <v>20</v>
      </c>
      <c r="Q1544" t="str">
        <f>LEFT(Table1[[#This Row],[Category and Sub-Category]],FIND("/",Table1[[#This Row],[Category and Sub-Category]])-1)</f>
        <v>photography</v>
      </c>
      <c r="R1544" t="str">
        <f>RIGHT(Table1[[#This Row],[Category and Sub-Category]],LEN(Table1[[#This Row],[Category and Sub-Category]])-FIND("/",Table1[[#This Row],[Category and Sub-Category]]))</f>
        <v>nature</v>
      </c>
      <c r="S1544" s="13">
        <f>(((Table1[[#This Row],[launched_at]]/60)/60)/24)+DATE(1970,1,1)</f>
        <v>42170.996527777781</v>
      </c>
      <c r="T1544" s="13">
        <f>(((Table1[[#This Row],[deadline]]/60)/60)/24)+DATE(1970,1,1)</f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Table1[[#This Row],[pledged]]/Table1[[#This Row],[goal]]</f>
        <v>4.4444444444444444E-3</v>
      </c>
      <c r="P1545" s="8">
        <f>IFERROR(Table1[[#This Row],[pledged]]/Table1[[#This Row],[backers_count]],0)</f>
        <v>10</v>
      </c>
      <c r="Q1545" t="str">
        <f>LEFT(Table1[[#This Row],[Category and Sub-Category]],FIND("/",Table1[[#This Row],[Category and Sub-Category]])-1)</f>
        <v>photography</v>
      </c>
      <c r="R1545" t="str">
        <f>RIGHT(Table1[[#This Row],[Category and Sub-Category]],LEN(Table1[[#This Row],[Category and Sub-Category]])-FIND("/",Table1[[#This Row],[Category and Sub-Category]]))</f>
        <v>nature</v>
      </c>
      <c r="S1545" s="13">
        <f>(((Table1[[#This Row],[launched_at]]/60)/60)/24)+DATE(1970,1,1)</f>
        <v>41935.509652777779</v>
      </c>
      <c r="T1545" s="13">
        <f>(((Table1[[#This Row],[deadline]]/60)/60)/24)+DATE(1970,1,1)</f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Table1[[#This Row],[pledged]]/Table1[[#This Row],[goal]]</f>
        <v>0</v>
      </c>
      <c r="P1546" s="8">
        <f>IFERROR(Table1[[#This Row],[pledged]]/Table1[[#This Row],[backers_count]],0)</f>
        <v>0</v>
      </c>
      <c r="Q1546" t="str">
        <f>LEFT(Table1[[#This Row],[Category and Sub-Category]],FIND("/",Table1[[#This Row],[Category and Sub-Category]])-1)</f>
        <v>photography</v>
      </c>
      <c r="R1546" t="str">
        <f>RIGHT(Table1[[#This Row],[Category and Sub-Category]],LEN(Table1[[#This Row],[Category and Sub-Category]])-FIND("/",Table1[[#This Row],[Category and Sub-Category]]))</f>
        <v>nature</v>
      </c>
      <c r="S1546" s="13">
        <f>(((Table1[[#This Row],[launched_at]]/60)/60)/24)+DATE(1970,1,1)</f>
        <v>42053.051203703704</v>
      </c>
      <c r="T1546" s="13">
        <f>(((Table1[[#This Row],[deadline]]/60)/60)/24)+DATE(1970,1,1)</f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Table1[[#This Row],[pledged]]/Table1[[#This Row],[goal]]</f>
        <v>3.3333333333333332E-4</v>
      </c>
      <c r="P1547" s="8">
        <f>IFERROR(Table1[[#This Row],[pledged]]/Table1[[#This Row],[backers_count]],0)</f>
        <v>1</v>
      </c>
      <c r="Q1547" t="str">
        <f>LEFT(Table1[[#This Row],[Category and Sub-Category]],FIND("/",Table1[[#This Row],[Category and Sub-Category]])-1)</f>
        <v>photography</v>
      </c>
      <c r="R1547" t="str">
        <f>RIGHT(Table1[[#This Row],[Category and Sub-Category]],LEN(Table1[[#This Row],[Category and Sub-Category]])-FIND("/",Table1[[#This Row],[Category and Sub-Category]]))</f>
        <v>nature</v>
      </c>
      <c r="S1547" s="13">
        <f>(((Table1[[#This Row],[launched_at]]/60)/60)/24)+DATE(1970,1,1)</f>
        <v>42031.884652777779</v>
      </c>
      <c r="T1547" s="13">
        <f>(((Table1[[#This Row],[deadline]]/60)/60)/24)+DATE(1970,1,1)</f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Table1[[#This Row],[pledged]]/Table1[[#This Row],[goal]]</f>
        <v>0.28899999999999998</v>
      </c>
      <c r="P1548" s="8">
        <f>IFERROR(Table1[[#This Row],[pledged]]/Table1[[#This Row],[backers_count]],0)</f>
        <v>26.272727272727273</v>
      </c>
      <c r="Q1548" t="str">
        <f>LEFT(Table1[[#This Row],[Category and Sub-Category]],FIND("/",Table1[[#This Row],[Category and Sub-Category]])-1)</f>
        <v>photography</v>
      </c>
      <c r="R1548" t="str">
        <f>RIGHT(Table1[[#This Row],[Category and Sub-Category]],LEN(Table1[[#This Row],[Category and Sub-Category]])-FIND("/",Table1[[#This Row],[Category and Sub-Category]]))</f>
        <v>nature</v>
      </c>
      <c r="S1548" s="13">
        <f>(((Table1[[#This Row],[launched_at]]/60)/60)/24)+DATE(1970,1,1)</f>
        <v>41839.212951388887</v>
      </c>
      <c r="T1548" s="13">
        <f>(((Table1[[#This Row],[deadline]]/60)/60)/24)+DATE(1970,1,1)</f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Table1[[#This Row],[pledged]]/Table1[[#This Row],[goal]]</f>
        <v>0</v>
      </c>
      <c r="P1549" s="8">
        <f>IFERROR(Table1[[#This Row],[pledged]]/Table1[[#This Row],[backers_count]],0)</f>
        <v>0</v>
      </c>
      <c r="Q1549" t="str">
        <f>LEFT(Table1[[#This Row],[Category and Sub-Category]],FIND("/",Table1[[#This Row],[Category and Sub-Category]])-1)</f>
        <v>photography</v>
      </c>
      <c r="R1549" t="str">
        <f>RIGHT(Table1[[#This Row],[Category and Sub-Category]],LEN(Table1[[#This Row],[Category and Sub-Category]])-FIND("/",Table1[[#This Row],[Category and Sub-Category]]))</f>
        <v>nature</v>
      </c>
      <c r="S1549" s="13">
        <f>(((Table1[[#This Row],[launched_at]]/60)/60)/24)+DATE(1970,1,1)</f>
        <v>42782.426875000005</v>
      </c>
      <c r="T1549" s="13">
        <f>(((Table1[[#This Row],[deadline]]/60)/60)/24)+DATE(1970,1,1)</f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Table1[[#This Row],[pledged]]/Table1[[#This Row],[goal]]</f>
        <v>8.5714285714285715E-2</v>
      </c>
      <c r="P1550" s="8">
        <f>IFERROR(Table1[[#This Row],[pledged]]/Table1[[#This Row],[backers_count]],0)</f>
        <v>60</v>
      </c>
      <c r="Q1550" t="str">
        <f>LEFT(Table1[[#This Row],[Category and Sub-Category]],FIND("/",Table1[[#This Row],[Category and Sub-Category]])-1)</f>
        <v>photography</v>
      </c>
      <c r="R1550" t="str">
        <f>RIGHT(Table1[[#This Row],[Category and Sub-Category]],LEN(Table1[[#This Row],[Category and Sub-Category]])-FIND("/",Table1[[#This Row],[Category and Sub-Category]]))</f>
        <v>nature</v>
      </c>
      <c r="S1550" s="13">
        <f>(((Table1[[#This Row],[launched_at]]/60)/60)/24)+DATE(1970,1,1)</f>
        <v>42286.88217592593</v>
      </c>
      <c r="T1550" s="13">
        <f>(((Table1[[#This Row],[deadline]]/60)/60)/24)+DATE(1970,1,1)</f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Table1[[#This Row],[pledged]]/Table1[[#This Row],[goal]]</f>
        <v>0.34</v>
      </c>
      <c r="P1551" s="8">
        <f>IFERROR(Table1[[#This Row],[pledged]]/Table1[[#This Row],[backers_count]],0)</f>
        <v>28.333333333333332</v>
      </c>
      <c r="Q1551" t="str">
        <f>LEFT(Table1[[#This Row],[Category and Sub-Category]],FIND("/",Table1[[#This Row],[Category and Sub-Category]])-1)</f>
        <v>photography</v>
      </c>
      <c r="R1551" t="str">
        <f>RIGHT(Table1[[#This Row],[Category and Sub-Category]],LEN(Table1[[#This Row],[Category and Sub-Category]])-FIND("/",Table1[[#This Row],[Category and Sub-Category]]))</f>
        <v>nature</v>
      </c>
      <c r="S1551" s="13">
        <f>(((Table1[[#This Row],[launched_at]]/60)/60)/24)+DATE(1970,1,1)</f>
        <v>42281.136099537034</v>
      </c>
      <c r="T1551" s="13">
        <f>(((Table1[[#This Row],[deadline]]/60)/60)/24)+DATE(1970,1,1)</f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Table1[[#This Row],[pledged]]/Table1[[#This Row],[goal]]</f>
        <v>0.13466666666666666</v>
      </c>
      <c r="P1552" s="8">
        <f>IFERROR(Table1[[#This Row],[pledged]]/Table1[[#This Row],[backers_count]],0)</f>
        <v>14.428571428571429</v>
      </c>
      <c r="Q1552" t="str">
        <f>LEFT(Table1[[#This Row],[Category and Sub-Category]],FIND("/",Table1[[#This Row],[Category and Sub-Category]])-1)</f>
        <v>photography</v>
      </c>
      <c r="R1552" t="str">
        <f>RIGHT(Table1[[#This Row],[Category and Sub-Category]],LEN(Table1[[#This Row],[Category and Sub-Category]])-FIND("/",Table1[[#This Row],[Category and Sub-Category]]))</f>
        <v>nature</v>
      </c>
      <c r="S1552" s="13">
        <f>(((Table1[[#This Row],[launched_at]]/60)/60)/24)+DATE(1970,1,1)</f>
        <v>42472.449467592596</v>
      </c>
      <c r="T1552" s="13">
        <f>(((Table1[[#This Row],[deadline]]/60)/60)/24)+DATE(1970,1,1)</f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Table1[[#This Row],[pledged]]/Table1[[#This Row],[goal]]</f>
        <v>0</v>
      </c>
      <c r="P1553" s="8">
        <f>IFERROR(Table1[[#This Row],[pledged]]/Table1[[#This Row],[backers_count]],0)</f>
        <v>0</v>
      </c>
      <c r="Q1553" t="str">
        <f>LEFT(Table1[[#This Row],[Category and Sub-Category]],FIND("/",Table1[[#This Row],[Category and Sub-Category]])-1)</f>
        <v>photography</v>
      </c>
      <c r="R1553" t="str">
        <f>RIGHT(Table1[[#This Row],[Category and Sub-Category]],LEN(Table1[[#This Row],[Category and Sub-Category]])-FIND("/",Table1[[#This Row],[Category and Sub-Category]]))</f>
        <v>nature</v>
      </c>
      <c r="S1553" s="13">
        <f>(((Table1[[#This Row],[launched_at]]/60)/60)/24)+DATE(1970,1,1)</f>
        <v>42121.824525462958</v>
      </c>
      <c r="T1553" s="13">
        <f>(((Table1[[#This Row],[deadline]]/60)/60)/24)+DATE(1970,1,1)</f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Table1[[#This Row],[pledged]]/Table1[[#This Row],[goal]]</f>
        <v>0.49186046511627907</v>
      </c>
      <c r="P1554" s="8">
        <f>IFERROR(Table1[[#This Row],[pledged]]/Table1[[#This Row],[backers_count]],0)</f>
        <v>132.1875</v>
      </c>
      <c r="Q1554" t="str">
        <f>LEFT(Table1[[#This Row],[Category and Sub-Category]],FIND("/",Table1[[#This Row],[Category and Sub-Category]])-1)</f>
        <v>photography</v>
      </c>
      <c r="R1554" t="str">
        <f>RIGHT(Table1[[#This Row],[Category and Sub-Category]],LEN(Table1[[#This Row],[Category and Sub-Category]])-FIND("/",Table1[[#This Row],[Category and Sub-Category]]))</f>
        <v>nature</v>
      </c>
      <c r="S1554" s="13">
        <f>(((Table1[[#This Row],[launched_at]]/60)/60)/24)+DATE(1970,1,1)</f>
        <v>41892.688750000001</v>
      </c>
      <c r="T1554" s="13">
        <f>(((Table1[[#This Row],[deadline]]/60)/60)/24)+DATE(1970,1,1)</f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Table1[[#This Row],[pledged]]/Table1[[#This Row],[goal]]</f>
        <v>0</v>
      </c>
      <c r="P1555" s="8">
        <f>IFERROR(Table1[[#This Row],[pledged]]/Table1[[#This Row],[backers_count]],0)</f>
        <v>0</v>
      </c>
      <c r="Q1555" t="str">
        <f>LEFT(Table1[[#This Row],[Category and Sub-Category]],FIND("/",Table1[[#This Row],[Category and Sub-Category]])-1)</f>
        <v>photography</v>
      </c>
      <c r="R1555" t="str">
        <f>RIGHT(Table1[[#This Row],[Category and Sub-Category]],LEN(Table1[[#This Row],[Category and Sub-Category]])-FIND("/",Table1[[#This Row],[Category and Sub-Category]]))</f>
        <v>nature</v>
      </c>
      <c r="S1555" s="13">
        <f>(((Table1[[#This Row],[launched_at]]/60)/60)/24)+DATE(1970,1,1)</f>
        <v>42219.282951388886</v>
      </c>
      <c r="T1555" s="13">
        <f>(((Table1[[#This Row],[deadline]]/60)/60)/24)+DATE(1970,1,1)</f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Table1[[#This Row],[pledged]]/Table1[[#This Row],[goal]]</f>
        <v>0</v>
      </c>
      <c r="P1556" s="8">
        <f>IFERROR(Table1[[#This Row],[pledged]]/Table1[[#This Row],[backers_count]],0)</f>
        <v>0</v>
      </c>
      <c r="Q1556" t="str">
        <f>LEFT(Table1[[#This Row],[Category and Sub-Category]],FIND("/",Table1[[#This Row],[Category and Sub-Category]])-1)</f>
        <v>photography</v>
      </c>
      <c r="R1556" t="str">
        <f>RIGHT(Table1[[#This Row],[Category and Sub-Category]],LEN(Table1[[#This Row],[Category and Sub-Category]])-FIND("/",Table1[[#This Row],[Category and Sub-Category]]))</f>
        <v>nature</v>
      </c>
      <c r="S1556" s="13">
        <f>(((Table1[[#This Row],[launched_at]]/60)/60)/24)+DATE(1970,1,1)</f>
        <v>42188.252199074079</v>
      </c>
      <c r="T1556" s="13">
        <f>(((Table1[[#This Row],[deadline]]/60)/60)/24)+DATE(1970,1,1)</f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Table1[[#This Row],[pledged]]/Table1[[#This Row],[goal]]</f>
        <v>0</v>
      </c>
      <c r="P1557" s="8">
        <f>IFERROR(Table1[[#This Row],[pledged]]/Table1[[#This Row],[backers_count]],0)</f>
        <v>0</v>
      </c>
      <c r="Q1557" t="str">
        <f>LEFT(Table1[[#This Row],[Category and Sub-Category]],FIND("/",Table1[[#This Row],[Category and Sub-Category]])-1)</f>
        <v>photography</v>
      </c>
      <c r="R1557" t="str">
        <f>RIGHT(Table1[[#This Row],[Category and Sub-Category]],LEN(Table1[[#This Row],[Category and Sub-Category]])-FIND("/",Table1[[#This Row],[Category and Sub-Category]]))</f>
        <v>nature</v>
      </c>
      <c r="S1557" s="13">
        <f>(((Table1[[#This Row],[launched_at]]/60)/60)/24)+DATE(1970,1,1)</f>
        <v>42241.613796296297</v>
      </c>
      <c r="T1557" s="13">
        <f>(((Table1[[#This Row],[deadline]]/60)/60)/24)+DATE(1970,1,1)</f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Table1[[#This Row],[pledged]]/Table1[[#This Row],[goal]]</f>
        <v>0.45133333333333331</v>
      </c>
      <c r="P1558" s="8">
        <f>IFERROR(Table1[[#This Row],[pledged]]/Table1[[#This Row],[backers_count]],0)</f>
        <v>56.416666666666664</v>
      </c>
      <c r="Q1558" t="str">
        <f>LEFT(Table1[[#This Row],[Category and Sub-Category]],FIND("/",Table1[[#This Row],[Category and Sub-Category]])-1)</f>
        <v>photography</v>
      </c>
      <c r="R1558" t="str">
        <f>RIGHT(Table1[[#This Row],[Category and Sub-Category]],LEN(Table1[[#This Row],[Category and Sub-Category]])-FIND("/",Table1[[#This Row],[Category and Sub-Category]]))</f>
        <v>nature</v>
      </c>
      <c r="S1558" s="13">
        <f>(((Table1[[#This Row],[launched_at]]/60)/60)/24)+DATE(1970,1,1)</f>
        <v>42525.153055555551</v>
      </c>
      <c r="T1558" s="13">
        <f>(((Table1[[#This Row],[deadline]]/60)/60)/24)+DATE(1970,1,1)</f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Table1[[#This Row],[pledged]]/Table1[[#This Row],[goal]]</f>
        <v>0.04</v>
      </c>
      <c r="P1559" s="8">
        <f>IFERROR(Table1[[#This Row],[pledged]]/Table1[[#This Row],[backers_count]],0)</f>
        <v>100</v>
      </c>
      <c r="Q1559" t="str">
        <f>LEFT(Table1[[#This Row],[Category and Sub-Category]],FIND("/",Table1[[#This Row],[Category and Sub-Category]])-1)</f>
        <v>photography</v>
      </c>
      <c r="R1559" t="str">
        <f>RIGHT(Table1[[#This Row],[Category and Sub-Category]],LEN(Table1[[#This Row],[Category and Sub-Category]])-FIND("/",Table1[[#This Row],[Category and Sub-Category]]))</f>
        <v>nature</v>
      </c>
      <c r="S1559" s="13">
        <f>(((Table1[[#This Row],[launched_at]]/60)/60)/24)+DATE(1970,1,1)</f>
        <v>41871.65315972222</v>
      </c>
      <c r="T1559" s="13">
        <f>(((Table1[[#This Row],[deadline]]/60)/60)/24)+DATE(1970,1,1)</f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Table1[[#This Row],[pledged]]/Table1[[#This Row],[goal]]</f>
        <v>4.6666666666666669E-2</v>
      </c>
      <c r="P1560" s="8">
        <f>IFERROR(Table1[[#This Row],[pledged]]/Table1[[#This Row],[backers_count]],0)</f>
        <v>11.666666666666666</v>
      </c>
      <c r="Q1560" t="str">
        <f>LEFT(Table1[[#This Row],[Category and Sub-Category]],FIND("/",Table1[[#This Row],[Category and Sub-Category]])-1)</f>
        <v>photography</v>
      </c>
      <c r="R1560" t="str">
        <f>RIGHT(Table1[[#This Row],[Category and Sub-Category]],LEN(Table1[[#This Row],[Category and Sub-Category]])-FIND("/",Table1[[#This Row],[Category and Sub-Category]]))</f>
        <v>nature</v>
      </c>
      <c r="S1560" s="13">
        <f>(((Table1[[#This Row],[launched_at]]/60)/60)/24)+DATE(1970,1,1)</f>
        <v>42185.397673611107</v>
      </c>
      <c r="T1560" s="13">
        <f>(((Table1[[#This Row],[deadline]]/60)/60)/24)+DATE(1970,1,1)</f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Table1[[#This Row],[pledged]]/Table1[[#This Row],[goal]]</f>
        <v>3.3333333333333335E-3</v>
      </c>
      <c r="P1561" s="8">
        <f>IFERROR(Table1[[#This Row],[pledged]]/Table1[[#This Row],[backers_count]],0)</f>
        <v>50</v>
      </c>
      <c r="Q1561" t="str">
        <f>LEFT(Table1[[#This Row],[Category and Sub-Category]],FIND("/",Table1[[#This Row],[Category and Sub-Category]])-1)</f>
        <v>photography</v>
      </c>
      <c r="R1561" t="str">
        <f>RIGHT(Table1[[#This Row],[Category and Sub-Category]],LEN(Table1[[#This Row],[Category and Sub-Category]])-FIND("/",Table1[[#This Row],[Category and Sub-Category]]))</f>
        <v>nature</v>
      </c>
      <c r="S1561" s="13">
        <f>(((Table1[[#This Row],[launched_at]]/60)/60)/24)+DATE(1970,1,1)</f>
        <v>42108.05322916666</v>
      </c>
      <c r="T1561" s="13">
        <f>(((Table1[[#This Row],[deadline]]/60)/60)/24)+DATE(1970,1,1)</f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Table1[[#This Row],[pledged]]/Table1[[#This Row],[goal]]</f>
        <v>3.7600000000000001E-2</v>
      </c>
      <c r="P1562" s="8">
        <f>IFERROR(Table1[[#This Row],[pledged]]/Table1[[#This Row],[backers_count]],0)</f>
        <v>23.5</v>
      </c>
      <c r="Q1562" t="str">
        <f>LEFT(Table1[[#This Row],[Category and Sub-Category]],FIND("/",Table1[[#This Row],[Category and Sub-Category]])-1)</f>
        <v>photography</v>
      </c>
      <c r="R1562" t="str">
        <f>RIGHT(Table1[[#This Row],[Category and Sub-Category]],LEN(Table1[[#This Row],[Category and Sub-Category]])-FIND("/",Table1[[#This Row],[Category and Sub-Category]]))</f>
        <v>nature</v>
      </c>
      <c r="S1562" s="13">
        <f>(((Table1[[#This Row],[launched_at]]/60)/60)/24)+DATE(1970,1,1)</f>
        <v>41936.020752314813</v>
      </c>
      <c r="T1562" s="13">
        <f>(((Table1[[#This Row],[deadline]]/60)/60)/24)+DATE(1970,1,1)</f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Table1[[#This Row],[pledged]]/Table1[[#This Row],[goal]]</f>
        <v>6.7000000000000002E-3</v>
      </c>
      <c r="P1563" s="8">
        <f>IFERROR(Table1[[#This Row],[pledged]]/Table1[[#This Row],[backers_count]],0)</f>
        <v>67</v>
      </c>
      <c r="Q1563" t="str">
        <f>LEFT(Table1[[#This Row],[Category and Sub-Category]],FIND("/",Table1[[#This Row],[Category and Sub-Category]])-1)</f>
        <v>publishing</v>
      </c>
      <c r="R1563" t="str">
        <f>RIGHT(Table1[[#This Row],[Category and Sub-Category]],LEN(Table1[[#This Row],[Category and Sub-Category]])-FIND("/",Table1[[#This Row],[Category and Sub-Category]]))</f>
        <v>art books</v>
      </c>
      <c r="S1563" s="13">
        <f>(((Table1[[#This Row],[launched_at]]/60)/60)/24)+DATE(1970,1,1)</f>
        <v>41555.041701388887</v>
      </c>
      <c r="T1563" s="13">
        <f>(((Table1[[#This Row],[deadline]]/60)/60)/24)+DATE(1970,1,1)</f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Table1[[#This Row],[pledged]]/Table1[[#This Row],[goal]]</f>
        <v>0</v>
      </c>
      <c r="P1564" s="8">
        <f>IFERROR(Table1[[#This Row],[pledged]]/Table1[[#This Row],[backers_count]],0)</f>
        <v>0</v>
      </c>
      <c r="Q1564" t="str">
        <f>LEFT(Table1[[#This Row],[Category and Sub-Category]],FIND("/",Table1[[#This Row],[Category and Sub-Category]])-1)</f>
        <v>publishing</v>
      </c>
      <c r="R1564" t="str">
        <f>RIGHT(Table1[[#This Row],[Category and Sub-Category]],LEN(Table1[[#This Row],[Category and Sub-Category]])-FIND("/",Table1[[#This Row],[Category and Sub-Category]]))</f>
        <v>art books</v>
      </c>
      <c r="S1564" s="13">
        <f>(((Table1[[#This Row],[launched_at]]/60)/60)/24)+DATE(1970,1,1)</f>
        <v>40079.566157407404</v>
      </c>
      <c r="T1564" s="13">
        <f>(((Table1[[#This Row],[deadline]]/60)/60)/24)+DATE(1970,1,1)</f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Table1[[#This Row],[pledged]]/Table1[[#This Row],[goal]]</f>
        <v>1.4166666666666666E-2</v>
      </c>
      <c r="P1565" s="8">
        <f>IFERROR(Table1[[#This Row],[pledged]]/Table1[[#This Row],[backers_count]],0)</f>
        <v>42.5</v>
      </c>
      <c r="Q1565" t="str">
        <f>LEFT(Table1[[#This Row],[Category and Sub-Category]],FIND("/",Table1[[#This Row],[Category and Sub-Category]])-1)</f>
        <v>publishing</v>
      </c>
      <c r="R1565" t="str">
        <f>RIGHT(Table1[[#This Row],[Category and Sub-Category]],LEN(Table1[[#This Row],[Category and Sub-Category]])-FIND("/",Table1[[#This Row],[Category and Sub-Category]]))</f>
        <v>art books</v>
      </c>
      <c r="S1565" s="13">
        <f>(((Table1[[#This Row],[launched_at]]/60)/60)/24)+DATE(1970,1,1)</f>
        <v>41652.742488425924</v>
      </c>
      <c r="T1565" s="13">
        <f>(((Table1[[#This Row],[deadline]]/60)/60)/24)+DATE(1970,1,1)</f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Table1[[#This Row],[pledged]]/Table1[[#This Row],[goal]]</f>
        <v>1E-3</v>
      </c>
      <c r="P1566" s="8">
        <f>IFERROR(Table1[[#This Row],[pledged]]/Table1[[#This Row],[backers_count]],0)</f>
        <v>10</v>
      </c>
      <c r="Q1566" t="str">
        <f>LEFT(Table1[[#This Row],[Category and Sub-Category]],FIND("/",Table1[[#This Row],[Category and Sub-Category]])-1)</f>
        <v>publishing</v>
      </c>
      <c r="R1566" t="str">
        <f>RIGHT(Table1[[#This Row],[Category and Sub-Category]],LEN(Table1[[#This Row],[Category and Sub-Category]])-FIND("/",Table1[[#This Row],[Category and Sub-Category]]))</f>
        <v>art books</v>
      </c>
      <c r="S1566" s="13">
        <f>(((Table1[[#This Row],[launched_at]]/60)/60)/24)+DATE(1970,1,1)</f>
        <v>42121.367002314815</v>
      </c>
      <c r="T1566" s="13">
        <f>(((Table1[[#This Row],[deadline]]/60)/60)/24)+DATE(1970,1,1)</f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Table1[[#This Row],[pledged]]/Table1[[#This Row],[goal]]</f>
        <v>2.5000000000000001E-2</v>
      </c>
      <c r="P1567" s="8">
        <f>IFERROR(Table1[[#This Row],[pledged]]/Table1[[#This Row],[backers_count]],0)</f>
        <v>100</v>
      </c>
      <c r="Q1567" t="str">
        <f>LEFT(Table1[[#This Row],[Category and Sub-Category]],FIND("/",Table1[[#This Row],[Category and Sub-Category]])-1)</f>
        <v>publishing</v>
      </c>
      <c r="R1567" t="str">
        <f>RIGHT(Table1[[#This Row],[Category and Sub-Category]],LEN(Table1[[#This Row],[Category and Sub-Category]])-FIND("/",Table1[[#This Row],[Category and Sub-Category]]))</f>
        <v>art books</v>
      </c>
      <c r="S1567" s="13">
        <f>(((Table1[[#This Row],[launched_at]]/60)/60)/24)+DATE(1970,1,1)</f>
        <v>40672.729872685188</v>
      </c>
      <c r="T1567" s="13">
        <f>(((Table1[[#This Row],[deadline]]/60)/60)/24)+DATE(1970,1,1)</f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Table1[[#This Row],[pledged]]/Table1[[#This Row],[goal]]</f>
        <v>0.21249999999999999</v>
      </c>
      <c r="P1568" s="8">
        <f>IFERROR(Table1[[#This Row],[pledged]]/Table1[[#This Row],[backers_count]],0)</f>
        <v>108.05084745762711</v>
      </c>
      <c r="Q1568" t="str">
        <f>LEFT(Table1[[#This Row],[Category and Sub-Category]],FIND("/",Table1[[#This Row],[Category and Sub-Category]])-1)</f>
        <v>publishing</v>
      </c>
      <c r="R1568" t="str">
        <f>RIGHT(Table1[[#This Row],[Category and Sub-Category]],LEN(Table1[[#This Row],[Category and Sub-Category]])-FIND("/",Table1[[#This Row],[Category and Sub-Category]]))</f>
        <v>art books</v>
      </c>
      <c r="S1568" s="13">
        <f>(((Table1[[#This Row],[launched_at]]/60)/60)/24)+DATE(1970,1,1)</f>
        <v>42549.916712962964</v>
      </c>
      <c r="T1568" s="13">
        <f>(((Table1[[#This Row],[deadline]]/60)/60)/24)+DATE(1970,1,1)</f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Table1[[#This Row],[pledged]]/Table1[[#This Row],[goal]]</f>
        <v>4.1176470588235294E-2</v>
      </c>
      <c r="P1569" s="8">
        <f>IFERROR(Table1[[#This Row],[pledged]]/Table1[[#This Row],[backers_count]],0)</f>
        <v>26.923076923076923</v>
      </c>
      <c r="Q1569" t="str">
        <f>LEFT(Table1[[#This Row],[Category and Sub-Category]],FIND("/",Table1[[#This Row],[Category and Sub-Category]])-1)</f>
        <v>publishing</v>
      </c>
      <c r="R1569" t="str">
        <f>RIGHT(Table1[[#This Row],[Category and Sub-Category]],LEN(Table1[[#This Row],[Category and Sub-Category]])-FIND("/",Table1[[#This Row],[Category and Sub-Category]]))</f>
        <v>art books</v>
      </c>
      <c r="S1569" s="13">
        <f>(((Table1[[#This Row],[launched_at]]/60)/60)/24)+DATE(1970,1,1)</f>
        <v>41671.936863425923</v>
      </c>
      <c r="T1569" s="13">
        <f>(((Table1[[#This Row],[deadline]]/60)/60)/24)+DATE(1970,1,1)</f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Table1[[#This Row],[pledged]]/Table1[[#This Row],[goal]]</f>
        <v>0.13639999999999999</v>
      </c>
      <c r="P1570" s="8">
        <f>IFERROR(Table1[[#This Row],[pledged]]/Table1[[#This Row],[backers_count]],0)</f>
        <v>155</v>
      </c>
      <c r="Q1570" t="str">
        <f>LEFT(Table1[[#This Row],[Category and Sub-Category]],FIND("/",Table1[[#This Row],[Category and Sub-Category]])-1)</f>
        <v>publishing</v>
      </c>
      <c r="R1570" t="str">
        <f>RIGHT(Table1[[#This Row],[Category and Sub-Category]],LEN(Table1[[#This Row],[Category and Sub-Category]])-FIND("/",Table1[[#This Row],[Category and Sub-Category]]))</f>
        <v>art books</v>
      </c>
      <c r="S1570" s="13">
        <f>(((Table1[[#This Row],[launched_at]]/60)/60)/24)+DATE(1970,1,1)</f>
        <v>41962.062326388885</v>
      </c>
      <c r="T1570" s="13">
        <f>(((Table1[[#This Row],[deadline]]/60)/60)/24)+DATE(1970,1,1)</f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Table1[[#This Row],[pledged]]/Table1[[#This Row],[goal]]</f>
        <v>0</v>
      </c>
      <c r="P1571" s="8">
        <f>IFERROR(Table1[[#This Row],[pledged]]/Table1[[#This Row],[backers_count]],0)</f>
        <v>0</v>
      </c>
      <c r="Q1571" t="str">
        <f>LEFT(Table1[[#This Row],[Category and Sub-Category]],FIND("/",Table1[[#This Row],[Category and Sub-Category]])-1)</f>
        <v>publishing</v>
      </c>
      <c r="R1571" t="str">
        <f>RIGHT(Table1[[#This Row],[Category and Sub-Category]],LEN(Table1[[#This Row],[Category and Sub-Category]])-FIND("/",Table1[[#This Row],[Category and Sub-Category]]))</f>
        <v>art books</v>
      </c>
      <c r="S1571" s="13">
        <f>(((Table1[[#This Row],[launched_at]]/60)/60)/24)+DATE(1970,1,1)</f>
        <v>41389.679560185185</v>
      </c>
      <c r="T1571" s="13">
        <f>(((Table1[[#This Row],[deadline]]/60)/60)/24)+DATE(1970,1,1)</f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Table1[[#This Row],[pledged]]/Table1[[#This Row],[goal]]</f>
        <v>0.41399999999999998</v>
      </c>
      <c r="P1572" s="8">
        <f>IFERROR(Table1[[#This Row],[pledged]]/Table1[[#This Row],[backers_count]],0)</f>
        <v>47.769230769230766</v>
      </c>
      <c r="Q1572" t="str">
        <f>LEFT(Table1[[#This Row],[Category and Sub-Category]],FIND("/",Table1[[#This Row],[Category and Sub-Category]])-1)</f>
        <v>publishing</v>
      </c>
      <c r="R1572" t="str">
        <f>RIGHT(Table1[[#This Row],[Category and Sub-Category]],LEN(Table1[[#This Row],[Category and Sub-Category]])-FIND("/",Table1[[#This Row],[Category and Sub-Category]]))</f>
        <v>art books</v>
      </c>
      <c r="S1572" s="13">
        <f>(((Table1[[#This Row],[launched_at]]/60)/60)/24)+DATE(1970,1,1)</f>
        <v>42438.813449074078</v>
      </c>
      <c r="T1572" s="13">
        <f>(((Table1[[#This Row],[deadline]]/60)/60)/24)+DATE(1970,1,1)</f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Table1[[#This Row],[pledged]]/Table1[[#This Row],[goal]]</f>
        <v>6.6115702479338841E-3</v>
      </c>
      <c r="P1573" s="8">
        <f>IFERROR(Table1[[#This Row],[pledged]]/Table1[[#This Row],[backers_count]],0)</f>
        <v>20</v>
      </c>
      <c r="Q1573" t="str">
        <f>LEFT(Table1[[#This Row],[Category and Sub-Category]],FIND("/",Table1[[#This Row],[Category and Sub-Category]])-1)</f>
        <v>publishing</v>
      </c>
      <c r="R1573" t="str">
        <f>RIGHT(Table1[[#This Row],[Category and Sub-Category]],LEN(Table1[[#This Row],[Category and Sub-Category]])-FIND("/",Table1[[#This Row],[Category and Sub-Category]]))</f>
        <v>art books</v>
      </c>
      <c r="S1573" s="13">
        <f>(((Table1[[#This Row],[launched_at]]/60)/60)/24)+DATE(1970,1,1)</f>
        <v>42144.769479166673</v>
      </c>
      <c r="T1573" s="13">
        <f>(((Table1[[#This Row],[deadline]]/60)/60)/24)+DATE(1970,1,1)</f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Table1[[#This Row],[pledged]]/Table1[[#This Row],[goal]]</f>
        <v>0.05</v>
      </c>
      <c r="P1574" s="8">
        <f>IFERROR(Table1[[#This Row],[pledged]]/Table1[[#This Row],[backers_count]],0)</f>
        <v>41.666666666666664</v>
      </c>
      <c r="Q1574" t="str">
        <f>LEFT(Table1[[#This Row],[Category and Sub-Category]],FIND("/",Table1[[#This Row],[Category and Sub-Category]])-1)</f>
        <v>publishing</v>
      </c>
      <c r="R1574" t="str">
        <f>RIGHT(Table1[[#This Row],[Category and Sub-Category]],LEN(Table1[[#This Row],[Category and Sub-Category]])-FIND("/",Table1[[#This Row],[Category and Sub-Category]]))</f>
        <v>art books</v>
      </c>
      <c r="S1574" s="13">
        <f>(((Table1[[#This Row],[launched_at]]/60)/60)/24)+DATE(1970,1,1)</f>
        <v>42404.033090277779</v>
      </c>
      <c r="T1574" s="13">
        <f>(((Table1[[#This Row],[deadline]]/60)/60)/24)+DATE(1970,1,1)</f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Table1[[#This Row],[pledged]]/Table1[[#This Row],[goal]]</f>
        <v>2.4777777777777777E-2</v>
      </c>
      <c r="P1575" s="8">
        <f>IFERROR(Table1[[#This Row],[pledged]]/Table1[[#This Row],[backers_count]],0)</f>
        <v>74.333333333333329</v>
      </c>
      <c r="Q1575" t="str">
        <f>LEFT(Table1[[#This Row],[Category and Sub-Category]],FIND("/",Table1[[#This Row],[Category and Sub-Category]])-1)</f>
        <v>publishing</v>
      </c>
      <c r="R1575" t="str">
        <f>RIGHT(Table1[[#This Row],[Category and Sub-Category]],LEN(Table1[[#This Row],[Category and Sub-Category]])-FIND("/",Table1[[#This Row],[Category and Sub-Category]]))</f>
        <v>art books</v>
      </c>
      <c r="S1575" s="13">
        <f>(((Table1[[#This Row],[launched_at]]/60)/60)/24)+DATE(1970,1,1)</f>
        <v>42786.000023148154</v>
      </c>
      <c r="T1575" s="13">
        <f>(((Table1[[#This Row],[deadline]]/60)/60)/24)+DATE(1970,1,1)</f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Table1[[#This Row],[pledged]]/Table1[[#This Row],[goal]]</f>
        <v>5.0599999999999999E-2</v>
      </c>
      <c r="P1576" s="8">
        <f>IFERROR(Table1[[#This Row],[pledged]]/Table1[[#This Row],[backers_count]],0)</f>
        <v>84.333333333333329</v>
      </c>
      <c r="Q1576" t="str">
        <f>LEFT(Table1[[#This Row],[Category and Sub-Category]],FIND("/",Table1[[#This Row],[Category and Sub-Category]])-1)</f>
        <v>publishing</v>
      </c>
      <c r="R1576" t="str">
        <f>RIGHT(Table1[[#This Row],[Category and Sub-Category]],LEN(Table1[[#This Row],[Category and Sub-Category]])-FIND("/",Table1[[#This Row],[Category and Sub-Category]]))</f>
        <v>art books</v>
      </c>
      <c r="S1576" s="13">
        <f>(((Table1[[#This Row],[launched_at]]/60)/60)/24)+DATE(1970,1,1)</f>
        <v>42017.927418981482</v>
      </c>
      <c r="T1576" s="13">
        <f>(((Table1[[#This Row],[deadline]]/60)/60)/24)+DATE(1970,1,1)</f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Table1[[#This Row],[pledged]]/Table1[[#This Row],[goal]]</f>
        <v>0.2291</v>
      </c>
      <c r="P1577" s="8">
        <f>IFERROR(Table1[[#This Row],[pledged]]/Table1[[#This Row],[backers_count]],0)</f>
        <v>65.457142857142856</v>
      </c>
      <c r="Q1577" t="str">
        <f>LEFT(Table1[[#This Row],[Category and Sub-Category]],FIND("/",Table1[[#This Row],[Category and Sub-Category]])-1)</f>
        <v>publishing</v>
      </c>
      <c r="R1577" t="str">
        <f>RIGHT(Table1[[#This Row],[Category and Sub-Category]],LEN(Table1[[#This Row],[Category and Sub-Category]])-FIND("/",Table1[[#This Row],[Category and Sub-Category]]))</f>
        <v>art books</v>
      </c>
      <c r="S1577" s="13">
        <f>(((Table1[[#This Row],[launched_at]]/60)/60)/24)+DATE(1970,1,1)</f>
        <v>41799.524259259262</v>
      </c>
      <c r="T1577" s="13">
        <f>(((Table1[[#This Row],[deadline]]/60)/60)/24)+DATE(1970,1,1)</f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Table1[[#This Row],[pledged]]/Table1[[#This Row],[goal]]</f>
        <v>0.13</v>
      </c>
      <c r="P1578" s="8">
        <f>IFERROR(Table1[[#This Row],[pledged]]/Table1[[#This Row],[backers_count]],0)</f>
        <v>65</v>
      </c>
      <c r="Q1578" t="str">
        <f>LEFT(Table1[[#This Row],[Category and Sub-Category]],FIND("/",Table1[[#This Row],[Category and Sub-Category]])-1)</f>
        <v>publishing</v>
      </c>
      <c r="R1578" t="str">
        <f>RIGHT(Table1[[#This Row],[Category and Sub-Category]],LEN(Table1[[#This Row],[Category and Sub-Category]])-FIND("/",Table1[[#This Row],[Category and Sub-Category]]))</f>
        <v>art books</v>
      </c>
      <c r="S1578" s="13">
        <f>(((Table1[[#This Row],[launched_at]]/60)/60)/24)+DATE(1970,1,1)</f>
        <v>42140.879259259258</v>
      </c>
      <c r="T1578" s="13">
        <f>(((Table1[[#This Row],[deadline]]/60)/60)/24)+DATE(1970,1,1)</f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Table1[[#This Row],[pledged]]/Table1[[#This Row],[goal]]</f>
        <v>5.4999999999999997E-3</v>
      </c>
      <c r="P1579" s="8">
        <f>IFERROR(Table1[[#This Row],[pledged]]/Table1[[#This Row],[backers_count]],0)</f>
        <v>27.5</v>
      </c>
      <c r="Q1579" t="str">
        <f>LEFT(Table1[[#This Row],[Category and Sub-Category]],FIND("/",Table1[[#This Row],[Category and Sub-Category]])-1)</f>
        <v>publishing</v>
      </c>
      <c r="R1579" t="str">
        <f>RIGHT(Table1[[#This Row],[Category and Sub-Category]],LEN(Table1[[#This Row],[Category and Sub-Category]])-FIND("/",Table1[[#This Row],[Category and Sub-Category]]))</f>
        <v>art books</v>
      </c>
      <c r="S1579" s="13">
        <f>(((Table1[[#This Row],[launched_at]]/60)/60)/24)+DATE(1970,1,1)</f>
        <v>41054.847777777781</v>
      </c>
      <c r="T1579" s="13">
        <f>(((Table1[[#This Row],[deadline]]/60)/60)/24)+DATE(1970,1,1)</f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Table1[[#This Row],[pledged]]/Table1[[#This Row],[goal]]</f>
        <v>0.10806536636794939</v>
      </c>
      <c r="P1580" s="8">
        <f>IFERROR(Table1[[#This Row],[pledged]]/Table1[[#This Row],[backers_count]],0)</f>
        <v>51.25</v>
      </c>
      <c r="Q1580" t="str">
        <f>LEFT(Table1[[#This Row],[Category and Sub-Category]],FIND("/",Table1[[#This Row],[Category and Sub-Category]])-1)</f>
        <v>publishing</v>
      </c>
      <c r="R1580" t="str">
        <f>RIGHT(Table1[[#This Row],[Category and Sub-Category]],LEN(Table1[[#This Row],[Category and Sub-Category]])-FIND("/",Table1[[#This Row],[Category and Sub-Category]]))</f>
        <v>art books</v>
      </c>
      <c r="S1580" s="13">
        <f>(((Table1[[#This Row],[launched_at]]/60)/60)/24)+DATE(1970,1,1)</f>
        <v>40399.065868055557</v>
      </c>
      <c r="T1580" s="13">
        <f>(((Table1[[#This Row],[deadline]]/60)/60)/24)+DATE(1970,1,1)</f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Table1[[#This Row],[pledged]]/Table1[[#This Row],[goal]]</f>
        <v>8.4008400840084006E-3</v>
      </c>
      <c r="P1581" s="8">
        <f>IFERROR(Table1[[#This Row],[pledged]]/Table1[[#This Row],[backers_count]],0)</f>
        <v>14</v>
      </c>
      <c r="Q1581" t="str">
        <f>LEFT(Table1[[#This Row],[Category and Sub-Category]],FIND("/",Table1[[#This Row],[Category and Sub-Category]])-1)</f>
        <v>publishing</v>
      </c>
      <c r="R1581" t="str">
        <f>RIGHT(Table1[[#This Row],[Category and Sub-Category]],LEN(Table1[[#This Row],[Category and Sub-Category]])-FIND("/",Table1[[#This Row],[Category and Sub-Category]]))</f>
        <v>art books</v>
      </c>
      <c r="S1581" s="13">
        <f>(((Table1[[#This Row],[launched_at]]/60)/60)/24)+DATE(1970,1,1)</f>
        <v>41481.996423611112</v>
      </c>
      <c r="T1581" s="13">
        <f>(((Table1[[#This Row],[deadline]]/60)/60)/24)+DATE(1970,1,1)</f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Table1[[#This Row],[pledged]]/Table1[[#This Row],[goal]]</f>
        <v>0</v>
      </c>
      <c r="P1582" s="8">
        <f>IFERROR(Table1[[#This Row],[pledged]]/Table1[[#This Row],[backers_count]],0)</f>
        <v>0</v>
      </c>
      <c r="Q1582" t="str">
        <f>LEFT(Table1[[#This Row],[Category and Sub-Category]],FIND("/",Table1[[#This Row],[Category and Sub-Category]])-1)</f>
        <v>publishing</v>
      </c>
      <c r="R1582" t="str">
        <f>RIGHT(Table1[[#This Row],[Category and Sub-Category]],LEN(Table1[[#This Row],[Category and Sub-Category]])-FIND("/",Table1[[#This Row],[Category and Sub-Category]]))</f>
        <v>art books</v>
      </c>
      <c r="S1582" s="13">
        <f>(((Table1[[#This Row],[launched_at]]/60)/60)/24)+DATE(1970,1,1)</f>
        <v>40990.050069444449</v>
      </c>
      <c r="T1582" s="13">
        <f>(((Table1[[#This Row],[deadline]]/60)/60)/24)+DATE(1970,1,1)</f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Table1[[#This Row],[pledged]]/Table1[[#This Row],[goal]]</f>
        <v>5.0000000000000001E-3</v>
      </c>
      <c r="P1583" s="8">
        <f>IFERROR(Table1[[#This Row],[pledged]]/Table1[[#This Row],[backers_count]],0)</f>
        <v>5</v>
      </c>
      <c r="Q1583" t="str">
        <f>LEFT(Table1[[#This Row],[Category and Sub-Category]],FIND("/",Table1[[#This Row],[Category and Sub-Category]])-1)</f>
        <v>photography</v>
      </c>
      <c r="R1583" t="str">
        <f>RIGHT(Table1[[#This Row],[Category and Sub-Category]],LEN(Table1[[#This Row],[Category and Sub-Category]])-FIND("/",Table1[[#This Row],[Category and Sub-Category]]))</f>
        <v>places</v>
      </c>
      <c r="S1583" s="13">
        <f>(((Table1[[#This Row],[launched_at]]/60)/60)/24)+DATE(1970,1,1)</f>
        <v>42325.448958333334</v>
      </c>
      <c r="T1583" s="13">
        <f>(((Table1[[#This Row],[deadline]]/60)/60)/24)+DATE(1970,1,1)</f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Table1[[#This Row],[pledged]]/Table1[[#This Row],[goal]]</f>
        <v>9.2999999999999999E-2</v>
      </c>
      <c r="P1584" s="8">
        <f>IFERROR(Table1[[#This Row],[pledged]]/Table1[[#This Row],[backers_count]],0)</f>
        <v>31</v>
      </c>
      <c r="Q1584" t="str">
        <f>LEFT(Table1[[#This Row],[Category and Sub-Category]],FIND("/",Table1[[#This Row],[Category and Sub-Category]])-1)</f>
        <v>photography</v>
      </c>
      <c r="R1584" t="str">
        <f>RIGHT(Table1[[#This Row],[Category and Sub-Category]],LEN(Table1[[#This Row],[Category and Sub-Category]])-FIND("/",Table1[[#This Row],[Category and Sub-Category]]))</f>
        <v>places</v>
      </c>
      <c r="S1584" s="13">
        <f>(((Table1[[#This Row],[launched_at]]/60)/60)/24)+DATE(1970,1,1)</f>
        <v>42246.789965277778</v>
      </c>
      <c r="T1584" s="13">
        <f>(((Table1[[#This Row],[deadline]]/60)/60)/24)+DATE(1970,1,1)</f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Table1[[#This Row],[pledged]]/Table1[[#This Row],[goal]]</f>
        <v>7.5000000000000002E-4</v>
      </c>
      <c r="P1585" s="8">
        <f>IFERROR(Table1[[#This Row],[pledged]]/Table1[[#This Row],[backers_count]],0)</f>
        <v>15</v>
      </c>
      <c r="Q1585" t="str">
        <f>LEFT(Table1[[#This Row],[Category and Sub-Category]],FIND("/",Table1[[#This Row],[Category and Sub-Category]])-1)</f>
        <v>photography</v>
      </c>
      <c r="R1585" t="str">
        <f>RIGHT(Table1[[#This Row],[Category and Sub-Category]],LEN(Table1[[#This Row],[Category and Sub-Category]])-FIND("/",Table1[[#This Row],[Category and Sub-Category]]))</f>
        <v>places</v>
      </c>
      <c r="S1585" s="13">
        <f>(((Table1[[#This Row],[launched_at]]/60)/60)/24)+DATE(1970,1,1)</f>
        <v>41877.904988425929</v>
      </c>
      <c r="T1585" s="13">
        <f>(((Table1[[#This Row],[deadline]]/60)/60)/24)+DATE(1970,1,1)</f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Table1[[#This Row],[pledged]]/Table1[[#This Row],[goal]]</f>
        <v>0</v>
      </c>
      <c r="P1586" s="8">
        <f>IFERROR(Table1[[#This Row],[pledged]]/Table1[[#This Row],[backers_count]],0)</f>
        <v>0</v>
      </c>
      <c r="Q1586" t="str">
        <f>LEFT(Table1[[#This Row],[Category and Sub-Category]],FIND("/",Table1[[#This Row],[Category and Sub-Category]])-1)</f>
        <v>photography</v>
      </c>
      <c r="R1586" t="str">
        <f>RIGHT(Table1[[#This Row],[Category and Sub-Category]],LEN(Table1[[#This Row],[Category and Sub-Category]])-FIND("/",Table1[[#This Row],[Category and Sub-Category]]))</f>
        <v>places</v>
      </c>
      <c r="S1586" s="13">
        <f>(((Table1[[#This Row],[launched_at]]/60)/60)/24)+DATE(1970,1,1)</f>
        <v>41779.649317129632</v>
      </c>
      <c r="T1586" s="13">
        <f>(((Table1[[#This Row],[deadline]]/60)/60)/24)+DATE(1970,1,1)</f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Table1[[#This Row],[pledged]]/Table1[[#This Row],[goal]]</f>
        <v>0.79</v>
      </c>
      <c r="P1587" s="8">
        <f>IFERROR(Table1[[#This Row],[pledged]]/Table1[[#This Row],[backers_count]],0)</f>
        <v>131.66666666666666</v>
      </c>
      <c r="Q1587" t="str">
        <f>LEFT(Table1[[#This Row],[Category and Sub-Category]],FIND("/",Table1[[#This Row],[Category and Sub-Category]])-1)</f>
        <v>photography</v>
      </c>
      <c r="R1587" t="str">
        <f>RIGHT(Table1[[#This Row],[Category and Sub-Category]],LEN(Table1[[#This Row],[Category and Sub-Category]])-FIND("/",Table1[[#This Row],[Category and Sub-Category]]))</f>
        <v>places</v>
      </c>
      <c r="S1587" s="13">
        <f>(((Table1[[#This Row],[launched_at]]/60)/60)/24)+DATE(1970,1,1)</f>
        <v>42707.895462962959</v>
      </c>
      <c r="T1587" s="13">
        <f>(((Table1[[#This Row],[deadline]]/60)/60)/24)+DATE(1970,1,1)</f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Table1[[#This Row],[pledged]]/Table1[[#This Row],[goal]]</f>
        <v>0</v>
      </c>
      <c r="P1588" s="8">
        <f>IFERROR(Table1[[#This Row],[pledged]]/Table1[[#This Row],[backers_count]],0)</f>
        <v>0</v>
      </c>
      <c r="Q1588" t="str">
        <f>LEFT(Table1[[#This Row],[Category and Sub-Category]],FIND("/",Table1[[#This Row],[Category and Sub-Category]])-1)</f>
        <v>photography</v>
      </c>
      <c r="R1588" t="str">
        <f>RIGHT(Table1[[#This Row],[Category and Sub-Category]],LEN(Table1[[#This Row],[Category and Sub-Category]])-FIND("/",Table1[[#This Row],[Category and Sub-Category]]))</f>
        <v>places</v>
      </c>
      <c r="S1588" s="13">
        <f>(((Table1[[#This Row],[launched_at]]/60)/60)/24)+DATE(1970,1,1)</f>
        <v>42069.104421296302</v>
      </c>
      <c r="T1588" s="13">
        <f>(((Table1[[#This Row],[deadline]]/60)/60)/24)+DATE(1970,1,1)</f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Table1[[#This Row],[pledged]]/Table1[[#This Row],[goal]]</f>
        <v>1.3333333333333334E-4</v>
      </c>
      <c r="P1589" s="8">
        <f>IFERROR(Table1[[#This Row],[pledged]]/Table1[[#This Row],[backers_count]],0)</f>
        <v>1</v>
      </c>
      <c r="Q1589" t="str">
        <f>LEFT(Table1[[#This Row],[Category and Sub-Category]],FIND("/",Table1[[#This Row],[Category and Sub-Category]])-1)</f>
        <v>photography</v>
      </c>
      <c r="R1589" t="str">
        <f>RIGHT(Table1[[#This Row],[Category and Sub-Category]],LEN(Table1[[#This Row],[Category and Sub-Category]])-FIND("/",Table1[[#This Row],[Category and Sub-Category]]))</f>
        <v>places</v>
      </c>
      <c r="S1589" s="13">
        <f>(((Table1[[#This Row],[launched_at]]/60)/60)/24)+DATE(1970,1,1)</f>
        <v>41956.950983796298</v>
      </c>
      <c r="T1589" s="13">
        <f>(((Table1[[#This Row],[deadline]]/60)/60)/24)+DATE(1970,1,1)</f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Table1[[#This Row],[pledged]]/Table1[[#This Row],[goal]]</f>
        <v>0</v>
      </c>
      <c r="P1590" s="8">
        <f>IFERROR(Table1[[#This Row],[pledged]]/Table1[[#This Row],[backers_count]],0)</f>
        <v>0</v>
      </c>
      <c r="Q1590" t="str">
        <f>LEFT(Table1[[#This Row],[Category and Sub-Category]],FIND("/",Table1[[#This Row],[Category and Sub-Category]])-1)</f>
        <v>photography</v>
      </c>
      <c r="R1590" t="str">
        <f>RIGHT(Table1[[#This Row],[Category and Sub-Category]],LEN(Table1[[#This Row],[Category and Sub-Category]])-FIND("/",Table1[[#This Row],[Category and Sub-Category]]))</f>
        <v>places</v>
      </c>
      <c r="S1590" s="13">
        <f>(((Table1[[#This Row],[launched_at]]/60)/60)/24)+DATE(1970,1,1)</f>
        <v>42005.24998842593</v>
      </c>
      <c r="T1590" s="13">
        <f>(((Table1[[#This Row],[deadline]]/60)/60)/24)+DATE(1970,1,1)</f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Table1[[#This Row],[pledged]]/Table1[[#This Row],[goal]]</f>
        <v>0</v>
      </c>
      <c r="P1591" s="8">
        <f>IFERROR(Table1[[#This Row],[pledged]]/Table1[[#This Row],[backers_count]],0)</f>
        <v>0</v>
      </c>
      <c r="Q1591" t="str">
        <f>LEFT(Table1[[#This Row],[Category and Sub-Category]],FIND("/",Table1[[#This Row],[Category and Sub-Category]])-1)</f>
        <v>photography</v>
      </c>
      <c r="R1591" t="str">
        <f>RIGHT(Table1[[#This Row],[Category and Sub-Category]],LEN(Table1[[#This Row],[Category and Sub-Category]])-FIND("/",Table1[[#This Row],[Category and Sub-Category]]))</f>
        <v>places</v>
      </c>
      <c r="S1591" s="13">
        <f>(((Table1[[#This Row],[launched_at]]/60)/60)/24)+DATE(1970,1,1)</f>
        <v>42256.984791666662</v>
      </c>
      <c r="T1591" s="13">
        <f>(((Table1[[#This Row],[deadline]]/60)/60)/24)+DATE(1970,1,1)</f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Table1[[#This Row],[pledged]]/Table1[[#This Row],[goal]]</f>
        <v>1.7000000000000001E-2</v>
      </c>
      <c r="P1592" s="8">
        <f>IFERROR(Table1[[#This Row],[pledged]]/Table1[[#This Row],[backers_count]],0)</f>
        <v>510</v>
      </c>
      <c r="Q1592" t="str">
        <f>LEFT(Table1[[#This Row],[Category and Sub-Category]],FIND("/",Table1[[#This Row],[Category and Sub-Category]])-1)</f>
        <v>photography</v>
      </c>
      <c r="R1592" t="str">
        <f>RIGHT(Table1[[#This Row],[Category and Sub-Category]],LEN(Table1[[#This Row],[Category and Sub-Category]])-FIND("/",Table1[[#This Row],[Category and Sub-Category]]))</f>
        <v>places</v>
      </c>
      <c r="S1592" s="13">
        <f>(((Table1[[#This Row],[launched_at]]/60)/60)/24)+DATE(1970,1,1)</f>
        <v>42240.857222222221</v>
      </c>
      <c r="T1592" s="13">
        <f>(((Table1[[#This Row],[deadline]]/60)/60)/24)+DATE(1970,1,1)</f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Table1[[#This Row],[pledged]]/Table1[[#This Row],[goal]]</f>
        <v>0.29228571428571426</v>
      </c>
      <c r="P1593" s="8">
        <f>IFERROR(Table1[[#This Row],[pledged]]/Table1[[#This Row],[backers_count]],0)</f>
        <v>44.478260869565219</v>
      </c>
      <c r="Q1593" t="str">
        <f>LEFT(Table1[[#This Row],[Category and Sub-Category]],FIND("/",Table1[[#This Row],[Category and Sub-Category]])-1)</f>
        <v>photography</v>
      </c>
      <c r="R1593" t="str">
        <f>RIGHT(Table1[[#This Row],[Category and Sub-Category]],LEN(Table1[[#This Row],[Category and Sub-Category]])-FIND("/",Table1[[#This Row],[Category and Sub-Category]]))</f>
        <v>places</v>
      </c>
      <c r="S1593" s="13">
        <f>(((Table1[[#This Row],[launched_at]]/60)/60)/24)+DATE(1970,1,1)</f>
        <v>42433.726168981477</v>
      </c>
      <c r="T1593" s="13">
        <f>(((Table1[[#This Row],[deadline]]/60)/60)/24)+DATE(1970,1,1)</f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Table1[[#This Row],[pledged]]/Table1[[#This Row],[goal]]</f>
        <v>0</v>
      </c>
      <c r="P1594" s="8">
        <f>IFERROR(Table1[[#This Row],[pledged]]/Table1[[#This Row],[backers_count]],0)</f>
        <v>0</v>
      </c>
      <c r="Q1594" t="str">
        <f>LEFT(Table1[[#This Row],[Category and Sub-Category]],FIND("/",Table1[[#This Row],[Category and Sub-Category]])-1)</f>
        <v>photography</v>
      </c>
      <c r="R1594" t="str">
        <f>RIGHT(Table1[[#This Row],[Category and Sub-Category]],LEN(Table1[[#This Row],[Category and Sub-Category]])-FIND("/",Table1[[#This Row],[Category and Sub-Category]]))</f>
        <v>places</v>
      </c>
      <c r="S1594" s="13">
        <f>(((Table1[[#This Row],[launched_at]]/60)/60)/24)+DATE(1970,1,1)</f>
        <v>42046.072743055556</v>
      </c>
      <c r="T1594" s="13">
        <f>(((Table1[[#This Row],[deadline]]/60)/60)/24)+DATE(1970,1,1)</f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Table1[[#This Row],[pledged]]/Table1[[#This Row],[goal]]</f>
        <v>1.3636363636363637E-4</v>
      </c>
      <c r="P1595" s="8">
        <f>IFERROR(Table1[[#This Row],[pledged]]/Table1[[#This Row],[backers_count]],0)</f>
        <v>1</v>
      </c>
      <c r="Q1595" t="str">
        <f>LEFT(Table1[[#This Row],[Category and Sub-Category]],FIND("/",Table1[[#This Row],[Category and Sub-Category]])-1)</f>
        <v>photography</v>
      </c>
      <c r="R1595" t="str">
        <f>RIGHT(Table1[[#This Row],[Category and Sub-Category]],LEN(Table1[[#This Row],[Category and Sub-Category]])-FIND("/",Table1[[#This Row],[Category and Sub-Category]]))</f>
        <v>places</v>
      </c>
      <c r="S1595" s="13">
        <f>(((Table1[[#This Row],[launched_at]]/60)/60)/24)+DATE(1970,1,1)</f>
        <v>42033.845543981486</v>
      </c>
      <c r="T1595" s="13">
        <f>(((Table1[[#This Row],[deadline]]/60)/60)/24)+DATE(1970,1,1)</f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Table1[[#This Row],[pledged]]/Table1[[#This Row],[goal]]</f>
        <v>0.20499999999999999</v>
      </c>
      <c r="P1596" s="8">
        <f>IFERROR(Table1[[#This Row],[pledged]]/Table1[[#This Row],[backers_count]],0)</f>
        <v>20.5</v>
      </c>
      <c r="Q1596" t="str">
        <f>LEFT(Table1[[#This Row],[Category and Sub-Category]],FIND("/",Table1[[#This Row],[Category and Sub-Category]])-1)</f>
        <v>photography</v>
      </c>
      <c r="R1596" t="str">
        <f>RIGHT(Table1[[#This Row],[Category and Sub-Category]],LEN(Table1[[#This Row],[Category and Sub-Category]])-FIND("/",Table1[[#This Row],[Category and Sub-Category]]))</f>
        <v>places</v>
      </c>
      <c r="S1596" s="13">
        <f>(((Table1[[#This Row],[launched_at]]/60)/60)/24)+DATE(1970,1,1)</f>
        <v>42445.712754629625</v>
      </c>
      <c r="T1596" s="13">
        <f>(((Table1[[#This Row],[deadline]]/60)/60)/24)+DATE(1970,1,1)</f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Table1[[#This Row],[pledged]]/Table1[[#This Row],[goal]]</f>
        <v>2.8E-3</v>
      </c>
      <c r="P1597" s="8">
        <f>IFERROR(Table1[[#This Row],[pledged]]/Table1[[#This Row],[backers_count]],0)</f>
        <v>40</v>
      </c>
      <c r="Q1597" t="str">
        <f>LEFT(Table1[[#This Row],[Category and Sub-Category]],FIND("/",Table1[[#This Row],[Category and Sub-Category]])-1)</f>
        <v>photography</v>
      </c>
      <c r="R1597" t="str">
        <f>RIGHT(Table1[[#This Row],[Category and Sub-Category]],LEN(Table1[[#This Row],[Category and Sub-Category]])-FIND("/",Table1[[#This Row],[Category and Sub-Category]]))</f>
        <v>places</v>
      </c>
      <c r="S1597" s="13">
        <f>(((Table1[[#This Row],[launched_at]]/60)/60)/24)+DATE(1970,1,1)</f>
        <v>41780.050092592595</v>
      </c>
      <c r="T1597" s="13">
        <f>(((Table1[[#This Row],[deadline]]/60)/60)/24)+DATE(1970,1,1)</f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Table1[[#This Row],[pledged]]/Table1[[#This Row],[goal]]</f>
        <v>2.3076923076923078E-2</v>
      </c>
      <c r="P1598" s="8">
        <f>IFERROR(Table1[[#This Row],[pledged]]/Table1[[#This Row],[backers_count]],0)</f>
        <v>25</v>
      </c>
      <c r="Q1598" t="str">
        <f>LEFT(Table1[[#This Row],[Category and Sub-Category]],FIND("/",Table1[[#This Row],[Category and Sub-Category]])-1)</f>
        <v>photography</v>
      </c>
      <c r="R1598" t="str">
        <f>RIGHT(Table1[[#This Row],[Category and Sub-Category]],LEN(Table1[[#This Row],[Category and Sub-Category]])-FIND("/",Table1[[#This Row],[Category and Sub-Category]]))</f>
        <v>places</v>
      </c>
      <c r="S1598" s="13">
        <f>(((Table1[[#This Row],[launched_at]]/60)/60)/24)+DATE(1970,1,1)</f>
        <v>41941.430196759262</v>
      </c>
      <c r="T1598" s="13">
        <f>(((Table1[[#This Row],[deadline]]/60)/60)/24)+DATE(1970,1,1)</f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Table1[[#This Row],[pledged]]/Table1[[#This Row],[goal]]</f>
        <v>0</v>
      </c>
      <c r="P1599" s="8">
        <f>IFERROR(Table1[[#This Row],[pledged]]/Table1[[#This Row],[backers_count]],0)</f>
        <v>0</v>
      </c>
      <c r="Q1599" t="str">
        <f>LEFT(Table1[[#This Row],[Category and Sub-Category]],FIND("/",Table1[[#This Row],[Category and Sub-Category]])-1)</f>
        <v>photography</v>
      </c>
      <c r="R1599" t="str">
        <f>RIGHT(Table1[[#This Row],[Category and Sub-Category]],LEN(Table1[[#This Row],[Category and Sub-Category]])-FIND("/",Table1[[#This Row],[Category and Sub-Category]]))</f>
        <v>places</v>
      </c>
      <c r="S1599" s="13">
        <f>(((Table1[[#This Row],[launched_at]]/60)/60)/24)+DATE(1970,1,1)</f>
        <v>42603.354131944448</v>
      </c>
      <c r="T1599" s="13">
        <f>(((Table1[[#This Row],[deadline]]/60)/60)/24)+DATE(1970,1,1)</f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Table1[[#This Row],[pledged]]/Table1[[#This Row],[goal]]</f>
        <v>1.25E-3</v>
      </c>
      <c r="P1600" s="8">
        <f>IFERROR(Table1[[#This Row],[pledged]]/Table1[[#This Row],[backers_count]],0)</f>
        <v>1</v>
      </c>
      <c r="Q1600" t="str">
        <f>LEFT(Table1[[#This Row],[Category and Sub-Category]],FIND("/",Table1[[#This Row],[Category and Sub-Category]])-1)</f>
        <v>photography</v>
      </c>
      <c r="R1600" t="str">
        <f>RIGHT(Table1[[#This Row],[Category and Sub-Category]],LEN(Table1[[#This Row],[Category and Sub-Category]])-FIND("/",Table1[[#This Row],[Category and Sub-Category]]))</f>
        <v>places</v>
      </c>
      <c r="S1600" s="13">
        <f>(((Table1[[#This Row],[launched_at]]/60)/60)/24)+DATE(1970,1,1)</f>
        <v>42151.667337962965</v>
      </c>
      <c r="T1600" s="13">
        <f>(((Table1[[#This Row],[deadline]]/60)/60)/24)+DATE(1970,1,1)</f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Table1[[#This Row],[pledged]]/Table1[[#This Row],[goal]]</f>
        <v>0</v>
      </c>
      <c r="P1601" s="8">
        <f>IFERROR(Table1[[#This Row],[pledged]]/Table1[[#This Row],[backers_count]],0)</f>
        <v>0</v>
      </c>
      <c r="Q1601" t="str">
        <f>LEFT(Table1[[#This Row],[Category and Sub-Category]],FIND("/",Table1[[#This Row],[Category and Sub-Category]])-1)</f>
        <v>photography</v>
      </c>
      <c r="R1601" t="str">
        <f>RIGHT(Table1[[#This Row],[Category and Sub-Category]],LEN(Table1[[#This Row],[Category and Sub-Category]])-FIND("/",Table1[[#This Row],[Category and Sub-Category]]))</f>
        <v>places</v>
      </c>
      <c r="S1601" s="13">
        <f>(((Table1[[#This Row],[launched_at]]/60)/60)/24)+DATE(1970,1,1)</f>
        <v>42438.53907407407</v>
      </c>
      <c r="T1601" s="13">
        <f>(((Table1[[#This Row],[deadline]]/60)/60)/24)+DATE(1970,1,1)</f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Table1[[#This Row],[pledged]]/Table1[[#This Row],[goal]]</f>
        <v>7.3400000000000007E-2</v>
      </c>
      <c r="P1602" s="8">
        <f>IFERROR(Table1[[#This Row],[pledged]]/Table1[[#This Row],[backers_count]],0)</f>
        <v>40.777777777777779</v>
      </c>
      <c r="Q1602" t="str">
        <f>LEFT(Table1[[#This Row],[Category and Sub-Category]],FIND("/",Table1[[#This Row],[Category and Sub-Category]])-1)</f>
        <v>photography</v>
      </c>
      <c r="R1602" t="str">
        <f>RIGHT(Table1[[#This Row],[Category and Sub-Category]],LEN(Table1[[#This Row],[Category and Sub-Category]])-FIND("/",Table1[[#This Row],[Category and Sub-Category]]))</f>
        <v>places</v>
      </c>
      <c r="S1602" s="13">
        <f>(((Table1[[#This Row],[launched_at]]/60)/60)/24)+DATE(1970,1,1)</f>
        <v>41791.057314814818</v>
      </c>
      <c r="T1602" s="13">
        <f>(((Table1[[#This Row],[deadline]]/60)/60)/24)+DATE(1970,1,1)</f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Table1[[#This Row],[pledged]]/Table1[[#This Row],[goal]]</f>
        <v>1.082492</v>
      </c>
      <c r="P1603" s="8">
        <f>IFERROR(Table1[[#This Row],[pledged]]/Table1[[#This Row],[backers_count]],0)</f>
        <v>48.325535714285714</v>
      </c>
      <c r="Q1603" t="str">
        <f>LEFT(Table1[[#This Row],[Category and Sub-Category]],FIND("/",Table1[[#This Row],[Category and Sub-Category]])-1)</f>
        <v>music</v>
      </c>
      <c r="R1603" t="str">
        <f>RIGHT(Table1[[#This Row],[Category and Sub-Category]],LEN(Table1[[#This Row],[Category and Sub-Category]])-FIND("/",Table1[[#This Row],[Category and Sub-Category]]))</f>
        <v>rock</v>
      </c>
      <c r="S1603" s="13">
        <f>(((Table1[[#This Row],[launched_at]]/60)/60)/24)+DATE(1970,1,1)</f>
        <v>40638.092974537038</v>
      </c>
      <c r="T1603" s="13">
        <f>(((Table1[[#This Row],[deadline]]/60)/60)/24)+DATE(1970,1,1)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Table1[[#This Row],[pledged]]/Table1[[#This Row],[goal]]</f>
        <v>1.0016666666666667</v>
      </c>
      <c r="P1604" s="8">
        <f>IFERROR(Table1[[#This Row],[pledged]]/Table1[[#This Row],[backers_count]],0)</f>
        <v>46.953125</v>
      </c>
      <c r="Q1604" t="str">
        <f>LEFT(Table1[[#This Row],[Category and Sub-Category]],FIND("/",Table1[[#This Row],[Category and Sub-Category]])-1)</f>
        <v>music</v>
      </c>
      <c r="R1604" t="str">
        <f>RIGHT(Table1[[#This Row],[Category and Sub-Category]],LEN(Table1[[#This Row],[Category and Sub-Category]])-FIND("/",Table1[[#This Row],[Category and Sub-Category]]))</f>
        <v>rock</v>
      </c>
      <c r="S1604" s="13">
        <f>(((Table1[[#This Row],[launched_at]]/60)/60)/24)+DATE(1970,1,1)</f>
        <v>40788.297650462962</v>
      </c>
      <c r="T1604" s="13">
        <f>(((Table1[[#This Row],[deadline]]/60)/60)/24)+DATE(1970,1,1)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Table1[[#This Row],[pledged]]/Table1[[#This Row],[goal]]</f>
        <v>1.0003299999999999</v>
      </c>
      <c r="P1605" s="8">
        <f>IFERROR(Table1[[#This Row],[pledged]]/Table1[[#This Row],[backers_count]],0)</f>
        <v>66.688666666666663</v>
      </c>
      <c r="Q1605" t="str">
        <f>LEFT(Table1[[#This Row],[Category and Sub-Category]],FIND("/",Table1[[#This Row],[Category and Sub-Category]])-1)</f>
        <v>music</v>
      </c>
      <c r="R1605" t="str">
        <f>RIGHT(Table1[[#This Row],[Category and Sub-Category]],LEN(Table1[[#This Row],[Category and Sub-Category]])-FIND("/",Table1[[#This Row],[Category and Sub-Category]]))</f>
        <v>rock</v>
      </c>
      <c r="S1605" s="13">
        <f>(((Table1[[#This Row],[launched_at]]/60)/60)/24)+DATE(1970,1,1)</f>
        <v>40876.169664351852</v>
      </c>
      <c r="T1605" s="13">
        <f>(((Table1[[#This Row],[deadline]]/60)/60)/24)+DATE(1970,1,1)</f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Table1[[#This Row],[pledged]]/Table1[[#This Row],[goal]]</f>
        <v>1.2210714285714286</v>
      </c>
      <c r="P1606" s="8">
        <f>IFERROR(Table1[[#This Row],[pledged]]/Table1[[#This Row],[backers_count]],0)</f>
        <v>48.842857142857142</v>
      </c>
      <c r="Q1606" t="str">
        <f>LEFT(Table1[[#This Row],[Category and Sub-Category]],FIND("/",Table1[[#This Row],[Category and Sub-Category]])-1)</f>
        <v>music</v>
      </c>
      <c r="R1606" t="str">
        <f>RIGHT(Table1[[#This Row],[Category and Sub-Category]],LEN(Table1[[#This Row],[Category and Sub-Category]])-FIND("/",Table1[[#This Row],[Category and Sub-Category]]))</f>
        <v>rock</v>
      </c>
      <c r="S1606" s="13">
        <f>(((Table1[[#This Row],[launched_at]]/60)/60)/24)+DATE(1970,1,1)</f>
        <v>40945.845312500001</v>
      </c>
      <c r="T1606" s="13">
        <f>(((Table1[[#This Row],[deadline]]/60)/60)/24)+DATE(1970,1,1)</f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Table1[[#This Row],[pledged]]/Table1[[#This Row],[goal]]</f>
        <v>1.0069333333333335</v>
      </c>
      <c r="P1607" s="8">
        <f>IFERROR(Table1[[#This Row],[pledged]]/Table1[[#This Row],[backers_count]],0)</f>
        <v>137.30909090909091</v>
      </c>
      <c r="Q1607" t="str">
        <f>LEFT(Table1[[#This Row],[Category and Sub-Category]],FIND("/",Table1[[#This Row],[Category and Sub-Category]])-1)</f>
        <v>music</v>
      </c>
      <c r="R1607" t="str">
        <f>RIGHT(Table1[[#This Row],[Category and Sub-Category]],LEN(Table1[[#This Row],[Category and Sub-Category]])-FIND("/",Table1[[#This Row],[Category and Sub-Category]]))</f>
        <v>rock</v>
      </c>
      <c r="S1607" s="13">
        <f>(((Table1[[#This Row],[launched_at]]/60)/60)/24)+DATE(1970,1,1)</f>
        <v>40747.012881944444</v>
      </c>
      <c r="T1607" s="13">
        <f>(((Table1[[#This Row],[deadline]]/60)/60)/24)+DATE(1970,1,1)</f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Table1[[#This Row],[pledged]]/Table1[[#This Row],[goal]]</f>
        <v>1.01004125</v>
      </c>
      <c r="P1608" s="8">
        <f>IFERROR(Table1[[#This Row],[pledged]]/Table1[[#This Row],[backers_count]],0)</f>
        <v>87.829673913043479</v>
      </c>
      <c r="Q1608" t="str">
        <f>LEFT(Table1[[#This Row],[Category and Sub-Category]],FIND("/",Table1[[#This Row],[Category and Sub-Category]])-1)</f>
        <v>music</v>
      </c>
      <c r="R1608" t="str">
        <f>RIGHT(Table1[[#This Row],[Category and Sub-Category]],LEN(Table1[[#This Row],[Category and Sub-Category]])-FIND("/",Table1[[#This Row],[Category and Sub-Category]]))</f>
        <v>rock</v>
      </c>
      <c r="S1608" s="13">
        <f>(((Table1[[#This Row],[launched_at]]/60)/60)/24)+DATE(1970,1,1)</f>
        <v>40536.111550925925</v>
      </c>
      <c r="T1608" s="13">
        <f>(((Table1[[#This Row],[deadline]]/60)/60)/24)+DATE(1970,1,1)</f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Table1[[#This Row],[pledged]]/Table1[[#This Row],[goal]]</f>
        <v>1.4511000000000001</v>
      </c>
      <c r="P1609" s="8">
        <f>IFERROR(Table1[[#This Row],[pledged]]/Table1[[#This Row],[backers_count]],0)</f>
        <v>70.785365853658533</v>
      </c>
      <c r="Q1609" t="str">
        <f>LEFT(Table1[[#This Row],[Category and Sub-Category]],FIND("/",Table1[[#This Row],[Category and Sub-Category]])-1)</f>
        <v>music</v>
      </c>
      <c r="R1609" t="str">
        <f>RIGHT(Table1[[#This Row],[Category and Sub-Category]],LEN(Table1[[#This Row],[Category and Sub-Category]])-FIND("/",Table1[[#This Row],[Category and Sub-Category]]))</f>
        <v>rock</v>
      </c>
      <c r="S1609" s="13">
        <f>(((Table1[[#This Row],[launched_at]]/60)/60)/24)+DATE(1970,1,1)</f>
        <v>41053.80846064815</v>
      </c>
      <c r="T1609" s="13">
        <f>(((Table1[[#This Row],[deadline]]/60)/60)/24)+DATE(1970,1,1)</f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Table1[[#This Row],[pledged]]/Table1[[#This Row],[goal]]</f>
        <v>1.0125</v>
      </c>
      <c r="P1610" s="8">
        <f>IFERROR(Table1[[#This Row],[pledged]]/Table1[[#This Row],[backers_count]],0)</f>
        <v>52.826086956521742</v>
      </c>
      <c r="Q1610" t="str">
        <f>LEFT(Table1[[#This Row],[Category and Sub-Category]],FIND("/",Table1[[#This Row],[Category and Sub-Category]])-1)</f>
        <v>music</v>
      </c>
      <c r="R1610" t="str">
        <f>RIGHT(Table1[[#This Row],[Category and Sub-Category]],LEN(Table1[[#This Row],[Category and Sub-Category]])-FIND("/",Table1[[#This Row],[Category and Sub-Category]]))</f>
        <v>rock</v>
      </c>
      <c r="S1610" s="13">
        <f>(((Table1[[#This Row],[launched_at]]/60)/60)/24)+DATE(1970,1,1)</f>
        <v>41607.83085648148</v>
      </c>
      <c r="T1610" s="13">
        <f>(((Table1[[#This Row],[deadline]]/60)/60)/24)+DATE(1970,1,1)</f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Table1[[#This Row],[pledged]]/Table1[[#This Row],[goal]]</f>
        <v>1.1833333333333333</v>
      </c>
      <c r="P1611" s="8">
        <f>IFERROR(Table1[[#This Row],[pledged]]/Table1[[#This Row],[backers_count]],0)</f>
        <v>443.75</v>
      </c>
      <c r="Q1611" t="str">
        <f>LEFT(Table1[[#This Row],[Category and Sub-Category]],FIND("/",Table1[[#This Row],[Category and Sub-Category]])-1)</f>
        <v>music</v>
      </c>
      <c r="R1611" t="str">
        <f>RIGHT(Table1[[#This Row],[Category and Sub-Category]],LEN(Table1[[#This Row],[Category and Sub-Category]])-FIND("/",Table1[[#This Row],[Category and Sub-Category]]))</f>
        <v>rock</v>
      </c>
      <c r="S1611" s="13">
        <f>(((Table1[[#This Row],[launched_at]]/60)/60)/24)+DATE(1970,1,1)</f>
        <v>40796.001261574071</v>
      </c>
      <c r="T1611" s="13">
        <f>(((Table1[[#This Row],[deadline]]/60)/60)/24)+DATE(1970,1,1)</f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Table1[[#This Row],[pledged]]/Table1[[#This Row],[goal]]</f>
        <v>2.7185000000000001</v>
      </c>
      <c r="P1612" s="8">
        <f>IFERROR(Table1[[#This Row],[pledged]]/Table1[[#This Row],[backers_count]],0)</f>
        <v>48.544642857142854</v>
      </c>
      <c r="Q1612" t="str">
        <f>LEFT(Table1[[#This Row],[Category and Sub-Category]],FIND("/",Table1[[#This Row],[Category and Sub-Category]])-1)</f>
        <v>music</v>
      </c>
      <c r="R1612" t="str">
        <f>RIGHT(Table1[[#This Row],[Category and Sub-Category]],LEN(Table1[[#This Row],[Category and Sub-Category]])-FIND("/",Table1[[#This Row],[Category and Sub-Category]]))</f>
        <v>rock</v>
      </c>
      <c r="S1612" s="13">
        <f>(((Table1[[#This Row],[launched_at]]/60)/60)/24)+DATE(1970,1,1)</f>
        <v>41228.924884259257</v>
      </c>
      <c r="T1612" s="13">
        <f>(((Table1[[#This Row],[deadline]]/60)/60)/24)+DATE(1970,1,1)</f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Table1[[#This Row],[pledged]]/Table1[[#This Row],[goal]]</f>
        <v>1.25125</v>
      </c>
      <c r="P1613" s="8">
        <f>IFERROR(Table1[[#This Row],[pledged]]/Table1[[#This Row],[backers_count]],0)</f>
        <v>37.074074074074076</v>
      </c>
      <c r="Q1613" t="str">
        <f>LEFT(Table1[[#This Row],[Category and Sub-Category]],FIND("/",Table1[[#This Row],[Category and Sub-Category]])-1)</f>
        <v>music</v>
      </c>
      <c r="R1613" t="str">
        <f>RIGHT(Table1[[#This Row],[Category and Sub-Category]],LEN(Table1[[#This Row],[Category and Sub-Category]])-FIND("/",Table1[[#This Row],[Category and Sub-Category]]))</f>
        <v>rock</v>
      </c>
      <c r="S1613" s="13">
        <f>(((Table1[[#This Row],[launched_at]]/60)/60)/24)+DATE(1970,1,1)</f>
        <v>41409.00037037037</v>
      </c>
      <c r="T1613" s="13">
        <f>(((Table1[[#This Row],[deadline]]/60)/60)/24)+DATE(1970,1,1)</f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Table1[[#This Row],[pledged]]/Table1[[#This Row],[goal]]</f>
        <v>1.1000000000000001</v>
      </c>
      <c r="P1614" s="8">
        <f>IFERROR(Table1[[#This Row],[pledged]]/Table1[[#This Row],[backers_count]],0)</f>
        <v>50</v>
      </c>
      <c r="Q1614" t="str">
        <f>LEFT(Table1[[#This Row],[Category and Sub-Category]],FIND("/",Table1[[#This Row],[Category and Sub-Category]])-1)</f>
        <v>music</v>
      </c>
      <c r="R1614" t="str">
        <f>RIGHT(Table1[[#This Row],[Category and Sub-Category]],LEN(Table1[[#This Row],[Category and Sub-Category]])-FIND("/",Table1[[#This Row],[Category and Sub-Category]]))</f>
        <v>rock</v>
      </c>
      <c r="S1614" s="13">
        <f>(((Table1[[#This Row],[launched_at]]/60)/60)/24)+DATE(1970,1,1)</f>
        <v>41246.874814814815</v>
      </c>
      <c r="T1614" s="13">
        <f>(((Table1[[#This Row],[deadline]]/60)/60)/24)+DATE(1970,1,1)</f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Table1[[#This Row],[pledged]]/Table1[[#This Row],[goal]]</f>
        <v>1.0149999999999999</v>
      </c>
      <c r="P1615" s="8">
        <f>IFERROR(Table1[[#This Row],[pledged]]/Table1[[#This Row],[backers_count]],0)</f>
        <v>39.03846153846154</v>
      </c>
      <c r="Q1615" t="str">
        <f>LEFT(Table1[[#This Row],[Category and Sub-Category]],FIND("/",Table1[[#This Row],[Category and Sub-Category]])-1)</f>
        <v>music</v>
      </c>
      <c r="R1615" t="str">
        <f>RIGHT(Table1[[#This Row],[Category and Sub-Category]],LEN(Table1[[#This Row],[Category and Sub-Category]])-FIND("/",Table1[[#This Row],[Category and Sub-Category]]))</f>
        <v>rock</v>
      </c>
      <c r="S1615" s="13">
        <f>(((Table1[[#This Row],[launched_at]]/60)/60)/24)+DATE(1970,1,1)</f>
        <v>41082.069467592592</v>
      </c>
      <c r="T1615" s="13">
        <f>(((Table1[[#This Row],[deadline]]/60)/60)/24)+DATE(1970,1,1)</f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Table1[[#This Row],[pledged]]/Table1[[#This Row],[goal]]</f>
        <v>1.0269999999999999</v>
      </c>
      <c r="P1616" s="8">
        <f>IFERROR(Table1[[#This Row],[pledged]]/Table1[[#This Row],[backers_count]],0)</f>
        <v>66.688311688311686</v>
      </c>
      <c r="Q1616" t="str">
        <f>LEFT(Table1[[#This Row],[Category and Sub-Category]],FIND("/",Table1[[#This Row],[Category and Sub-Category]])-1)</f>
        <v>music</v>
      </c>
      <c r="R1616" t="str">
        <f>RIGHT(Table1[[#This Row],[Category and Sub-Category]],LEN(Table1[[#This Row],[Category and Sub-Category]])-FIND("/",Table1[[#This Row],[Category and Sub-Category]]))</f>
        <v>rock</v>
      </c>
      <c r="S1616" s="13">
        <f>(((Table1[[#This Row],[launched_at]]/60)/60)/24)+DATE(1970,1,1)</f>
        <v>41794.981122685182</v>
      </c>
      <c r="T1616" s="13">
        <f>(((Table1[[#This Row],[deadline]]/60)/60)/24)+DATE(1970,1,1)</f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Table1[[#This Row],[pledged]]/Table1[[#This Row],[goal]]</f>
        <v>1.1412500000000001</v>
      </c>
      <c r="P1617" s="8">
        <f>IFERROR(Table1[[#This Row],[pledged]]/Table1[[#This Row],[backers_count]],0)</f>
        <v>67.132352941176464</v>
      </c>
      <c r="Q1617" t="str">
        <f>LEFT(Table1[[#This Row],[Category and Sub-Category]],FIND("/",Table1[[#This Row],[Category and Sub-Category]])-1)</f>
        <v>music</v>
      </c>
      <c r="R1617" t="str">
        <f>RIGHT(Table1[[#This Row],[Category and Sub-Category]],LEN(Table1[[#This Row],[Category and Sub-Category]])-FIND("/",Table1[[#This Row],[Category and Sub-Category]]))</f>
        <v>rock</v>
      </c>
      <c r="S1617" s="13">
        <f>(((Table1[[#This Row],[launched_at]]/60)/60)/24)+DATE(1970,1,1)</f>
        <v>40845.050879629627</v>
      </c>
      <c r="T1617" s="13">
        <f>(((Table1[[#This Row],[deadline]]/60)/60)/24)+DATE(1970,1,1)</f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Table1[[#This Row],[pledged]]/Table1[[#This Row],[goal]]</f>
        <v>1.042</v>
      </c>
      <c r="P1618" s="8">
        <f>IFERROR(Table1[[#This Row],[pledged]]/Table1[[#This Row],[backers_count]],0)</f>
        <v>66.369426751592357</v>
      </c>
      <c r="Q1618" t="str">
        <f>LEFT(Table1[[#This Row],[Category and Sub-Category]],FIND("/",Table1[[#This Row],[Category and Sub-Category]])-1)</f>
        <v>music</v>
      </c>
      <c r="R1618" t="str">
        <f>RIGHT(Table1[[#This Row],[Category and Sub-Category]],LEN(Table1[[#This Row],[Category and Sub-Category]])-FIND("/",Table1[[#This Row],[Category and Sub-Category]]))</f>
        <v>rock</v>
      </c>
      <c r="S1618" s="13">
        <f>(((Table1[[#This Row],[launched_at]]/60)/60)/24)+DATE(1970,1,1)</f>
        <v>41194.715520833335</v>
      </c>
      <c r="T1618" s="13">
        <f>(((Table1[[#This Row],[deadline]]/60)/60)/24)+DATE(1970,1,1)</f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Table1[[#This Row],[pledged]]/Table1[[#This Row],[goal]]</f>
        <v>1.4585714285714286</v>
      </c>
      <c r="P1619" s="8">
        <f>IFERROR(Table1[[#This Row],[pledged]]/Table1[[#This Row],[backers_count]],0)</f>
        <v>64.620253164556956</v>
      </c>
      <c r="Q1619" t="str">
        <f>LEFT(Table1[[#This Row],[Category and Sub-Category]],FIND("/",Table1[[#This Row],[Category and Sub-Category]])-1)</f>
        <v>music</v>
      </c>
      <c r="R1619" t="str">
        <f>RIGHT(Table1[[#This Row],[Category and Sub-Category]],LEN(Table1[[#This Row],[Category and Sub-Category]])-FIND("/",Table1[[#This Row],[Category and Sub-Category]]))</f>
        <v>rock</v>
      </c>
      <c r="S1619" s="13">
        <f>(((Table1[[#This Row],[launched_at]]/60)/60)/24)+DATE(1970,1,1)</f>
        <v>41546.664212962962</v>
      </c>
      <c r="T1619" s="13">
        <f>(((Table1[[#This Row],[deadline]]/60)/60)/24)+DATE(1970,1,1)</f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Table1[[#This Row],[pledged]]/Table1[[#This Row],[goal]]</f>
        <v>1.0506666666666666</v>
      </c>
      <c r="P1620" s="8">
        <f>IFERROR(Table1[[#This Row],[pledged]]/Table1[[#This Row],[backers_count]],0)</f>
        <v>58.370370370370374</v>
      </c>
      <c r="Q1620" t="str">
        <f>LEFT(Table1[[#This Row],[Category and Sub-Category]],FIND("/",Table1[[#This Row],[Category and Sub-Category]])-1)</f>
        <v>music</v>
      </c>
      <c r="R1620" t="str">
        <f>RIGHT(Table1[[#This Row],[Category and Sub-Category]],LEN(Table1[[#This Row],[Category and Sub-Category]])-FIND("/",Table1[[#This Row],[Category and Sub-Category]]))</f>
        <v>rock</v>
      </c>
      <c r="S1620" s="13">
        <f>(((Table1[[#This Row],[launched_at]]/60)/60)/24)+DATE(1970,1,1)</f>
        <v>41301.654340277775</v>
      </c>
      <c r="T1620" s="13">
        <f>(((Table1[[#This Row],[deadline]]/60)/60)/24)+DATE(1970,1,1)</f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Table1[[#This Row],[pledged]]/Table1[[#This Row],[goal]]</f>
        <v>1.3333333333333333</v>
      </c>
      <c r="P1621" s="8">
        <f>IFERROR(Table1[[#This Row],[pledged]]/Table1[[#This Row],[backers_count]],0)</f>
        <v>86.956521739130437</v>
      </c>
      <c r="Q1621" t="str">
        <f>LEFT(Table1[[#This Row],[Category and Sub-Category]],FIND("/",Table1[[#This Row],[Category and Sub-Category]])-1)</f>
        <v>music</v>
      </c>
      <c r="R1621" t="str">
        <f>RIGHT(Table1[[#This Row],[Category and Sub-Category]],LEN(Table1[[#This Row],[Category and Sub-Category]])-FIND("/",Table1[[#This Row],[Category and Sub-Category]]))</f>
        <v>rock</v>
      </c>
      <c r="S1621" s="13">
        <f>(((Table1[[#This Row],[launched_at]]/60)/60)/24)+DATE(1970,1,1)</f>
        <v>41876.18618055556</v>
      </c>
      <c r="T1621" s="13">
        <f>(((Table1[[#This Row],[deadline]]/60)/60)/24)+DATE(1970,1,1)</f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Table1[[#This Row],[pledged]]/Table1[[#This Row],[goal]]</f>
        <v>1.1299999999999999</v>
      </c>
      <c r="P1622" s="8">
        <f>IFERROR(Table1[[#This Row],[pledged]]/Table1[[#This Row],[backers_count]],0)</f>
        <v>66.470588235294116</v>
      </c>
      <c r="Q1622" t="str">
        <f>LEFT(Table1[[#This Row],[Category and Sub-Category]],FIND("/",Table1[[#This Row],[Category and Sub-Category]])-1)</f>
        <v>music</v>
      </c>
      <c r="R1622" t="str">
        <f>RIGHT(Table1[[#This Row],[Category and Sub-Category]],LEN(Table1[[#This Row],[Category and Sub-Category]])-FIND("/",Table1[[#This Row],[Category and Sub-Category]]))</f>
        <v>rock</v>
      </c>
      <c r="S1622" s="13">
        <f>(((Table1[[#This Row],[launched_at]]/60)/60)/24)+DATE(1970,1,1)</f>
        <v>41321.339583333334</v>
      </c>
      <c r="T1622" s="13">
        <f>(((Table1[[#This Row],[deadline]]/60)/60)/24)+DATE(1970,1,1)</f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Table1[[#This Row],[pledged]]/Table1[[#This Row],[goal]]</f>
        <v>1.212</v>
      </c>
      <c r="P1623" s="8">
        <f>IFERROR(Table1[[#This Row],[pledged]]/Table1[[#This Row],[backers_count]],0)</f>
        <v>163.78378378378378</v>
      </c>
      <c r="Q1623" t="str">
        <f>LEFT(Table1[[#This Row],[Category and Sub-Category]],FIND("/",Table1[[#This Row],[Category and Sub-Category]])-1)</f>
        <v>music</v>
      </c>
      <c r="R1623" t="str">
        <f>RIGHT(Table1[[#This Row],[Category and Sub-Category]],LEN(Table1[[#This Row],[Category and Sub-Category]])-FIND("/",Table1[[#This Row],[Category and Sub-Category]]))</f>
        <v>rock</v>
      </c>
      <c r="S1623" s="13">
        <f>(((Table1[[#This Row],[launched_at]]/60)/60)/24)+DATE(1970,1,1)</f>
        <v>41003.60665509259</v>
      </c>
      <c r="T1623" s="13">
        <f>(((Table1[[#This Row],[deadline]]/60)/60)/24)+DATE(1970,1,1)</f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Table1[[#This Row],[pledged]]/Table1[[#This Row],[goal]]</f>
        <v>1.0172463768115942</v>
      </c>
      <c r="P1624" s="8">
        <f>IFERROR(Table1[[#This Row],[pledged]]/Table1[[#This Row],[backers_count]],0)</f>
        <v>107.98461538461538</v>
      </c>
      <c r="Q1624" t="str">
        <f>LEFT(Table1[[#This Row],[Category and Sub-Category]],FIND("/",Table1[[#This Row],[Category and Sub-Category]])-1)</f>
        <v>music</v>
      </c>
      <c r="R1624" t="str">
        <f>RIGHT(Table1[[#This Row],[Category and Sub-Category]],LEN(Table1[[#This Row],[Category and Sub-Category]])-FIND("/",Table1[[#This Row],[Category and Sub-Category]]))</f>
        <v>rock</v>
      </c>
      <c r="S1624" s="13">
        <f>(((Table1[[#This Row],[launched_at]]/60)/60)/24)+DATE(1970,1,1)</f>
        <v>41950.29483796296</v>
      </c>
      <c r="T1624" s="13">
        <f>(((Table1[[#This Row],[deadline]]/60)/60)/24)+DATE(1970,1,1)</f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Table1[[#This Row],[pledged]]/Table1[[#This Row],[goal]]</f>
        <v>1.0106666666666666</v>
      </c>
      <c r="P1625" s="8">
        <f>IFERROR(Table1[[#This Row],[pledged]]/Table1[[#This Row],[backers_count]],0)</f>
        <v>42.111111111111114</v>
      </c>
      <c r="Q1625" t="str">
        <f>LEFT(Table1[[#This Row],[Category and Sub-Category]],FIND("/",Table1[[#This Row],[Category and Sub-Category]])-1)</f>
        <v>music</v>
      </c>
      <c r="R1625" t="str">
        <f>RIGHT(Table1[[#This Row],[Category and Sub-Category]],LEN(Table1[[#This Row],[Category and Sub-Category]])-FIND("/",Table1[[#This Row],[Category and Sub-Category]]))</f>
        <v>rock</v>
      </c>
      <c r="S1625" s="13">
        <f>(((Table1[[#This Row],[launched_at]]/60)/60)/24)+DATE(1970,1,1)</f>
        <v>41453.688530092593</v>
      </c>
      <c r="T1625" s="13">
        <f>(((Table1[[#This Row],[deadline]]/60)/60)/24)+DATE(1970,1,1)</f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Table1[[#This Row],[pledged]]/Table1[[#This Row],[goal]]</f>
        <v>1.18</v>
      </c>
      <c r="P1626" s="8">
        <f>IFERROR(Table1[[#This Row],[pledged]]/Table1[[#This Row],[backers_count]],0)</f>
        <v>47.2</v>
      </c>
      <c r="Q1626" t="str">
        <f>LEFT(Table1[[#This Row],[Category and Sub-Category]],FIND("/",Table1[[#This Row],[Category and Sub-Category]])-1)</f>
        <v>music</v>
      </c>
      <c r="R1626" t="str">
        <f>RIGHT(Table1[[#This Row],[Category and Sub-Category]],LEN(Table1[[#This Row],[Category and Sub-Category]])-FIND("/",Table1[[#This Row],[Category and Sub-Category]]))</f>
        <v>rock</v>
      </c>
      <c r="S1626" s="13">
        <f>(((Table1[[#This Row],[launched_at]]/60)/60)/24)+DATE(1970,1,1)</f>
        <v>41243.367303240739</v>
      </c>
      <c r="T1626" s="13">
        <f>(((Table1[[#This Row],[deadline]]/60)/60)/24)+DATE(1970,1,1)</f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Table1[[#This Row],[pledged]]/Table1[[#This Row],[goal]]</f>
        <v>1.5533333333333332</v>
      </c>
      <c r="P1627" s="8">
        <f>IFERROR(Table1[[#This Row],[pledged]]/Table1[[#This Row],[backers_count]],0)</f>
        <v>112.01923076923077</v>
      </c>
      <c r="Q1627" t="str">
        <f>LEFT(Table1[[#This Row],[Category and Sub-Category]],FIND("/",Table1[[#This Row],[Category and Sub-Category]])-1)</f>
        <v>music</v>
      </c>
      <c r="R1627" t="str">
        <f>RIGHT(Table1[[#This Row],[Category and Sub-Category]],LEN(Table1[[#This Row],[Category and Sub-Category]])-FIND("/",Table1[[#This Row],[Category and Sub-Category]]))</f>
        <v>rock</v>
      </c>
      <c r="S1627" s="13">
        <f>(((Table1[[#This Row],[launched_at]]/60)/60)/24)+DATE(1970,1,1)</f>
        <v>41135.699687500004</v>
      </c>
      <c r="T1627" s="13">
        <f>(((Table1[[#This Row],[deadline]]/60)/60)/24)+DATE(1970,1,1)</f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Table1[[#This Row],[pledged]]/Table1[[#This Row],[goal]]</f>
        <v>1.0118750000000001</v>
      </c>
      <c r="P1628" s="8">
        <f>IFERROR(Table1[[#This Row],[pledged]]/Table1[[#This Row],[backers_count]],0)</f>
        <v>74.953703703703709</v>
      </c>
      <c r="Q1628" t="str">
        <f>LEFT(Table1[[#This Row],[Category and Sub-Category]],FIND("/",Table1[[#This Row],[Category and Sub-Category]])-1)</f>
        <v>music</v>
      </c>
      <c r="R1628" t="str">
        <f>RIGHT(Table1[[#This Row],[Category and Sub-Category]],LEN(Table1[[#This Row],[Category and Sub-Category]])-FIND("/",Table1[[#This Row],[Category and Sub-Category]]))</f>
        <v>rock</v>
      </c>
      <c r="S1628" s="13">
        <f>(((Table1[[#This Row],[launched_at]]/60)/60)/24)+DATE(1970,1,1)</f>
        <v>41579.847997685189</v>
      </c>
      <c r="T1628" s="13">
        <f>(((Table1[[#This Row],[deadline]]/60)/60)/24)+DATE(1970,1,1)</f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Table1[[#This Row],[pledged]]/Table1[[#This Row],[goal]]</f>
        <v>1.17</v>
      </c>
      <c r="P1629" s="8">
        <f>IFERROR(Table1[[#This Row],[pledged]]/Table1[[#This Row],[backers_count]],0)</f>
        <v>61.578947368421055</v>
      </c>
      <c r="Q1629" t="str">
        <f>LEFT(Table1[[#This Row],[Category and Sub-Category]],FIND("/",Table1[[#This Row],[Category and Sub-Category]])-1)</f>
        <v>music</v>
      </c>
      <c r="R1629" t="str">
        <f>RIGHT(Table1[[#This Row],[Category and Sub-Category]],LEN(Table1[[#This Row],[Category and Sub-Category]])-FIND("/",Table1[[#This Row],[Category and Sub-Category]]))</f>
        <v>rock</v>
      </c>
      <c r="S1629" s="13">
        <f>(((Table1[[#This Row],[launched_at]]/60)/60)/24)+DATE(1970,1,1)</f>
        <v>41205.707048611112</v>
      </c>
      <c r="T1629" s="13">
        <f>(((Table1[[#This Row],[deadline]]/60)/60)/24)+DATE(1970,1,1)</f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Table1[[#This Row],[pledged]]/Table1[[#This Row],[goal]]</f>
        <v>1.00925</v>
      </c>
      <c r="P1630" s="8">
        <f>IFERROR(Table1[[#This Row],[pledged]]/Table1[[#This Row],[backers_count]],0)</f>
        <v>45.875</v>
      </c>
      <c r="Q1630" t="str">
        <f>LEFT(Table1[[#This Row],[Category and Sub-Category]],FIND("/",Table1[[#This Row],[Category and Sub-Category]])-1)</f>
        <v>music</v>
      </c>
      <c r="R1630" t="str">
        <f>RIGHT(Table1[[#This Row],[Category and Sub-Category]],LEN(Table1[[#This Row],[Category and Sub-Category]])-FIND("/",Table1[[#This Row],[Category and Sub-Category]]))</f>
        <v>rock</v>
      </c>
      <c r="S1630" s="13">
        <f>(((Table1[[#This Row],[launched_at]]/60)/60)/24)+DATE(1970,1,1)</f>
        <v>41774.737060185187</v>
      </c>
      <c r="T1630" s="13">
        <f>(((Table1[[#This Row],[deadline]]/60)/60)/24)+DATE(1970,1,1)</f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Table1[[#This Row],[pledged]]/Table1[[#This Row],[goal]]</f>
        <v>1.0366666666666666</v>
      </c>
      <c r="P1631" s="8">
        <f>IFERROR(Table1[[#This Row],[pledged]]/Table1[[#This Row],[backers_count]],0)</f>
        <v>75.853658536585371</v>
      </c>
      <c r="Q1631" t="str">
        <f>LEFT(Table1[[#This Row],[Category and Sub-Category]],FIND("/",Table1[[#This Row],[Category and Sub-Category]])-1)</f>
        <v>music</v>
      </c>
      <c r="R1631" t="str">
        <f>RIGHT(Table1[[#This Row],[Category and Sub-Category]],LEN(Table1[[#This Row],[Category and Sub-Category]])-FIND("/",Table1[[#This Row],[Category and Sub-Category]]))</f>
        <v>rock</v>
      </c>
      <c r="S1631" s="13">
        <f>(((Table1[[#This Row],[launched_at]]/60)/60)/24)+DATE(1970,1,1)</f>
        <v>41645.867280092592</v>
      </c>
      <c r="T1631" s="13">
        <f>(((Table1[[#This Row],[deadline]]/60)/60)/24)+DATE(1970,1,1)</f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Table1[[#This Row],[pledged]]/Table1[[#This Row],[goal]]</f>
        <v>2.6524999999999999</v>
      </c>
      <c r="P1632" s="8">
        <f>IFERROR(Table1[[#This Row],[pledged]]/Table1[[#This Row],[backers_count]],0)</f>
        <v>84.206349206349202</v>
      </c>
      <c r="Q1632" t="str">
        <f>LEFT(Table1[[#This Row],[Category and Sub-Category]],FIND("/",Table1[[#This Row],[Category and Sub-Category]])-1)</f>
        <v>music</v>
      </c>
      <c r="R1632" t="str">
        <f>RIGHT(Table1[[#This Row],[Category and Sub-Category]],LEN(Table1[[#This Row],[Category and Sub-Category]])-FIND("/",Table1[[#This Row],[Category and Sub-Category]]))</f>
        <v>rock</v>
      </c>
      <c r="S1632" s="13">
        <f>(((Table1[[#This Row],[launched_at]]/60)/60)/24)+DATE(1970,1,1)</f>
        <v>40939.837673611109</v>
      </c>
      <c r="T1632" s="13">
        <f>(((Table1[[#This Row],[deadline]]/60)/60)/24)+DATE(1970,1,1)</f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Table1[[#This Row],[pledged]]/Table1[[#This Row],[goal]]</f>
        <v>1.5590999999999999</v>
      </c>
      <c r="P1633" s="8">
        <f>IFERROR(Table1[[#This Row],[pledged]]/Table1[[#This Row],[backers_count]],0)</f>
        <v>117.22556390977444</v>
      </c>
      <c r="Q1633" t="str">
        <f>LEFT(Table1[[#This Row],[Category and Sub-Category]],FIND("/",Table1[[#This Row],[Category and Sub-Category]])-1)</f>
        <v>music</v>
      </c>
      <c r="R1633" t="str">
        <f>RIGHT(Table1[[#This Row],[Category and Sub-Category]],LEN(Table1[[#This Row],[Category and Sub-Category]])-FIND("/",Table1[[#This Row],[Category and Sub-Category]]))</f>
        <v>rock</v>
      </c>
      <c r="S1633" s="13">
        <f>(((Table1[[#This Row],[launched_at]]/60)/60)/24)+DATE(1970,1,1)</f>
        <v>41164.859502314815</v>
      </c>
      <c r="T1633" s="13">
        <f>(((Table1[[#This Row],[deadline]]/60)/60)/24)+DATE(1970,1,1)</f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Table1[[#This Row],[pledged]]/Table1[[#This Row],[goal]]</f>
        <v>1.0162500000000001</v>
      </c>
      <c r="P1634" s="8">
        <f>IFERROR(Table1[[#This Row],[pledged]]/Table1[[#This Row],[backers_count]],0)</f>
        <v>86.489361702127653</v>
      </c>
      <c r="Q1634" t="str">
        <f>LEFT(Table1[[#This Row],[Category and Sub-Category]],FIND("/",Table1[[#This Row],[Category and Sub-Category]])-1)</f>
        <v>music</v>
      </c>
      <c r="R1634" t="str">
        <f>RIGHT(Table1[[#This Row],[Category and Sub-Category]],LEN(Table1[[#This Row],[Category and Sub-Category]])-FIND("/",Table1[[#This Row],[Category and Sub-Category]]))</f>
        <v>rock</v>
      </c>
      <c r="S1634" s="13">
        <f>(((Table1[[#This Row],[launched_at]]/60)/60)/24)+DATE(1970,1,1)</f>
        <v>40750.340902777774</v>
      </c>
      <c r="T1634" s="13">
        <f>(((Table1[[#This Row],[deadline]]/60)/60)/24)+DATE(1970,1,1)</f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Table1[[#This Row],[pledged]]/Table1[[#This Row],[goal]]</f>
        <v>1</v>
      </c>
      <c r="P1635" s="8">
        <f>IFERROR(Table1[[#This Row],[pledged]]/Table1[[#This Row],[backers_count]],0)</f>
        <v>172.41379310344828</v>
      </c>
      <c r="Q1635" t="str">
        <f>LEFT(Table1[[#This Row],[Category and Sub-Category]],FIND("/",Table1[[#This Row],[Category and Sub-Category]])-1)</f>
        <v>music</v>
      </c>
      <c r="R1635" t="str">
        <f>RIGHT(Table1[[#This Row],[Category and Sub-Category]],LEN(Table1[[#This Row],[Category and Sub-Category]])-FIND("/",Table1[[#This Row],[Category and Sub-Category]]))</f>
        <v>rock</v>
      </c>
      <c r="S1635" s="13">
        <f>(((Table1[[#This Row],[launched_at]]/60)/60)/24)+DATE(1970,1,1)</f>
        <v>40896.883750000001</v>
      </c>
      <c r="T1635" s="13">
        <f>(((Table1[[#This Row],[deadline]]/60)/60)/24)+DATE(1970,1,1)</f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Table1[[#This Row],[pledged]]/Table1[[#This Row],[goal]]</f>
        <v>1.0049999999999999</v>
      </c>
      <c r="P1636" s="8">
        <f>IFERROR(Table1[[#This Row],[pledged]]/Table1[[#This Row],[backers_count]],0)</f>
        <v>62.8125</v>
      </c>
      <c r="Q1636" t="str">
        <f>LEFT(Table1[[#This Row],[Category and Sub-Category]],FIND("/",Table1[[#This Row],[Category and Sub-Category]])-1)</f>
        <v>music</v>
      </c>
      <c r="R1636" t="str">
        <f>RIGHT(Table1[[#This Row],[Category and Sub-Category]],LEN(Table1[[#This Row],[Category and Sub-Category]])-FIND("/",Table1[[#This Row],[Category and Sub-Category]]))</f>
        <v>rock</v>
      </c>
      <c r="S1636" s="13">
        <f>(((Table1[[#This Row],[launched_at]]/60)/60)/24)+DATE(1970,1,1)</f>
        <v>40658.189826388887</v>
      </c>
      <c r="T1636" s="13">
        <f>(((Table1[[#This Row],[deadline]]/60)/60)/24)+DATE(1970,1,1)</f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Table1[[#This Row],[pledged]]/Table1[[#This Row],[goal]]</f>
        <v>1.2529999999999999</v>
      </c>
      <c r="P1637" s="8">
        <f>IFERROR(Table1[[#This Row],[pledged]]/Table1[[#This Row],[backers_count]],0)</f>
        <v>67.729729729729726</v>
      </c>
      <c r="Q1637" t="str">
        <f>LEFT(Table1[[#This Row],[Category and Sub-Category]],FIND("/",Table1[[#This Row],[Category and Sub-Category]])-1)</f>
        <v>music</v>
      </c>
      <c r="R1637" t="str">
        <f>RIGHT(Table1[[#This Row],[Category and Sub-Category]],LEN(Table1[[#This Row],[Category and Sub-Category]])-FIND("/",Table1[[#This Row],[Category and Sub-Category]]))</f>
        <v>rock</v>
      </c>
      <c r="S1637" s="13">
        <f>(((Table1[[#This Row],[launched_at]]/60)/60)/24)+DATE(1970,1,1)</f>
        <v>42502.868761574078</v>
      </c>
      <c r="T1637" s="13">
        <f>(((Table1[[#This Row],[deadline]]/60)/60)/24)+DATE(1970,1,1)</f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Table1[[#This Row],[pledged]]/Table1[[#This Row],[goal]]</f>
        <v>1.0355555555555556</v>
      </c>
      <c r="P1638" s="8">
        <f>IFERROR(Table1[[#This Row],[pledged]]/Table1[[#This Row],[backers_count]],0)</f>
        <v>53.5632183908046</v>
      </c>
      <c r="Q1638" t="str">
        <f>LEFT(Table1[[#This Row],[Category and Sub-Category]],FIND("/",Table1[[#This Row],[Category and Sub-Category]])-1)</f>
        <v>music</v>
      </c>
      <c r="R1638" t="str">
        <f>RIGHT(Table1[[#This Row],[Category and Sub-Category]],LEN(Table1[[#This Row],[Category and Sub-Category]])-FIND("/",Table1[[#This Row],[Category and Sub-Category]]))</f>
        <v>rock</v>
      </c>
      <c r="S1638" s="13">
        <f>(((Table1[[#This Row],[launched_at]]/60)/60)/24)+DATE(1970,1,1)</f>
        <v>40663.08666666667</v>
      </c>
      <c r="T1638" s="13">
        <f>(((Table1[[#This Row],[deadline]]/60)/60)/24)+DATE(1970,1,1)</f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Table1[[#This Row],[pledged]]/Table1[[#This Row],[goal]]</f>
        <v>1.038</v>
      </c>
      <c r="P1639" s="8">
        <f>IFERROR(Table1[[#This Row],[pledged]]/Table1[[#This Row],[backers_count]],0)</f>
        <v>34.6</v>
      </c>
      <c r="Q1639" t="str">
        <f>LEFT(Table1[[#This Row],[Category and Sub-Category]],FIND("/",Table1[[#This Row],[Category and Sub-Category]])-1)</f>
        <v>music</v>
      </c>
      <c r="R1639" t="str">
        <f>RIGHT(Table1[[#This Row],[Category and Sub-Category]],LEN(Table1[[#This Row],[Category and Sub-Category]])-FIND("/",Table1[[#This Row],[Category and Sub-Category]]))</f>
        <v>rock</v>
      </c>
      <c r="S1639" s="13">
        <f>(((Table1[[#This Row],[launched_at]]/60)/60)/24)+DATE(1970,1,1)</f>
        <v>40122.751620370371</v>
      </c>
      <c r="T1639" s="13">
        <f>(((Table1[[#This Row],[deadline]]/60)/60)/24)+DATE(1970,1,1)</f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Table1[[#This Row],[pledged]]/Table1[[#This Row],[goal]]</f>
        <v>1.05</v>
      </c>
      <c r="P1640" s="8">
        <f>IFERROR(Table1[[#This Row],[pledged]]/Table1[[#This Row],[backers_count]],0)</f>
        <v>38.888888888888886</v>
      </c>
      <c r="Q1640" t="str">
        <f>LEFT(Table1[[#This Row],[Category and Sub-Category]],FIND("/",Table1[[#This Row],[Category and Sub-Category]])-1)</f>
        <v>music</v>
      </c>
      <c r="R1640" t="str">
        <f>RIGHT(Table1[[#This Row],[Category and Sub-Category]],LEN(Table1[[#This Row],[Category and Sub-Category]])-FIND("/",Table1[[#This Row],[Category and Sub-Category]]))</f>
        <v>rock</v>
      </c>
      <c r="S1640" s="13">
        <f>(((Table1[[#This Row],[launched_at]]/60)/60)/24)+DATE(1970,1,1)</f>
        <v>41288.68712962963</v>
      </c>
      <c r="T1640" s="13">
        <f>(((Table1[[#This Row],[deadline]]/60)/60)/24)+DATE(1970,1,1)</f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Table1[[#This Row],[pledged]]/Table1[[#This Row],[goal]]</f>
        <v>1</v>
      </c>
      <c r="P1641" s="8">
        <f>IFERROR(Table1[[#This Row],[pledged]]/Table1[[#This Row],[backers_count]],0)</f>
        <v>94.736842105263165</v>
      </c>
      <c r="Q1641" t="str">
        <f>LEFT(Table1[[#This Row],[Category and Sub-Category]],FIND("/",Table1[[#This Row],[Category and Sub-Category]])-1)</f>
        <v>music</v>
      </c>
      <c r="R1641" t="str">
        <f>RIGHT(Table1[[#This Row],[Category and Sub-Category]],LEN(Table1[[#This Row],[Category and Sub-Category]])-FIND("/",Table1[[#This Row],[Category and Sub-Category]]))</f>
        <v>rock</v>
      </c>
      <c r="S1641" s="13">
        <f>(((Table1[[#This Row],[launched_at]]/60)/60)/24)+DATE(1970,1,1)</f>
        <v>40941.652372685188</v>
      </c>
      <c r="T1641" s="13">
        <f>(((Table1[[#This Row],[deadline]]/60)/60)/24)+DATE(1970,1,1)</f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Table1[[#This Row],[pledged]]/Table1[[#This Row],[goal]]</f>
        <v>1.6986000000000001</v>
      </c>
      <c r="P1642" s="8">
        <f>IFERROR(Table1[[#This Row],[pledged]]/Table1[[#This Row],[backers_count]],0)</f>
        <v>39.967058823529413</v>
      </c>
      <c r="Q1642" t="str">
        <f>LEFT(Table1[[#This Row],[Category and Sub-Category]],FIND("/",Table1[[#This Row],[Category and Sub-Category]])-1)</f>
        <v>music</v>
      </c>
      <c r="R1642" t="str">
        <f>RIGHT(Table1[[#This Row],[Category and Sub-Category]],LEN(Table1[[#This Row],[Category and Sub-Category]])-FIND("/",Table1[[#This Row],[Category and Sub-Category]]))</f>
        <v>rock</v>
      </c>
      <c r="S1642" s="13">
        <f>(((Table1[[#This Row],[launched_at]]/60)/60)/24)+DATE(1970,1,1)</f>
        <v>40379.23096064815</v>
      </c>
      <c r="T1642" s="13">
        <f>(((Table1[[#This Row],[deadline]]/60)/60)/24)+DATE(1970,1,1)</f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Table1[[#This Row],[pledged]]/Table1[[#This Row],[goal]]</f>
        <v>1.014</v>
      </c>
      <c r="P1643" s="8">
        <f>IFERROR(Table1[[#This Row],[pledged]]/Table1[[#This Row],[backers_count]],0)</f>
        <v>97.5</v>
      </c>
      <c r="Q1643" t="str">
        <f>LEFT(Table1[[#This Row],[Category and Sub-Category]],FIND("/",Table1[[#This Row],[Category and Sub-Category]])-1)</f>
        <v>music</v>
      </c>
      <c r="R1643" t="str">
        <f>RIGHT(Table1[[#This Row],[Category and Sub-Category]],LEN(Table1[[#This Row],[Category and Sub-Category]])-FIND("/",Table1[[#This Row],[Category and Sub-Category]]))</f>
        <v>pop</v>
      </c>
      <c r="S1643" s="13">
        <f>(((Table1[[#This Row],[launched_at]]/60)/60)/24)+DATE(1970,1,1)</f>
        <v>41962.596574074079</v>
      </c>
      <c r="T1643" s="13">
        <f>(((Table1[[#This Row],[deadline]]/60)/60)/24)+DATE(1970,1,1)</f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Table1[[#This Row],[pledged]]/Table1[[#This Row],[goal]]</f>
        <v>1</v>
      </c>
      <c r="P1644" s="8">
        <f>IFERROR(Table1[[#This Row],[pledged]]/Table1[[#This Row],[backers_count]],0)</f>
        <v>42.857142857142854</v>
      </c>
      <c r="Q1644" t="str">
        <f>LEFT(Table1[[#This Row],[Category and Sub-Category]],FIND("/",Table1[[#This Row],[Category and Sub-Category]])-1)</f>
        <v>music</v>
      </c>
      <c r="R1644" t="str">
        <f>RIGHT(Table1[[#This Row],[Category and Sub-Category]],LEN(Table1[[#This Row],[Category and Sub-Category]])-FIND("/",Table1[[#This Row],[Category and Sub-Category]]))</f>
        <v>pop</v>
      </c>
      <c r="S1644" s="13">
        <f>(((Table1[[#This Row],[launched_at]]/60)/60)/24)+DATE(1970,1,1)</f>
        <v>40688.024618055555</v>
      </c>
      <c r="T1644" s="13">
        <f>(((Table1[[#This Row],[deadline]]/60)/60)/24)+DATE(1970,1,1)</f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Table1[[#This Row],[pledged]]/Table1[[#This Row],[goal]]</f>
        <v>1.2470000000000001</v>
      </c>
      <c r="P1645" s="8">
        <f>IFERROR(Table1[[#This Row],[pledged]]/Table1[[#This Row],[backers_count]],0)</f>
        <v>168.51351351351352</v>
      </c>
      <c r="Q1645" t="str">
        <f>LEFT(Table1[[#This Row],[Category and Sub-Category]],FIND("/",Table1[[#This Row],[Category and Sub-Category]])-1)</f>
        <v>music</v>
      </c>
      <c r="R1645" t="str">
        <f>RIGHT(Table1[[#This Row],[Category and Sub-Category]],LEN(Table1[[#This Row],[Category and Sub-Category]])-FIND("/",Table1[[#This Row],[Category and Sub-Category]]))</f>
        <v>pop</v>
      </c>
      <c r="S1645" s="13">
        <f>(((Table1[[#This Row],[launched_at]]/60)/60)/24)+DATE(1970,1,1)</f>
        <v>41146.824212962965</v>
      </c>
      <c r="T1645" s="13">
        <f>(((Table1[[#This Row],[deadline]]/60)/60)/24)+DATE(1970,1,1)</f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Table1[[#This Row],[pledged]]/Table1[[#This Row],[goal]]</f>
        <v>1.095</v>
      </c>
      <c r="P1646" s="8">
        <f>IFERROR(Table1[[#This Row],[pledged]]/Table1[[#This Row],[backers_count]],0)</f>
        <v>85.546875</v>
      </c>
      <c r="Q1646" t="str">
        <f>LEFT(Table1[[#This Row],[Category and Sub-Category]],FIND("/",Table1[[#This Row],[Category and Sub-Category]])-1)</f>
        <v>music</v>
      </c>
      <c r="R1646" t="str">
        <f>RIGHT(Table1[[#This Row],[Category and Sub-Category]],LEN(Table1[[#This Row],[Category and Sub-Category]])-FIND("/",Table1[[#This Row],[Category and Sub-Category]]))</f>
        <v>pop</v>
      </c>
      <c r="S1646" s="13">
        <f>(((Table1[[#This Row],[launched_at]]/60)/60)/24)+DATE(1970,1,1)</f>
        <v>41175.05972222222</v>
      </c>
      <c r="T1646" s="13">
        <f>(((Table1[[#This Row],[deadline]]/60)/60)/24)+DATE(1970,1,1)</f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Table1[[#This Row],[pledged]]/Table1[[#This Row],[goal]]</f>
        <v>1.1080000000000001</v>
      </c>
      <c r="P1647" s="8">
        <f>IFERROR(Table1[[#This Row],[pledged]]/Table1[[#This Row],[backers_count]],0)</f>
        <v>554</v>
      </c>
      <c r="Q1647" t="str">
        <f>LEFT(Table1[[#This Row],[Category and Sub-Category]],FIND("/",Table1[[#This Row],[Category and Sub-Category]])-1)</f>
        <v>music</v>
      </c>
      <c r="R1647" t="str">
        <f>RIGHT(Table1[[#This Row],[Category and Sub-Category]],LEN(Table1[[#This Row],[Category and Sub-Category]])-FIND("/",Table1[[#This Row],[Category and Sub-Category]]))</f>
        <v>pop</v>
      </c>
      <c r="S1647" s="13">
        <f>(((Table1[[#This Row],[launched_at]]/60)/60)/24)+DATE(1970,1,1)</f>
        <v>41521.617361111108</v>
      </c>
      <c r="T1647" s="13">
        <f>(((Table1[[#This Row],[deadline]]/60)/60)/24)+DATE(1970,1,1)</f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Table1[[#This Row],[pledged]]/Table1[[#This Row],[goal]]</f>
        <v>1.1020000000000001</v>
      </c>
      <c r="P1648" s="8">
        <f>IFERROR(Table1[[#This Row],[pledged]]/Table1[[#This Row],[backers_count]],0)</f>
        <v>26.554216867469879</v>
      </c>
      <c r="Q1648" t="str">
        <f>LEFT(Table1[[#This Row],[Category and Sub-Category]],FIND("/",Table1[[#This Row],[Category and Sub-Category]])-1)</f>
        <v>music</v>
      </c>
      <c r="R1648" t="str">
        <f>RIGHT(Table1[[#This Row],[Category and Sub-Category]],LEN(Table1[[#This Row],[Category and Sub-Category]])-FIND("/",Table1[[#This Row],[Category and Sub-Category]]))</f>
        <v>pop</v>
      </c>
      <c r="S1648" s="13">
        <f>(((Table1[[#This Row],[launched_at]]/60)/60)/24)+DATE(1970,1,1)</f>
        <v>41833.450266203705</v>
      </c>
      <c r="T1648" s="13">
        <f>(((Table1[[#This Row],[deadline]]/60)/60)/24)+DATE(1970,1,1)</f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Table1[[#This Row],[pledged]]/Table1[[#This Row],[goal]]</f>
        <v>1.0471999999999999</v>
      </c>
      <c r="P1649" s="8">
        <f>IFERROR(Table1[[#This Row],[pledged]]/Table1[[#This Row],[backers_count]],0)</f>
        <v>113.82608695652173</v>
      </c>
      <c r="Q1649" t="str">
        <f>LEFT(Table1[[#This Row],[Category and Sub-Category]],FIND("/",Table1[[#This Row],[Category and Sub-Category]])-1)</f>
        <v>music</v>
      </c>
      <c r="R1649" t="str">
        <f>RIGHT(Table1[[#This Row],[Category and Sub-Category]],LEN(Table1[[#This Row],[Category and Sub-Category]])-FIND("/",Table1[[#This Row],[Category and Sub-Category]]))</f>
        <v>pop</v>
      </c>
      <c r="S1649" s="13">
        <f>(((Table1[[#This Row],[launched_at]]/60)/60)/24)+DATE(1970,1,1)</f>
        <v>41039.409456018519</v>
      </c>
      <c r="T1649" s="13">
        <f>(((Table1[[#This Row],[deadline]]/60)/60)/24)+DATE(1970,1,1)</f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Table1[[#This Row],[pledged]]/Table1[[#This Row],[goal]]</f>
        <v>1.2526086956521738</v>
      </c>
      <c r="P1650" s="8">
        <f>IFERROR(Table1[[#This Row],[pledged]]/Table1[[#This Row],[backers_count]],0)</f>
        <v>32.011111111111113</v>
      </c>
      <c r="Q1650" t="str">
        <f>LEFT(Table1[[#This Row],[Category and Sub-Category]],FIND("/",Table1[[#This Row],[Category and Sub-Category]])-1)</f>
        <v>music</v>
      </c>
      <c r="R1650" t="str">
        <f>RIGHT(Table1[[#This Row],[Category and Sub-Category]],LEN(Table1[[#This Row],[Category and Sub-Category]])-FIND("/",Table1[[#This Row],[Category and Sub-Category]]))</f>
        <v>pop</v>
      </c>
      <c r="S1650" s="13">
        <f>(((Table1[[#This Row],[launched_at]]/60)/60)/24)+DATE(1970,1,1)</f>
        <v>40592.704652777778</v>
      </c>
      <c r="T1650" s="13">
        <f>(((Table1[[#This Row],[deadline]]/60)/60)/24)+DATE(1970,1,1)</f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Table1[[#This Row],[pledged]]/Table1[[#This Row],[goal]]</f>
        <v>1.0058763157894737</v>
      </c>
      <c r="P1651" s="8">
        <f>IFERROR(Table1[[#This Row],[pledged]]/Table1[[#This Row],[backers_count]],0)</f>
        <v>47.189259259259259</v>
      </c>
      <c r="Q1651" t="str">
        <f>LEFT(Table1[[#This Row],[Category and Sub-Category]],FIND("/",Table1[[#This Row],[Category and Sub-Category]])-1)</f>
        <v>music</v>
      </c>
      <c r="R1651" t="str">
        <f>RIGHT(Table1[[#This Row],[Category and Sub-Category]],LEN(Table1[[#This Row],[Category and Sub-Category]])-FIND("/",Table1[[#This Row],[Category and Sub-Category]]))</f>
        <v>pop</v>
      </c>
      <c r="S1651" s="13">
        <f>(((Table1[[#This Row],[launched_at]]/60)/60)/24)+DATE(1970,1,1)</f>
        <v>41737.684664351851</v>
      </c>
      <c r="T1651" s="13">
        <f>(((Table1[[#This Row],[deadline]]/60)/60)/24)+DATE(1970,1,1)</f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Table1[[#This Row],[pledged]]/Table1[[#This Row],[goal]]</f>
        <v>1.4155</v>
      </c>
      <c r="P1652" s="8">
        <f>IFERROR(Table1[[#This Row],[pledged]]/Table1[[#This Row],[backers_count]],0)</f>
        <v>88.46875</v>
      </c>
      <c r="Q1652" t="str">
        <f>LEFT(Table1[[#This Row],[Category and Sub-Category]],FIND("/",Table1[[#This Row],[Category and Sub-Category]])-1)</f>
        <v>music</v>
      </c>
      <c r="R1652" t="str">
        <f>RIGHT(Table1[[#This Row],[Category and Sub-Category]],LEN(Table1[[#This Row],[Category and Sub-Category]])-FIND("/",Table1[[#This Row],[Category and Sub-Category]]))</f>
        <v>pop</v>
      </c>
      <c r="S1652" s="13">
        <f>(((Table1[[#This Row],[launched_at]]/60)/60)/24)+DATE(1970,1,1)</f>
        <v>41526.435613425929</v>
      </c>
      <c r="T1652" s="13">
        <f>(((Table1[[#This Row],[deadline]]/60)/60)/24)+DATE(1970,1,1)</f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Table1[[#This Row],[pledged]]/Table1[[#This Row],[goal]]</f>
        <v>1.0075000000000001</v>
      </c>
      <c r="P1653" s="8">
        <f>IFERROR(Table1[[#This Row],[pledged]]/Table1[[#This Row],[backers_count]],0)</f>
        <v>100.75</v>
      </c>
      <c r="Q1653" t="str">
        <f>LEFT(Table1[[#This Row],[Category and Sub-Category]],FIND("/",Table1[[#This Row],[Category and Sub-Category]])-1)</f>
        <v>music</v>
      </c>
      <c r="R1653" t="str">
        <f>RIGHT(Table1[[#This Row],[Category and Sub-Category]],LEN(Table1[[#This Row],[Category and Sub-Category]])-FIND("/",Table1[[#This Row],[Category and Sub-Category]]))</f>
        <v>pop</v>
      </c>
      <c r="S1653" s="13">
        <f>(((Table1[[#This Row],[launched_at]]/60)/60)/24)+DATE(1970,1,1)</f>
        <v>40625.900694444441</v>
      </c>
      <c r="T1653" s="13">
        <f>(((Table1[[#This Row],[deadline]]/60)/60)/24)+DATE(1970,1,1)</f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Table1[[#This Row],[pledged]]/Table1[[#This Row],[goal]]</f>
        <v>1.0066666666666666</v>
      </c>
      <c r="P1654" s="8">
        <f>IFERROR(Table1[[#This Row],[pledged]]/Table1[[#This Row],[backers_count]],0)</f>
        <v>64.714285714285708</v>
      </c>
      <c r="Q1654" t="str">
        <f>LEFT(Table1[[#This Row],[Category and Sub-Category]],FIND("/",Table1[[#This Row],[Category and Sub-Category]])-1)</f>
        <v>music</v>
      </c>
      <c r="R1654" t="str">
        <f>RIGHT(Table1[[#This Row],[Category and Sub-Category]],LEN(Table1[[#This Row],[Category and Sub-Category]])-FIND("/",Table1[[#This Row],[Category and Sub-Category]]))</f>
        <v>pop</v>
      </c>
      <c r="S1654" s="13">
        <f>(((Table1[[#This Row],[launched_at]]/60)/60)/24)+DATE(1970,1,1)</f>
        <v>41572.492974537039</v>
      </c>
      <c r="T1654" s="13">
        <f>(((Table1[[#This Row],[deadline]]/60)/60)/24)+DATE(1970,1,1)</f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Table1[[#This Row],[pledged]]/Table1[[#This Row],[goal]]</f>
        <v>1.7423040000000001</v>
      </c>
      <c r="P1655" s="8">
        <f>IFERROR(Table1[[#This Row],[pledged]]/Table1[[#This Row],[backers_count]],0)</f>
        <v>51.854285714285716</v>
      </c>
      <c r="Q1655" t="str">
        <f>LEFT(Table1[[#This Row],[Category and Sub-Category]],FIND("/",Table1[[#This Row],[Category and Sub-Category]])-1)</f>
        <v>music</v>
      </c>
      <c r="R1655" t="str">
        <f>RIGHT(Table1[[#This Row],[Category and Sub-Category]],LEN(Table1[[#This Row],[Category and Sub-Category]])-FIND("/",Table1[[#This Row],[Category and Sub-Category]]))</f>
        <v>pop</v>
      </c>
      <c r="S1655" s="13">
        <f>(((Table1[[#This Row],[launched_at]]/60)/60)/24)+DATE(1970,1,1)</f>
        <v>40626.834444444445</v>
      </c>
      <c r="T1655" s="13">
        <f>(((Table1[[#This Row],[deadline]]/60)/60)/24)+DATE(1970,1,1)</f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Table1[[#This Row],[pledged]]/Table1[[#This Row],[goal]]</f>
        <v>1.199090909090909</v>
      </c>
      <c r="P1656" s="8">
        <f>IFERROR(Table1[[#This Row],[pledged]]/Table1[[#This Row],[backers_count]],0)</f>
        <v>38.794117647058826</v>
      </c>
      <c r="Q1656" t="str">
        <f>LEFT(Table1[[#This Row],[Category and Sub-Category]],FIND("/",Table1[[#This Row],[Category and Sub-Category]])-1)</f>
        <v>music</v>
      </c>
      <c r="R1656" t="str">
        <f>RIGHT(Table1[[#This Row],[Category and Sub-Category]],LEN(Table1[[#This Row],[Category and Sub-Category]])-FIND("/",Table1[[#This Row],[Category and Sub-Category]]))</f>
        <v>pop</v>
      </c>
      <c r="S1656" s="13">
        <f>(((Table1[[#This Row],[launched_at]]/60)/60)/24)+DATE(1970,1,1)</f>
        <v>40987.890740740739</v>
      </c>
      <c r="T1656" s="13">
        <f>(((Table1[[#This Row],[deadline]]/60)/60)/24)+DATE(1970,1,1)</f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Table1[[#This Row],[pledged]]/Table1[[#This Row],[goal]]</f>
        <v>1.4286666666666668</v>
      </c>
      <c r="P1657" s="8">
        <f>IFERROR(Table1[[#This Row],[pledged]]/Table1[[#This Row],[backers_count]],0)</f>
        <v>44.645833333333336</v>
      </c>
      <c r="Q1657" t="str">
        <f>LEFT(Table1[[#This Row],[Category and Sub-Category]],FIND("/",Table1[[#This Row],[Category and Sub-Category]])-1)</f>
        <v>music</v>
      </c>
      <c r="R1657" t="str">
        <f>RIGHT(Table1[[#This Row],[Category and Sub-Category]],LEN(Table1[[#This Row],[Category and Sub-Category]])-FIND("/",Table1[[#This Row],[Category and Sub-Category]]))</f>
        <v>pop</v>
      </c>
      <c r="S1657" s="13">
        <f>(((Table1[[#This Row],[launched_at]]/60)/60)/24)+DATE(1970,1,1)</f>
        <v>40974.791898148149</v>
      </c>
      <c r="T1657" s="13">
        <f>(((Table1[[#This Row],[deadline]]/60)/60)/24)+DATE(1970,1,1)</f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Table1[[#This Row],[pledged]]/Table1[[#This Row],[goal]]</f>
        <v>1.0033493333333334</v>
      </c>
      <c r="P1658" s="8">
        <f>IFERROR(Table1[[#This Row],[pledged]]/Table1[[#This Row],[backers_count]],0)</f>
        <v>156.77333333333334</v>
      </c>
      <c r="Q1658" t="str">
        <f>LEFT(Table1[[#This Row],[Category and Sub-Category]],FIND("/",Table1[[#This Row],[Category and Sub-Category]])-1)</f>
        <v>music</v>
      </c>
      <c r="R1658" t="str">
        <f>RIGHT(Table1[[#This Row],[Category and Sub-Category]],LEN(Table1[[#This Row],[Category and Sub-Category]])-FIND("/",Table1[[#This Row],[Category and Sub-Category]]))</f>
        <v>pop</v>
      </c>
      <c r="S1658" s="13">
        <f>(((Table1[[#This Row],[launched_at]]/60)/60)/24)+DATE(1970,1,1)</f>
        <v>41226.928842592592</v>
      </c>
      <c r="T1658" s="13">
        <f>(((Table1[[#This Row],[deadline]]/60)/60)/24)+DATE(1970,1,1)</f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Table1[[#This Row],[pledged]]/Table1[[#This Row],[goal]]</f>
        <v>1.0493380000000001</v>
      </c>
      <c r="P1659" s="8">
        <f>IFERROR(Table1[[#This Row],[pledged]]/Table1[[#This Row],[backers_count]],0)</f>
        <v>118.70339366515837</v>
      </c>
      <c r="Q1659" t="str">
        <f>LEFT(Table1[[#This Row],[Category and Sub-Category]],FIND("/",Table1[[#This Row],[Category and Sub-Category]])-1)</f>
        <v>music</v>
      </c>
      <c r="R1659" t="str">
        <f>RIGHT(Table1[[#This Row],[Category and Sub-Category]],LEN(Table1[[#This Row],[Category and Sub-Category]])-FIND("/",Table1[[#This Row],[Category and Sub-Category]]))</f>
        <v>pop</v>
      </c>
      <c r="S1659" s="13">
        <f>(((Table1[[#This Row],[launched_at]]/60)/60)/24)+DATE(1970,1,1)</f>
        <v>41023.782037037039</v>
      </c>
      <c r="T1659" s="13">
        <f>(((Table1[[#This Row],[deadline]]/60)/60)/24)+DATE(1970,1,1)</f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Table1[[#This Row],[pledged]]/Table1[[#This Row],[goal]]</f>
        <v>1.3223333333333334</v>
      </c>
      <c r="P1660" s="8">
        <f>IFERROR(Table1[[#This Row],[pledged]]/Table1[[#This Row],[backers_count]],0)</f>
        <v>74.149532710280369</v>
      </c>
      <c r="Q1660" t="str">
        <f>LEFT(Table1[[#This Row],[Category and Sub-Category]],FIND("/",Table1[[#This Row],[Category and Sub-Category]])-1)</f>
        <v>music</v>
      </c>
      <c r="R1660" t="str">
        <f>RIGHT(Table1[[#This Row],[Category and Sub-Category]],LEN(Table1[[#This Row],[Category and Sub-Category]])-FIND("/",Table1[[#This Row],[Category and Sub-Category]]))</f>
        <v>pop</v>
      </c>
      <c r="S1660" s="13">
        <f>(((Table1[[#This Row],[launched_at]]/60)/60)/24)+DATE(1970,1,1)</f>
        <v>41223.22184027778</v>
      </c>
      <c r="T1660" s="13">
        <f>(((Table1[[#This Row],[deadline]]/60)/60)/24)+DATE(1970,1,1)</f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Table1[[#This Row],[pledged]]/Table1[[#This Row],[goal]]</f>
        <v>1.1279999999999999</v>
      </c>
      <c r="P1661" s="8">
        <f>IFERROR(Table1[[#This Row],[pledged]]/Table1[[#This Row],[backers_count]],0)</f>
        <v>12.533333333333333</v>
      </c>
      <c r="Q1661" t="str">
        <f>LEFT(Table1[[#This Row],[Category and Sub-Category]],FIND("/",Table1[[#This Row],[Category and Sub-Category]])-1)</f>
        <v>music</v>
      </c>
      <c r="R1661" t="str">
        <f>RIGHT(Table1[[#This Row],[Category and Sub-Category]],LEN(Table1[[#This Row],[Category and Sub-Category]])-FIND("/",Table1[[#This Row],[Category and Sub-Category]]))</f>
        <v>pop</v>
      </c>
      <c r="S1661" s="13">
        <f>(((Table1[[#This Row],[launched_at]]/60)/60)/24)+DATE(1970,1,1)</f>
        <v>41596.913437499999</v>
      </c>
      <c r="T1661" s="13">
        <f>(((Table1[[#This Row],[deadline]]/60)/60)/24)+DATE(1970,1,1)</f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Table1[[#This Row],[pledged]]/Table1[[#This Row],[goal]]</f>
        <v>12.5375</v>
      </c>
      <c r="P1662" s="8">
        <f>IFERROR(Table1[[#This Row],[pledged]]/Table1[[#This Row],[backers_count]],0)</f>
        <v>27.861111111111111</v>
      </c>
      <c r="Q1662" t="str">
        <f>LEFT(Table1[[#This Row],[Category and Sub-Category]],FIND("/",Table1[[#This Row],[Category and Sub-Category]])-1)</f>
        <v>music</v>
      </c>
      <c r="R1662" t="str">
        <f>RIGHT(Table1[[#This Row],[Category and Sub-Category]],LEN(Table1[[#This Row],[Category and Sub-Category]])-FIND("/",Table1[[#This Row],[Category and Sub-Category]]))</f>
        <v>pop</v>
      </c>
      <c r="S1662" s="13">
        <f>(((Table1[[#This Row],[launched_at]]/60)/60)/24)+DATE(1970,1,1)</f>
        <v>42459.693865740745</v>
      </c>
      <c r="T1662" s="13">
        <f>(((Table1[[#This Row],[deadline]]/60)/60)/24)+DATE(1970,1,1)</f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Table1[[#This Row],[pledged]]/Table1[[#This Row],[goal]]</f>
        <v>1.0250632911392406</v>
      </c>
      <c r="P1663" s="8">
        <f>IFERROR(Table1[[#This Row],[pledged]]/Table1[[#This Row],[backers_count]],0)</f>
        <v>80.178217821782184</v>
      </c>
      <c r="Q1663" t="str">
        <f>LEFT(Table1[[#This Row],[Category and Sub-Category]],FIND("/",Table1[[#This Row],[Category and Sub-Category]])-1)</f>
        <v>music</v>
      </c>
      <c r="R1663" t="str">
        <f>RIGHT(Table1[[#This Row],[Category and Sub-Category]],LEN(Table1[[#This Row],[Category and Sub-Category]])-FIND("/",Table1[[#This Row],[Category and Sub-Category]]))</f>
        <v>pop</v>
      </c>
      <c r="S1663" s="13">
        <f>(((Table1[[#This Row],[launched_at]]/60)/60)/24)+DATE(1970,1,1)</f>
        <v>42343.998043981483</v>
      </c>
      <c r="T1663" s="13">
        <f>(((Table1[[#This Row],[deadline]]/60)/60)/24)+DATE(1970,1,1)</f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Table1[[#This Row],[pledged]]/Table1[[#This Row],[goal]]</f>
        <v>1.026375</v>
      </c>
      <c r="P1664" s="8">
        <f>IFERROR(Table1[[#This Row],[pledged]]/Table1[[#This Row],[backers_count]],0)</f>
        <v>132.43548387096774</v>
      </c>
      <c r="Q1664" t="str">
        <f>LEFT(Table1[[#This Row],[Category and Sub-Category]],FIND("/",Table1[[#This Row],[Category and Sub-Category]])-1)</f>
        <v>music</v>
      </c>
      <c r="R1664" t="str">
        <f>RIGHT(Table1[[#This Row],[Category and Sub-Category]],LEN(Table1[[#This Row],[Category and Sub-Category]])-FIND("/",Table1[[#This Row],[Category and Sub-Category]]))</f>
        <v>pop</v>
      </c>
      <c r="S1664" s="13">
        <f>(((Table1[[#This Row],[launched_at]]/60)/60)/24)+DATE(1970,1,1)</f>
        <v>40848.198333333334</v>
      </c>
      <c r="T1664" s="13">
        <f>(((Table1[[#This Row],[deadline]]/60)/60)/24)+DATE(1970,1,1)</f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Table1[[#This Row],[pledged]]/Table1[[#This Row],[goal]]</f>
        <v>1.08</v>
      </c>
      <c r="P1665" s="8">
        <f>IFERROR(Table1[[#This Row],[pledged]]/Table1[[#This Row],[backers_count]],0)</f>
        <v>33.75</v>
      </c>
      <c r="Q1665" t="str">
        <f>LEFT(Table1[[#This Row],[Category and Sub-Category]],FIND("/",Table1[[#This Row],[Category and Sub-Category]])-1)</f>
        <v>music</v>
      </c>
      <c r="R1665" t="str">
        <f>RIGHT(Table1[[#This Row],[Category and Sub-Category]],LEN(Table1[[#This Row],[Category and Sub-Category]])-FIND("/",Table1[[#This Row],[Category and Sub-Category]]))</f>
        <v>pop</v>
      </c>
      <c r="S1665" s="13">
        <f>(((Table1[[#This Row],[launched_at]]/60)/60)/24)+DATE(1970,1,1)</f>
        <v>42006.02207175926</v>
      </c>
      <c r="T1665" s="13">
        <f>(((Table1[[#This Row],[deadline]]/60)/60)/24)+DATE(1970,1,1)</f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Table1[[#This Row],[pledged]]/Table1[[#This Row],[goal]]</f>
        <v>1.2240879999999998</v>
      </c>
      <c r="P1666" s="8">
        <f>IFERROR(Table1[[#This Row],[pledged]]/Table1[[#This Row],[backers_count]],0)</f>
        <v>34.384494382022467</v>
      </c>
      <c r="Q1666" t="str">
        <f>LEFT(Table1[[#This Row],[Category and Sub-Category]],FIND("/",Table1[[#This Row],[Category and Sub-Category]])-1)</f>
        <v>music</v>
      </c>
      <c r="R1666" t="str">
        <f>RIGHT(Table1[[#This Row],[Category and Sub-Category]],LEN(Table1[[#This Row],[Category and Sub-Category]])-FIND("/",Table1[[#This Row],[Category and Sub-Category]]))</f>
        <v>pop</v>
      </c>
      <c r="S1666" s="13">
        <f>(((Table1[[#This Row],[launched_at]]/60)/60)/24)+DATE(1970,1,1)</f>
        <v>40939.761782407404</v>
      </c>
      <c r="T1666" s="13">
        <f>(((Table1[[#This Row],[deadline]]/60)/60)/24)+DATE(1970,1,1)</f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Table1[[#This Row],[pledged]]/Table1[[#This Row],[goal]]</f>
        <v>1.1945714285714286</v>
      </c>
      <c r="P1667" s="8">
        <f>IFERROR(Table1[[#This Row],[pledged]]/Table1[[#This Row],[backers_count]],0)</f>
        <v>44.956989247311824</v>
      </c>
      <c r="Q1667" t="str">
        <f>LEFT(Table1[[#This Row],[Category and Sub-Category]],FIND("/",Table1[[#This Row],[Category and Sub-Category]])-1)</f>
        <v>music</v>
      </c>
      <c r="R1667" t="str">
        <f>RIGHT(Table1[[#This Row],[Category and Sub-Category]],LEN(Table1[[#This Row],[Category and Sub-Category]])-FIND("/",Table1[[#This Row],[Category and Sub-Category]]))</f>
        <v>pop</v>
      </c>
      <c r="S1667" s="13">
        <f>(((Table1[[#This Row],[launched_at]]/60)/60)/24)+DATE(1970,1,1)</f>
        <v>40564.649456018517</v>
      </c>
      <c r="T1667" s="13">
        <f>(((Table1[[#This Row],[deadline]]/60)/60)/24)+DATE(1970,1,1)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Table1[[#This Row],[pledged]]/Table1[[#This Row],[goal]]</f>
        <v>1.6088</v>
      </c>
      <c r="P1668" s="8">
        <f>IFERROR(Table1[[#This Row],[pledged]]/Table1[[#This Row],[backers_count]],0)</f>
        <v>41.04081632653061</v>
      </c>
      <c r="Q1668" t="str">
        <f>LEFT(Table1[[#This Row],[Category and Sub-Category]],FIND("/",Table1[[#This Row],[Category and Sub-Category]])-1)</f>
        <v>music</v>
      </c>
      <c r="R1668" t="str">
        <f>RIGHT(Table1[[#This Row],[Category and Sub-Category]],LEN(Table1[[#This Row],[Category and Sub-Category]])-FIND("/",Table1[[#This Row],[Category and Sub-Category]]))</f>
        <v>pop</v>
      </c>
      <c r="S1668" s="13">
        <f>(((Table1[[#This Row],[launched_at]]/60)/60)/24)+DATE(1970,1,1)</f>
        <v>41331.253159722226</v>
      </c>
      <c r="T1668" s="13">
        <f>(((Table1[[#This Row],[deadline]]/60)/60)/24)+DATE(1970,1,1)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Table1[[#This Row],[pledged]]/Table1[[#This Row],[goal]]</f>
        <v>1.2685294117647059</v>
      </c>
      <c r="P1669" s="8">
        <f>IFERROR(Table1[[#This Row],[pledged]]/Table1[[#This Row],[backers_count]],0)</f>
        <v>52.597560975609753</v>
      </c>
      <c r="Q1669" t="str">
        <f>LEFT(Table1[[#This Row],[Category and Sub-Category]],FIND("/",Table1[[#This Row],[Category and Sub-Category]])-1)</f>
        <v>music</v>
      </c>
      <c r="R1669" t="str">
        <f>RIGHT(Table1[[#This Row],[Category and Sub-Category]],LEN(Table1[[#This Row],[Category and Sub-Category]])-FIND("/",Table1[[#This Row],[Category and Sub-Category]]))</f>
        <v>pop</v>
      </c>
      <c r="S1669" s="13">
        <f>(((Table1[[#This Row],[launched_at]]/60)/60)/24)+DATE(1970,1,1)</f>
        <v>41682.0705787037</v>
      </c>
      <c r="T1669" s="13">
        <f>(((Table1[[#This Row],[deadline]]/60)/60)/24)+DATE(1970,1,1)</f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Table1[[#This Row],[pledged]]/Table1[[#This Row],[goal]]</f>
        <v>1.026375</v>
      </c>
      <c r="P1670" s="8">
        <f>IFERROR(Table1[[#This Row],[pledged]]/Table1[[#This Row],[backers_count]],0)</f>
        <v>70.784482758620683</v>
      </c>
      <c r="Q1670" t="str">
        <f>LEFT(Table1[[#This Row],[Category and Sub-Category]],FIND("/",Table1[[#This Row],[Category and Sub-Category]])-1)</f>
        <v>music</v>
      </c>
      <c r="R1670" t="str">
        <f>RIGHT(Table1[[#This Row],[Category and Sub-Category]],LEN(Table1[[#This Row],[Category and Sub-Category]])-FIND("/",Table1[[#This Row],[Category and Sub-Category]]))</f>
        <v>pop</v>
      </c>
      <c r="S1670" s="13">
        <f>(((Table1[[#This Row],[launched_at]]/60)/60)/24)+DATE(1970,1,1)</f>
        <v>40845.14975694444</v>
      </c>
      <c r="T1670" s="13">
        <f>(((Table1[[#This Row],[deadline]]/60)/60)/24)+DATE(1970,1,1)</f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Table1[[#This Row],[pledged]]/Table1[[#This Row],[goal]]</f>
        <v>1.3975</v>
      </c>
      <c r="P1671" s="8">
        <f>IFERROR(Table1[[#This Row],[pledged]]/Table1[[#This Row],[backers_count]],0)</f>
        <v>53.75</v>
      </c>
      <c r="Q1671" t="str">
        <f>LEFT(Table1[[#This Row],[Category and Sub-Category]],FIND("/",Table1[[#This Row],[Category and Sub-Category]])-1)</f>
        <v>music</v>
      </c>
      <c r="R1671" t="str">
        <f>RIGHT(Table1[[#This Row],[Category and Sub-Category]],LEN(Table1[[#This Row],[Category and Sub-Category]])-FIND("/",Table1[[#This Row],[Category and Sub-Category]]))</f>
        <v>pop</v>
      </c>
      <c r="S1671" s="13">
        <f>(((Table1[[#This Row],[launched_at]]/60)/60)/24)+DATE(1970,1,1)</f>
        <v>42461.885138888887</v>
      </c>
      <c r="T1671" s="13">
        <f>(((Table1[[#This Row],[deadline]]/60)/60)/24)+DATE(1970,1,1)</f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Table1[[#This Row],[pledged]]/Table1[[#This Row],[goal]]</f>
        <v>1.026</v>
      </c>
      <c r="P1672" s="8">
        <f>IFERROR(Table1[[#This Row],[pledged]]/Table1[[#This Row],[backers_count]],0)</f>
        <v>44.608695652173914</v>
      </c>
      <c r="Q1672" t="str">
        <f>LEFT(Table1[[#This Row],[Category and Sub-Category]],FIND("/",Table1[[#This Row],[Category and Sub-Category]])-1)</f>
        <v>music</v>
      </c>
      <c r="R1672" t="str">
        <f>RIGHT(Table1[[#This Row],[Category and Sub-Category]],LEN(Table1[[#This Row],[Category and Sub-Category]])-FIND("/",Table1[[#This Row],[Category and Sub-Category]]))</f>
        <v>pop</v>
      </c>
      <c r="S1672" s="13">
        <f>(((Table1[[#This Row],[launched_at]]/60)/60)/24)+DATE(1970,1,1)</f>
        <v>40313.930543981485</v>
      </c>
      <c r="T1672" s="13">
        <f>(((Table1[[#This Row],[deadline]]/60)/60)/24)+DATE(1970,1,1)</f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Table1[[#This Row],[pledged]]/Table1[[#This Row],[goal]]</f>
        <v>1.0067349999999999</v>
      </c>
      <c r="P1673" s="8">
        <f>IFERROR(Table1[[#This Row],[pledged]]/Table1[[#This Row],[backers_count]],0)</f>
        <v>26.148961038961041</v>
      </c>
      <c r="Q1673" t="str">
        <f>LEFT(Table1[[#This Row],[Category and Sub-Category]],FIND("/",Table1[[#This Row],[Category and Sub-Category]])-1)</f>
        <v>music</v>
      </c>
      <c r="R1673" t="str">
        <f>RIGHT(Table1[[#This Row],[Category and Sub-Category]],LEN(Table1[[#This Row],[Category and Sub-Category]])-FIND("/",Table1[[#This Row],[Category and Sub-Category]]))</f>
        <v>pop</v>
      </c>
      <c r="S1673" s="13">
        <f>(((Table1[[#This Row],[launched_at]]/60)/60)/24)+DATE(1970,1,1)</f>
        <v>42553.54414351852</v>
      </c>
      <c r="T1673" s="13">
        <f>(((Table1[[#This Row],[deadline]]/60)/60)/24)+DATE(1970,1,1)</f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Table1[[#This Row],[pledged]]/Table1[[#This Row],[goal]]</f>
        <v>1.1294117647058823</v>
      </c>
      <c r="P1674" s="8">
        <f>IFERROR(Table1[[#This Row],[pledged]]/Table1[[#This Row],[backers_count]],0)</f>
        <v>39.183673469387756</v>
      </c>
      <c r="Q1674" t="str">
        <f>LEFT(Table1[[#This Row],[Category and Sub-Category]],FIND("/",Table1[[#This Row],[Category and Sub-Category]])-1)</f>
        <v>music</v>
      </c>
      <c r="R1674" t="str">
        <f>RIGHT(Table1[[#This Row],[Category and Sub-Category]],LEN(Table1[[#This Row],[Category and Sub-Category]])-FIND("/",Table1[[#This Row],[Category and Sub-Category]]))</f>
        <v>pop</v>
      </c>
      <c r="S1674" s="13">
        <f>(((Table1[[#This Row],[launched_at]]/60)/60)/24)+DATE(1970,1,1)</f>
        <v>41034.656597222223</v>
      </c>
      <c r="T1674" s="13">
        <f>(((Table1[[#This Row],[deadline]]/60)/60)/24)+DATE(1970,1,1)</f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Table1[[#This Row],[pledged]]/Table1[[#This Row],[goal]]</f>
        <v>1.2809523809523808</v>
      </c>
      <c r="P1675" s="8">
        <f>IFERROR(Table1[[#This Row],[pledged]]/Table1[[#This Row],[backers_count]],0)</f>
        <v>45.593220338983052</v>
      </c>
      <c r="Q1675" t="str">
        <f>LEFT(Table1[[#This Row],[Category and Sub-Category]],FIND("/",Table1[[#This Row],[Category and Sub-Category]])-1)</f>
        <v>music</v>
      </c>
      <c r="R1675" t="str">
        <f>RIGHT(Table1[[#This Row],[Category and Sub-Category]],LEN(Table1[[#This Row],[Category and Sub-Category]])-FIND("/",Table1[[#This Row],[Category and Sub-Category]]))</f>
        <v>pop</v>
      </c>
      <c r="S1675" s="13">
        <f>(((Table1[[#This Row],[launched_at]]/60)/60)/24)+DATE(1970,1,1)</f>
        <v>42039.878379629634</v>
      </c>
      <c r="T1675" s="13">
        <f>(((Table1[[#This Row],[deadline]]/60)/60)/24)+DATE(1970,1,1)</f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Table1[[#This Row],[pledged]]/Table1[[#This Row],[goal]]</f>
        <v>2.0169999999999999</v>
      </c>
      <c r="P1676" s="8">
        <f>IFERROR(Table1[[#This Row],[pledged]]/Table1[[#This Row],[backers_count]],0)</f>
        <v>89.247787610619469</v>
      </c>
      <c r="Q1676" t="str">
        <f>LEFT(Table1[[#This Row],[Category and Sub-Category]],FIND("/",Table1[[#This Row],[Category and Sub-Category]])-1)</f>
        <v>music</v>
      </c>
      <c r="R1676" t="str">
        <f>RIGHT(Table1[[#This Row],[Category and Sub-Category]],LEN(Table1[[#This Row],[Category and Sub-Category]])-FIND("/",Table1[[#This Row],[Category and Sub-Category]]))</f>
        <v>pop</v>
      </c>
      <c r="S1676" s="13">
        <f>(((Table1[[#This Row],[launched_at]]/60)/60)/24)+DATE(1970,1,1)</f>
        <v>42569.605393518519</v>
      </c>
      <c r="T1676" s="13">
        <f>(((Table1[[#This Row],[deadline]]/60)/60)/24)+DATE(1970,1,1)</f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Table1[[#This Row],[pledged]]/Table1[[#This Row],[goal]]</f>
        <v>1.37416</v>
      </c>
      <c r="P1677" s="8">
        <f>IFERROR(Table1[[#This Row],[pledged]]/Table1[[#This Row],[backers_count]],0)</f>
        <v>40.416470588235299</v>
      </c>
      <c r="Q1677" t="str">
        <f>LEFT(Table1[[#This Row],[Category and Sub-Category]],FIND("/",Table1[[#This Row],[Category and Sub-Category]])-1)</f>
        <v>music</v>
      </c>
      <c r="R1677" t="str">
        <f>RIGHT(Table1[[#This Row],[Category and Sub-Category]],LEN(Table1[[#This Row],[Category and Sub-Category]])-FIND("/",Table1[[#This Row],[Category and Sub-Category]]))</f>
        <v>pop</v>
      </c>
      <c r="S1677" s="13">
        <f>(((Table1[[#This Row],[launched_at]]/60)/60)/24)+DATE(1970,1,1)</f>
        <v>40802.733101851853</v>
      </c>
      <c r="T1677" s="13">
        <f>(((Table1[[#This Row],[deadline]]/60)/60)/24)+DATE(1970,1,1)</f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Table1[[#This Row],[pledged]]/Table1[[#This Row],[goal]]</f>
        <v>1.1533333333333333</v>
      </c>
      <c r="P1678" s="8">
        <f>IFERROR(Table1[[#This Row],[pledged]]/Table1[[#This Row],[backers_count]],0)</f>
        <v>82.38095238095238</v>
      </c>
      <c r="Q1678" t="str">
        <f>LEFT(Table1[[#This Row],[Category and Sub-Category]],FIND("/",Table1[[#This Row],[Category and Sub-Category]])-1)</f>
        <v>music</v>
      </c>
      <c r="R1678" t="str">
        <f>RIGHT(Table1[[#This Row],[Category and Sub-Category]],LEN(Table1[[#This Row],[Category and Sub-Category]])-FIND("/",Table1[[#This Row],[Category and Sub-Category]]))</f>
        <v>pop</v>
      </c>
      <c r="S1678" s="13">
        <f>(((Table1[[#This Row],[launched_at]]/60)/60)/24)+DATE(1970,1,1)</f>
        <v>40973.72623842593</v>
      </c>
      <c r="T1678" s="13">
        <f>(((Table1[[#This Row],[deadline]]/60)/60)/24)+DATE(1970,1,1)</f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Table1[[#This Row],[pledged]]/Table1[[#This Row],[goal]]</f>
        <v>1.1166666666666667</v>
      </c>
      <c r="P1679" s="8">
        <f>IFERROR(Table1[[#This Row],[pledged]]/Table1[[#This Row],[backers_count]],0)</f>
        <v>159.52380952380952</v>
      </c>
      <c r="Q1679" t="str">
        <f>LEFT(Table1[[#This Row],[Category and Sub-Category]],FIND("/",Table1[[#This Row],[Category and Sub-Category]])-1)</f>
        <v>music</v>
      </c>
      <c r="R1679" t="str">
        <f>RIGHT(Table1[[#This Row],[Category and Sub-Category]],LEN(Table1[[#This Row],[Category and Sub-Category]])-FIND("/",Table1[[#This Row],[Category and Sub-Category]]))</f>
        <v>pop</v>
      </c>
      <c r="S1679" s="13">
        <f>(((Table1[[#This Row],[launched_at]]/60)/60)/24)+DATE(1970,1,1)</f>
        <v>42416.407129629632</v>
      </c>
      <c r="T1679" s="13">
        <f>(((Table1[[#This Row],[deadline]]/60)/60)/24)+DATE(1970,1,1)</f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Table1[[#This Row],[pledged]]/Table1[[#This Row],[goal]]</f>
        <v>1.1839999999999999</v>
      </c>
      <c r="P1680" s="8">
        <f>IFERROR(Table1[[#This Row],[pledged]]/Table1[[#This Row],[backers_count]],0)</f>
        <v>36.244897959183675</v>
      </c>
      <c r="Q1680" t="str">
        <f>LEFT(Table1[[#This Row],[Category and Sub-Category]],FIND("/",Table1[[#This Row],[Category and Sub-Category]])-1)</f>
        <v>music</v>
      </c>
      <c r="R1680" t="str">
        <f>RIGHT(Table1[[#This Row],[Category and Sub-Category]],LEN(Table1[[#This Row],[Category and Sub-Category]])-FIND("/",Table1[[#This Row],[Category and Sub-Category]]))</f>
        <v>pop</v>
      </c>
      <c r="S1680" s="13">
        <f>(((Table1[[#This Row],[launched_at]]/60)/60)/24)+DATE(1970,1,1)</f>
        <v>41662.854988425926</v>
      </c>
      <c r="T1680" s="13">
        <f>(((Table1[[#This Row],[deadline]]/60)/60)/24)+DATE(1970,1,1)</f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Table1[[#This Row],[pledged]]/Table1[[#This Row],[goal]]</f>
        <v>1.75</v>
      </c>
      <c r="P1681" s="8">
        <f>IFERROR(Table1[[#This Row],[pledged]]/Table1[[#This Row],[backers_count]],0)</f>
        <v>62.5</v>
      </c>
      <c r="Q1681" t="str">
        <f>LEFT(Table1[[#This Row],[Category and Sub-Category]],FIND("/",Table1[[#This Row],[Category and Sub-Category]])-1)</f>
        <v>music</v>
      </c>
      <c r="R1681" t="str">
        <f>RIGHT(Table1[[#This Row],[Category and Sub-Category]],LEN(Table1[[#This Row],[Category and Sub-Category]])-FIND("/",Table1[[#This Row],[Category and Sub-Category]]))</f>
        <v>pop</v>
      </c>
      <c r="S1681" s="13">
        <f>(((Table1[[#This Row],[launched_at]]/60)/60)/24)+DATE(1970,1,1)</f>
        <v>40723.068807870368</v>
      </c>
      <c r="T1681" s="13">
        <f>(((Table1[[#This Row],[deadline]]/60)/60)/24)+DATE(1970,1,1)</f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Table1[[#This Row],[pledged]]/Table1[[#This Row],[goal]]</f>
        <v>1.175</v>
      </c>
      <c r="P1682" s="8">
        <f>IFERROR(Table1[[#This Row],[pledged]]/Table1[[#This Row],[backers_count]],0)</f>
        <v>47</v>
      </c>
      <c r="Q1682" t="str">
        <f>LEFT(Table1[[#This Row],[Category and Sub-Category]],FIND("/",Table1[[#This Row],[Category and Sub-Category]])-1)</f>
        <v>music</v>
      </c>
      <c r="R1682" t="str">
        <f>RIGHT(Table1[[#This Row],[Category and Sub-Category]],LEN(Table1[[#This Row],[Category and Sub-Category]])-FIND("/",Table1[[#This Row],[Category and Sub-Category]]))</f>
        <v>pop</v>
      </c>
      <c r="S1682" s="13">
        <f>(((Table1[[#This Row],[launched_at]]/60)/60)/24)+DATE(1970,1,1)</f>
        <v>41802.757719907408</v>
      </c>
      <c r="T1682" s="13">
        <f>(((Table1[[#This Row],[deadline]]/60)/60)/24)+DATE(1970,1,1)</f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Table1[[#This Row],[pledged]]/Table1[[#This Row],[goal]]</f>
        <v>1.0142212307692309</v>
      </c>
      <c r="P1683" s="8">
        <f>IFERROR(Table1[[#This Row],[pledged]]/Table1[[#This Row],[backers_count]],0)</f>
        <v>74.575090497737563</v>
      </c>
      <c r="Q1683" t="str">
        <f>LEFT(Table1[[#This Row],[Category and Sub-Category]],FIND("/",Table1[[#This Row],[Category and Sub-Category]])-1)</f>
        <v>music</v>
      </c>
      <c r="R1683" t="str">
        <f>RIGHT(Table1[[#This Row],[Category and Sub-Category]],LEN(Table1[[#This Row],[Category and Sub-Category]])-FIND("/",Table1[[#This Row],[Category and Sub-Category]]))</f>
        <v>faith</v>
      </c>
      <c r="S1683" s="13">
        <f>(((Table1[[#This Row],[launched_at]]/60)/60)/24)+DATE(1970,1,1)</f>
        <v>42774.121342592596</v>
      </c>
      <c r="T1683" s="13">
        <f>(((Table1[[#This Row],[deadline]]/60)/60)/24)+DATE(1970,1,1)</f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Table1[[#This Row],[pledged]]/Table1[[#This Row],[goal]]</f>
        <v>0</v>
      </c>
      <c r="P1684" s="8">
        <f>IFERROR(Table1[[#This Row],[pledged]]/Table1[[#This Row],[backers_count]],0)</f>
        <v>0</v>
      </c>
      <c r="Q1684" t="str">
        <f>LEFT(Table1[[#This Row],[Category and Sub-Category]],FIND("/",Table1[[#This Row],[Category and Sub-Category]])-1)</f>
        <v>music</v>
      </c>
      <c r="R1684" t="str">
        <f>RIGHT(Table1[[#This Row],[Category and Sub-Category]],LEN(Table1[[#This Row],[Category and Sub-Category]])-FIND("/",Table1[[#This Row],[Category and Sub-Category]]))</f>
        <v>faith</v>
      </c>
      <c r="S1684" s="13">
        <f>(((Table1[[#This Row],[launched_at]]/60)/60)/24)+DATE(1970,1,1)</f>
        <v>42779.21365740741</v>
      </c>
      <c r="T1684" s="13">
        <f>(((Table1[[#This Row],[deadline]]/60)/60)/24)+DATE(1970,1,1)</f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Table1[[#This Row],[pledged]]/Table1[[#This Row],[goal]]</f>
        <v>0.21714285714285714</v>
      </c>
      <c r="P1685" s="8">
        <f>IFERROR(Table1[[#This Row],[pledged]]/Table1[[#This Row],[backers_count]],0)</f>
        <v>76</v>
      </c>
      <c r="Q1685" t="str">
        <f>LEFT(Table1[[#This Row],[Category and Sub-Category]],FIND("/",Table1[[#This Row],[Category and Sub-Category]])-1)</f>
        <v>music</v>
      </c>
      <c r="R1685" t="str">
        <f>RIGHT(Table1[[#This Row],[Category and Sub-Category]],LEN(Table1[[#This Row],[Category and Sub-Category]])-FIND("/",Table1[[#This Row],[Category and Sub-Category]]))</f>
        <v>faith</v>
      </c>
      <c r="S1685" s="13">
        <f>(((Table1[[#This Row],[launched_at]]/60)/60)/24)+DATE(1970,1,1)</f>
        <v>42808.781689814816</v>
      </c>
      <c r="T1685" s="13">
        <f>(((Table1[[#This Row],[deadline]]/60)/60)/24)+DATE(1970,1,1)</f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Table1[[#This Row],[pledged]]/Table1[[#This Row],[goal]]</f>
        <v>1.0912500000000001</v>
      </c>
      <c r="P1686" s="8">
        <f>IFERROR(Table1[[#This Row],[pledged]]/Table1[[#This Row],[backers_count]],0)</f>
        <v>86.43564356435644</v>
      </c>
      <c r="Q1686" t="str">
        <f>LEFT(Table1[[#This Row],[Category and Sub-Category]],FIND("/",Table1[[#This Row],[Category and Sub-Category]])-1)</f>
        <v>music</v>
      </c>
      <c r="R1686" t="str">
        <f>RIGHT(Table1[[#This Row],[Category and Sub-Category]],LEN(Table1[[#This Row],[Category and Sub-Category]])-FIND("/",Table1[[#This Row],[Category and Sub-Category]]))</f>
        <v>faith</v>
      </c>
      <c r="S1686" s="13">
        <f>(((Table1[[#This Row],[launched_at]]/60)/60)/24)+DATE(1970,1,1)</f>
        <v>42783.815289351856</v>
      </c>
      <c r="T1686" s="13">
        <f>(((Table1[[#This Row],[deadline]]/60)/60)/24)+DATE(1970,1,1)</f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Table1[[#This Row],[pledged]]/Table1[[#This Row],[goal]]</f>
        <v>1.0285714285714285</v>
      </c>
      <c r="P1687" s="8">
        <f>IFERROR(Table1[[#This Row],[pledged]]/Table1[[#This Row],[backers_count]],0)</f>
        <v>24</v>
      </c>
      <c r="Q1687" t="str">
        <f>LEFT(Table1[[#This Row],[Category and Sub-Category]],FIND("/",Table1[[#This Row],[Category and Sub-Category]])-1)</f>
        <v>music</v>
      </c>
      <c r="R1687" t="str">
        <f>RIGHT(Table1[[#This Row],[Category and Sub-Category]],LEN(Table1[[#This Row],[Category and Sub-Category]])-FIND("/",Table1[[#This Row],[Category and Sub-Category]]))</f>
        <v>faith</v>
      </c>
      <c r="S1687" s="13">
        <f>(((Table1[[#This Row],[launched_at]]/60)/60)/24)+DATE(1970,1,1)</f>
        <v>42788.2502662037</v>
      </c>
      <c r="T1687" s="13">
        <f>(((Table1[[#This Row],[deadline]]/60)/60)/24)+DATE(1970,1,1)</f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Table1[[#This Row],[pledged]]/Table1[[#This Row],[goal]]</f>
        <v>3.5999999999999999E-3</v>
      </c>
      <c r="P1688" s="8">
        <f>IFERROR(Table1[[#This Row],[pledged]]/Table1[[#This Row],[backers_count]],0)</f>
        <v>18</v>
      </c>
      <c r="Q1688" t="str">
        <f>LEFT(Table1[[#This Row],[Category and Sub-Category]],FIND("/",Table1[[#This Row],[Category and Sub-Category]])-1)</f>
        <v>music</v>
      </c>
      <c r="R1688" t="str">
        <f>RIGHT(Table1[[#This Row],[Category and Sub-Category]],LEN(Table1[[#This Row],[Category and Sub-Category]])-FIND("/",Table1[[#This Row],[Category and Sub-Category]]))</f>
        <v>faith</v>
      </c>
      <c r="S1688" s="13">
        <f>(((Table1[[#This Row],[launched_at]]/60)/60)/24)+DATE(1970,1,1)</f>
        <v>42792.843969907408</v>
      </c>
      <c r="T1688" s="13">
        <f>(((Table1[[#This Row],[deadline]]/60)/60)/24)+DATE(1970,1,1)</f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Table1[[#This Row],[pledged]]/Table1[[#This Row],[goal]]</f>
        <v>0.3125</v>
      </c>
      <c r="P1689" s="8">
        <f>IFERROR(Table1[[#This Row],[pledged]]/Table1[[#This Row],[backers_count]],0)</f>
        <v>80.128205128205124</v>
      </c>
      <c r="Q1689" t="str">
        <f>LEFT(Table1[[#This Row],[Category and Sub-Category]],FIND("/",Table1[[#This Row],[Category and Sub-Category]])-1)</f>
        <v>music</v>
      </c>
      <c r="R1689" t="str">
        <f>RIGHT(Table1[[#This Row],[Category and Sub-Category]],LEN(Table1[[#This Row],[Category and Sub-Category]])-FIND("/",Table1[[#This Row],[Category and Sub-Category]]))</f>
        <v>faith</v>
      </c>
      <c r="S1689" s="13">
        <f>(((Table1[[#This Row],[launched_at]]/60)/60)/24)+DATE(1970,1,1)</f>
        <v>42802.046817129631</v>
      </c>
      <c r="T1689" s="13">
        <f>(((Table1[[#This Row],[deadline]]/60)/60)/24)+DATE(1970,1,1)</f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Table1[[#This Row],[pledged]]/Table1[[#This Row],[goal]]</f>
        <v>0.443</v>
      </c>
      <c r="P1690" s="8">
        <f>IFERROR(Table1[[#This Row],[pledged]]/Table1[[#This Row],[backers_count]],0)</f>
        <v>253.14285714285714</v>
      </c>
      <c r="Q1690" t="str">
        <f>LEFT(Table1[[#This Row],[Category and Sub-Category]],FIND("/",Table1[[#This Row],[Category and Sub-Category]])-1)</f>
        <v>music</v>
      </c>
      <c r="R1690" t="str">
        <f>RIGHT(Table1[[#This Row],[Category and Sub-Category]],LEN(Table1[[#This Row],[Category and Sub-Category]])-FIND("/",Table1[[#This Row],[Category and Sub-Category]]))</f>
        <v>faith</v>
      </c>
      <c r="S1690" s="13">
        <f>(((Table1[[#This Row],[launched_at]]/60)/60)/24)+DATE(1970,1,1)</f>
        <v>42804.534652777773</v>
      </c>
      <c r="T1690" s="13">
        <f>(((Table1[[#This Row],[deadline]]/60)/60)/24)+DATE(1970,1,1)</f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Table1[[#This Row],[pledged]]/Table1[[#This Row],[goal]]</f>
        <v>1</v>
      </c>
      <c r="P1691" s="8">
        <f>IFERROR(Table1[[#This Row],[pledged]]/Table1[[#This Row],[backers_count]],0)</f>
        <v>171.42857142857142</v>
      </c>
      <c r="Q1691" t="str">
        <f>LEFT(Table1[[#This Row],[Category and Sub-Category]],FIND("/",Table1[[#This Row],[Category and Sub-Category]])-1)</f>
        <v>music</v>
      </c>
      <c r="R1691" t="str">
        <f>RIGHT(Table1[[#This Row],[Category and Sub-Category]],LEN(Table1[[#This Row],[Category and Sub-Category]])-FIND("/",Table1[[#This Row],[Category and Sub-Category]]))</f>
        <v>faith</v>
      </c>
      <c r="S1691" s="13">
        <f>(((Table1[[#This Row],[launched_at]]/60)/60)/24)+DATE(1970,1,1)</f>
        <v>42780.942476851851</v>
      </c>
      <c r="T1691" s="13">
        <f>(((Table1[[#This Row],[deadline]]/60)/60)/24)+DATE(1970,1,1)</f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Table1[[#This Row],[pledged]]/Table1[[#This Row],[goal]]</f>
        <v>0.254</v>
      </c>
      <c r="P1692" s="8">
        <f>IFERROR(Table1[[#This Row],[pledged]]/Table1[[#This Row],[backers_count]],0)</f>
        <v>57.727272727272727</v>
      </c>
      <c r="Q1692" t="str">
        <f>LEFT(Table1[[#This Row],[Category and Sub-Category]],FIND("/",Table1[[#This Row],[Category and Sub-Category]])-1)</f>
        <v>music</v>
      </c>
      <c r="R1692" t="str">
        <f>RIGHT(Table1[[#This Row],[Category and Sub-Category]],LEN(Table1[[#This Row],[Category and Sub-Category]])-FIND("/",Table1[[#This Row],[Category and Sub-Category]]))</f>
        <v>faith</v>
      </c>
      <c r="S1692" s="13">
        <f>(((Table1[[#This Row],[launched_at]]/60)/60)/24)+DATE(1970,1,1)</f>
        <v>42801.43104166667</v>
      </c>
      <c r="T1692" s="13">
        <f>(((Table1[[#This Row],[deadline]]/60)/60)/24)+DATE(1970,1,1)</f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Table1[[#This Row],[pledged]]/Table1[[#This Row],[goal]]</f>
        <v>0.33473333333333333</v>
      </c>
      <c r="P1693" s="8">
        <f>IFERROR(Table1[[#This Row],[pledged]]/Table1[[#This Row],[backers_count]],0)</f>
        <v>264.26315789473682</v>
      </c>
      <c r="Q1693" t="str">
        <f>LEFT(Table1[[#This Row],[Category and Sub-Category]],FIND("/",Table1[[#This Row],[Category and Sub-Category]])-1)</f>
        <v>music</v>
      </c>
      <c r="R1693" t="str">
        <f>RIGHT(Table1[[#This Row],[Category and Sub-Category]],LEN(Table1[[#This Row],[Category and Sub-Category]])-FIND("/",Table1[[#This Row],[Category and Sub-Category]]))</f>
        <v>faith</v>
      </c>
      <c r="S1693" s="13">
        <f>(((Table1[[#This Row],[launched_at]]/60)/60)/24)+DATE(1970,1,1)</f>
        <v>42795.701481481476</v>
      </c>
      <c r="T1693" s="13">
        <f>(((Table1[[#This Row],[deadline]]/60)/60)/24)+DATE(1970,1,1)</f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Table1[[#This Row],[pledged]]/Table1[[#This Row],[goal]]</f>
        <v>0.47799999999999998</v>
      </c>
      <c r="P1694" s="8">
        <f>IFERROR(Table1[[#This Row],[pledged]]/Table1[[#This Row],[backers_count]],0)</f>
        <v>159.33333333333334</v>
      </c>
      <c r="Q1694" t="str">
        <f>LEFT(Table1[[#This Row],[Category and Sub-Category]],FIND("/",Table1[[#This Row],[Category and Sub-Category]])-1)</f>
        <v>music</v>
      </c>
      <c r="R1694" t="str">
        <f>RIGHT(Table1[[#This Row],[Category and Sub-Category]],LEN(Table1[[#This Row],[Category and Sub-Category]])-FIND("/",Table1[[#This Row],[Category and Sub-Category]]))</f>
        <v>faith</v>
      </c>
      <c r="S1694" s="13">
        <f>(((Table1[[#This Row],[launched_at]]/60)/60)/24)+DATE(1970,1,1)</f>
        <v>42788.151238425926</v>
      </c>
      <c r="T1694" s="13">
        <f>(((Table1[[#This Row],[deadline]]/60)/60)/24)+DATE(1970,1,1)</f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Table1[[#This Row],[pledged]]/Table1[[#This Row],[goal]]</f>
        <v>9.3333333333333338E-2</v>
      </c>
      <c r="P1695" s="8">
        <f>IFERROR(Table1[[#This Row],[pledged]]/Table1[[#This Row],[backers_count]],0)</f>
        <v>35</v>
      </c>
      <c r="Q1695" t="str">
        <f>LEFT(Table1[[#This Row],[Category and Sub-Category]],FIND("/",Table1[[#This Row],[Category and Sub-Category]])-1)</f>
        <v>music</v>
      </c>
      <c r="R1695" t="str">
        <f>RIGHT(Table1[[#This Row],[Category and Sub-Category]],LEN(Table1[[#This Row],[Category and Sub-Category]])-FIND("/",Table1[[#This Row],[Category and Sub-Category]]))</f>
        <v>faith</v>
      </c>
      <c r="S1695" s="13">
        <f>(((Table1[[#This Row],[launched_at]]/60)/60)/24)+DATE(1970,1,1)</f>
        <v>42803.920277777783</v>
      </c>
      <c r="T1695" s="13">
        <f>(((Table1[[#This Row],[deadline]]/60)/60)/24)+DATE(1970,1,1)</f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Table1[[#This Row],[pledged]]/Table1[[#This Row],[goal]]</f>
        <v>5.0000000000000001E-4</v>
      </c>
      <c r="P1696" s="8">
        <f>IFERROR(Table1[[#This Row],[pledged]]/Table1[[#This Row],[backers_count]],0)</f>
        <v>5</v>
      </c>
      <c r="Q1696" t="str">
        <f>LEFT(Table1[[#This Row],[Category and Sub-Category]],FIND("/",Table1[[#This Row],[Category and Sub-Category]])-1)</f>
        <v>music</v>
      </c>
      <c r="R1696" t="str">
        <f>RIGHT(Table1[[#This Row],[Category and Sub-Category]],LEN(Table1[[#This Row],[Category and Sub-Category]])-FIND("/",Table1[[#This Row],[Category and Sub-Category]]))</f>
        <v>faith</v>
      </c>
      <c r="S1696" s="13">
        <f>(((Table1[[#This Row],[launched_at]]/60)/60)/24)+DATE(1970,1,1)</f>
        <v>42791.669837962967</v>
      </c>
      <c r="T1696" s="13">
        <f>(((Table1[[#This Row],[deadline]]/60)/60)/24)+DATE(1970,1,1)</f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Table1[[#This Row],[pledged]]/Table1[[#This Row],[goal]]</f>
        <v>0.11708333333333333</v>
      </c>
      <c r="P1697" s="8">
        <f>IFERROR(Table1[[#This Row],[pledged]]/Table1[[#This Row],[backers_count]],0)</f>
        <v>61.086956521739133</v>
      </c>
      <c r="Q1697" t="str">
        <f>LEFT(Table1[[#This Row],[Category and Sub-Category]],FIND("/",Table1[[#This Row],[Category and Sub-Category]])-1)</f>
        <v>music</v>
      </c>
      <c r="R1697" t="str">
        <f>RIGHT(Table1[[#This Row],[Category and Sub-Category]],LEN(Table1[[#This Row],[Category and Sub-Category]])-FIND("/",Table1[[#This Row],[Category and Sub-Category]]))</f>
        <v>faith</v>
      </c>
      <c r="S1697" s="13">
        <f>(((Table1[[#This Row],[launched_at]]/60)/60)/24)+DATE(1970,1,1)</f>
        <v>42801.031412037039</v>
      </c>
      <c r="T1697" s="13">
        <f>(((Table1[[#This Row],[deadline]]/60)/60)/24)+DATE(1970,1,1)</f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Table1[[#This Row],[pledged]]/Table1[[#This Row],[goal]]</f>
        <v>0</v>
      </c>
      <c r="P1698" s="8">
        <f>IFERROR(Table1[[#This Row],[pledged]]/Table1[[#This Row],[backers_count]],0)</f>
        <v>0</v>
      </c>
      <c r="Q1698" t="str">
        <f>LEFT(Table1[[#This Row],[Category and Sub-Category]],FIND("/",Table1[[#This Row],[Category and Sub-Category]])-1)</f>
        <v>music</v>
      </c>
      <c r="R1698" t="str">
        <f>RIGHT(Table1[[#This Row],[Category and Sub-Category]],LEN(Table1[[#This Row],[Category and Sub-Category]])-FIND("/",Table1[[#This Row],[Category and Sub-Category]]))</f>
        <v>faith</v>
      </c>
      <c r="S1698" s="13">
        <f>(((Table1[[#This Row],[launched_at]]/60)/60)/24)+DATE(1970,1,1)</f>
        <v>42796.069571759261</v>
      </c>
      <c r="T1698" s="13">
        <f>(((Table1[[#This Row],[deadline]]/60)/60)/24)+DATE(1970,1,1)</f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Table1[[#This Row],[pledged]]/Table1[[#This Row],[goal]]</f>
        <v>0.20208000000000001</v>
      </c>
      <c r="P1699" s="8">
        <f>IFERROR(Table1[[#This Row],[pledged]]/Table1[[#This Row],[backers_count]],0)</f>
        <v>114.81818181818181</v>
      </c>
      <c r="Q1699" t="str">
        <f>LEFT(Table1[[#This Row],[Category and Sub-Category]],FIND("/",Table1[[#This Row],[Category and Sub-Category]])-1)</f>
        <v>music</v>
      </c>
      <c r="R1699" t="str">
        <f>RIGHT(Table1[[#This Row],[Category and Sub-Category]],LEN(Table1[[#This Row],[Category and Sub-Category]])-FIND("/",Table1[[#This Row],[Category and Sub-Category]]))</f>
        <v>faith</v>
      </c>
      <c r="S1699" s="13">
        <f>(((Table1[[#This Row],[launched_at]]/60)/60)/24)+DATE(1970,1,1)</f>
        <v>42805.032962962956</v>
      </c>
      <c r="T1699" s="13">
        <f>(((Table1[[#This Row],[deadline]]/60)/60)/24)+DATE(1970,1,1)</f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Table1[[#This Row],[pledged]]/Table1[[#This Row],[goal]]</f>
        <v>0</v>
      </c>
      <c r="P1700" s="8">
        <f>IFERROR(Table1[[#This Row],[pledged]]/Table1[[#This Row],[backers_count]],0)</f>
        <v>0</v>
      </c>
      <c r="Q1700" t="str">
        <f>LEFT(Table1[[#This Row],[Category and Sub-Category]],FIND("/",Table1[[#This Row],[Category and Sub-Category]])-1)</f>
        <v>music</v>
      </c>
      <c r="R1700" t="str">
        <f>RIGHT(Table1[[#This Row],[Category and Sub-Category]],LEN(Table1[[#This Row],[Category and Sub-Category]])-FIND("/",Table1[[#This Row],[Category and Sub-Category]]))</f>
        <v>faith</v>
      </c>
      <c r="S1700" s="13">
        <f>(((Table1[[#This Row],[launched_at]]/60)/60)/24)+DATE(1970,1,1)</f>
        <v>42796.207870370374</v>
      </c>
      <c r="T1700" s="13">
        <f>(((Table1[[#This Row],[deadline]]/60)/60)/24)+DATE(1970,1,1)</f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Table1[[#This Row],[pledged]]/Table1[[#This Row],[goal]]</f>
        <v>4.2311459353574929E-2</v>
      </c>
      <c r="P1701" s="8">
        <f>IFERROR(Table1[[#This Row],[pledged]]/Table1[[#This Row],[backers_count]],0)</f>
        <v>54</v>
      </c>
      <c r="Q1701" t="str">
        <f>LEFT(Table1[[#This Row],[Category and Sub-Category]],FIND("/",Table1[[#This Row],[Category and Sub-Category]])-1)</f>
        <v>music</v>
      </c>
      <c r="R1701" t="str">
        <f>RIGHT(Table1[[#This Row],[Category and Sub-Category]],LEN(Table1[[#This Row],[Category and Sub-Category]])-FIND("/",Table1[[#This Row],[Category and Sub-Category]]))</f>
        <v>faith</v>
      </c>
      <c r="S1701" s="13">
        <f>(((Table1[[#This Row],[launched_at]]/60)/60)/24)+DATE(1970,1,1)</f>
        <v>42806.863946759258</v>
      </c>
      <c r="T1701" s="13">
        <f>(((Table1[[#This Row],[deadline]]/60)/60)/24)+DATE(1970,1,1)</f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Table1[[#This Row],[pledged]]/Table1[[#This Row],[goal]]</f>
        <v>0.2606</v>
      </c>
      <c r="P1702" s="8">
        <f>IFERROR(Table1[[#This Row],[pledged]]/Table1[[#This Row],[backers_count]],0)</f>
        <v>65.974683544303801</v>
      </c>
      <c r="Q1702" t="str">
        <f>LEFT(Table1[[#This Row],[Category and Sub-Category]],FIND("/",Table1[[#This Row],[Category and Sub-Category]])-1)</f>
        <v>music</v>
      </c>
      <c r="R1702" t="str">
        <f>RIGHT(Table1[[#This Row],[Category and Sub-Category]],LEN(Table1[[#This Row],[Category and Sub-Category]])-FIND("/",Table1[[#This Row],[Category and Sub-Category]]))</f>
        <v>faith</v>
      </c>
      <c r="S1702" s="13">
        <f>(((Table1[[#This Row],[launched_at]]/60)/60)/24)+DATE(1970,1,1)</f>
        <v>42796.071643518517</v>
      </c>
      <c r="T1702" s="13">
        <f>(((Table1[[#This Row],[deadline]]/60)/60)/24)+DATE(1970,1,1)</f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Table1[[#This Row],[pledged]]/Table1[[#This Row],[goal]]</f>
        <v>1.9801980198019802E-3</v>
      </c>
      <c r="P1703" s="8">
        <f>IFERROR(Table1[[#This Row],[pledged]]/Table1[[#This Row],[backers_count]],0)</f>
        <v>5</v>
      </c>
      <c r="Q1703" t="str">
        <f>LEFT(Table1[[#This Row],[Category and Sub-Category]],FIND("/",Table1[[#This Row],[Category and Sub-Category]])-1)</f>
        <v>music</v>
      </c>
      <c r="R1703" t="str">
        <f>RIGHT(Table1[[#This Row],[Category and Sub-Category]],LEN(Table1[[#This Row],[Category and Sub-Category]])-FIND("/",Table1[[#This Row],[Category and Sub-Category]]))</f>
        <v>faith</v>
      </c>
      <c r="S1703" s="13">
        <f>(((Table1[[#This Row],[launched_at]]/60)/60)/24)+DATE(1970,1,1)</f>
        <v>41989.664409722223</v>
      </c>
      <c r="T1703" s="13">
        <f>(((Table1[[#This Row],[deadline]]/60)/60)/24)+DATE(1970,1,1)</f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Table1[[#This Row],[pledged]]/Table1[[#This Row],[goal]]</f>
        <v>6.0606060606060605E-5</v>
      </c>
      <c r="P1704" s="8">
        <f>IFERROR(Table1[[#This Row],[pledged]]/Table1[[#This Row],[backers_count]],0)</f>
        <v>1</v>
      </c>
      <c r="Q1704" t="str">
        <f>LEFT(Table1[[#This Row],[Category and Sub-Category]],FIND("/",Table1[[#This Row],[Category and Sub-Category]])-1)</f>
        <v>music</v>
      </c>
      <c r="R1704" t="str">
        <f>RIGHT(Table1[[#This Row],[Category and Sub-Category]],LEN(Table1[[#This Row],[Category and Sub-Category]])-FIND("/",Table1[[#This Row],[Category and Sub-Category]]))</f>
        <v>faith</v>
      </c>
      <c r="S1704" s="13">
        <f>(((Table1[[#This Row],[launched_at]]/60)/60)/24)+DATE(1970,1,1)</f>
        <v>42063.869791666672</v>
      </c>
      <c r="T1704" s="13">
        <f>(((Table1[[#This Row],[deadline]]/60)/60)/24)+DATE(1970,1,1)</f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Table1[[#This Row],[pledged]]/Table1[[#This Row],[goal]]</f>
        <v>1.0200000000000001E-2</v>
      </c>
      <c r="P1705" s="8">
        <f>IFERROR(Table1[[#This Row],[pledged]]/Table1[[#This Row],[backers_count]],0)</f>
        <v>25.5</v>
      </c>
      <c r="Q1705" t="str">
        <f>LEFT(Table1[[#This Row],[Category and Sub-Category]],FIND("/",Table1[[#This Row],[Category and Sub-Category]])-1)</f>
        <v>music</v>
      </c>
      <c r="R1705" t="str">
        <f>RIGHT(Table1[[#This Row],[Category and Sub-Category]],LEN(Table1[[#This Row],[Category and Sub-Category]])-FIND("/",Table1[[#This Row],[Category and Sub-Category]]))</f>
        <v>faith</v>
      </c>
      <c r="S1705" s="13">
        <f>(((Table1[[#This Row],[launched_at]]/60)/60)/24)+DATE(1970,1,1)</f>
        <v>42187.281678240746</v>
      </c>
      <c r="T1705" s="13">
        <f>(((Table1[[#This Row],[deadline]]/60)/60)/24)+DATE(1970,1,1)</f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Table1[[#This Row],[pledged]]/Table1[[#This Row],[goal]]</f>
        <v>0.65100000000000002</v>
      </c>
      <c r="P1706" s="8">
        <f>IFERROR(Table1[[#This Row],[pledged]]/Table1[[#This Row],[backers_count]],0)</f>
        <v>118.36363636363636</v>
      </c>
      <c r="Q1706" t="str">
        <f>LEFT(Table1[[#This Row],[Category and Sub-Category]],FIND("/",Table1[[#This Row],[Category and Sub-Category]])-1)</f>
        <v>music</v>
      </c>
      <c r="R1706" t="str">
        <f>RIGHT(Table1[[#This Row],[Category and Sub-Category]],LEN(Table1[[#This Row],[Category and Sub-Category]])-FIND("/",Table1[[#This Row],[Category and Sub-Category]]))</f>
        <v>faith</v>
      </c>
      <c r="S1706" s="13">
        <f>(((Table1[[#This Row],[launched_at]]/60)/60)/24)+DATE(1970,1,1)</f>
        <v>42021.139733796299</v>
      </c>
      <c r="T1706" s="13">
        <f>(((Table1[[#This Row],[deadline]]/60)/60)/24)+DATE(1970,1,1)</f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Table1[[#This Row],[pledged]]/Table1[[#This Row],[goal]]</f>
        <v>0</v>
      </c>
      <c r="P1707" s="8">
        <f>IFERROR(Table1[[#This Row],[pledged]]/Table1[[#This Row],[backers_count]],0)</f>
        <v>0</v>
      </c>
      <c r="Q1707" t="str">
        <f>LEFT(Table1[[#This Row],[Category and Sub-Category]],FIND("/",Table1[[#This Row],[Category and Sub-Category]])-1)</f>
        <v>music</v>
      </c>
      <c r="R1707" t="str">
        <f>RIGHT(Table1[[#This Row],[Category and Sub-Category]],LEN(Table1[[#This Row],[Category and Sub-Category]])-FIND("/",Table1[[#This Row],[Category and Sub-Category]]))</f>
        <v>faith</v>
      </c>
      <c r="S1707" s="13">
        <f>(((Table1[[#This Row],[launched_at]]/60)/60)/24)+DATE(1970,1,1)</f>
        <v>42245.016736111109</v>
      </c>
      <c r="T1707" s="13">
        <f>(((Table1[[#This Row],[deadline]]/60)/60)/24)+DATE(1970,1,1)</f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Table1[[#This Row],[pledged]]/Table1[[#This Row],[goal]]</f>
        <v>0</v>
      </c>
      <c r="P1708" s="8">
        <f>IFERROR(Table1[[#This Row],[pledged]]/Table1[[#This Row],[backers_count]],0)</f>
        <v>0</v>
      </c>
      <c r="Q1708" t="str">
        <f>LEFT(Table1[[#This Row],[Category and Sub-Category]],FIND("/",Table1[[#This Row],[Category and Sub-Category]])-1)</f>
        <v>music</v>
      </c>
      <c r="R1708" t="str">
        <f>RIGHT(Table1[[#This Row],[Category and Sub-Category]],LEN(Table1[[#This Row],[Category and Sub-Category]])-FIND("/",Table1[[#This Row],[Category and Sub-Category]]))</f>
        <v>faith</v>
      </c>
      <c r="S1708" s="13">
        <f>(((Table1[[#This Row],[launched_at]]/60)/60)/24)+DATE(1970,1,1)</f>
        <v>42179.306388888886</v>
      </c>
      <c r="T1708" s="13">
        <f>(((Table1[[#This Row],[deadline]]/60)/60)/24)+DATE(1970,1,1)</f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Table1[[#This Row],[pledged]]/Table1[[#This Row],[goal]]</f>
        <v>9.74E-2</v>
      </c>
      <c r="P1709" s="8">
        <f>IFERROR(Table1[[#This Row],[pledged]]/Table1[[#This Row],[backers_count]],0)</f>
        <v>54.111111111111114</v>
      </c>
      <c r="Q1709" t="str">
        <f>LEFT(Table1[[#This Row],[Category and Sub-Category]],FIND("/",Table1[[#This Row],[Category and Sub-Category]])-1)</f>
        <v>music</v>
      </c>
      <c r="R1709" t="str">
        <f>RIGHT(Table1[[#This Row],[Category and Sub-Category]],LEN(Table1[[#This Row],[Category and Sub-Category]])-FIND("/",Table1[[#This Row],[Category and Sub-Category]]))</f>
        <v>faith</v>
      </c>
      <c r="S1709" s="13">
        <f>(((Table1[[#This Row],[launched_at]]/60)/60)/24)+DATE(1970,1,1)</f>
        <v>42427.721006944441</v>
      </c>
      <c r="T1709" s="13">
        <f>(((Table1[[#This Row],[deadline]]/60)/60)/24)+DATE(1970,1,1)</f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Table1[[#This Row],[pledged]]/Table1[[#This Row],[goal]]</f>
        <v>0</v>
      </c>
      <c r="P1710" s="8">
        <f>IFERROR(Table1[[#This Row],[pledged]]/Table1[[#This Row],[backers_count]],0)</f>
        <v>0</v>
      </c>
      <c r="Q1710" t="str">
        <f>LEFT(Table1[[#This Row],[Category and Sub-Category]],FIND("/",Table1[[#This Row],[Category and Sub-Category]])-1)</f>
        <v>music</v>
      </c>
      <c r="R1710" t="str">
        <f>RIGHT(Table1[[#This Row],[Category and Sub-Category]],LEN(Table1[[#This Row],[Category and Sub-Category]])-FIND("/",Table1[[#This Row],[Category and Sub-Category]]))</f>
        <v>faith</v>
      </c>
      <c r="S1710" s="13">
        <f>(((Table1[[#This Row],[launched_at]]/60)/60)/24)+DATE(1970,1,1)</f>
        <v>42451.866967592592</v>
      </c>
      <c r="T1710" s="13">
        <f>(((Table1[[#This Row],[deadline]]/60)/60)/24)+DATE(1970,1,1)</f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Table1[[#This Row],[pledged]]/Table1[[#This Row],[goal]]</f>
        <v>4.8571428571428571E-2</v>
      </c>
      <c r="P1711" s="8">
        <f>IFERROR(Table1[[#This Row],[pledged]]/Table1[[#This Row],[backers_count]],0)</f>
        <v>21.25</v>
      </c>
      <c r="Q1711" t="str">
        <f>LEFT(Table1[[#This Row],[Category and Sub-Category]],FIND("/",Table1[[#This Row],[Category and Sub-Category]])-1)</f>
        <v>music</v>
      </c>
      <c r="R1711" t="str">
        <f>RIGHT(Table1[[#This Row],[Category and Sub-Category]],LEN(Table1[[#This Row],[Category and Sub-Category]])-FIND("/",Table1[[#This Row],[Category and Sub-Category]]))</f>
        <v>faith</v>
      </c>
      <c r="S1711" s="13">
        <f>(((Table1[[#This Row],[launched_at]]/60)/60)/24)+DATE(1970,1,1)</f>
        <v>41841.56381944444</v>
      </c>
      <c r="T1711" s="13">
        <f>(((Table1[[#This Row],[deadline]]/60)/60)/24)+DATE(1970,1,1)</f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Table1[[#This Row],[pledged]]/Table1[[#This Row],[goal]]</f>
        <v>6.7999999999999996E-3</v>
      </c>
      <c r="P1712" s="8">
        <f>IFERROR(Table1[[#This Row],[pledged]]/Table1[[#This Row],[backers_count]],0)</f>
        <v>34</v>
      </c>
      <c r="Q1712" t="str">
        <f>LEFT(Table1[[#This Row],[Category and Sub-Category]],FIND("/",Table1[[#This Row],[Category and Sub-Category]])-1)</f>
        <v>music</v>
      </c>
      <c r="R1712" t="str">
        <f>RIGHT(Table1[[#This Row],[Category and Sub-Category]],LEN(Table1[[#This Row],[Category and Sub-Category]])-FIND("/",Table1[[#This Row],[Category and Sub-Category]]))</f>
        <v>faith</v>
      </c>
      <c r="S1712" s="13">
        <f>(((Table1[[#This Row],[launched_at]]/60)/60)/24)+DATE(1970,1,1)</f>
        <v>42341.59129629629</v>
      </c>
      <c r="T1712" s="13">
        <f>(((Table1[[#This Row],[deadline]]/60)/60)/24)+DATE(1970,1,1)</f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Table1[[#This Row],[pledged]]/Table1[[#This Row],[goal]]</f>
        <v>0.105</v>
      </c>
      <c r="P1713" s="8">
        <f>IFERROR(Table1[[#This Row],[pledged]]/Table1[[#This Row],[backers_count]],0)</f>
        <v>525</v>
      </c>
      <c r="Q1713" t="str">
        <f>LEFT(Table1[[#This Row],[Category and Sub-Category]],FIND("/",Table1[[#This Row],[Category and Sub-Category]])-1)</f>
        <v>music</v>
      </c>
      <c r="R1713" t="str">
        <f>RIGHT(Table1[[#This Row],[Category and Sub-Category]],LEN(Table1[[#This Row],[Category and Sub-Category]])-FIND("/",Table1[[#This Row],[Category and Sub-Category]]))</f>
        <v>faith</v>
      </c>
      <c r="S1713" s="13">
        <f>(((Table1[[#This Row],[launched_at]]/60)/60)/24)+DATE(1970,1,1)</f>
        <v>41852.646226851852</v>
      </c>
      <c r="T1713" s="13">
        <f>(((Table1[[#This Row],[deadline]]/60)/60)/24)+DATE(1970,1,1)</f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Table1[[#This Row],[pledged]]/Table1[[#This Row],[goal]]</f>
        <v>0</v>
      </c>
      <c r="P1714" s="8">
        <f>IFERROR(Table1[[#This Row],[pledged]]/Table1[[#This Row],[backers_count]],0)</f>
        <v>0</v>
      </c>
      <c r="Q1714" t="str">
        <f>LEFT(Table1[[#This Row],[Category and Sub-Category]],FIND("/",Table1[[#This Row],[Category and Sub-Category]])-1)</f>
        <v>music</v>
      </c>
      <c r="R1714" t="str">
        <f>RIGHT(Table1[[#This Row],[Category and Sub-Category]],LEN(Table1[[#This Row],[Category and Sub-Category]])-FIND("/",Table1[[#This Row],[Category and Sub-Category]]))</f>
        <v>faith</v>
      </c>
      <c r="S1714" s="13">
        <f>(((Table1[[#This Row],[launched_at]]/60)/60)/24)+DATE(1970,1,1)</f>
        <v>42125.913807870369</v>
      </c>
      <c r="T1714" s="13">
        <f>(((Table1[[#This Row],[deadline]]/60)/60)/24)+DATE(1970,1,1)</f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Table1[[#This Row],[pledged]]/Table1[[#This Row],[goal]]</f>
        <v>1.6666666666666666E-2</v>
      </c>
      <c r="P1715" s="8">
        <f>IFERROR(Table1[[#This Row],[pledged]]/Table1[[#This Row],[backers_count]],0)</f>
        <v>50</v>
      </c>
      <c r="Q1715" t="str">
        <f>LEFT(Table1[[#This Row],[Category and Sub-Category]],FIND("/",Table1[[#This Row],[Category and Sub-Category]])-1)</f>
        <v>music</v>
      </c>
      <c r="R1715" t="str">
        <f>RIGHT(Table1[[#This Row],[Category and Sub-Category]],LEN(Table1[[#This Row],[Category and Sub-Category]])-FIND("/",Table1[[#This Row],[Category and Sub-Category]]))</f>
        <v>faith</v>
      </c>
      <c r="S1715" s="13">
        <f>(((Table1[[#This Row],[launched_at]]/60)/60)/24)+DATE(1970,1,1)</f>
        <v>41887.801064814819</v>
      </c>
      <c r="T1715" s="13">
        <f>(((Table1[[#This Row],[deadline]]/60)/60)/24)+DATE(1970,1,1)</f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Table1[[#This Row],[pledged]]/Table1[[#This Row],[goal]]</f>
        <v>7.868E-2</v>
      </c>
      <c r="P1716" s="8">
        <f>IFERROR(Table1[[#This Row],[pledged]]/Table1[[#This Row],[backers_count]],0)</f>
        <v>115.70588235294117</v>
      </c>
      <c r="Q1716" t="str">
        <f>LEFT(Table1[[#This Row],[Category and Sub-Category]],FIND("/",Table1[[#This Row],[Category and Sub-Category]])-1)</f>
        <v>music</v>
      </c>
      <c r="R1716" t="str">
        <f>RIGHT(Table1[[#This Row],[Category and Sub-Category]],LEN(Table1[[#This Row],[Category and Sub-Category]])-FIND("/",Table1[[#This Row],[Category and Sub-Category]]))</f>
        <v>faith</v>
      </c>
      <c r="S1716" s="13">
        <f>(((Table1[[#This Row],[launched_at]]/60)/60)/24)+DATE(1970,1,1)</f>
        <v>42095.918530092589</v>
      </c>
      <c r="T1716" s="13">
        <f>(((Table1[[#This Row],[deadline]]/60)/60)/24)+DATE(1970,1,1)</f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Table1[[#This Row],[pledged]]/Table1[[#This Row],[goal]]</f>
        <v>2.2000000000000001E-3</v>
      </c>
      <c r="P1717" s="8">
        <f>IFERROR(Table1[[#This Row],[pledged]]/Table1[[#This Row],[backers_count]],0)</f>
        <v>5.5</v>
      </c>
      <c r="Q1717" t="str">
        <f>LEFT(Table1[[#This Row],[Category and Sub-Category]],FIND("/",Table1[[#This Row],[Category and Sub-Category]])-1)</f>
        <v>music</v>
      </c>
      <c r="R1717" t="str">
        <f>RIGHT(Table1[[#This Row],[Category and Sub-Category]],LEN(Table1[[#This Row],[Category and Sub-Category]])-FIND("/",Table1[[#This Row],[Category and Sub-Category]]))</f>
        <v>faith</v>
      </c>
      <c r="S1717" s="13">
        <f>(((Table1[[#This Row],[launched_at]]/60)/60)/24)+DATE(1970,1,1)</f>
        <v>42064.217418981483</v>
      </c>
      <c r="T1717" s="13">
        <f>(((Table1[[#This Row],[deadline]]/60)/60)/24)+DATE(1970,1,1)</f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Table1[[#This Row],[pledged]]/Table1[[#This Row],[goal]]</f>
        <v>7.4999999999999997E-2</v>
      </c>
      <c r="P1718" s="8">
        <f>IFERROR(Table1[[#This Row],[pledged]]/Table1[[#This Row],[backers_count]],0)</f>
        <v>50</v>
      </c>
      <c r="Q1718" t="str">
        <f>LEFT(Table1[[#This Row],[Category and Sub-Category]],FIND("/",Table1[[#This Row],[Category and Sub-Category]])-1)</f>
        <v>music</v>
      </c>
      <c r="R1718" t="str">
        <f>RIGHT(Table1[[#This Row],[Category and Sub-Category]],LEN(Table1[[#This Row],[Category and Sub-Category]])-FIND("/",Table1[[#This Row],[Category and Sub-Category]]))</f>
        <v>faith</v>
      </c>
      <c r="S1718" s="13">
        <f>(((Table1[[#This Row],[launched_at]]/60)/60)/24)+DATE(1970,1,1)</f>
        <v>42673.577534722222</v>
      </c>
      <c r="T1718" s="13">
        <f>(((Table1[[#This Row],[deadline]]/60)/60)/24)+DATE(1970,1,1)</f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Table1[[#This Row],[pledged]]/Table1[[#This Row],[goal]]</f>
        <v>0.42725880551301687</v>
      </c>
      <c r="P1719" s="8">
        <f>IFERROR(Table1[[#This Row],[pledged]]/Table1[[#This Row],[backers_count]],0)</f>
        <v>34.024390243902438</v>
      </c>
      <c r="Q1719" t="str">
        <f>LEFT(Table1[[#This Row],[Category and Sub-Category]],FIND("/",Table1[[#This Row],[Category and Sub-Category]])-1)</f>
        <v>music</v>
      </c>
      <c r="R1719" t="str">
        <f>RIGHT(Table1[[#This Row],[Category and Sub-Category]],LEN(Table1[[#This Row],[Category and Sub-Category]])-FIND("/",Table1[[#This Row],[Category and Sub-Category]]))</f>
        <v>faith</v>
      </c>
      <c r="S1719" s="13">
        <f>(((Table1[[#This Row],[launched_at]]/60)/60)/24)+DATE(1970,1,1)</f>
        <v>42460.98192129629</v>
      </c>
      <c r="T1719" s="13">
        <f>(((Table1[[#This Row],[deadline]]/60)/60)/24)+DATE(1970,1,1)</f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Table1[[#This Row],[pledged]]/Table1[[#This Row],[goal]]</f>
        <v>2.142857142857143E-3</v>
      </c>
      <c r="P1720" s="8">
        <f>IFERROR(Table1[[#This Row],[pledged]]/Table1[[#This Row],[backers_count]],0)</f>
        <v>37.5</v>
      </c>
      <c r="Q1720" t="str">
        <f>LEFT(Table1[[#This Row],[Category and Sub-Category]],FIND("/",Table1[[#This Row],[Category and Sub-Category]])-1)</f>
        <v>music</v>
      </c>
      <c r="R1720" t="str">
        <f>RIGHT(Table1[[#This Row],[Category and Sub-Category]],LEN(Table1[[#This Row],[Category and Sub-Category]])-FIND("/",Table1[[#This Row],[Category and Sub-Category]]))</f>
        <v>faith</v>
      </c>
      <c r="S1720" s="13">
        <f>(((Table1[[#This Row],[launched_at]]/60)/60)/24)+DATE(1970,1,1)</f>
        <v>42460.610520833332</v>
      </c>
      <c r="T1720" s="13">
        <f>(((Table1[[#This Row],[deadline]]/60)/60)/24)+DATE(1970,1,1)</f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Table1[[#This Row],[pledged]]/Table1[[#This Row],[goal]]</f>
        <v>8.7500000000000008E-3</v>
      </c>
      <c r="P1721" s="8">
        <f>IFERROR(Table1[[#This Row],[pledged]]/Table1[[#This Row],[backers_count]],0)</f>
        <v>11.666666666666666</v>
      </c>
      <c r="Q1721" t="str">
        <f>LEFT(Table1[[#This Row],[Category and Sub-Category]],FIND("/",Table1[[#This Row],[Category and Sub-Category]])-1)</f>
        <v>music</v>
      </c>
      <c r="R1721" t="str">
        <f>RIGHT(Table1[[#This Row],[Category and Sub-Category]],LEN(Table1[[#This Row],[Category and Sub-Category]])-FIND("/",Table1[[#This Row],[Category and Sub-Category]]))</f>
        <v>faith</v>
      </c>
      <c r="S1721" s="13">
        <f>(((Table1[[#This Row],[launched_at]]/60)/60)/24)+DATE(1970,1,1)</f>
        <v>41869.534618055557</v>
      </c>
      <c r="T1721" s="13">
        <f>(((Table1[[#This Row],[deadline]]/60)/60)/24)+DATE(1970,1,1)</f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Table1[[#This Row],[pledged]]/Table1[[#This Row],[goal]]</f>
        <v>5.6250000000000001E-2</v>
      </c>
      <c r="P1722" s="8">
        <f>IFERROR(Table1[[#This Row],[pledged]]/Table1[[#This Row],[backers_count]],0)</f>
        <v>28.125</v>
      </c>
      <c r="Q1722" t="str">
        <f>LEFT(Table1[[#This Row],[Category and Sub-Category]],FIND("/",Table1[[#This Row],[Category and Sub-Category]])-1)</f>
        <v>music</v>
      </c>
      <c r="R1722" t="str">
        <f>RIGHT(Table1[[#This Row],[Category and Sub-Category]],LEN(Table1[[#This Row],[Category and Sub-Category]])-FIND("/",Table1[[#This Row],[Category and Sub-Category]]))</f>
        <v>faith</v>
      </c>
      <c r="S1722" s="13">
        <f>(((Table1[[#This Row],[launched_at]]/60)/60)/24)+DATE(1970,1,1)</f>
        <v>41922.783229166671</v>
      </c>
      <c r="T1722" s="13">
        <f>(((Table1[[#This Row],[deadline]]/60)/60)/24)+DATE(1970,1,1)</f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Table1[[#This Row],[pledged]]/Table1[[#This Row],[goal]]</f>
        <v>0</v>
      </c>
      <c r="P1723" s="8">
        <f>IFERROR(Table1[[#This Row],[pledged]]/Table1[[#This Row],[backers_count]],0)</f>
        <v>0</v>
      </c>
      <c r="Q1723" t="str">
        <f>LEFT(Table1[[#This Row],[Category and Sub-Category]],FIND("/",Table1[[#This Row],[Category and Sub-Category]])-1)</f>
        <v>music</v>
      </c>
      <c r="R1723" t="str">
        <f>RIGHT(Table1[[#This Row],[Category and Sub-Category]],LEN(Table1[[#This Row],[Category and Sub-Category]])-FIND("/",Table1[[#This Row],[Category and Sub-Category]]))</f>
        <v>faith</v>
      </c>
      <c r="S1723" s="13">
        <f>(((Table1[[#This Row],[launched_at]]/60)/60)/24)+DATE(1970,1,1)</f>
        <v>42319.461377314816</v>
      </c>
      <c r="T1723" s="13">
        <f>(((Table1[[#This Row],[deadline]]/60)/60)/24)+DATE(1970,1,1)</f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Table1[[#This Row],[pledged]]/Table1[[#This Row],[goal]]</f>
        <v>3.4722222222222224E-4</v>
      </c>
      <c r="P1724" s="8">
        <f>IFERROR(Table1[[#This Row],[pledged]]/Table1[[#This Row],[backers_count]],0)</f>
        <v>1</v>
      </c>
      <c r="Q1724" t="str">
        <f>LEFT(Table1[[#This Row],[Category and Sub-Category]],FIND("/",Table1[[#This Row],[Category and Sub-Category]])-1)</f>
        <v>music</v>
      </c>
      <c r="R1724" t="str">
        <f>RIGHT(Table1[[#This Row],[Category and Sub-Category]],LEN(Table1[[#This Row],[Category and Sub-Category]])-FIND("/",Table1[[#This Row],[Category and Sub-Category]]))</f>
        <v>faith</v>
      </c>
      <c r="S1724" s="13">
        <f>(((Table1[[#This Row],[launched_at]]/60)/60)/24)+DATE(1970,1,1)</f>
        <v>42425.960983796293</v>
      </c>
      <c r="T1724" s="13">
        <f>(((Table1[[#This Row],[deadline]]/60)/60)/24)+DATE(1970,1,1)</f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Table1[[#This Row],[pledged]]/Table1[[#This Row],[goal]]</f>
        <v>6.5000000000000002E-2</v>
      </c>
      <c r="P1725" s="8">
        <f>IFERROR(Table1[[#This Row],[pledged]]/Table1[[#This Row],[backers_count]],0)</f>
        <v>216.66666666666666</v>
      </c>
      <c r="Q1725" t="str">
        <f>LEFT(Table1[[#This Row],[Category and Sub-Category]],FIND("/",Table1[[#This Row],[Category and Sub-Category]])-1)</f>
        <v>music</v>
      </c>
      <c r="R1725" t="str">
        <f>RIGHT(Table1[[#This Row],[Category and Sub-Category]],LEN(Table1[[#This Row],[Category and Sub-Category]])-FIND("/",Table1[[#This Row],[Category and Sub-Category]]))</f>
        <v>faith</v>
      </c>
      <c r="S1725" s="13">
        <f>(((Table1[[#This Row],[launched_at]]/60)/60)/24)+DATE(1970,1,1)</f>
        <v>42129.82540509259</v>
      </c>
      <c r="T1725" s="13">
        <f>(((Table1[[#This Row],[deadline]]/60)/60)/24)+DATE(1970,1,1)</f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Table1[[#This Row],[pledged]]/Table1[[#This Row],[goal]]</f>
        <v>5.8333333333333336E-3</v>
      </c>
      <c r="P1726" s="8">
        <f>IFERROR(Table1[[#This Row],[pledged]]/Table1[[#This Row],[backers_count]],0)</f>
        <v>8.75</v>
      </c>
      <c r="Q1726" t="str">
        <f>LEFT(Table1[[#This Row],[Category and Sub-Category]],FIND("/",Table1[[#This Row],[Category and Sub-Category]])-1)</f>
        <v>music</v>
      </c>
      <c r="R1726" t="str">
        <f>RIGHT(Table1[[#This Row],[Category and Sub-Category]],LEN(Table1[[#This Row],[Category and Sub-Category]])-FIND("/",Table1[[#This Row],[Category and Sub-Category]]))</f>
        <v>faith</v>
      </c>
      <c r="S1726" s="13">
        <f>(((Table1[[#This Row],[launched_at]]/60)/60)/24)+DATE(1970,1,1)</f>
        <v>41912.932430555556</v>
      </c>
      <c r="T1726" s="13">
        <f>(((Table1[[#This Row],[deadline]]/60)/60)/24)+DATE(1970,1,1)</f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Table1[[#This Row],[pledged]]/Table1[[#This Row],[goal]]</f>
        <v>0.10181818181818182</v>
      </c>
      <c r="P1727" s="8">
        <f>IFERROR(Table1[[#This Row],[pledged]]/Table1[[#This Row],[backers_count]],0)</f>
        <v>62.222222222222221</v>
      </c>
      <c r="Q1727" t="str">
        <f>LEFT(Table1[[#This Row],[Category and Sub-Category]],FIND("/",Table1[[#This Row],[Category and Sub-Category]])-1)</f>
        <v>music</v>
      </c>
      <c r="R1727" t="str">
        <f>RIGHT(Table1[[#This Row],[Category and Sub-Category]],LEN(Table1[[#This Row],[Category and Sub-Category]])-FIND("/",Table1[[#This Row],[Category and Sub-Category]]))</f>
        <v>faith</v>
      </c>
      <c r="S1727" s="13">
        <f>(((Table1[[#This Row],[launched_at]]/60)/60)/24)+DATE(1970,1,1)</f>
        <v>41845.968159722222</v>
      </c>
      <c r="T1727" s="13">
        <f>(((Table1[[#This Row],[deadline]]/60)/60)/24)+DATE(1970,1,1)</f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Table1[[#This Row],[pledged]]/Table1[[#This Row],[goal]]</f>
        <v>0.33784615384615385</v>
      </c>
      <c r="P1728" s="8">
        <f>IFERROR(Table1[[#This Row],[pledged]]/Table1[[#This Row],[backers_count]],0)</f>
        <v>137.25</v>
      </c>
      <c r="Q1728" t="str">
        <f>LEFT(Table1[[#This Row],[Category and Sub-Category]],FIND("/",Table1[[#This Row],[Category and Sub-Category]])-1)</f>
        <v>music</v>
      </c>
      <c r="R1728" t="str">
        <f>RIGHT(Table1[[#This Row],[Category and Sub-Category]],LEN(Table1[[#This Row],[Category and Sub-Category]])-FIND("/",Table1[[#This Row],[Category and Sub-Category]]))</f>
        <v>faith</v>
      </c>
      <c r="S1728" s="13">
        <f>(((Table1[[#This Row],[launched_at]]/60)/60)/24)+DATE(1970,1,1)</f>
        <v>41788.919722222221</v>
      </c>
      <c r="T1728" s="13">
        <f>(((Table1[[#This Row],[deadline]]/60)/60)/24)+DATE(1970,1,1)</f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Table1[[#This Row],[pledged]]/Table1[[#This Row],[goal]]</f>
        <v>3.3333333333333332E-4</v>
      </c>
      <c r="P1729" s="8">
        <f>IFERROR(Table1[[#This Row],[pledged]]/Table1[[#This Row],[backers_count]],0)</f>
        <v>1</v>
      </c>
      <c r="Q1729" t="str">
        <f>LEFT(Table1[[#This Row],[Category and Sub-Category]],FIND("/",Table1[[#This Row],[Category and Sub-Category]])-1)</f>
        <v>music</v>
      </c>
      <c r="R1729" t="str">
        <f>RIGHT(Table1[[#This Row],[Category and Sub-Category]],LEN(Table1[[#This Row],[Category and Sub-Category]])-FIND("/",Table1[[#This Row],[Category and Sub-Category]]))</f>
        <v>faith</v>
      </c>
      <c r="S1729" s="13">
        <f>(((Table1[[#This Row],[launched_at]]/60)/60)/24)+DATE(1970,1,1)</f>
        <v>42044.927974537044</v>
      </c>
      <c r="T1729" s="13">
        <f>(((Table1[[#This Row],[deadline]]/60)/60)/24)+DATE(1970,1,1)</f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Table1[[#This Row],[pledged]]/Table1[[#This Row],[goal]]</f>
        <v>0.68400000000000005</v>
      </c>
      <c r="P1730" s="8">
        <f>IFERROR(Table1[[#This Row],[pledged]]/Table1[[#This Row],[backers_count]],0)</f>
        <v>122.14285714285714</v>
      </c>
      <c r="Q1730" t="str">
        <f>LEFT(Table1[[#This Row],[Category and Sub-Category]],FIND("/",Table1[[#This Row],[Category and Sub-Category]])-1)</f>
        <v>music</v>
      </c>
      <c r="R1730" t="str">
        <f>RIGHT(Table1[[#This Row],[Category and Sub-Category]],LEN(Table1[[#This Row],[Category and Sub-Category]])-FIND("/",Table1[[#This Row],[Category and Sub-Category]]))</f>
        <v>faith</v>
      </c>
      <c r="S1730" s="13">
        <f>(((Table1[[#This Row],[launched_at]]/60)/60)/24)+DATE(1970,1,1)</f>
        <v>42268.625856481478</v>
      </c>
      <c r="T1730" s="13">
        <f>(((Table1[[#This Row],[deadline]]/60)/60)/24)+DATE(1970,1,1)</f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Table1[[#This Row],[pledged]]/Table1[[#This Row],[goal]]</f>
        <v>0</v>
      </c>
      <c r="P1731" s="8">
        <f>IFERROR(Table1[[#This Row],[pledged]]/Table1[[#This Row],[backers_count]],0)</f>
        <v>0</v>
      </c>
      <c r="Q1731" t="str">
        <f>LEFT(Table1[[#This Row],[Category and Sub-Category]],FIND("/",Table1[[#This Row],[Category and Sub-Category]])-1)</f>
        <v>music</v>
      </c>
      <c r="R1731" t="str">
        <f>RIGHT(Table1[[#This Row],[Category and Sub-Category]],LEN(Table1[[#This Row],[Category and Sub-Category]])-FIND("/",Table1[[#This Row],[Category and Sub-Category]]))</f>
        <v>faith</v>
      </c>
      <c r="S1731" s="13">
        <f>(((Table1[[#This Row],[launched_at]]/60)/60)/24)+DATE(1970,1,1)</f>
        <v>42471.052152777775</v>
      </c>
      <c r="T1731" s="13">
        <f>(((Table1[[#This Row],[deadline]]/60)/60)/24)+DATE(1970,1,1)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Table1[[#This Row],[pledged]]/Table1[[#This Row],[goal]]</f>
        <v>0</v>
      </c>
      <c r="P1732" s="8">
        <f>IFERROR(Table1[[#This Row],[pledged]]/Table1[[#This Row],[backers_count]],0)</f>
        <v>0</v>
      </c>
      <c r="Q1732" t="str">
        <f>LEFT(Table1[[#This Row],[Category and Sub-Category]],FIND("/",Table1[[#This Row],[Category and Sub-Category]])-1)</f>
        <v>music</v>
      </c>
      <c r="R1732" t="str">
        <f>RIGHT(Table1[[#This Row],[Category and Sub-Category]],LEN(Table1[[#This Row],[Category and Sub-Category]])-FIND("/",Table1[[#This Row],[Category and Sub-Category]]))</f>
        <v>faith</v>
      </c>
      <c r="S1732" s="13">
        <f>(((Table1[[#This Row],[launched_at]]/60)/60)/24)+DATE(1970,1,1)</f>
        <v>42272.087766203709</v>
      </c>
      <c r="T1732" s="13">
        <f>(((Table1[[#This Row],[deadline]]/60)/60)/24)+DATE(1970,1,1)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Table1[[#This Row],[pledged]]/Table1[[#This Row],[goal]]</f>
        <v>0</v>
      </c>
      <c r="P1733" s="8">
        <f>IFERROR(Table1[[#This Row],[pledged]]/Table1[[#This Row],[backers_count]],0)</f>
        <v>0</v>
      </c>
      <c r="Q1733" t="str">
        <f>LEFT(Table1[[#This Row],[Category and Sub-Category]],FIND("/",Table1[[#This Row],[Category and Sub-Category]])-1)</f>
        <v>music</v>
      </c>
      <c r="R1733" t="str">
        <f>RIGHT(Table1[[#This Row],[Category and Sub-Category]],LEN(Table1[[#This Row],[Category and Sub-Category]])-FIND("/",Table1[[#This Row],[Category and Sub-Category]]))</f>
        <v>faith</v>
      </c>
      <c r="S1733" s="13">
        <f>(((Table1[[#This Row],[launched_at]]/60)/60)/24)+DATE(1970,1,1)</f>
        <v>42152.906851851847</v>
      </c>
      <c r="T1733" s="13">
        <f>(((Table1[[#This Row],[deadline]]/60)/60)/24)+DATE(1970,1,1)</f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Table1[[#This Row],[pledged]]/Table1[[#This Row],[goal]]</f>
        <v>0</v>
      </c>
      <c r="P1734" s="8">
        <f>IFERROR(Table1[[#This Row],[pledged]]/Table1[[#This Row],[backers_count]],0)</f>
        <v>0</v>
      </c>
      <c r="Q1734" t="str">
        <f>LEFT(Table1[[#This Row],[Category and Sub-Category]],FIND("/",Table1[[#This Row],[Category and Sub-Category]])-1)</f>
        <v>music</v>
      </c>
      <c r="R1734" t="str">
        <f>RIGHT(Table1[[#This Row],[Category and Sub-Category]],LEN(Table1[[#This Row],[Category and Sub-Category]])-FIND("/",Table1[[#This Row],[Category and Sub-Category]]))</f>
        <v>faith</v>
      </c>
      <c r="S1734" s="13">
        <f>(((Table1[[#This Row],[launched_at]]/60)/60)/24)+DATE(1970,1,1)</f>
        <v>42325.683807870373</v>
      </c>
      <c r="T1734" s="13">
        <f>(((Table1[[#This Row],[deadline]]/60)/60)/24)+DATE(1970,1,1)</f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Table1[[#This Row],[pledged]]/Table1[[#This Row],[goal]]</f>
        <v>0</v>
      </c>
      <c r="P1735" s="8">
        <f>IFERROR(Table1[[#This Row],[pledged]]/Table1[[#This Row],[backers_count]],0)</f>
        <v>0</v>
      </c>
      <c r="Q1735" t="str">
        <f>LEFT(Table1[[#This Row],[Category and Sub-Category]],FIND("/",Table1[[#This Row],[Category and Sub-Category]])-1)</f>
        <v>music</v>
      </c>
      <c r="R1735" t="str">
        <f>RIGHT(Table1[[#This Row],[Category and Sub-Category]],LEN(Table1[[#This Row],[Category and Sub-Category]])-FIND("/",Table1[[#This Row],[Category and Sub-Category]]))</f>
        <v>faith</v>
      </c>
      <c r="S1735" s="13">
        <f>(((Table1[[#This Row],[launched_at]]/60)/60)/24)+DATE(1970,1,1)</f>
        <v>42614.675625000003</v>
      </c>
      <c r="T1735" s="13">
        <f>(((Table1[[#This Row],[deadline]]/60)/60)/24)+DATE(1970,1,1)</f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Table1[[#This Row],[pledged]]/Table1[[#This Row],[goal]]</f>
        <v>2.2222222222222223E-4</v>
      </c>
      <c r="P1736" s="8">
        <f>IFERROR(Table1[[#This Row],[pledged]]/Table1[[#This Row],[backers_count]],0)</f>
        <v>1</v>
      </c>
      <c r="Q1736" t="str">
        <f>LEFT(Table1[[#This Row],[Category and Sub-Category]],FIND("/",Table1[[#This Row],[Category and Sub-Category]])-1)</f>
        <v>music</v>
      </c>
      <c r="R1736" t="str">
        <f>RIGHT(Table1[[#This Row],[Category and Sub-Category]],LEN(Table1[[#This Row],[Category and Sub-Category]])-FIND("/",Table1[[#This Row],[Category and Sub-Category]]))</f>
        <v>faith</v>
      </c>
      <c r="S1736" s="13">
        <f>(((Table1[[#This Row],[launched_at]]/60)/60)/24)+DATE(1970,1,1)</f>
        <v>42102.036527777775</v>
      </c>
      <c r="T1736" s="13">
        <f>(((Table1[[#This Row],[deadline]]/60)/60)/24)+DATE(1970,1,1)</f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Table1[[#This Row],[pledged]]/Table1[[#This Row],[goal]]</f>
        <v>0.11</v>
      </c>
      <c r="P1737" s="8">
        <f>IFERROR(Table1[[#This Row],[pledged]]/Table1[[#This Row],[backers_count]],0)</f>
        <v>55</v>
      </c>
      <c r="Q1737" t="str">
        <f>LEFT(Table1[[#This Row],[Category and Sub-Category]],FIND("/",Table1[[#This Row],[Category and Sub-Category]])-1)</f>
        <v>music</v>
      </c>
      <c r="R1737" t="str">
        <f>RIGHT(Table1[[#This Row],[Category and Sub-Category]],LEN(Table1[[#This Row],[Category and Sub-Category]])-FIND("/",Table1[[#This Row],[Category and Sub-Category]]))</f>
        <v>faith</v>
      </c>
      <c r="S1737" s="13">
        <f>(((Table1[[#This Row],[launched_at]]/60)/60)/24)+DATE(1970,1,1)</f>
        <v>42559.814178240747</v>
      </c>
      <c r="T1737" s="13">
        <f>(((Table1[[#This Row],[deadline]]/60)/60)/24)+DATE(1970,1,1)</f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Table1[[#This Row],[pledged]]/Table1[[#This Row],[goal]]</f>
        <v>7.3333333333333332E-3</v>
      </c>
      <c r="P1738" s="8">
        <f>IFERROR(Table1[[#This Row],[pledged]]/Table1[[#This Row],[backers_count]],0)</f>
        <v>22</v>
      </c>
      <c r="Q1738" t="str">
        <f>LEFT(Table1[[#This Row],[Category and Sub-Category]],FIND("/",Table1[[#This Row],[Category and Sub-Category]])-1)</f>
        <v>music</v>
      </c>
      <c r="R1738" t="str">
        <f>RIGHT(Table1[[#This Row],[Category and Sub-Category]],LEN(Table1[[#This Row],[Category and Sub-Category]])-FIND("/",Table1[[#This Row],[Category and Sub-Category]]))</f>
        <v>faith</v>
      </c>
      <c r="S1738" s="13">
        <f>(((Table1[[#This Row],[launched_at]]/60)/60)/24)+DATE(1970,1,1)</f>
        <v>42286.861493055556</v>
      </c>
      <c r="T1738" s="13">
        <f>(((Table1[[#This Row],[deadline]]/60)/60)/24)+DATE(1970,1,1)</f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Table1[[#This Row],[pledged]]/Table1[[#This Row],[goal]]</f>
        <v>0.21249999999999999</v>
      </c>
      <c r="P1739" s="8">
        <f>IFERROR(Table1[[#This Row],[pledged]]/Table1[[#This Row],[backers_count]],0)</f>
        <v>56.666666666666664</v>
      </c>
      <c r="Q1739" t="str">
        <f>LEFT(Table1[[#This Row],[Category and Sub-Category]],FIND("/",Table1[[#This Row],[Category and Sub-Category]])-1)</f>
        <v>music</v>
      </c>
      <c r="R1739" t="str">
        <f>RIGHT(Table1[[#This Row],[Category and Sub-Category]],LEN(Table1[[#This Row],[Category and Sub-Category]])-FIND("/",Table1[[#This Row],[Category and Sub-Category]]))</f>
        <v>faith</v>
      </c>
      <c r="S1739" s="13">
        <f>(((Table1[[#This Row],[launched_at]]/60)/60)/24)+DATE(1970,1,1)</f>
        <v>42175.948981481488</v>
      </c>
      <c r="T1739" s="13">
        <f>(((Table1[[#This Row],[deadline]]/60)/60)/24)+DATE(1970,1,1)</f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Table1[[#This Row],[pledged]]/Table1[[#This Row],[goal]]</f>
        <v>4.0000000000000001E-3</v>
      </c>
      <c r="P1740" s="8">
        <f>IFERROR(Table1[[#This Row],[pledged]]/Table1[[#This Row],[backers_count]],0)</f>
        <v>20</v>
      </c>
      <c r="Q1740" t="str">
        <f>LEFT(Table1[[#This Row],[Category and Sub-Category]],FIND("/",Table1[[#This Row],[Category and Sub-Category]])-1)</f>
        <v>music</v>
      </c>
      <c r="R1740" t="str">
        <f>RIGHT(Table1[[#This Row],[Category and Sub-Category]],LEN(Table1[[#This Row],[Category and Sub-Category]])-FIND("/",Table1[[#This Row],[Category and Sub-Category]]))</f>
        <v>faith</v>
      </c>
      <c r="S1740" s="13">
        <f>(((Table1[[#This Row],[launched_at]]/60)/60)/24)+DATE(1970,1,1)</f>
        <v>41884.874328703707</v>
      </c>
      <c r="T1740" s="13">
        <f>(((Table1[[#This Row],[deadline]]/60)/60)/24)+DATE(1970,1,1)</f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Table1[[#This Row],[pledged]]/Table1[[#This Row],[goal]]</f>
        <v>1E-3</v>
      </c>
      <c r="P1741" s="8">
        <f>IFERROR(Table1[[#This Row],[pledged]]/Table1[[#This Row],[backers_count]],0)</f>
        <v>1</v>
      </c>
      <c r="Q1741" t="str">
        <f>LEFT(Table1[[#This Row],[Category and Sub-Category]],FIND("/",Table1[[#This Row],[Category and Sub-Category]])-1)</f>
        <v>music</v>
      </c>
      <c r="R1741" t="str">
        <f>RIGHT(Table1[[#This Row],[Category and Sub-Category]],LEN(Table1[[#This Row],[Category and Sub-Category]])-FIND("/",Table1[[#This Row],[Category and Sub-Category]]))</f>
        <v>faith</v>
      </c>
      <c r="S1741" s="13">
        <f>(((Table1[[#This Row],[launched_at]]/60)/60)/24)+DATE(1970,1,1)</f>
        <v>42435.874212962968</v>
      </c>
      <c r="T1741" s="13">
        <f>(((Table1[[#This Row],[deadline]]/60)/60)/24)+DATE(1970,1,1)</f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Table1[[#This Row],[pledged]]/Table1[[#This Row],[goal]]</f>
        <v>0</v>
      </c>
      <c r="P1742" s="8">
        <f>IFERROR(Table1[[#This Row],[pledged]]/Table1[[#This Row],[backers_count]],0)</f>
        <v>0</v>
      </c>
      <c r="Q1742" t="str">
        <f>LEFT(Table1[[#This Row],[Category and Sub-Category]],FIND("/",Table1[[#This Row],[Category and Sub-Category]])-1)</f>
        <v>music</v>
      </c>
      <c r="R1742" t="str">
        <f>RIGHT(Table1[[#This Row],[Category and Sub-Category]],LEN(Table1[[#This Row],[Category and Sub-Category]])-FIND("/",Table1[[#This Row],[Category and Sub-Category]]))</f>
        <v>faith</v>
      </c>
      <c r="S1742" s="13">
        <f>(((Table1[[#This Row],[launched_at]]/60)/60)/24)+DATE(1970,1,1)</f>
        <v>42171.817384259266</v>
      </c>
      <c r="T1742" s="13">
        <f>(((Table1[[#This Row],[deadline]]/60)/60)/24)+DATE(1970,1,1)</f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Table1[[#This Row],[pledged]]/Table1[[#This Row],[goal]]</f>
        <v>1.1083333333333334</v>
      </c>
      <c r="P1743" s="8">
        <f>IFERROR(Table1[[#This Row],[pledged]]/Table1[[#This Row],[backers_count]],0)</f>
        <v>25.576923076923077</v>
      </c>
      <c r="Q1743" t="str">
        <f>LEFT(Table1[[#This Row],[Category and Sub-Category]],FIND("/",Table1[[#This Row],[Category and Sub-Category]])-1)</f>
        <v>photography</v>
      </c>
      <c r="R1743" t="str">
        <f>RIGHT(Table1[[#This Row],[Category and Sub-Category]],LEN(Table1[[#This Row],[Category and Sub-Category]])-FIND("/",Table1[[#This Row],[Category and Sub-Category]]))</f>
        <v>photobooks</v>
      </c>
      <c r="S1743" s="13">
        <f>(((Table1[[#This Row],[launched_at]]/60)/60)/24)+DATE(1970,1,1)</f>
        <v>42120.628136574072</v>
      </c>
      <c r="T1743" s="13">
        <f>(((Table1[[#This Row],[deadline]]/60)/60)/24)+DATE(1970,1,1)</f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Table1[[#This Row],[pledged]]/Table1[[#This Row],[goal]]</f>
        <v>1.0874999999999999</v>
      </c>
      <c r="P1744" s="8">
        <f>IFERROR(Table1[[#This Row],[pledged]]/Table1[[#This Row],[backers_count]],0)</f>
        <v>63.970588235294116</v>
      </c>
      <c r="Q1744" t="str">
        <f>LEFT(Table1[[#This Row],[Category and Sub-Category]],FIND("/",Table1[[#This Row],[Category and Sub-Category]])-1)</f>
        <v>photography</v>
      </c>
      <c r="R1744" t="str">
        <f>RIGHT(Table1[[#This Row],[Category and Sub-Category]],LEN(Table1[[#This Row],[Category and Sub-Category]])-FIND("/",Table1[[#This Row],[Category and Sub-Category]]))</f>
        <v>photobooks</v>
      </c>
      <c r="S1744" s="13">
        <f>(((Table1[[#This Row],[launched_at]]/60)/60)/24)+DATE(1970,1,1)</f>
        <v>42710.876967592587</v>
      </c>
      <c r="T1744" s="13">
        <f>(((Table1[[#This Row],[deadline]]/60)/60)/24)+DATE(1970,1,1)</f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Table1[[#This Row],[pledged]]/Table1[[#This Row],[goal]]</f>
        <v>1.0041666666666667</v>
      </c>
      <c r="P1745" s="8">
        <f>IFERROR(Table1[[#This Row],[pledged]]/Table1[[#This Row],[backers_count]],0)</f>
        <v>89.925373134328353</v>
      </c>
      <c r="Q1745" t="str">
        <f>LEFT(Table1[[#This Row],[Category and Sub-Category]],FIND("/",Table1[[#This Row],[Category and Sub-Category]])-1)</f>
        <v>photography</v>
      </c>
      <c r="R1745" t="str">
        <f>RIGHT(Table1[[#This Row],[Category and Sub-Category]],LEN(Table1[[#This Row],[Category and Sub-Category]])-FIND("/",Table1[[#This Row],[Category and Sub-Category]]))</f>
        <v>photobooks</v>
      </c>
      <c r="S1745" s="13">
        <f>(((Table1[[#This Row],[launched_at]]/60)/60)/24)+DATE(1970,1,1)</f>
        <v>42586.925636574073</v>
      </c>
      <c r="T1745" s="13">
        <f>(((Table1[[#This Row],[deadline]]/60)/60)/24)+DATE(1970,1,1)</f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Table1[[#This Row],[pledged]]/Table1[[#This Row],[goal]]</f>
        <v>1.1845454545454546</v>
      </c>
      <c r="P1746" s="8">
        <f>IFERROR(Table1[[#This Row],[pledged]]/Table1[[#This Row],[backers_count]],0)</f>
        <v>93.071428571428569</v>
      </c>
      <c r="Q1746" t="str">
        <f>LEFT(Table1[[#This Row],[Category and Sub-Category]],FIND("/",Table1[[#This Row],[Category and Sub-Category]])-1)</f>
        <v>photography</v>
      </c>
      <c r="R1746" t="str">
        <f>RIGHT(Table1[[#This Row],[Category and Sub-Category]],LEN(Table1[[#This Row],[Category and Sub-Category]])-FIND("/",Table1[[#This Row],[Category and Sub-Category]]))</f>
        <v>photobooks</v>
      </c>
      <c r="S1746" s="13">
        <f>(((Table1[[#This Row],[launched_at]]/60)/60)/24)+DATE(1970,1,1)</f>
        <v>42026.605057870373</v>
      </c>
      <c r="T1746" s="13">
        <f>(((Table1[[#This Row],[deadline]]/60)/60)/24)+DATE(1970,1,1)</f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Table1[[#This Row],[pledged]]/Table1[[#This Row],[goal]]</f>
        <v>1.1401428571428571</v>
      </c>
      <c r="P1747" s="8">
        <f>IFERROR(Table1[[#This Row],[pledged]]/Table1[[#This Row],[backers_count]],0)</f>
        <v>89.674157303370791</v>
      </c>
      <c r="Q1747" t="str">
        <f>LEFT(Table1[[#This Row],[Category and Sub-Category]],FIND("/",Table1[[#This Row],[Category and Sub-Category]])-1)</f>
        <v>photography</v>
      </c>
      <c r="R1747" t="str">
        <f>RIGHT(Table1[[#This Row],[Category and Sub-Category]],LEN(Table1[[#This Row],[Category and Sub-Category]])-FIND("/",Table1[[#This Row],[Category and Sub-Category]]))</f>
        <v>photobooks</v>
      </c>
      <c r="S1747" s="13">
        <f>(((Table1[[#This Row],[launched_at]]/60)/60)/24)+DATE(1970,1,1)</f>
        <v>42690.259699074071</v>
      </c>
      <c r="T1747" s="13">
        <f>(((Table1[[#This Row],[deadline]]/60)/60)/24)+DATE(1970,1,1)</f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Table1[[#This Row],[pledged]]/Table1[[#This Row],[goal]]</f>
        <v>1.4810000000000001</v>
      </c>
      <c r="P1748" s="8">
        <f>IFERROR(Table1[[#This Row],[pledged]]/Table1[[#This Row],[backers_count]],0)</f>
        <v>207.61682242990653</v>
      </c>
      <c r="Q1748" t="str">
        <f>LEFT(Table1[[#This Row],[Category and Sub-Category]],FIND("/",Table1[[#This Row],[Category and Sub-Category]])-1)</f>
        <v>photography</v>
      </c>
      <c r="R1748" t="str">
        <f>RIGHT(Table1[[#This Row],[Category and Sub-Category]],LEN(Table1[[#This Row],[Category and Sub-Category]])-FIND("/",Table1[[#This Row],[Category and Sub-Category]]))</f>
        <v>photobooks</v>
      </c>
      <c r="S1748" s="13">
        <f>(((Table1[[#This Row],[launched_at]]/60)/60)/24)+DATE(1970,1,1)</f>
        <v>42668.176701388889</v>
      </c>
      <c r="T1748" s="13">
        <f>(((Table1[[#This Row],[deadline]]/60)/60)/24)+DATE(1970,1,1)</f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Table1[[#This Row],[pledged]]/Table1[[#This Row],[goal]]</f>
        <v>1.0495555555555556</v>
      </c>
      <c r="P1749" s="8">
        <f>IFERROR(Table1[[#This Row],[pledged]]/Table1[[#This Row],[backers_count]],0)</f>
        <v>59.408805031446541</v>
      </c>
      <c r="Q1749" t="str">
        <f>LEFT(Table1[[#This Row],[Category and Sub-Category]],FIND("/",Table1[[#This Row],[Category and Sub-Category]])-1)</f>
        <v>photography</v>
      </c>
      <c r="R1749" t="str">
        <f>RIGHT(Table1[[#This Row],[Category and Sub-Category]],LEN(Table1[[#This Row],[Category and Sub-Category]])-FIND("/",Table1[[#This Row],[Category and Sub-Category]]))</f>
        <v>photobooks</v>
      </c>
      <c r="S1749" s="13">
        <f>(((Table1[[#This Row],[launched_at]]/60)/60)/24)+DATE(1970,1,1)</f>
        <v>42292.435532407413</v>
      </c>
      <c r="T1749" s="13">
        <f>(((Table1[[#This Row],[deadline]]/60)/60)/24)+DATE(1970,1,1)</f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Table1[[#This Row],[pledged]]/Table1[[#This Row],[goal]]</f>
        <v>1.29948</v>
      </c>
      <c r="P1750" s="8">
        <f>IFERROR(Table1[[#This Row],[pledged]]/Table1[[#This Row],[backers_count]],0)</f>
        <v>358.97237569060775</v>
      </c>
      <c r="Q1750" t="str">
        <f>LEFT(Table1[[#This Row],[Category and Sub-Category]],FIND("/",Table1[[#This Row],[Category and Sub-Category]])-1)</f>
        <v>photography</v>
      </c>
      <c r="R1750" t="str">
        <f>RIGHT(Table1[[#This Row],[Category and Sub-Category]],LEN(Table1[[#This Row],[Category and Sub-Category]])-FIND("/",Table1[[#This Row],[Category and Sub-Category]]))</f>
        <v>photobooks</v>
      </c>
      <c r="S1750" s="13">
        <f>(((Table1[[#This Row],[launched_at]]/60)/60)/24)+DATE(1970,1,1)</f>
        <v>42219.950729166667</v>
      </c>
      <c r="T1750" s="13">
        <f>(((Table1[[#This Row],[deadline]]/60)/60)/24)+DATE(1970,1,1)</f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Table1[[#This Row],[pledged]]/Table1[[#This Row],[goal]]</f>
        <v>1.2348756218905472</v>
      </c>
      <c r="P1751" s="8">
        <f>IFERROR(Table1[[#This Row],[pledged]]/Table1[[#This Row],[backers_count]],0)</f>
        <v>94.736641221374043</v>
      </c>
      <c r="Q1751" t="str">
        <f>LEFT(Table1[[#This Row],[Category and Sub-Category]],FIND("/",Table1[[#This Row],[Category and Sub-Category]])-1)</f>
        <v>photography</v>
      </c>
      <c r="R1751" t="str">
        <f>RIGHT(Table1[[#This Row],[Category and Sub-Category]],LEN(Table1[[#This Row],[Category and Sub-Category]])-FIND("/",Table1[[#This Row],[Category and Sub-Category]]))</f>
        <v>photobooks</v>
      </c>
      <c r="S1751" s="13">
        <f>(((Table1[[#This Row],[launched_at]]/60)/60)/24)+DATE(1970,1,1)</f>
        <v>42758.975937499999</v>
      </c>
      <c r="T1751" s="13">
        <f>(((Table1[[#This Row],[deadline]]/60)/60)/24)+DATE(1970,1,1)</f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Table1[[#This Row],[pledged]]/Table1[[#This Row],[goal]]</f>
        <v>2.0162</v>
      </c>
      <c r="P1752" s="8">
        <f>IFERROR(Table1[[#This Row],[pledged]]/Table1[[#This Row],[backers_count]],0)</f>
        <v>80.647999999999996</v>
      </c>
      <c r="Q1752" t="str">
        <f>LEFT(Table1[[#This Row],[Category and Sub-Category]],FIND("/",Table1[[#This Row],[Category and Sub-Category]])-1)</f>
        <v>photography</v>
      </c>
      <c r="R1752" t="str">
        <f>RIGHT(Table1[[#This Row],[Category and Sub-Category]],LEN(Table1[[#This Row],[Category and Sub-Category]])-FIND("/",Table1[[#This Row],[Category and Sub-Category]]))</f>
        <v>photobooks</v>
      </c>
      <c r="S1752" s="13">
        <f>(((Table1[[#This Row],[launched_at]]/60)/60)/24)+DATE(1970,1,1)</f>
        <v>42454.836851851855</v>
      </c>
      <c r="T1752" s="13">
        <f>(((Table1[[#This Row],[deadline]]/60)/60)/24)+DATE(1970,1,1)</f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Table1[[#This Row],[pledged]]/Table1[[#This Row],[goal]]</f>
        <v>1.0289999999999999</v>
      </c>
      <c r="P1753" s="8">
        <f>IFERROR(Table1[[#This Row],[pledged]]/Table1[[#This Row],[backers_count]],0)</f>
        <v>168.68852459016392</v>
      </c>
      <c r="Q1753" t="str">
        <f>LEFT(Table1[[#This Row],[Category and Sub-Category]],FIND("/",Table1[[#This Row],[Category and Sub-Category]])-1)</f>
        <v>photography</v>
      </c>
      <c r="R1753" t="str">
        <f>RIGHT(Table1[[#This Row],[Category and Sub-Category]],LEN(Table1[[#This Row],[Category and Sub-Category]])-FIND("/",Table1[[#This Row],[Category and Sub-Category]]))</f>
        <v>photobooks</v>
      </c>
      <c r="S1753" s="13">
        <f>(((Table1[[#This Row],[launched_at]]/60)/60)/24)+DATE(1970,1,1)</f>
        <v>42052.7815162037</v>
      </c>
      <c r="T1753" s="13">
        <f>(((Table1[[#This Row],[deadline]]/60)/60)/24)+DATE(1970,1,1)</f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Table1[[#This Row],[pledged]]/Table1[[#This Row],[goal]]</f>
        <v>2.6016666666666666</v>
      </c>
      <c r="P1754" s="8">
        <f>IFERROR(Table1[[#This Row],[pledged]]/Table1[[#This Row],[backers_count]],0)</f>
        <v>34.68888888888889</v>
      </c>
      <c r="Q1754" t="str">
        <f>LEFT(Table1[[#This Row],[Category and Sub-Category]],FIND("/",Table1[[#This Row],[Category and Sub-Category]])-1)</f>
        <v>photography</v>
      </c>
      <c r="R1754" t="str">
        <f>RIGHT(Table1[[#This Row],[Category and Sub-Category]],LEN(Table1[[#This Row],[Category and Sub-Category]])-FIND("/",Table1[[#This Row],[Category and Sub-Category]]))</f>
        <v>photobooks</v>
      </c>
      <c r="S1754" s="13">
        <f>(((Table1[[#This Row],[launched_at]]/60)/60)/24)+DATE(1970,1,1)</f>
        <v>42627.253263888888</v>
      </c>
      <c r="T1754" s="13">
        <f>(((Table1[[#This Row],[deadline]]/60)/60)/24)+DATE(1970,1,1)</f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Table1[[#This Row],[pledged]]/Table1[[#This Row],[goal]]</f>
        <v>1.08</v>
      </c>
      <c r="P1755" s="8">
        <f>IFERROR(Table1[[#This Row],[pledged]]/Table1[[#This Row],[backers_count]],0)</f>
        <v>462.85714285714283</v>
      </c>
      <c r="Q1755" t="str">
        <f>LEFT(Table1[[#This Row],[Category and Sub-Category]],FIND("/",Table1[[#This Row],[Category and Sub-Category]])-1)</f>
        <v>photography</v>
      </c>
      <c r="R1755" t="str">
        <f>RIGHT(Table1[[#This Row],[Category and Sub-Category]],LEN(Table1[[#This Row],[Category and Sub-Category]])-FIND("/",Table1[[#This Row],[Category and Sub-Category]]))</f>
        <v>photobooks</v>
      </c>
      <c r="S1755" s="13">
        <f>(((Table1[[#This Row],[launched_at]]/60)/60)/24)+DATE(1970,1,1)</f>
        <v>42420.74962962963</v>
      </c>
      <c r="T1755" s="13">
        <f>(((Table1[[#This Row],[deadline]]/60)/60)/24)+DATE(1970,1,1)</f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Table1[[#This Row],[pledged]]/Table1[[#This Row],[goal]]</f>
        <v>1.1052941176470588</v>
      </c>
      <c r="P1756" s="8">
        <f>IFERROR(Table1[[#This Row],[pledged]]/Table1[[#This Row],[backers_count]],0)</f>
        <v>104.38888888888889</v>
      </c>
      <c r="Q1756" t="str">
        <f>LEFT(Table1[[#This Row],[Category and Sub-Category]],FIND("/",Table1[[#This Row],[Category and Sub-Category]])-1)</f>
        <v>photography</v>
      </c>
      <c r="R1756" t="str">
        <f>RIGHT(Table1[[#This Row],[Category and Sub-Category]],LEN(Table1[[#This Row],[Category and Sub-Category]])-FIND("/",Table1[[#This Row],[Category and Sub-Category]]))</f>
        <v>photobooks</v>
      </c>
      <c r="S1756" s="13">
        <f>(((Table1[[#This Row],[launched_at]]/60)/60)/24)+DATE(1970,1,1)</f>
        <v>42067.876770833333</v>
      </c>
      <c r="T1756" s="13">
        <f>(((Table1[[#This Row],[deadline]]/60)/60)/24)+DATE(1970,1,1)</f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Table1[[#This Row],[pledged]]/Table1[[#This Row],[goal]]</f>
        <v>1.2</v>
      </c>
      <c r="P1757" s="8">
        <f>IFERROR(Table1[[#This Row],[pledged]]/Table1[[#This Row],[backers_count]],0)</f>
        <v>7.5</v>
      </c>
      <c r="Q1757" t="str">
        <f>LEFT(Table1[[#This Row],[Category and Sub-Category]],FIND("/",Table1[[#This Row],[Category and Sub-Category]])-1)</f>
        <v>photography</v>
      </c>
      <c r="R1757" t="str">
        <f>RIGHT(Table1[[#This Row],[Category and Sub-Category]],LEN(Table1[[#This Row],[Category and Sub-Category]])-FIND("/",Table1[[#This Row],[Category and Sub-Category]]))</f>
        <v>photobooks</v>
      </c>
      <c r="S1757" s="13">
        <f>(((Table1[[#This Row],[launched_at]]/60)/60)/24)+DATE(1970,1,1)</f>
        <v>42252.788900462961</v>
      </c>
      <c r="T1757" s="13">
        <f>(((Table1[[#This Row],[deadline]]/60)/60)/24)+DATE(1970,1,1)</f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Table1[[#This Row],[pledged]]/Table1[[#This Row],[goal]]</f>
        <v>1.0282909090909091</v>
      </c>
      <c r="P1758" s="8">
        <f>IFERROR(Table1[[#This Row],[pledged]]/Table1[[#This Row],[backers_count]],0)</f>
        <v>47.13</v>
      </c>
      <c r="Q1758" t="str">
        <f>LEFT(Table1[[#This Row],[Category and Sub-Category]],FIND("/",Table1[[#This Row],[Category and Sub-Category]])-1)</f>
        <v>photography</v>
      </c>
      <c r="R1758" t="str">
        <f>RIGHT(Table1[[#This Row],[Category and Sub-Category]],LEN(Table1[[#This Row],[Category and Sub-Category]])-FIND("/",Table1[[#This Row],[Category and Sub-Category]]))</f>
        <v>photobooks</v>
      </c>
      <c r="S1758" s="13">
        <f>(((Table1[[#This Row],[launched_at]]/60)/60)/24)+DATE(1970,1,1)</f>
        <v>42571.167465277773</v>
      </c>
      <c r="T1758" s="13">
        <f>(((Table1[[#This Row],[deadline]]/60)/60)/24)+DATE(1970,1,1)</f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Table1[[#This Row],[pledged]]/Table1[[#This Row],[goal]]</f>
        <v>1.1599999999999999</v>
      </c>
      <c r="P1759" s="8">
        <f>IFERROR(Table1[[#This Row],[pledged]]/Table1[[#This Row],[backers_count]],0)</f>
        <v>414.28571428571428</v>
      </c>
      <c r="Q1759" t="str">
        <f>LEFT(Table1[[#This Row],[Category and Sub-Category]],FIND("/",Table1[[#This Row],[Category and Sub-Category]])-1)</f>
        <v>photography</v>
      </c>
      <c r="R1759" t="str">
        <f>RIGHT(Table1[[#This Row],[Category and Sub-Category]],LEN(Table1[[#This Row],[Category and Sub-Category]])-FIND("/",Table1[[#This Row],[Category and Sub-Category]]))</f>
        <v>photobooks</v>
      </c>
      <c r="S1759" s="13">
        <f>(((Table1[[#This Row],[launched_at]]/60)/60)/24)+DATE(1970,1,1)</f>
        <v>42733.827349537038</v>
      </c>
      <c r="T1759" s="13">
        <f>(((Table1[[#This Row],[deadline]]/60)/60)/24)+DATE(1970,1,1)</f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Table1[[#This Row],[pledged]]/Table1[[#This Row],[goal]]</f>
        <v>1.147</v>
      </c>
      <c r="P1760" s="8">
        <f>IFERROR(Table1[[#This Row],[pledged]]/Table1[[#This Row],[backers_count]],0)</f>
        <v>42.481481481481481</v>
      </c>
      <c r="Q1760" t="str">
        <f>LEFT(Table1[[#This Row],[Category and Sub-Category]],FIND("/",Table1[[#This Row],[Category and Sub-Category]])-1)</f>
        <v>photography</v>
      </c>
      <c r="R1760" t="str">
        <f>RIGHT(Table1[[#This Row],[Category and Sub-Category]],LEN(Table1[[#This Row],[Category and Sub-Category]])-FIND("/",Table1[[#This Row],[Category and Sub-Category]]))</f>
        <v>photobooks</v>
      </c>
      <c r="S1760" s="13">
        <f>(((Table1[[#This Row],[launched_at]]/60)/60)/24)+DATE(1970,1,1)</f>
        <v>42505.955925925926</v>
      </c>
      <c r="T1760" s="13">
        <f>(((Table1[[#This Row],[deadline]]/60)/60)/24)+DATE(1970,1,1)</f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Table1[[#This Row],[pledged]]/Table1[[#This Row],[goal]]</f>
        <v>1.0660000000000001</v>
      </c>
      <c r="P1761" s="8">
        <f>IFERROR(Table1[[#This Row],[pledged]]/Table1[[#This Row],[backers_count]],0)</f>
        <v>108.77551020408163</v>
      </c>
      <c r="Q1761" t="str">
        <f>LEFT(Table1[[#This Row],[Category and Sub-Category]],FIND("/",Table1[[#This Row],[Category and Sub-Category]])-1)</f>
        <v>photography</v>
      </c>
      <c r="R1761" t="str">
        <f>RIGHT(Table1[[#This Row],[Category and Sub-Category]],LEN(Table1[[#This Row],[Category and Sub-Category]])-FIND("/",Table1[[#This Row],[Category and Sub-Category]]))</f>
        <v>photobooks</v>
      </c>
      <c r="S1761" s="13">
        <f>(((Table1[[#This Row],[launched_at]]/60)/60)/24)+DATE(1970,1,1)</f>
        <v>42068.829039351855</v>
      </c>
      <c r="T1761" s="13">
        <f>(((Table1[[#This Row],[deadline]]/60)/60)/24)+DATE(1970,1,1)</f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Table1[[#This Row],[pledged]]/Table1[[#This Row],[goal]]</f>
        <v>1.6544000000000001</v>
      </c>
      <c r="P1762" s="8">
        <f>IFERROR(Table1[[#This Row],[pledged]]/Table1[[#This Row],[backers_count]],0)</f>
        <v>81.098039215686271</v>
      </c>
      <c r="Q1762" t="str">
        <f>LEFT(Table1[[#This Row],[Category and Sub-Category]],FIND("/",Table1[[#This Row],[Category and Sub-Category]])-1)</f>
        <v>photography</v>
      </c>
      <c r="R1762" t="str">
        <f>RIGHT(Table1[[#This Row],[Category and Sub-Category]],LEN(Table1[[#This Row],[Category and Sub-Category]])-FIND("/",Table1[[#This Row],[Category and Sub-Category]]))</f>
        <v>photobooks</v>
      </c>
      <c r="S1762" s="13">
        <f>(((Table1[[#This Row],[launched_at]]/60)/60)/24)+DATE(1970,1,1)</f>
        <v>42405.67260416667</v>
      </c>
      <c r="T1762" s="13">
        <f>(((Table1[[#This Row],[deadline]]/60)/60)/24)+DATE(1970,1,1)</f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Table1[[#This Row],[pledged]]/Table1[[#This Row],[goal]]</f>
        <v>1.55</v>
      </c>
      <c r="P1763" s="8">
        <f>IFERROR(Table1[[#This Row],[pledged]]/Table1[[#This Row],[backers_count]],0)</f>
        <v>51.666666666666664</v>
      </c>
      <c r="Q1763" t="str">
        <f>LEFT(Table1[[#This Row],[Category and Sub-Category]],FIND("/",Table1[[#This Row],[Category and Sub-Category]])-1)</f>
        <v>photography</v>
      </c>
      <c r="R1763" t="str">
        <f>RIGHT(Table1[[#This Row],[Category and Sub-Category]],LEN(Table1[[#This Row],[Category and Sub-Category]])-FIND("/",Table1[[#This Row],[Category and Sub-Category]]))</f>
        <v>photobooks</v>
      </c>
      <c r="S1763" s="13">
        <f>(((Table1[[#This Row],[launched_at]]/60)/60)/24)+DATE(1970,1,1)</f>
        <v>42209.567824074074</v>
      </c>
      <c r="T1763" s="13">
        <f>(((Table1[[#This Row],[deadline]]/60)/60)/24)+DATE(1970,1,1)</f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Table1[[#This Row],[pledged]]/Table1[[#This Row],[goal]]</f>
        <v>8.85</v>
      </c>
      <c r="P1764" s="8">
        <f>IFERROR(Table1[[#This Row],[pledged]]/Table1[[#This Row],[backers_count]],0)</f>
        <v>35.4</v>
      </c>
      <c r="Q1764" t="str">
        <f>LEFT(Table1[[#This Row],[Category and Sub-Category]],FIND("/",Table1[[#This Row],[Category and Sub-Category]])-1)</f>
        <v>photography</v>
      </c>
      <c r="R1764" t="str">
        <f>RIGHT(Table1[[#This Row],[Category and Sub-Category]],LEN(Table1[[#This Row],[Category and Sub-Category]])-FIND("/",Table1[[#This Row],[Category and Sub-Category]]))</f>
        <v>photobooks</v>
      </c>
      <c r="S1764" s="13">
        <f>(((Table1[[#This Row],[launched_at]]/60)/60)/24)+DATE(1970,1,1)</f>
        <v>42410.982002314813</v>
      </c>
      <c r="T1764" s="13">
        <f>(((Table1[[#This Row],[deadline]]/60)/60)/24)+DATE(1970,1,1)</f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Table1[[#This Row],[pledged]]/Table1[[#This Row],[goal]]</f>
        <v>1.0190833333333333</v>
      </c>
      <c r="P1765" s="8">
        <f>IFERROR(Table1[[#This Row],[pledged]]/Table1[[#This Row],[backers_count]],0)</f>
        <v>103.63559322033899</v>
      </c>
      <c r="Q1765" t="str">
        <f>LEFT(Table1[[#This Row],[Category and Sub-Category]],FIND("/",Table1[[#This Row],[Category and Sub-Category]])-1)</f>
        <v>photography</v>
      </c>
      <c r="R1765" t="str">
        <f>RIGHT(Table1[[#This Row],[Category and Sub-Category]],LEN(Table1[[#This Row],[Category and Sub-Category]])-FIND("/",Table1[[#This Row],[Category and Sub-Category]]))</f>
        <v>photobooks</v>
      </c>
      <c r="S1765" s="13">
        <f>(((Table1[[#This Row],[launched_at]]/60)/60)/24)+DATE(1970,1,1)</f>
        <v>42636.868518518517</v>
      </c>
      <c r="T1765" s="13">
        <f>(((Table1[[#This Row],[deadline]]/60)/60)/24)+DATE(1970,1,1)</f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Table1[[#This Row],[pledged]]/Table1[[#This Row],[goal]]</f>
        <v>0.19600000000000001</v>
      </c>
      <c r="P1766" s="8">
        <f>IFERROR(Table1[[#This Row],[pledged]]/Table1[[#This Row],[backers_count]],0)</f>
        <v>55.282051282051285</v>
      </c>
      <c r="Q1766" t="str">
        <f>LEFT(Table1[[#This Row],[Category and Sub-Category]],FIND("/",Table1[[#This Row],[Category and Sub-Category]])-1)</f>
        <v>photography</v>
      </c>
      <c r="R1766" t="str">
        <f>RIGHT(Table1[[#This Row],[Category and Sub-Category]],LEN(Table1[[#This Row],[Category and Sub-Category]])-FIND("/",Table1[[#This Row],[Category and Sub-Category]]))</f>
        <v>photobooks</v>
      </c>
      <c r="S1766" s="13">
        <f>(((Table1[[#This Row],[launched_at]]/60)/60)/24)+DATE(1970,1,1)</f>
        <v>41825.485868055555</v>
      </c>
      <c r="T1766" s="13">
        <f>(((Table1[[#This Row],[deadline]]/60)/60)/24)+DATE(1970,1,1)</f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Table1[[#This Row],[pledged]]/Table1[[#This Row],[goal]]</f>
        <v>0.59467839999999994</v>
      </c>
      <c r="P1767" s="8">
        <f>IFERROR(Table1[[#This Row],[pledged]]/Table1[[#This Row],[backers_count]],0)</f>
        <v>72.16970873786407</v>
      </c>
      <c r="Q1767" t="str">
        <f>LEFT(Table1[[#This Row],[Category and Sub-Category]],FIND("/",Table1[[#This Row],[Category and Sub-Category]])-1)</f>
        <v>photography</v>
      </c>
      <c r="R1767" t="str">
        <f>RIGHT(Table1[[#This Row],[Category and Sub-Category]],LEN(Table1[[#This Row],[Category and Sub-Category]])-FIND("/",Table1[[#This Row],[Category and Sub-Category]]))</f>
        <v>photobooks</v>
      </c>
      <c r="S1767" s="13">
        <f>(((Table1[[#This Row],[launched_at]]/60)/60)/24)+DATE(1970,1,1)</f>
        <v>41834.980462962965</v>
      </c>
      <c r="T1767" s="13">
        <f>(((Table1[[#This Row],[deadline]]/60)/60)/24)+DATE(1970,1,1)</f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Table1[[#This Row],[pledged]]/Table1[[#This Row],[goal]]</f>
        <v>0</v>
      </c>
      <c r="P1768" s="8">
        <f>IFERROR(Table1[[#This Row],[pledged]]/Table1[[#This Row],[backers_count]],0)</f>
        <v>0</v>
      </c>
      <c r="Q1768" t="str">
        <f>LEFT(Table1[[#This Row],[Category and Sub-Category]],FIND("/",Table1[[#This Row],[Category and Sub-Category]])-1)</f>
        <v>photography</v>
      </c>
      <c r="R1768" t="str">
        <f>RIGHT(Table1[[#This Row],[Category and Sub-Category]],LEN(Table1[[#This Row],[Category and Sub-Category]])-FIND("/",Table1[[#This Row],[Category and Sub-Category]]))</f>
        <v>photobooks</v>
      </c>
      <c r="S1768" s="13">
        <f>(((Table1[[#This Row],[launched_at]]/60)/60)/24)+DATE(1970,1,1)</f>
        <v>41855.859814814816</v>
      </c>
      <c r="T1768" s="13">
        <f>(((Table1[[#This Row],[deadline]]/60)/60)/24)+DATE(1970,1,1)</f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Table1[[#This Row],[pledged]]/Table1[[#This Row],[goal]]</f>
        <v>0.4572</v>
      </c>
      <c r="P1769" s="8">
        <f>IFERROR(Table1[[#This Row],[pledged]]/Table1[[#This Row],[backers_count]],0)</f>
        <v>58.615384615384613</v>
      </c>
      <c r="Q1769" t="str">
        <f>LEFT(Table1[[#This Row],[Category and Sub-Category]],FIND("/",Table1[[#This Row],[Category and Sub-Category]])-1)</f>
        <v>photography</v>
      </c>
      <c r="R1769" t="str">
        <f>RIGHT(Table1[[#This Row],[Category and Sub-Category]],LEN(Table1[[#This Row],[Category and Sub-Category]])-FIND("/",Table1[[#This Row],[Category and Sub-Category]]))</f>
        <v>photobooks</v>
      </c>
      <c r="S1769" s="13">
        <f>(((Table1[[#This Row],[launched_at]]/60)/60)/24)+DATE(1970,1,1)</f>
        <v>41824.658379629633</v>
      </c>
      <c r="T1769" s="13">
        <f>(((Table1[[#This Row],[deadline]]/60)/60)/24)+DATE(1970,1,1)</f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Table1[[#This Row],[pledged]]/Table1[[#This Row],[goal]]</f>
        <v>3.7400000000000003E-2</v>
      </c>
      <c r="P1770" s="8">
        <f>IFERROR(Table1[[#This Row],[pledged]]/Table1[[#This Row],[backers_count]],0)</f>
        <v>12.466666666666667</v>
      </c>
      <c r="Q1770" t="str">
        <f>LEFT(Table1[[#This Row],[Category and Sub-Category]],FIND("/",Table1[[#This Row],[Category and Sub-Category]])-1)</f>
        <v>photography</v>
      </c>
      <c r="R1770" t="str">
        <f>RIGHT(Table1[[#This Row],[Category and Sub-Category]],LEN(Table1[[#This Row],[Category and Sub-Category]])-FIND("/",Table1[[#This Row],[Category and Sub-Category]]))</f>
        <v>photobooks</v>
      </c>
      <c r="S1770" s="13">
        <f>(((Table1[[#This Row],[launched_at]]/60)/60)/24)+DATE(1970,1,1)</f>
        <v>41849.560694444444</v>
      </c>
      <c r="T1770" s="13">
        <f>(((Table1[[#This Row],[deadline]]/60)/60)/24)+DATE(1970,1,1)</f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Table1[[#This Row],[pledged]]/Table1[[#This Row],[goal]]</f>
        <v>2.7025E-2</v>
      </c>
      <c r="P1771" s="8">
        <f>IFERROR(Table1[[#This Row],[pledged]]/Table1[[#This Row],[backers_count]],0)</f>
        <v>49.136363636363633</v>
      </c>
      <c r="Q1771" t="str">
        <f>LEFT(Table1[[#This Row],[Category and Sub-Category]],FIND("/",Table1[[#This Row],[Category and Sub-Category]])-1)</f>
        <v>photography</v>
      </c>
      <c r="R1771" t="str">
        <f>RIGHT(Table1[[#This Row],[Category and Sub-Category]],LEN(Table1[[#This Row],[Category and Sub-Category]])-FIND("/",Table1[[#This Row],[Category and Sub-Category]]))</f>
        <v>photobooks</v>
      </c>
      <c r="S1771" s="13">
        <f>(((Table1[[#This Row],[launched_at]]/60)/60)/24)+DATE(1970,1,1)</f>
        <v>41987.818969907406</v>
      </c>
      <c r="T1771" s="13">
        <f>(((Table1[[#This Row],[deadline]]/60)/60)/24)+DATE(1970,1,1)</f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Table1[[#This Row],[pledged]]/Table1[[#This Row],[goal]]</f>
        <v>0.56514285714285717</v>
      </c>
      <c r="P1772" s="8">
        <f>IFERROR(Table1[[#This Row],[pledged]]/Table1[[#This Row],[backers_count]],0)</f>
        <v>150.5</v>
      </c>
      <c r="Q1772" t="str">
        <f>LEFT(Table1[[#This Row],[Category and Sub-Category]],FIND("/",Table1[[#This Row],[Category and Sub-Category]])-1)</f>
        <v>photography</v>
      </c>
      <c r="R1772" t="str">
        <f>RIGHT(Table1[[#This Row],[Category and Sub-Category]],LEN(Table1[[#This Row],[Category and Sub-Category]])-FIND("/",Table1[[#This Row],[Category and Sub-Category]]))</f>
        <v>photobooks</v>
      </c>
      <c r="S1772" s="13">
        <f>(((Table1[[#This Row],[launched_at]]/60)/60)/24)+DATE(1970,1,1)</f>
        <v>41891.780023148152</v>
      </c>
      <c r="T1772" s="13">
        <f>(((Table1[[#This Row],[deadline]]/60)/60)/24)+DATE(1970,1,1)</f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Table1[[#This Row],[pledged]]/Table1[[#This Row],[goal]]</f>
        <v>0.21309523809523809</v>
      </c>
      <c r="P1773" s="8">
        <f>IFERROR(Table1[[#This Row],[pledged]]/Table1[[#This Row],[backers_count]],0)</f>
        <v>35.799999999999997</v>
      </c>
      <c r="Q1773" t="str">
        <f>LEFT(Table1[[#This Row],[Category and Sub-Category]],FIND("/",Table1[[#This Row],[Category and Sub-Category]])-1)</f>
        <v>photography</v>
      </c>
      <c r="R1773" t="str">
        <f>RIGHT(Table1[[#This Row],[Category and Sub-Category]],LEN(Table1[[#This Row],[Category and Sub-Category]])-FIND("/",Table1[[#This Row],[Category and Sub-Category]]))</f>
        <v>photobooks</v>
      </c>
      <c r="S1773" s="13">
        <f>(((Table1[[#This Row],[launched_at]]/60)/60)/24)+DATE(1970,1,1)</f>
        <v>41905.979629629634</v>
      </c>
      <c r="T1773" s="13">
        <f>(((Table1[[#This Row],[deadline]]/60)/60)/24)+DATE(1970,1,1)</f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Table1[[#This Row],[pledged]]/Table1[[#This Row],[goal]]</f>
        <v>0.156</v>
      </c>
      <c r="P1774" s="8">
        <f>IFERROR(Table1[[#This Row],[pledged]]/Table1[[#This Row],[backers_count]],0)</f>
        <v>45.157894736842103</v>
      </c>
      <c r="Q1774" t="str">
        <f>LEFT(Table1[[#This Row],[Category and Sub-Category]],FIND("/",Table1[[#This Row],[Category and Sub-Category]])-1)</f>
        <v>photography</v>
      </c>
      <c r="R1774" t="str">
        <f>RIGHT(Table1[[#This Row],[Category and Sub-Category]],LEN(Table1[[#This Row],[Category and Sub-Category]])-FIND("/",Table1[[#This Row],[Category and Sub-Category]]))</f>
        <v>photobooks</v>
      </c>
      <c r="S1774" s="13">
        <f>(((Table1[[#This Row],[launched_at]]/60)/60)/24)+DATE(1970,1,1)</f>
        <v>41766.718009259261</v>
      </c>
      <c r="T1774" s="13">
        <f>(((Table1[[#This Row],[deadline]]/60)/60)/24)+DATE(1970,1,1)</f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Table1[[#This Row],[pledged]]/Table1[[#This Row],[goal]]</f>
        <v>6.2566666666666673E-2</v>
      </c>
      <c r="P1775" s="8">
        <f>IFERROR(Table1[[#This Row],[pledged]]/Table1[[#This Row],[backers_count]],0)</f>
        <v>98.78947368421052</v>
      </c>
      <c r="Q1775" t="str">
        <f>LEFT(Table1[[#This Row],[Category and Sub-Category]],FIND("/",Table1[[#This Row],[Category and Sub-Category]])-1)</f>
        <v>photography</v>
      </c>
      <c r="R1775" t="str">
        <f>RIGHT(Table1[[#This Row],[Category and Sub-Category]],LEN(Table1[[#This Row],[Category and Sub-Category]])-FIND("/",Table1[[#This Row],[Category and Sub-Category]]))</f>
        <v>photobooks</v>
      </c>
      <c r="S1775" s="13">
        <f>(((Table1[[#This Row],[launched_at]]/60)/60)/24)+DATE(1970,1,1)</f>
        <v>41978.760393518518</v>
      </c>
      <c r="T1775" s="13">
        <f>(((Table1[[#This Row],[deadline]]/60)/60)/24)+DATE(1970,1,1)</f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Table1[[#This Row],[pledged]]/Table1[[#This Row],[goal]]</f>
        <v>0.4592</v>
      </c>
      <c r="P1776" s="8">
        <f>IFERROR(Table1[[#This Row],[pledged]]/Table1[[#This Row],[backers_count]],0)</f>
        <v>88.307692307692307</v>
      </c>
      <c r="Q1776" t="str">
        <f>LEFT(Table1[[#This Row],[Category and Sub-Category]],FIND("/",Table1[[#This Row],[Category and Sub-Category]])-1)</f>
        <v>photography</v>
      </c>
      <c r="R1776" t="str">
        <f>RIGHT(Table1[[#This Row],[Category and Sub-Category]],LEN(Table1[[#This Row],[Category and Sub-Category]])-FIND("/",Table1[[#This Row],[Category and Sub-Category]]))</f>
        <v>photobooks</v>
      </c>
      <c r="S1776" s="13">
        <f>(((Table1[[#This Row],[launched_at]]/60)/60)/24)+DATE(1970,1,1)</f>
        <v>41930.218657407408</v>
      </c>
      <c r="T1776" s="13">
        <f>(((Table1[[#This Row],[deadline]]/60)/60)/24)+DATE(1970,1,1)</f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Table1[[#This Row],[pledged]]/Table1[[#This Row],[goal]]</f>
        <v>0.65101538461538466</v>
      </c>
      <c r="P1777" s="8">
        <f>IFERROR(Table1[[#This Row],[pledged]]/Table1[[#This Row],[backers_count]],0)</f>
        <v>170.62903225806451</v>
      </c>
      <c r="Q1777" t="str">
        <f>LEFT(Table1[[#This Row],[Category and Sub-Category]],FIND("/",Table1[[#This Row],[Category and Sub-Category]])-1)</f>
        <v>photography</v>
      </c>
      <c r="R1777" t="str">
        <f>RIGHT(Table1[[#This Row],[Category and Sub-Category]],LEN(Table1[[#This Row],[Category and Sub-Category]])-FIND("/",Table1[[#This Row],[Category and Sub-Category]]))</f>
        <v>photobooks</v>
      </c>
      <c r="S1777" s="13">
        <f>(((Table1[[#This Row],[launched_at]]/60)/60)/24)+DATE(1970,1,1)</f>
        <v>41891.976388888892</v>
      </c>
      <c r="T1777" s="13">
        <f>(((Table1[[#This Row],[deadline]]/60)/60)/24)+DATE(1970,1,1)</f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Table1[[#This Row],[pledged]]/Table1[[#This Row],[goal]]</f>
        <v>6.7000000000000004E-2</v>
      </c>
      <c r="P1778" s="8">
        <f>IFERROR(Table1[[#This Row],[pledged]]/Table1[[#This Row],[backers_count]],0)</f>
        <v>83.75</v>
      </c>
      <c r="Q1778" t="str">
        <f>LEFT(Table1[[#This Row],[Category and Sub-Category]],FIND("/",Table1[[#This Row],[Category and Sub-Category]])-1)</f>
        <v>photography</v>
      </c>
      <c r="R1778" t="str">
        <f>RIGHT(Table1[[#This Row],[Category and Sub-Category]],LEN(Table1[[#This Row],[Category and Sub-Category]])-FIND("/",Table1[[#This Row],[Category and Sub-Category]]))</f>
        <v>photobooks</v>
      </c>
      <c r="S1778" s="13">
        <f>(((Table1[[#This Row],[launched_at]]/60)/60)/24)+DATE(1970,1,1)</f>
        <v>41905.95684027778</v>
      </c>
      <c r="T1778" s="13">
        <f>(((Table1[[#This Row],[deadline]]/60)/60)/24)+DATE(1970,1,1)</f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Table1[[#This Row],[pledged]]/Table1[[#This Row],[goal]]</f>
        <v>0.135625</v>
      </c>
      <c r="P1779" s="8">
        <f>IFERROR(Table1[[#This Row],[pledged]]/Table1[[#This Row],[backers_count]],0)</f>
        <v>65.099999999999994</v>
      </c>
      <c r="Q1779" t="str">
        <f>LEFT(Table1[[#This Row],[Category and Sub-Category]],FIND("/",Table1[[#This Row],[Category and Sub-Category]])-1)</f>
        <v>photography</v>
      </c>
      <c r="R1779" t="str">
        <f>RIGHT(Table1[[#This Row],[Category and Sub-Category]],LEN(Table1[[#This Row],[Category and Sub-Category]])-FIND("/",Table1[[#This Row],[Category and Sub-Category]]))</f>
        <v>photobooks</v>
      </c>
      <c r="S1779" s="13">
        <f>(((Table1[[#This Row],[launched_at]]/60)/60)/24)+DATE(1970,1,1)</f>
        <v>42025.357094907406</v>
      </c>
      <c r="T1779" s="13">
        <f>(((Table1[[#This Row],[deadline]]/60)/60)/24)+DATE(1970,1,1)</f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Table1[[#This Row],[pledged]]/Table1[[#This Row],[goal]]</f>
        <v>1.9900000000000001E-2</v>
      </c>
      <c r="P1780" s="8">
        <f>IFERROR(Table1[[#This Row],[pledged]]/Table1[[#This Row],[backers_count]],0)</f>
        <v>66.333333333333329</v>
      </c>
      <c r="Q1780" t="str">
        <f>LEFT(Table1[[#This Row],[Category and Sub-Category]],FIND("/",Table1[[#This Row],[Category and Sub-Category]])-1)</f>
        <v>photography</v>
      </c>
      <c r="R1780" t="str">
        <f>RIGHT(Table1[[#This Row],[Category and Sub-Category]],LEN(Table1[[#This Row],[Category and Sub-Category]])-FIND("/",Table1[[#This Row],[Category and Sub-Category]]))</f>
        <v>photobooks</v>
      </c>
      <c r="S1780" s="13">
        <f>(((Table1[[#This Row],[launched_at]]/60)/60)/24)+DATE(1970,1,1)</f>
        <v>42045.86336805555</v>
      </c>
      <c r="T1780" s="13">
        <f>(((Table1[[#This Row],[deadline]]/60)/60)/24)+DATE(1970,1,1)</f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Table1[[#This Row],[pledged]]/Table1[[#This Row],[goal]]</f>
        <v>0.36236363636363639</v>
      </c>
      <c r="P1781" s="8">
        <f>IFERROR(Table1[[#This Row],[pledged]]/Table1[[#This Row],[backers_count]],0)</f>
        <v>104.89473684210526</v>
      </c>
      <c r="Q1781" t="str">
        <f>LEFT(Table1[[#This Row],[Category and Sub-Category]],FIND("/",Table1[[#This Row],[Category and Sub-Category]])-1)</f>
        <v>photography</v>
      </c>
      <c r="R1781" t="str">
        <f>RIGHT(Table1[[#This Row],[Category and Sub-Category]],LEN(Table1[[#This Row],[Category and Sub-Category]])-FIND("/",Table1[[#This Row],[Category and Sub-Category]]))</f>
        <v>photobooks</v>
      </c>
      <c r="S1781" s="13">
        <f>(((Table1[[#This Row],[launched_at]]/60)/60)/24)+DATE(1970,1,1)</f>
        <v>42585.691898148143</v>
      </c>
      <c r="T1781" s="13">
        <f>(((Table1[[#This Row],[deadline]]/60)/60)/24)+DATE(1970,1,1)</f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Table1[[#This Row],[pledged]]/Table1[[#This Row],[goal]]</f>
        <v>0.39743333333333336</v>
      </c>
      <c r="P1782" s="8">
        <f>IFERROR(Table1[[#This Row],[pledged]]/Table1[[#This Row],[backers_count]],0)</f>
        <v>78.440789473684205</v>
      </c>
      <c r="Q1782" t="str">
        <f>LEFT(Table1[[#This Row],[Category and Sub-Category]],FIND("/",Table1[[#This Row],[Category and Sub-Category]])-1)</f>
        <v>photography</v>
      </c>
      <c r="R1782" t="str">
        <f>RIGHT(Table1[[#This Row],[Category and Sub-Category]],LEN(Table1[[#This Row],[Category and Sub-Category]])-FIND("/",Table1[[#This Row],[Category and Sub-Category]]))</f>
        <v>photobooks</v>
      </c>
      <c r="S1782" s="13">
        <f>(((Table1[[#This Row],[launched_at]]/60)/60)/24)+DATE(1970,1,1)</f>
        <v>42493.600810185191</v>
      </c>
      <c r="T1782" s="13">
        <f>(((Table1[[#This Row],[deadline]]/60)/60)/24)+DATE(1970,1,1)</f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Table1[[#This Row],[pledged]]/Table1[[#This Row],[goal]]</f>
        <v>0.25763636363636366</v>
      </c>
      <c r="P1783" s="8">
        <f>IFERROR(Table1[[#This Row],[pledged]]/Table1[[#This Row],[backers_count]],0)</f>
        <v>59.041666666666664</v>
      </c>
      <c r="Q1783" t="str">
        <f>LEFT(Table1[[#This Row],[Category and Sub-Category]],FIND("/",Table1[[#This Row],[Category and Sub-Category]])-1)</f>
        <v>photography</v>
      </c>
      <c r="R1783" t="str">
        <f>RIGHT(Table1[[#This Row],[Category and Sub-Category]],LEN(Table1[[#This Row],[Category and Sub-Category]])-FIND("/",Table1[[#This Row],[Category and Sub-Category]]))</f>
        <v>photobooks</v>
      </c>
      <c r="S1783" s="13">
        <f>(((Table1[[#This Row],[launched_at]]/60)/60)/24)+DATE(1970,1,1)</f>
        <v>42597.617418981477</v>
      </c>
      <c r="T1783" s="13">
        <f>(((Table1[[#This Row],[deadline]]/60)/60)/24)+DATE(1970,1,1)</f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Table1[[#This Row],[pledged]]/Table1[[#This Row],[goal]]</f>
        <v>0.15491428571428573</v>
      </c>
      <c r="P1784" s="8">
        <f>IFERROR(Table1[[#This Row],[pledged]]/Table1[[#This Row],[backers_count]],0)</f>
        <v>71.34210526315789</v>
      </c>
      <c r="Q1784" t="str">
        <f>LEFT(Table1[[#This Row],[Category and Sub-Category]],FIND("/",Table1[[#This Row],[Category and Sub-Category]])-1)</f>
        <v>photography</v>
      </c>
      <c r="R1784" t="str">
        <f>RIGHT(Table1[[#This Row],[Category and Sub-Category]],LEN(Table1[[#This Row],[Category and Sub-Category]])-FIND("/",Table1[[#This Row],[Category and Sub-Category]]))</f>
        <v>photobooks</v>
      </c>
      <c r="S1784" s="13">
        <f>(((Table1[[#This Row],[launched_at]]/60)/60)/24)+DATE(1970,1,1)</f>
        <v>42388.575104166666</v>
      </c>
      <c r="T1784" s="13">
        <f>(((Table1[[#This Row],[deadline]]/60)/60)/24)+DATE(1970,1,1)</f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Table1[[#This Row],[pledged]]/Table1[[#This Row],[goal]]</f>
        <v>0.236925</v>
      </c>
      <c r="P1785" s="8">
        <f>IFERROR(Table1[[#This Row],[pledged]]/Table1[[#This Row],[backers_count]],0)</f>
        <v>51.227027027027027</v>
      </c>
      <c r="Q1785" t="str">
        <f>LEFT(Table1[[#This Row],[Category and Sub-Category]],FIND("/",Table1[[#This Row],[Category and Sub-Category]])-1)</f>
        <v>photography</v>
      </c>
      <c r="R1785" t="str">
        <f>RIGHT(Table1[[#This Row],[Category and Sub-Category]],LEN(Table1[[#This Row],[Category and Sub-Category]])-FIND("/",Table1[[#This Row],[Category and Sub-Category]]))</f>
        <v>photobooks</v>
      </c>
      <c r="S1785" s="13">
        <f>(((Table1[[#This Row],[launched_at]]/60)/60)/24)+DATE(1970,1,1)</f>
        <v>42115.949976851851</v>
      </c>
      <c r="T1785" s="13">
        <f>(((Table1[[#This Row],[deadline]]/60)/60)/24)+DATE(1970,1,1)</f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Table1[[#This Row],[pledged]]/Table1[[#This Row],[goal]]</f>
        <v>0.39760000000000001</v>
      </c>
      <c r="P1786" s="8">
        <f>IFERROR(Table1[[#This Row],[pledged]]/Table1[[#This Row],[backers_count]],0)</f>
        <v>60.242424242424242</v>
      </c>
      <c r="Q1786" t="str">
        <f>LEFT(Table1[[#This Row],[Category and Sub-Category]],FIND("/",Table1[[#This Row],[Category and Sub-Category]])-1)</f>
        <v>photography</v>
      </c>
      <c r="R1786" t="str">
        <f>RIGHT(Table1[[#This Row],[Category and Sub-Category]],LEN(Table1[[#This Row],[Category and Sub-Category]])-FIND("/",Table1[[#This Row],[Category and Sub-Category]]))</f>
        <v>photobooks</v>
      </c>
      <c r="S1786" s="13">
        <f>(((Table1[[#This Row],[launched_at]]/60)/60)/24)+DATE(1970,1,1)</f>
        <v>42003.655555555553</v>
      </c>
      <c r="T1786" s="13">
        <f>(((Table1[[#This Row],[deadline]]/60)/60)/24)+DATE(1970,1,1)</f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Table1[[#This Row],[pledged]]/Table1[[#This Row],[goal]]</f>
        <v>0.20220833333333332</v>
      </c>
      <c r="P1787" s="8">
        <f>IFERROR(Table1[[#This Row],[pledged]]/Table1[[#This Row],[backers_count]],0)</f>
        <v>44.935185185185183</v>
      </c>
      <c r="Q1787" t="str">
        <f>LEFT(Table1[[#This Row],[Category and Sub-Category]],FIND("/",Table1[[#This Row],[Category and Sub-Category]])-1)</f>
        <v>photography</v>
      </c>
      <c r="R1787" t="str">
        <f>RIGHT(Table1[[#This Row],[Category and Sub-Category]],LEN(Table1[[#This Row],[Category and Sub-Category]])-FIND("/",Table1[[#This Row],[Category and Sub-Category]]))</f>
        <v>photobooks</v>
      </c>
      <c r="S1787" s="13">
        <f>(((Table1[[#This Row],[launched_at]]/60)/60)/24)+DATE(1970,1,1)</f>
        <v>41897.134895833333</v>
      </c>
      <c r="T1787" s="13">
        <f>(((Table1[[#This Row],[deadline]]/60)/60)/24)+DATE(1970,1,1)</f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Table1[[#This Row],[pledged]]/Table1[[#This Row],[goal]]</f>
        <v>0.47631578947368419</v>
      </c>
      <c r="P1788" s="8">
        <f>IFERROR(Table1[[#This Row],[pledged]]/Table1[[#This Row],[backers_count]],0)</f>
        <v>31.206896551724139</v>
      </c>
      <c r="Q1788" t="str">
        <f>LEFT(Table1[[#This Row],[Category and Sub-Category]],FIND("/",Table1[[#This Row],[Category and Sub-Category]])-1)</f>
        <v>photography</v>
      </c>
      <c r="R1788" t="str">
        <f>RIGHT(Table1[[#This Row],[Category and Sub-Category]],LEN(Table1[[#This Row],[Category and Sub-Category]])-FIND("/",Table1[[#This Row],[Category and Sub-Category]]))</f>
        <v>photobooks</v>
      </c>
      <c r="S1788" s="13">
        <f>(((Table1[[#This Row],[launched_at]]/60)/60)/24)+DATE(1970,1,1)</f>
        <v>41958.550659722227</v>
      </c>
      <c r="T1788" s="13">
        <f>(((Table1[[#This Row],[deadline]]/60)/60)/24)+DATE(1970,1,1)</f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Table1[[#This Row],[pledged]]/Table1[[#This Row],[goal]]</f>
        <v>0.15329999999999999</v>
      </c>
      <c r="P1789" s="8">
        <f>IFERROR(Table1[[#This Row],[pledged]]/Table1[[#This Row],[backers_count]],0)</f>
        <v>63.875</v>
      </c>
      <c r="Q1789" t="str">
        <f>LEFT(Table1[[#This Row],[Category and Sub-Category]],FIND("/",Table1[[#This Row],[Category and Sub-Category]])-1)</f>
        <v>photography</v>
      </c>
      <c r="R1789" t="str">
        <f>RIGHT(Table1[[#This Row],[Category and Sub-Category]],LEN(Table1[[#This Row],[Category and Sub-Category]])-FIND("/",Table1[[#This Row],[Category and Sub-Category]]))</f>
        <v>photobooks</v>
      </c>
      <c r="S1789" s="13">
        <f>(((Table1[[#This Row],[launched_at]]/60)/60)/24)+DATE(1970,1,1)</f>
        <v>42068.65552083333</v>
      </c>
      <c r="T1789" s="13">
        <f>(((Table1[[#This Row],[deadline]]/60)/60)/24)+DATE(1970,1,1)</f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Table1[[#This Row],[pledged]]/Table1[[#This Row],[goal]]</f>
        <v>1.3818181818181818E-2</v>
      </c>
      <c r="P1790" s="8">
        <f>IFERROR(Table1[[#This Row],[pledged]]/Table1[[#This Row],[backers_count]],0)</f>
        <v>19</v>
      </c>
      <c r="Q1790" t="str">
        <f>LEFT(Table1[[#This Row],[Category and Sub-Category]],FIND("/",Table1[[#This Row],[Category and Sub-Category]])-1)</f>
        <v>photography</v>
      </c>
      <c r="R1790" t="str">
        <f>RIGHT(Table1[[#This Row],[Category and Sub-Category]],LEN(Table1[[#This Row],[Category and Sub-Category]])-FIND("/",Table1[[#This Row],[Category and Sub-Category]]))</f>
        <v>photobooks</v>
      </c>
      <c r="S1790" s="13">
        <f>(((Table1[[#This Row],[launched_at]]/60)/60)/24)+DATE(1970,1,1)</f>
        <v>41913.94840277778</v>
      </c>
      <c r="T1790" s="13">
        <f>(((Table1[[#This Row],[deadline]]/60)/60)/24)+DATE(1970,1,1)</f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Table1[[#This Row],[pledged]]/Table1[[#This Row],[goal]]</f>
        <v>5.0000000000000001E-3</v>
      </c>
      <c r="P1791" s="8">
        <f>IFERROR(Table1[[#This Row],[pledged]]/Table1[[#This Row],[backers_count]],0)</f>
        <v>10</v>
      </c>
      <c r="Q1791" t="str">
        <f>LEFT(Table1[[#This Row],[Category and Sub-Category]],FIND("/",Table1[[#This Row],[Category and Sub-Category]])-1)</f>
        <v>photography</v>
      </c>
      <c r="R1791" t="str">
        <f>RIGHT(Table1[[#This Row],[Category and Sub-Category]],LEN(Table1[[#This Row],[Category and Sub-Category]])-FIND("/",Table1[[#This Row],[Category and Sub-Category]]))</f>
        <v>photobooks</v>
      </c>
      <c r="S1791" s="13">
        <f>(((Table1[[#This Row],[launched_at]]/60)/60)/24)+DATE(1970,1,1)</f>
        <v>41956.250034722223</v>
      </c>
      <c r="T1791" s="13">
        <f>(((Table1[[#This Row],[deadline]]/60)/60)/24)+DATE(1970,1,1)</f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Table1[[#This Row],[pledged]]/Table1[[#This Row],[goal]]</f>
        <v>4.9575757575757579E-2</v>
      </c>
      <c r="P1792" s="8">
        <f>IFERROR(Table1[[#This Row],[pledged]]/Table1[[#This Row],[backers_count]],0)</f>
        <v>109.06666666666666</v>
      </c>
      <c r="Q1792" t="str">
        <f>LEFT(Table1[[#This Row],[Category and Sub-Category]],FIND("/",Table1[[#This Row],[Category and Sub-Category]])-1)</f>
        <v>photography</v>
      </c>
      <c r="R1792" t="str">
        <f>RIGHT(Table1[[#This Row],[Category and Sub-Category]],LEN(Table1[[#This Row],[Category and Sub-Category]])-FIND("/",Table1[[#This Row],[Category and Sub-Category]]))</f>
        <v>photobooks</v>
      </c>
      <c r="S1792" s="13">
        <f>(((Table1[[#This Row],[launched_at]]/60)/60)/24)+DATE(1970,1,1)</f>
        <v>42010.674513888895</v>
      </c>
      <c r="T1792" s="13">
        <f>(((Table1[[#This Row],[deadline]]/60)/60)/24)+DATE(1970,1,1)</f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Table1[[#This Row],[pledged]]/Table1[[#This Row],[goal]]</f>
        <v>3.5666666666666666E-2</v>
      </c>
      <c r="P1793" s="8">
        <f>IFERROR(Table1[[#This Row],[pledged]]/Table1[[#This Row],[backers_count]],0)</f>
        <v>26.75</v>
      </c>
      <c r="Q1793" t="str">
        <f>LEFT(Table1[[#This Row],[Category and Sub-Category]],FIND("/",Table1[[#This Row],[Category and Sub-Category]])-1)</f>
        <v>photography</v>
      </c>
      <c r="R1793" t="str">
        <f>RIGHT(Table1[[#This Row],[Category and Sub-Category]],LEN(Table1[[#This Row],[Category and Sub-Category]])-FIND("/",Table1[[#This Row],[Category and Sub-Category]]))</f>
        <v>photobooks</v>
      </c>
      <c r="S1793" s="13">
        <f>(((Table1[[#This Row],[launched_at]]/60)/60)/24)+DATE(1970,1,1)</f>
        <v>41973.740335648152</v>
      </c>
      <c r="T1793" s="13">
        <f>(((Table1[[#This Row],[deadline]]/60)/60)/24)+DATE(1970,1,1)</f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Table1[[#This Row],[pledged]]/Table1[[#This Row],[goal]]</f>
        <v>0.61124000000000001</v>
      </c>
      <c r="P1794" s="8">
        <f>IFERROR(Table1[[#This Row],[pledged]]/Table1[[#This Row],[backers_count]],0)</f>
        <v>109.93525179856115</v>
      </c>
      <c r="Q1794" t="str">
        <f>LEFT(Table1[[#This Row],[Category and Sub-Category]],FIND("/",Table1[[#This Row],[Category and Sub-Category]])-1)</f>
        <v>photography</v>
      </c>
      <c r="R1794" t="str">
        <f>RIGHT(Table1[[#This Row],[Category and Sub-Category]],LEN(Table1[[#This Row],[Category and Sub-Category]])-FIND("/",Table1[[#This Row],[Category and Sub-Category]]))</f>
        <v>photobooks</v>
      </c>
      <c r="S1794" s="13">
        <f>(((Table1[[#This Row],[launched_at]]/60)/60)/24)+DATE(1970,1,1)</f>
        <v>42189.031041666662</v>
      </c>
      <c r="T1794" s="13">
        <f>(((Table1[[#This Row],[deadline]]/60)/60)/24)+DATE(1970,1,1)</f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Table1[[#This Row],[pledged]]/Table1[[#This Row],[goal]]</f>
        <v>1.3333333333333334E-2</v>
      </c>
      <c r="P1795" s="8">
        <f>IFERROR(Table1[[#This Row],[pledged]]/Table1[[#This Row],[backers_count]],0)</f>
        <v>20</v>
      </c>
      <c r="Q1795" t="str">
        <f>LEFT(Table1[[#This Row],[Category and Sub-Category]],FIND("/",Table1[[#This Row],[Category and Sub-Category]])-1)</f>
        <v>photography</v>
      </c>
      <c r="R1795" t="str">
        <f>RIGHT(Table1[[#This Row],[Category and Sub-Category]],LEN(Table1[[#This Row],[Category and Sub-Category]])-FIND("/",Table1[[#This Row],[Category and Sub-Category]]))</f>
        <v>photobooks</v>
      </c>
      <c r="S1795" s="13">
        <f>(((Table1[[#This Row],[launched_at]]/60)/60)/24)+DATE(1970,1,1)</f>
        <v>41940.89166666667</v>
      </c>
      <c r="T1795" s="13">
        <f>(((Table1[[#This Row],[deadline]]/60)/60)/24)+DATE(1970,1,1)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Table1[[#This Row],[pledged]]/Table1[[#This Row],[goal]]</f>
        <v>0.11077777777777778</v>
      </c>
      <c r="P1796" s="8">
        <f>IFERROR(Table1[[#This Row],[pledged]]/Table1[[#This Row],[backers_count]],0)</f>
        <v>55.388888888888886</v>
      </c>
      <c r="Q1796" t="str">
        <f>LEFT(Table1[[#This Row],[Category and Sub-Category]],FIND("/",Table1[[#This Row],[Category and Sub-Category]])-1)</f>
        <v>photography</v>
      </c>
      <c r="R1796" t="str">
        <f>RIGHT(Table1[[#This Row],[Category and Sub-Category]],LEN(Table1[[#This Row],[Category and Sub-Category]])-FIND("/",Table1[[#This Row],[Category and Sub-Category]]))</f>
        <v>photobooks</v>
      </c>
      <c r="S1796" s="13">
        <f>(((Table1[[#This Row],[launched_at]]/60)/60)/24)+DATE(1970,1,1)</f>
        <v>42011.551180555558</v>
      </c>
      <c r="T1796" s="13">
        <f>(((Table1[[#This Row],[deadline]]/60)/60)/24)+DATE(1970,1,1)</f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Table1[[#This Row],[pledged]]/Table1[[#This Row],[goal]]</f>
        <v>0.38735714285714284</v>
      </c>
      <c r="P1797" s="8">
        <f>IFERROR(Table1[[#This Row],[pledged]]/Table1[[#This Row],[backers_count]],0)</f>
        <v>133.90123456790124</v>
      </c>
      <c r="Q1797" t="str">
        <f>LEFT(Table1[[#This Row],[Category and Sub-Category]],FIND("/",Table1[[#This Row],[Category and Sub-Category]])-1)</f>
        <v>photography</v>
      </c>
      <c r="R1797" t="str">
        <f>RIGHT(Table1[[#This Row],[Category and Sub-Category]],LEN(Table1[[#This Row],[Category and Sub-Category]])-FIND("/",Table1[[#This Row],[Category and Sub-Category]]))</f>
        <v>photobooks</v>
      </c>
      <c r="S1797" s="13">
        <f>(((Table1[[#This Row],[launched_at]]/60)/60)/24)+DATE(1970,1,1)</f>
        <v>42628.288668981477</v>
      </c>
      <c r="T1797" s="13">
        <f>(((Table1[[#This Row],[deadline]]/60)/60)/24)+DATE(1970,1,1)</f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Table1[[#This Row],[pledged]]/Table1[[#This Row],[goal]]</f>
        <v>0.22052631578947368</v>
      </c>
      <c r="P1798" s="8">
        <f>IFERROR(Table1[[#This Row],[pledged]]/Table1[[#This Row],[backers_count]],0)</f>
        <v>48.720930232558139</v>
      </c>
      <c r="Q1798" t="str">
        <f>LEFT(Table1[[#This Row],[Category and Sub-Category]],FIND("/",Table1[[#This Row],[Category and Sub-Category]])-1)</f>
        <v>photography</v>
      </c>
      <c r="R1798" t="str">
        <f>RIGHT(Table1[[#This Row],[Category and Sub-Category]],LEN(Table1[[#This Row],[Category and Sub-Category]])-FIND("/",Table1[[#This Row],[Category and Sub-Category]]))</f>
        <v>photobooks</v>
      </c>
      <c r="S1798" s="13">
        <f>(((Table1[[#This Row],[launched_at]]/60)/60)/24)+DATE(1970,1,1)</f>
        <v>42515.439421296294</v>
      </c>
      <c r="T1798" s="13">
        <f>(((Table1[[#This Row],[deadline]]/60)/60)/24)+DATE(1970,1,1)</f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Table1[[#This Row],[pledged]]/Table1[[#This Row],[goal]]</f>
        <v>0.67549999999999999</v>
      </c>
      <c r="P1799" s="8">
        <f>IFERROR(Table1[[#This Row],[pledged]]/Table1[[#This Row],[backers_count]],0)</f>
        <v>48.25</v>
      </c>
      <c r="Q1799" t="str">
        <f>LEFT(Table1[[#This Row],[Category and Sub-Category]],FIND("/",Table1[[#This Row],[Category and Sub-Category]])-1)</f>
        <v>photography</v>
      </c>
      <c r="R1799" t="str">
        <f>RIGHT(Table1[[#This Row],[Category and Sub-Category]],LEN(Table1[[#This Row],[Category and Sub-Category]])-FIND("/",Table1[[#This Row],[Category and Sub-Category]]))</f>
        <v>photobooks</v>
      </c>
      <c r="S1799" s="13">
        <f>(((Table1[[#This Row],[launched_at]]/60)/60)/24)+DATE(1970,1,1)</f>
        <v>42689.56931712963</v>
      </c>
      <c r="T1799" s="13">
        <f>(((Table1[[#This Row],[deadline]]/60)/60)/24)+DATE(1970,1,1)</f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Table1[[#This Row],[pledged]]/Table1[[#This Row],[goal]]</f>
        <v>0.136375</v>
      </c>
      <c r="P1800" s="8">
        <f>IFERROR(Table1[[#This Row],[pledged]]/Table1[[#This Row],[backers_count]],0)</f>
        <v>58.972972972972975</v>
      </c>
      <c r="Q1800" t="str">
        <f>LEFT(Table1[[#This Row],[Category and Sub-Category]],FIND("/",Table1[[#This Row],[Category and Sub-Category]])-1)</f>
        <v>photography</v>
      </c>
      <c r="R1800" t="str">
        <f>RIGHT(Table1[[#This Row],[Category and Sub-Category]],LEN(Table1[[#This Row],[Category and Sub-Category]])-FIND("/",Table1[[#This Row],[Category and Sub-Category]]))</f>
        <v>photobooks</v>
      </c>
      <c r="S1800" s="13">
        <f>(((Table1[[#This Row],[launched_at]]/60)/60)/24)+DATE(1970,1,1)</f>
        <v>42344.32677083333</v>
      </c>
      <c r="T1800" s="13">
        <f>(((Table1[[#This Row],[deadline]]/60)/60)/24)+DATE(1970,1,1)</f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Table1[[#This Row],[pledged]]/Table1[[#This Row],[goal]]</f>
        <v>1.7457500000000001E-2</v>
      </c>
      <c r="P1801" s="8">
        <f>IFERROR(Table1[[#This Row],[pledged]]/Table1[[#This Row],[backers_count]],0)</f>
        <v>11.638333333333334</v>
      </c>
      <c r="Q1801" t="str">
        <f>LEFT(Table1[[#This Row],[Category and Sub-Category]],FIND("/",Table1[[#This Row],[Category and Sub-Category]])-1)</f>
        <v>photography</v>
      </c>
      <c r="R1801" t="str">
        <f>RIGHT(Table1[[#This Row],[Category and Sub-Category]],LEN(Table1[[#This Row],[Category and Sub-Category]])-FIND("/",Table1[[#This Row],[Category and Sub-Category]]))</f>
        <v>photobooks</v>
      </c>
      <c r="S1801" s="13">
        <f>(((Table1[[#This Row],[launched_at]]/60)/60)/24)+DATE(1970,1,1)</f>
        <v>41934.842685185184</v>
      </c>
      <c r="T1801" s="13">
        <f>(((Table1[[#This Row],[deadline]]/60)/60)/24)+DATE(1970,1,1)</f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Table1[[#This Row],[pledged]]/Table1[[#This Row],[goal]]</f>
        <v>0.20449632511889321</v>
      </c>
      <c r="P1802" s="8">
        <f>IFERROR(Table1[[#This Row],[pledged]]/Table1[[#This Row],[backers_count]],0)</f>
        <v>83.716814159292042</v>
      </c>
      <c r="Q1802" t="str">
        <f>LEFT(Table1[[#This Row],[Category and Sub-Category]],FIND("/",Table1[[#This Row],[Category and Sub-Category]])-1)</f>
        <v>photography</v>
      </c>
      <c r="R1802" t="str">
        <f>RIGHT(Table1[[#This Row],[Category and Sub-Category]],LEN(Table1[[#This Row],[Category and Sub-Category]])-FIND("/",Table1[[#This Row],[Category and Sub-Category]]))</f>
        <v>photobooks</v>
      </c>
      <c r="S1802" s="13">
        <f>(((Table1[[#This Row],[launched_at]]/60)/60)/24)+DATE(1970,1,1)</f>
        <v>42623.606134259258</v>
      </c>
      <c r="T1802" s="13">
        <f>(((Table1[[#This Row],[deadline]]/60)/60)/24)+DATE(1970,1,1)</f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Table1[[#This Row],[pledged]]/Table1[[#This Row],[goal]]</f>
        <v>0.13852941176470587</v>
      </c>
      <c r="P1803" s="8">
        <f>IFERROR(Table1[[#This Row],[pledged]]/Table1[[#This Row],[backers_count]],0)</f>
        <v>63.648648648648646</v>
      </c>
      <c r="Q1803" t="str">
        <f>LEFT(Table1[[#This Row],[Category and Sub-Category]],FIND("/",Table1[[#This Row],[Category and Sub-Category]])-1)</f>
        <v>photography</v>
      </c>
      <c r="R1803" t="str">
        <f>RIGHT(Table1[[#This Row],[Category and Sub-Category]],LEN(Table1[[#This Row],[Category and Sub-Category]])-FIND("/",Table1[[#This Row],[Category and Sub-Category]]))</f>
        <v>photobooks</v>
      </c>
      <c r="S1803" s="13">
        <f>(((Table1[[#This Row],[launched_at]]/60)/60)/24)+DATE(1970,1,1)</f>
        <v>42321.660509259258</v>
      </c>
      <c r="T1803" s="13">
        <f>(((Table1[[#This Row],[deadline]]/60)/60)/24)+DATE(1970,1,1)</f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Table1[[#This Row],[pledged]]/Table1[[#This Row],[goal]]</f>
        <v>0.48485714285714288</v>
      </c>
      <c r="P1804" s="8">
        <f>IFERROR(Table1[[#This Row],[pledged]]/Table1[[#This Row],[backers_count]],0)</f>
        <v>94.277777777777771</v>
      </c>
      <c r="Q1804" t="str">
        <f>LEFT(Table1[[#This Row],[Category and Sub-Category]],FIND("/",Table1[[#This Row],[Category and Sub-Category]])-1)</f>
        <v>photography</v>
      </c>
      <c r="R1804" t="str">
        <f>RIGHT(Table1[[#This Row],[Category and Sub-Category]],LEN(Table1[[#This Row],[Category and Sub-Category]])-FIND("/",Table1[[#This Row],[Category and Sub-Category]]))</f>
        <v>photobooks</v>
      </c>
      <c r="S1804" s="13">
        <f>(((Table1[[#This Row],[launched_at]]/60)/60)/24)+DATE(1970,1,1)</f>
        <v>42159.47256944445</v>
      </c>
      <c r="T1804" s="13">
        <f>(((Table1[[#This Row],[deadline]]/60)/60)/24)+DATE(1970,1,1)</f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Table1[[#This Row],[pledged]]/Table1[[#This Row],[goal]]</f>
        <v>0.308</v>
      </c>
      <c r="P1805" s="8">
        <f>IFERROR(Table1[[#This Row],[pledged]]/Table1[[#This Row],[backers_count]],0)</f>
        <v>71.86666666666666</v>
      </c>
      <c r="Q1805" t="str">
        <f>LEFT(Table1[[#This Row],[Category and Sub-Category]],FIND("/",Table1[[#This Row],[Category and Sub-Category]])-1)</f>
        <v>photography</v>
      </c>
      <c r="R1805" t="str">
        <f>RIGHT(Table1[[#This Row],[Category and Sub-Category]],LEN(Table1[[#This Row],[Category and Sub-Category]])-FIND("/",Table1[[#This Row],[Category and Sub-Category]]))</f>
        <v>photobooks</v>
      </c>
      <c r="S1805" s="13">
        <f>(((Table1[[#This Row],[launched_at]]/60)/60)/24)+DATE(1970,1,1)</f>
        <v>42018.071550925932</v>
      </c>
      <c r="T1805" s="13">
        <f>(((Table1[[#This Row],[deadline]]/60)/60)/24)+DATE(1970,1,1)</f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Table1[[#This Row],[pledged]]/Table1[[#This Row],[goal]]</f>
        <v>0.35174193548387095</v>
      </c>
      <c r="P1806" s="8">
        <f>IFERROR(Table1[[#This Row],[pledged]]/Table1[[#This Row],[backers_count]],0)</f>
        <v>104.84615384615384</v>
      </c>
      <c r="Q1806" t="str">
        <f>LEFT(Table1[[#This Row],[Category and Sub-Category]],FIND("/",Table1[[#This Row],[Category and Sub-Category]])-1)</f>
        <v>photography</v>
      </c>
      <c r="R1806" t="str">
        <f>RIGHT(Table1[[#This Row],[Category and Sub-Category]],LEN(Table1[[#This Row],[Category and Sub-Category]])-FIND("/",Table1[[#This Row],[Category and Sub-Category]]))</f>
        <v>photobooks</v>
      </c>
      <c r="S1806" s="13">
        <f>(((Table1[[#This Row],[launched_at]]/60)/60)/24)+DATE(1970,1,1)</f>
        <v>42282.678287037037</v>
      </c>
      <c r="T1806" s="13">
        <f>(((Table1[[#This Row],[deadline]]/60)/60)/24)+DATE(1970,1,1)</f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Table1[[#This Row],[pledged]]/Table1[[#This Row],[goal]]</f>
        <v>0.36404444444444445</v>
      </c>
      <c r="P1807" s="8">
        <f>IFERROR(Table1[[#This Row],[pledged]]/Table1[[#This Row],[backers_count]],0)</f>
        <v>67.139344262295083</v>
      </c>
      <c r="Q1807" t="str">
        <f>LEFT(Table1[[#This Row],[Category and Sub-Category]],FIND("/",Table1[[#This Row],[Category and Sub-Category]])-1)</f>
        <v>photography</v>
      </c>
      <c r="R1807" t="str">
        <f>RIGHT(Table1[[#This Row],[Category and Sub-Category]],LEN(Table1[[#This Row],[Category and Sub-Category]])-FIND("/",Table1[[#This Row],[Category and Sub-Category]]))</f>
        <v>photobooks</v>
      </c>
      <c r="S1807" s="13">
        <f>(((Table1[[#This Row],[launched_at]]/60)/60)/24)+DATE(1970,1,1)</f>
        <v>42247.803912037038</v>
      </c>
      <c r="T1807" s="13">
        <f>(((Table1[[#This Row],[deadline]]/60)/60)/24)+DATE(1970,1,1)</f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Table1[[#This Row],[pledged]]/Table1[[#This Row],[goal]]</f>
        <v>2.955E-2</v>
      </c>
      <c r="P1808" s="8">
        <f>IFERROR(Table1[[#This Row],[pledged]]/Table1[[#This Row],[backers_count]],0)</f>
        <v>73.875</v>
      </c>
      <c r="Q1808" t="str">
        <f>LEFT(Table1[[#This Row],[Category and Sub-Category]],FIND("/",Table1[[#This Row],[Category and Sub-Category]])-1)</f>
        <v>photography</v>
      </c>
      <c r="R1808" t="str">
        <f>RIGHT(Table1[[#This Row],[Category and Sub-Category]],LEN(Table1[[#This Row],[Category and Sub-Category]])-FIND("/",Table1[[#This Row],[Category and Sub-Category]]))</f>
        <v>photobooks</v>
      </c>
      <c r="S1808" s="13">
        <f>(((Table1[[#This Row],[launched_at]]/60)/60)/24)+DATE(1970,1,1)</f>
        <v>41877.638298611113</v>
      </c>
      <c r="T1808" s="13">
        <f>(((Table1[[#This Row],[deadline]]/60)/60)/24)+DATE(1970,1,1)</f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Table1[[#This Row],[pledged]]/Table1[[#This Row],[goal]]</f>
        <v>0.1106</v>
      </c>
      <c r="P1809" s="8">
        <f>IFERROR(Table1[[#This Row],[pledged]]/Table1[[#This Row],[backers_count]],0)</f>
        <v>69.125</v>
      </c>
      <c r="Q1809" t="str">
        <f>LEFT(Table1[[#This Row],[Category and Sub-Category]],FIND("/",Table1[[#This Row],[Category and Sub-Category]])-1)</f>
        <v>photography</v>
      </c>
      <c r="R1809" t="str">
        <f>RIGHT(Table1[[#This Row],[Category and Sub-Category]],LEN(Table1[[#This Row],[Category and Sub-Category]])-FIND("/",Table1[[#This Row],[Category and Sub-Category]]))</f>
        <v>photobooks</v>
      </c>
      <c r="S1809" s="13">
        <f>(((Table1[[#This Row],[launched_at]]/60)/60)/24)+DATE(1970,1,1)</f>
        <v>41880.068437499998</v>
      </c>
      <c r="T1809" s="13">
        <f>(((Table1[[#This Row],[deadline]]/60)/60)/24)+DATE(1970,1,1)</f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Table1[[#This Row],[pledged]]/Table1[[#This Row],[goal]]</f>
        <v>0.41407142857142859</v>
      </c>
      <c r="P1810" s="8">
        <f>IFERROR(Table1[[#This Row],[pledged]]/Table1[[#This Row],[backers_count]],0)</f>
        <v>120.77083333333333</v>
      </c>
      <c r="Q1810" t="str">
        <f>LEFT(Table1[[#This Row],[Category and Sub-Category]],FIND("/",Table1[[#This Row],[Category and Sub-Category]])-1)</f>
        <v>photography</v>
      </c>
      <c r="R1810" t="str">
        <f>RIGHT(Table1[[#This Row],[Category and Sub-Category]],LEN(Table1[[#This Row],[Category and Sub-Category]])-FIND("/",Table1[[#This Row],[Category and Sub-Category]]))</f>
        <v>photobooks</v>
      </c>
      <c r="S1810" s="13">
        <f>(((Table1[[#This Row],[launched_at]]/60)/60)/24)+DATE(1970,1,1)</f>
        <v>42742.680902777778</v>
      </c>
      <c r="T1810" s="13">
        <f>(((Table1[[#This Row],[deadline]]/60)/60)/24)+DATE(1970,1,1)</f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Table1[[#This Row],[pledged]]/Table1[[#This Row],[goal]]</f>
        <v>0.10857142857142857</v>
      </c>
      <c r="P1811" s="8">
        <f>IFERROR(Table1[[#This Row],[pledged]]/Table1[[#This Row],[backers_count]],0)</f>
        <v>42.222222222222221</v>
      </c>
      <c r="Q1811" t="str">
        <f>LEFT(Table1[[#This Row],[Category and Sub-Category]],FIND("/",Table1[[#This Row],[Category and Sub-Category]])-1)</f>
        <v>photography</v>
      </c>
      <c r="R1811" t="str">
        <f>RIGHT(Table1[[#This Row],[Category and Sub-Category]],LEN(Table1[[#This Row],[Category and Sub-Category]])-FIND("/",Table1[[#This Row],[Category and Sub-Category]]))</f>
        <v>photobooks</v>
      </c>
      <c r="S1811" s="13">
        <f>(((Table1[[#This Row],[launched_at]]/60)/60)/24)+DATE(1970,1,1)</f>
        <v>42029.907858796301</v>
      </c>
      <c r="T1811" s="13">
        <f>(((Table1[[#This Row],[deadline]]/60)/60)/24)+DATE(1970,1,1)</f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Table1[[#This Row],[pledged]]/Table1[[#This Row],[goal]]</f>
        <v>3.3333333333333333E-2</v>
      </c>
      <c r="P1812" s="8">
        <f>IFERROR(Table1[[#This Row],[pledged]]/Table1[[#This Row],[backers_count]],0)</f>
        <v>7.5</v>
      </c>
      <c r="Q1812" t="str">
        <f>LEFT(Table1[[#This Row],[Category and Sub-Category]],FIND("/",Table1[[#This Row],[Category and Sub-Category]])-1)</f>
        <v>photography</v>
      </c>
      <c r="R1812" t="str">
        <f>RIGHT(Table1[[#This Row],[Category and Sub-Category]],LEN(Table1[[#This Row],[Category and Sub-Category]])-FIND("/",Table1[[#This Row],[Category and Sub-Category]]))</f>
        <v>photobooks</v>
      </c>
      <c r="S1812" s="13">
        <f>(((Table1[[#This Row],[launched_at]]/60)/60)/24)+DATE(1970,1,1)</f>
        <v>41860.91002314815</v>
      </c>
      <c r="T1812" s="13">
        <f>(((Table1[[#This Row],[deadline]]/60)/60)/24)+DATE(1970,1,1)</f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Table1[[#This Row],[pledged]]/Table1[[#This Row],[goal]]</f>
        <v>7.407407407407407E-4</v>
      </c>
      <c r="P1813" s="8">
        <f>IFERROR(Table1[[#This Row],[pledged]]/Table1[[#This Row],[backers_count]],0)</f>
        <v>1.5384615384615385</v>
      </c>
      <c r="Q1813" t="str">
        <f>LEFT(Table1[[#This Row],[Category and Sub-Category]],FIND("/",Table1[[#This Row],[Category and Sub-Category]])-1)</f>
        <v>photography</v>
      </c>
      <c r="R1813" t="str">
        <f>RIGHT(Table1[[#This Row],[Category and Sub-Category]],LEN(Table1[[#This Row],[Category and Sub-Category]])-FIND("/",Table1[[#This Row],[Category and Sub-Category]]))</f>
        <v>photobooks</v>
      </c>
      <c r="S1813" s="13">
        <f>(((Table1[[#This Row],[launched_at]]/60)/60)/24)+DATE(1970,1,1)</f>
        <v>41876.433680555558</v>
      </c>
      <c r="T1813" s="13">
        <f>(((Table1[[#This Row],[deadline]]/60)/60)/24)+DATE(1970,1,1)</f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Table1[[#This Row],[pledged]]/Table1[[#This Row],[goal]]</f>
        <v>0.13307692307692306</v>
      </c>
      <c r="P1814" s="8">
        <f>IFERROR(Table1[[#This Row],[pledged]]/Table1[[#This Row],[backers_count]],0)</f>
        <v>37.608695652173914</v>
      </c>
      <c r="Q1814" t="str">
        <f>LEFT(Table1[[#This Row],[Category and Sub-Category]],FIND("/",Table1[[#This Row],[Category and Sub-Category]])-1)</f>
        <v>photography</v>
      </c>
      <c r="R1814" t="str">
        <f>RIGHT(Table1[[#This Row],[Category and Sub-Category]],LEN(Table1[[#This Row],[Category and Sub-Category]])-FIND("/",Table1[[#This Row],[Category and Sub-Category]]))</f>
        <v>photobooks</v>
      </c>
      <c r="S1814" s="13">
        <f>(((Table1[[#This Row],[launched_at]]/60)/60)/24)+DATE(1970,1,1)</f>
        <v>42524.318703703699</v>
      </c>
      <c r="T1814" s="13">
        <f>(((Table1[[#This Row],[deadline]]/60)/60)/24)+DATE(1970,1,1)</f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Table1[[#This Row],[pledged]]/Table1[[#This Row],[goal]]</f>
        <v>0</v>
      </c>
      <c r="P1815" s="8">
        <f>IFERROR(Table1[[#This Row],[pledged]]/Table1[[#This Row],[backers_count]],0)</f>
        <v>0</v>
      </c>
      <c r="Q1815" t="str">
        <f>LEFT(Table1[[#This Row],[Category and Sub-Category]],FIND("/",Table1[[#This Row],[Category and Sub-Category]])-1)</f>
        <v>photography</v>
      </c>
      <c r="R1815" t="str">
        <f>RIGHT(Table1[[#This Row],[Category and Sub-Category]],LEN(Table1[[#This Row],[Category and Sub-Category]])-FIND("/",Table1[[#This Row],[Category and Sub-Category]]))</f>
        <v>photobooks</v>
      </c>
      <c r="S1815" s="13">
        <f>(((Table1[[#This Row],[launched_at]]/60)/60)/24)+DATE(1970,1,1)</f>
        <v>41829.889027777775</v>
      </c>
      <c r="T1815" s="13">
        <f>(((Table1[[#This Row],[deadline]]/60)/60)/24)+DATE(1970,1,1)</f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Table1[[#This Row],[pledged]]/Table1[[#This Row],[goal]]</f>
        <v>0.49183333333333334</v>
      </c>
      <c r="P1816" s="8">
        <f>IFERROR(Table1[[#This Row],[pledged]]/Table1[[#This Row],[backers_count]],0)</f>
        <v>42.157142857142858</v>
      </c>
      <c r="Q1816" t="str">
        <f>LEFT(Table1[[#This Row],[Category and Sub-Category]],FIND("/",Table1[[#This Row],[Category and Sub-Category]])-1)</f>
        <v>photography</v>
      </c>
      <c r="R1816" t="str">
        <f>RIGHT(Table1[[#This Row],[Category and Sub-Category]],LEN(Table1[[#This Row],[Category and Sub-Category]])-FIND("/",Table1[[#This Row],[Category and Sub-Category]]))</f>
        <v>photobooks</v>
      </c>
      <c r="S1816" s="13">
        <f>(((Table1[[#This Row],[launched_at]]/60)/60)/24)+DATE(1970,1,1)</f>
        <v>42033.314074074078</v>
      </c>
      <c r="T1816" s="13">
        <f>(((Table1[[#This Row],[deadline]]/60)/60)/24)+DATE(1970,1,1)</f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Table1[[#This Row],[pledged]]/Table1[[#This Row],[goal]]</f>
        <v>0</v>
      </c>
      <c r="P1817" s="8">
        <f>IFERROR(Table1[[#This Row],[pledged]]/Table1[[#This Row],[backers_count]],0)</f>
        <v>0</v>
      </c>
      <c r="Q1817" t="str">
        <f>LEFT(Table1[[#This Row],[Category and Sub-Category]],FIND("/",Table1[[#This Row],[Category and Sub-Category]])-1)</f>
        <v>photography</v>
      </c>
      <c r="R1817" t="str">
        <f>RIGHT(Table1[[#This Row],[Category and Sub-Category]],LEN(Table1[[#This Row],[Category and Sub-Category]])-FIND("/",Table1[[#This Row],[Category and Sub-Category]]))</f>
        <v>photobooks</v>
      </c>
      <c r="S1817" s="13">
        <f>(((Table1[[#This Row],[launched_at]]/60)/60)/24)+DATE(1970,1,1)</f>
        <v>42172.906678240746</v>
      </c>
      <c r="T1817" s="13">
        <f>(((Table1[[#This Row],[deadline]]/60)/60)/24)+DATE(1970,1,1)</f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Table1[[#This Row],[pledged]]/Table1[[#This Row],[goal]]</f>
        <v>2.036E-2</v>
      </c>
      <c r="P1818" s="8">
        <f>IFERROR(Table1[[#This Row],[pledged]]/Table1[[#This Row],[backers_count]],0)</f>
        <v>84.833333333333329</v>
      </c>
      <c r="Q1818" t="str">
        <f>LEFT(Table1[[#This Row],[Category and Sub-Category]],FIND("/",Table1[[#This Row],[Category and Sub-Category]])-1)</f>
        <v>photography</v>
      </c>
      <c r="R1818" t="str">
        <f>RIGHT(Table1[[#This Row],[Category and Sub-Category]],LEN(Table1[[#This Row],[Category and Sub-Category]])-FIND("/",Table1[[#This Row],[Category and Sub-Category]]))</f>
        <v>photobooks</v>
      </c>
      <c r="S1818" s="13">
        <f>(((Table1[[#This Row],[launched_at]]/60)/60)/24)+DATE(1970,1,1)</f>
        <v>42548.876192129625</v>
      </c>
      <c r="T1818" s="13">
        <f>(((Table1[[#This Row],[deadline]]/60)/60)/24)+DATE(1970,1,1)</f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Table1[[#This Row],[pledged]]/Table1[[#This Row],[goal]]</f>
        <v>0.52327777777777773</v>
      </c>
      <c r="P1819" s="8">
        <f>IFERROR(Table1[[#This Row],[pledged]]/Table1[[#This Row],[backers_count]],0)</f>
        <v>94.19</v>
      </c>
      <c r="Q1819" t="str">
        <f>LEFT(Table1[[#This Row],[Category and Sub-Category]],FIND("/",Table1[[#This Row],[Category and Sub-Category]])-1)</f>
        <v>photography</v>
      </c>
      <c r="R1819" t="str">
        <f>RIGHT(Table1[[#This Row],[Category and Sub-Category]],LEN(Table1[[#This Row],[Category and Sub-Category]])-FIND("/",Table1[[#This Row],[Category and Sub-Category]]))</f>
        <v>photobooks</v>
      </c>
      <c r="S1819" s="13">
        <f>(((Table1[[#This Row],[launched_at]]/60)/60)/24)+DATE(1970,1,1)</f>
        <v>42705.662118055552</v>
      </c>
      <c r="T1819" s="13">
        <f>(((Table1[[#This Row],[deadline]]/60)/60)/24)+DATE(1970,1,1)</f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Table1[[#This Row],[pledged]]/Table1[[#This Row],[goal]]</f>
        <v>0</v>
      </c>
      <c r="P1820" s="8">
        <f>IFERROR(Table1[[#This Row],[pledged]]/Table1[[#This Row],[backers_count]],0)</f>
        <v>0</v>
      </c>
      <c r="Q1820" t="str">
        <f>LEFT(Table1[[#This Row],[Category and Sub-Category]],FIND("/",Table1[[#This Row],[Category and Sub-Category]])-1)</f>
        <v>photography</v>
      </c>
      <c r="R1820" t="str">
        <f>RIGHT(Table1[[#This Row],[Category and Sub-Category]],LEN(Table1[[#This Row],[Category and Sub-Category]])-FIND("/",Table1[[#This Row],[Category and Sub-Category]]))</f>
        <v>photobooks</v>
      </c>
      <c r="S1820" s="13">
        <f>(((Table1[[#This Row],[launched_at]]/60)/60)/24)+DATE(1970,1,1)</f>
        <v>42067.234375</v>
      </c>
      <c r="T1820" s="13">
        <f>(((Table1[[#This Row],[deadline]]/60)/60)/24)+DATE(1970,1,1)</f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Table1[[#This Row],[pledged]]/Table1[[#This Row],[goal]]</f>
        <v>2.0833333333333332E-2</v>
      </c>
      <c r="P1821" s="8">
        <f>IFERROR(Table1[[#This Row],[pledged]]/Table1[[#This Row],[backers_count]],0)</f>
        <v>6.25</v>
      </c>
      <c r="Q1821" t="str">
        <f>LEFT(Table1[[#This Row],[Category and Sub-Category]],FIND("/",Table1[[#This Row],[Category and Sub-Category]])-1)</f>
        <v>photography</v>
      </c>
      <c r="R1821" t="str">
        <f>RIGHT(Table1[[#This Row],[Category and Sub-Category]],LEN(Table1[[#This Row],[Category and Sub-Category]])-FIND("/",Table1[[#This Row],[Category and Sub-Category]]))</f>
        <v>photobooks</v>
      </c>
      <c r="S1821" s="13">
        <f>(((Table1[[#This Row],[launched_at]]/60)/60)/24)+DATE(1970,1,1)</f>
        <v>41820.752268518518</v>
      </c>
      <c r="T1821" s="13">
        <f>(((Table1[[#This Row],[deadline]]/60)/60)/24)+DATE(1970,1,1)</f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Table1[[#This Row],[pledged]]/Table1[[#This Row],[goal]]</f>
        <v>6.565384615384616E-2</v>
      </c>
      <c r="P1822" s="8">
        <f>IFERROR(Table1[[#This Row],[pledged]]/Table1[[#This Row],[backers_count]],0)</f>
        <v>213.375</v>
      </c>
      <c r="Q1822" t="str">
        <f>LEFT(Table1[[#This Row],[Category and Sub-Category]],FIND("/",Table1[[#This Row],[Category and Sub-Category]])-1)</f>
        <v>photography</v>
      </c>
      <c r="R1822" t="str">
        <f>RIGHT(Table1[[#This Row],[Category and Sub-Category]],LEN(Table1[[#This Row],[Category and Sub-Category]])-FIND("/",Table1[[#This Row],[Category and Sub-Category]]))</f>
        <v>photobooks</v>
      </c>
      <c r="S1822" s="13">
        <f>(((Table1[[#This Row],[launched_at]]/60)/60)/24)+DATE(1970,1,1)</f>
        <v>42065.084375000006</v>
      </c>
      <c r="T1822" s="13">
        <f>(((Table1[[#This Row],[deadline]]/60)/60)/24)+DATE(1970,1,1)</f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Table1[[#This Row],[pledged]]/Table1[[#This Row],[goal]]</f>
        <v>1.3489</v>
      </c>
      <c r="P1823" s="8">
        <f>IFERROR(Table1[[#This Row],[pledged]]/Table1[[#This Row],[backers_count]],0)</f>
        <v>59.162280701754383</v>
      </c>
      <c r="Q1823" t="str">
        <f>LEFT(Table1[[#This Row],[Category and Sub-Category]],FIND("/",Table1[[#This Row],[Category and Sub-Category]])-1)</f>
        <v>music</v>
      </c>
      <c r="R1823" t="str">
        <f>RIGHT(Table1[[#This Row],[Category and Sub-Category]],LEN(Table1[[#This Row],[Category and Sub-Category]])-FIND("/",Table1[[#This Row],[Category and Sub-Category]]))</f>
        <v>rock</v>
      </c>
      <c r="S1823" s="13">
        <f>(((Table1[[#This Row],[launched_at]]/60)/60)/24)+DATE(1970,1,1)</f>
        <v>40926.319062499999</v>
      </c>
      <c r="T1823" s="13">
        <f>(((Table1[[#This Row],[deadline]]/60)/60)/24)+DATE(1970,1,1)</f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Table1[[#This Row],[pledged]]/Table1[[#This Row],[goal]]</f>
        <v>1</v>
      </c>
      <c r="P1824" s="8">
        <f>IFERROR(Table1[[#This Row],[pledged]]/Table1[[#This Row],[backers_count]],0)</f>
        <v>27.272727272727273</v>
      </c>
      <c r="Q1824" t="str">
        <f>LEFT(Table1[[#This Row],[Category and Sub-Category]],FIND("/",Table1[[#This Row],[Category and Sub-Category]])-1)</f>
        <v>music</v>
      </c>
      <c r="R1824" t="str">
        <f>RIGHT(Table1[[#This Row],[Category and Sub-Category]],LEN(Table1[[#This Row],[Category and Sub-Category]])-FIND("/",Table1[[#This Row],[Category and Sub-Category]]))</f>
        <v>rock</v>
      </c>
      <c r="S1824" s="13">
        <f>(((Table1[[#This Row],[launched_at]]/60)/60)/24)+DATE(1970,1,1)</f>
        <v>41634.797013888885</v>
      </c>
      <c r="T1824" s="13">
        <f>(((Table1[[#This Row],[deadline]]/60)/60)/24)+DATE(1970,1,1)</f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Table1[[#This Row],[pledged]]/Table1[[#This Row],[goal]]</f>
        <v>1.1585714285714286</v>
      </c>
      <c r="P1825" s="8">
        <f>IFERROR(Table1[[#This Row],[pledged]]/Table1[[#This Row],[backers_count]],0)</f>
        <v>24.575757575757574</v>
      </c>
      <c r="Q1825" t="str">
        <f>LEFT(Table1[[#This Row],[Category and Sub-Category]],FIND("/",Table1[[#This Row],[Category and Sub-Category]])-1)</f>
        <v>music</v>
      </c>
      <c r="R1825" t="str">
        <f>RIGHT(Table1[[#This Row],[Category and Sub-Category]],LEN(Table1[[#This Row],[Category and Sub-Category]])-FIND("/",Table1[[#This Row],[Category and Sub-Category]]))</f>
        <v>rock</v>
      </c>
      <c r="S1825" s="13">
        <f>(((Table1[[#This Row],[launched_at]]/60)/60)/24)+DATE(1970,1,1)</f>
        <v>41176.684907407405</v>
      </c>
      <c r="T1825" s="13">
        <f>(((Table1[[#This Row],[deadline]]/60)/60)/24)+DATE(1970,1,1)</f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Table1[[#This Row],[pledged]]/Table1[[#This Row],[goal]]</f>
        <v>1.0006666666666666</v>
      </c>
      <c r="P1826" s="8">
        <f>IFERROR(Table1[[#This Row],[pledged]]/Table1[[#This Row],[backers_count]],0)</f>
        <v>75.05</v>
      </c>
      <c r="Q1826" t="str">
        <f>LEFT(Table1[[#This Row],[Category and Sub-Category]],FIND("/",Table1[[#This Row],[Category and Sub-Category]])-1)</f>
        <v>music</v>
      </c>
      <c r="R1826" t="str">
        <f>RIGHT(Table1[[#This Row],[Category and Sub-Category]],LEN(Table1[[#This Row],[Category and Sub-Category]])-FIND("/",Table1[[#This Row],[Category and Sub-Category]]))</f>
        <v>rock</v>
      </c>
      <c r="S1826" s="13">
        <f>(((Table1[[#This Row],[launched_at]]/60)/60)/24)+DATE(1970,1,1)</f>
        <v>41626.916284722225</v>
      </c>
      <c r="T1826" s="13">
        <f>(((Table1[[#This Row],[deadline]]/60)/60)/24)+DATE(1970,1,1)</f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Table1[[#This Row],[pledged]]/Table1[[#This Row],[goal]]</f>
        <v>1.0505</v>
      </c>
      <c r="P1827" s="8">
        <f>IFERROR(Table1[[#This Row],[pledged]]/Table1[[#This Row],[backers_count]],0)</f>
        <v>42.02</v>
      </c>
      <c r="Q1827" t="str">
        <f>LEFT(Table1[[#This Row],[Category and Sub-Category]],FIND("/",Table1[[#This Row],[Category and Sub-Category]])-1)</f>
        <v>music</v>
      </c>
      <c r="R1827" t="str">
        <f>RIGHT(Table1[[#This Row],[Category and Sub-Category]],LEN(Table1[[#This Row],[Category and Sub-Category]])-FIND("/",Table1[[#This Row],[Category and Sub-Category]]))</f>
        <v>rock</v>
      </c>
      <c r="S1827" s="13">
        <f>(((Table1[[#This Row],[launched_at]]/60)/60)/24)+DATE(1970,1,1)</f>
        <v>41443.83452546296</v>
      </c>
      <c r="T1827" s="13">
        <f>(((Table1[[#This Row],[deadline]]/60)/60)/24)+DATE(1970,1,1)</f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Table1[[#This Row],[pledged]]/Table1[[#This Row],[goal]]</f>
        <v>1.01</v>
      </c>
      <c r="P1828" s="8">
        <f>IFERROR(Table1[[#This Row],[pledged]]/Table1[[#This Row],[backers_count]],0)</f>
        <v>53.157894736842103</v>
      </c>
      <c r="Q1828" t="str">
        <f>LEFT(Table1[[#This Row],[Category and Sub-Category]],FIND("/",Table1[[#This Row],[Category and Sub-Category]])-1)</f>
        <v>music</v>
      </c>
      <c r="R1828" t="str">
        <f>RIGHT(Table1[[#This Row],[Category and Sub-Category]],LEN(Table1[[#This Row],[Category and Sub-Category]])-FIND("/",Table1[[#This Row],[Category and Sub-Category]]))</f>
        <v>rock</v>
      </c>
      <c r="S1828" s="13">
        <f>(((Table1[[#This Row],[launched_at]]/60)/60)/24)+DATE(1970,1,1)</f>
        <v>41657.923807870371</v>
      </c>
      <c r="T1828" s="13">
        <f>(((Table1[[#This Row],[deadline]]/60)/60)/24)+DATE(1970,1,1)</f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Table1[[#This Row],[pledged]]/Table1[[#This Row],[goal]]</f>
        <v>1.0066250000000001</v>
      </c>
      <c r="P1829" s="8">
        <f>IFERROR(Table1[[#This Row],[pledged]]/Table1[[#This Row],[backers_count]],0)</f>
        <v>83.885416666666671</v>
      </c>
      <c r="Q1829" t="str">
        <f>LEFT(Table1[[#This Row],[Category and Sub-Category]],FIND("/",Table1[[#This Row],[Category and Sub-Category]])-1)</f>
        <v>music</v>
      </c>
      <c r="R1829" t="str">
        <f>RIGHT(Table1[[#This Row],[Category and Sub-Category]],LEN(Table1[[#This Row],[Category and Sub-Category]])-FIND("/",Table1[[#This Row],[Category and Sub-Category]]))</f>
        <v>rock</v>
      </c>
      <c r="S1829" s="13">
        <f>(((Table1[[#This Row],[launched_at]]/60)/60)/24)+DATE(1970,1,1)</f>
        <v>40555.325937499998</v>
      </c>
      <c r="T1829" s="13">
        <f>(((Table1[[#This Row],[deadline]]/60)/60)/24)+DATE(1970,1,1)</f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Table1[[#This Row],[pledged]]/Table1[[#This Row],[goal]]</f>
        <v>1.0016</v>
      </c>
      <c r="P1830" s="8">
        <f>IFERROR(Table1[[#This Row],[pledged]]/Table1[[#This Row],[backers_count]],0)</f>
        <v>417.33333333333331</v>
      </c>
      <c r="Q1830" t="str">
        <f>LEFT(Table1[[#This Row],[Category and Sub-Category]],FIND("/",Table1[[#This Row],[Category and Sub-Category]])-1)</f>
        <v>music</v>
      </c>
      <c r="R1830" t="str">
        <f>RIGHT(Table1[[#This Row],[Category and Sub-Category]],LEN(Table1[[#This Row],[Category and Sub-Category]])-FIND("/",Table1[[#This Row],[Category and Sub-Category]]))</f>
        <v>rock</v>
      </c>
      <c r="S1830" s="13">
        <f>(((Table1[[#This Row],[launched_at]]/60)/60)/24)+DATE(1970,1,1)</f>
        <v>41736.899652777778</v>
      </c>
      <c r="T1830" s="13">
        <f>(((Table1[[#This Row],[deadline]]/60)/60)/24)+DATE(1970,1,1)</f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Table1[[#This Row],[pledged]]/Table1[[#This Row],[goal]]</f>
        <v>1.6668333333333334</v>
      </c>
      <c r="P1831" s="8">
        <f>IFERROR(Table1[[#This Row],[pledged]]/Table1[[#This Row],[backers_count]],0)</f>
        <v>75.765151515151516</v>
      </c>
      <c r="Q1831" t="str">
        <f>LEFT(Table1[[#This Row],[Category and Sub-Category]],FIND("/",Table1[[#This Row],[Category and Sub-Category]])-1)</f>
        <v>music</v>
      </c>
      <c r="R1831" t="str">
        <f>RIGHT(Table1[[#This Row],[Category and Sub-Category]],LEN(Table1[[#This Row],[Category and Sub-Category]])-FIND("/",Table1[[#This Row],[Category and Sub-Category]]))</f>
        <v>rock</v>
      </c>
      <c r="S1831" s="13">
        <f>(((Table1[[#This Row],[launched_at]]/60)/60)/24)+DATE(1970,1,1)</f>
        <v>40516.087627314817</v>
      </c>
      <c r="T1831" s="13">
        <f>(((Table1[[#This Row],[deadline]]/60)/60)/24)+DATE(1970,1,1)</f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Table1[[#This Row],[pledged]]/Table1[[#This Row],[goal]]</f>
        <v>1.0153333333333334</v>
      </c>
      <c r="P1832" s="8">
        <f>IFERROR(Table1[[#This Row],[pledged]]/Table1[[#This Row],[backers_count]],0)</f>
        <v>67.389380530973455</v>
      </c>
      <c r="Q1832" t="str">
        <f>LEFT(Table1[[#This Row],[Category and Sub-Category]],FIND("/",Table1[[#This Row],[Category and Sub-Category]])-1)</f>
        <v>music</v>
      </c>
      <c r="R1832" t="str">
        <f>RIGHT(Table1[[#This Row],[Category and Sub-Category]],LEN(Table1[[#This Row],[Category and Sub-Category]])-FIND("/",Table1[[#This Row],[Category and Sub-Category]]))</f>
        <v>rock</v>
      </c>
      <c r="S1832" s="13">
        <f>(((Table1[[#This Row],[launched_at]]/60)/60)/24)+DATE(1970,1,1)</f>
        <v>41664.684108796297</v>
      </c>
      <c r="T1832" s="13">
        <f>(((Table1[[#This Row],[deadline]]/60)/60)/24)+DATE(1970,1,1)</f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Table1[[#This Row],[pledged]]/Table1[[#This Row],[goal]]</f>
        <v>1.03</v>
      </c>
      <c r="P1833" s="8">
        <f>IFERROR(Table1[[#This Row],[pledged]]/Table1[[#This Row],[backers_count]],0)</f>
        <v>73.571428571428569</v>
      </c>
      <c r="Q1833" t="str">
        <f>LEFT(Table1[[#This Row],[Category and Sub-Category]],FIND("/",Table1[[#This Row],[Category and Sub-Category]])-1)</f>
        <v>music</v>
      </c>
      <c r="R1833" t="str">
        <f>RIGHT(Table1[[#This Row],[Category and Sub-Category]],LEN(Table1[[#This Row],[Category and Sub-Category]])-FIND("/",Table1[[#This Row],[Category and Sub-Category]]))</f>
        <v>rock</v>
      </c>
      <c r="S1833" s="13">
        <f>(((Table1[[#This Row],[launched_at]]/60)/60)/24)+DATE(1970,1,1)</f>
        <v>41026.996099537035</v>
      </c>
      <c r="T1833" s="13">
        <f>(((Table1[[#This Row],[deadline]]/60)/60)/24)+DATE(1970,1,1)</f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Table1[[#This Row],[pledged]]/Table1[[#This Row],[goal]]</f>
        <v>1.4285714285714286</v>
      </c>
      <c r="P1834" s="8">
        <f>IFERROR(Table1[[#This Row],[pledged]]/Table1[[#This Row],[backers_count]],0)</f>
        <v>25</v>
      </c>
      <c r="Q1834" t="str">
        <f>LEFT(Table1[[#This Row],[Category and Sub-Category]],FIND("/",Table1[[#This Row],[Category and Sub-Category]])-1)</f>
        <v>music</v>
      </c>
      <c r="R1834" t="str">
        <f>RIGHT(Table1[[#This Row],[Category and Sub-Category]],LEN(Table1[[#This Row],[Category and Sub-Category]])-FIND("/",Table1[[#This Row],[Category and Sub-Category]]))</f>
        <v>rock</v>
      </c>
      <c r="S1834" s="13">
        <f>(((Table1[[#This Row],[launched_at]]/60)/60)/24)+DATE(1970,1,1)</f>
        <v>40576.539664351854</v>
      </c>
      <c r="T1834" s="13">
        <f>(((Table1[[#This Row],[deadline]]/60)/60)/24)+DATE(1970,1,1)</f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Table1[[#This Row],[pledged]]/Table1[[#This Row],[goal]]</f>
        <v>2.625</v>
      </c>
      <c r="P1835" s="8">
        <f>IFERROR(Table1[[#This Row],[pledged]]/Table1[[#This Row],[backers_count]],0)</f>
        <v>42</v>
      </c>
      <c r="Q1835" t="str">
        <f>LEFT(Table1[[#This Row],[Category and Sub-Category]],FIND("/",Table1[[#This Row],[Category and Sub-Category]])-1)</f>
        <v>music</v>
      </c>
      <c r="R1835" t="str">
        <f>RIGHT(Table1[[#This Row],[Category and Sub-Category]],LEN(Table1[[#This Row],[Category and Sub-Category]])-FIND("/",Table1[[#This Row],[Category and Sub-Category]]))</f>
        <v>rock</v>
      </c>
      <c r="S1835" s="13">
        <f>(((Table1[[#This Row],[launched_at]]/60)/60)/24)+DATE(1970,1,1)</f>
        <v>41303.044016203705</v>
      </c>
      <c r="T1835" s="13">
        <f>(((Table1[[#This Row],[deadline]]/60)/60)/24)+DATE(1970,1,1)</f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Table1[[#This Row],[pledged]]/Table1[[#This Row],[goal]]</f>
        <v>1.1805000000000001</v>
      </c>
      <c r="P1836" s="8">
        <f>IFERROR(Table1[[#This Row],[pledged]]/Table1[[#This Row],[backers_count]],0)</f>
        <v>131.16666666666666</v>
      </c>
      <c r="Q1836" t="str">
        <f>LEFT(Table1[[#This Row],[Category and Sub-Category]],FIND("/",Table1[[#This Row],[Category and Sub-Category]])-1)</f>
        <v>music</v>
      </c>
      <c r="R1836" t="str">
        <f>RIGHT(Table1[[#This Row],[Category and Sub-Category]],LEN(Table1[[#This Row],[Category and Sub-Category]])-FIND("/",Table1[[#This Row],[Category and Sub-Category]]))</f>
        <v>rock</v>
      </c>
      <c r="S1836" s="13">
        <f>(((Table1[[#This Row],[launched_at]]/60)/60)/24)+DATE(1970,1,1)</f>
        <v>41988.964062500003</v>
      </c>
      <c r="T1836" s="13">
        <f>(((Table1[[#This Row],[deadline]]/60)/60)/24)+DATE(1970,1,1)</f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Table1[[#This Row],[pledged]]/Table1[[#This Row],[goal]]</f>
        <v>1.04</v>
      </c>
      <c r="P1837" s="8">
        <f>IFERROR(Table1[[#This Row],[pledged]]/Table1[[#This Row],[backers_count]],0)</f>
        <v>47.272727272727273</v>
      </c>
      <c r="Q1837" t="str">
        <f>LEFT(Table1[[#This Row],[Category and Sub-Category]],FIND("/",Table1[[#This Row],[Category and Sub-Category]])-1)</f>
        <v>music</v>
      </c>
      <c r="R1837" t="str">
        <f>RIGHT(Table1[[#This Row],[Category and Sub-Category]],LEN(Table1[[#This Row],[Category and Sub-Category]])-FIND("/",Table1[[#This Row],[Category and Sub-Category]]))</f>
        <v>rock</v>
      </c>
      <c r="S1837" s="13">
        <f>(((Table1[[#This Row],[launched_at]]/60)/60)/24)+DATE(1970,1,1)</f>
        <v>42430.702210648145</v>
      </c>
      <c r="T1837" s="13">
        <f>(((Table1[[#This Row],[deadline]]/60)/60)/24)+DATE(1970,1,1)</f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Table1[[#This Row],[pledged]]/Table1[[#This Row],[goal]]</f>
        <v>2.0034000000000001</v>
      </c>
      <c r="P1838" s="8">
        <f>IFERROR(Table1[[#This Row],[pledged]]/Table1[[#This Row],[backers_count]],0)</f>
        <v>182.12727272727273</v>
      </c>
      <c r="Q1838" t="str">
        <f>LEFT(Table1[[#This Row],[Category and Sub-Category]],FIND("/",Table1[[#This Row],[Category and Sub-Category]])-1)</f>
        <v>music</v>
      </c>
      <c r="R1838" t="str">
        <f>RIGHT(Table1[[#This Row],[Category and Sub-Category]],LEN(Table1[[#This Row],[Category and Sub-Category]])-FIND("/",Table1[[#This Row],[Category and Sub-Category]]))</f>
        <v>rock</v>
      </c>
      <c r="S1838" s="13">
        <f>(((Table1[[#This Row],[launched_at]]/60)/60)/24)+DATE(1970,1,1)</f>
        <v>41305.809363425928</v>
      </c>
      <c r="T1838" s="13">
        <f>(((Table1[[#This Row],[deadline]]/60)/60)/24)+DATE(1970,1,1)</f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Table1[[#This Row],[pledged]]/Table1[[#This Row],[goal]]</f>
        <v>3.0683333333333334</v>
      </c>
      <c r="P1839" s="8">
        <f>IFERROR(Table1[[#This Row],[pledged]]/Table1[[#This Row],[backers_count]],0)</f>
        <v>61.366666666666667</v>
      </c>
      <c r="Q1839" t="str">
        <f>LEFT(Table1[[#This Row],[Category and Sub-Category]],FIND("/",Table1[[#This Row],[Category and Sub-Category]])-1)</f>
        <v>music</v>
      </c>
      <c r="R1839" t="str">
        <f>RIGHT(Table1[[#This Row],[Category and Sub-Category]],LEN(Table1[[#This Row],[Category and Sub-Category]])-FIND("/",Table1[[#This Row],[Category and Sub-Category]]))</f>
        <v>rock</v>
      </c>
      <c r="S1839" s="13">
        <f>(((Table1[[#This Row],[launched_at]]/60)/60)/24)+DATE(1970,1,1)</f>
        <v>40926.047858796301</v>
      </c>
      <c r="T1839" s="13">
        <f>(((Table1[[#This Row],[deadline]]/60)/60)/24)+DATE(1970,1,1)</f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Table1[[#This Row],[pledged]]/Table1[[#This Row],[goal]]</f>
        <v>1.00149</v>
      </c>
      <c r="P1840" s="8">
        <f>IFERROR(Table1[[#This Row],[pledged]]/Table1[[#This Row],[backers_count]],0)</f>
        <v>35.767499999999998</v>
      </c>
      <c r="Q1840" t="str">
        <f>LEFT(Table1[[#This Row],[Category and Sub-Category]],FIND("/",Table1[[#This Row],[Category and Sub-Category]])-1)</f>
        <v>music</v>
      </c>
      <c r="R1840" t="str">
        <f>RIGHT(Table1[[#This Row],[Category and Sub-Category]],LEN(Table1[[#This Row],[Category and Sub-Category]])-FIND("/",Table1[[#This Row],[Category and Sub-Category]]))</f>
        <v>rock</v>
      </c>
      <c r="S1840" s="13">
        <f>(((Table1[[#This Row],[launched_at]]/60)/60)/24)+DATE(1970,1,1)</f>
        <v>40788.786539351851</v>
      </c>
      <c r="T1840" s="13">
        <f>(((Table1[[#This Row],[deadline]]/60)/60)/24)+DATE(1970,1,1)</f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Table1[[#This Row],[pledged]]/Table1[[#This Row],[goal]]</f>
        <v>2.0529999999999999</v>
      </c>
      <c r="P1841" s="8">
        <f>IFERROR(Table1[[#This Row],[pledged]]/Table1[[#This Row],[backers_count]],0)</f>
        <v>45.62222222222222</v>
      </c>
      <c r="Q1841" t="str">
        <f>LEFT(Table1[[#This Row],[Category and Sub-Category]],FIND("/",Table1[[#This Row],[Category and Sub-Category]])-1)</f>
        <v>music</v>
      </c>
      <c r="R1841" t="str">
        <f>RIGHT(Table1[[#This Row],[Category and Sub-Category]],LEN(Table1[[#This Row],[Category and Sub-Category]])-FIND("/",Table1[[#This Row],[Category and Sub-Category]]))</f>
        <v>rock</v>
      </c>
      <c r="S1841" s="13">
        <f>(((Table1[[#This Row],[launched_at]]/60)/60)/24)+DATE(1970,1,1)</f>
        <v>42614.722013888888</v>
      </c>
      <c r="T1841" s="13">
        <f>(((Table1[[#This Row],[deadline]]/60)/60)/24)+DATE(1970,1,1)</f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Table1[[#This Row],[pledged]]/Table1[[#This Row],[goal]]</f>
        <v>1.0888888888888888</v>
      </c>
      <c r="P1842" s="8">
        <f>IFERROR(Table1[[#This Row],[pledged]]/Table1[[#This Row],[backers_count]],0)</f>
        <v>75.384615384615387</v>
      </c>
      <c r="Q1842" t="str">
        <f>LEFT(Table1[[#This Row],[Category and Sub-Category]],FIND("/",Table1[[#This Row],[Category and Sub-Category]])-1)</f>
        <v>music</v>
      </c>
      <c r="R1842" t="str">
        <f>RIGHT(Table1[[#This Row],[Category and Sub-Category]],LEN(Table1[[#This Row],[Category and Sub-Category]])-FIND("/",Table1[[#This Row],[Category and Sub-Category]]))</f>
        <v>rock</v>
      </c>
      <c r="S1842" s="13">
        <f>(((Table1[[#This Row],[launched_at]]/60)/60)/24)+DATE(1970,1,1)</f>
        <v>41382.096180555556</v>
      </c>
      <c r="T1842" s="13">
        <f>(((Table1[[#This Row],[deadline]]/60)/60)/24)+DATE(1970,1,1)</f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Table1[[#This Row],[pledged]]/Table1[[#This Row],[goal]]</f>
        <v>1.0175000000000001</v>
      </c>
      <c r="P1843" s="8">
        <f>IFERROR(Table1[[#This Row],[pledged]]/Table1[[#This Row],[backers_count]],0)</f>
        <v>50.875</v>
      </c>
      <c r="Q1843" t="str">
        <f>LEFT(Table1[[#This Row],[Category and Sub-Category]],FIND("/",Table1[[#This Row],[Category and Sub-Category]])-1)</f>
        <v>music</v>
      </c>
      <c r="R1843" t="str">
        <f>RIGHT(Table1[[#This Row],[Category and Sub-Category]],LEN(Table1[[#This Row],[Category and Sub-Category]])-FIND("/",Table1[[#This Row],[Category and Sub-Category]]))</f>
        <v>rock</v>
      </c>
      <c r="S1843" s="13">
        <f>(((Table1[[#This Row],[launched_at]]/60)/60)/24)+DATE(1970,1,1)</f>
        <v>41745.84542824074</v>
      </c>
      <c r="T1843" s="13">
        <f>(((Table1[[#This Row],[deadline]]/60)/60)/24)+DATE(1970,1,1)</f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Table1[[#This Row],[pledged]]/Table1[[#This Row],[goal]]</f>
        <v>1.2524999999999999</v>
      </c>
      <c r="P1844" s="8">
        <f>IFERROR(Table1[[#This Row],[pledged]]/Table1[[#This Row],[backers_count]],0)</f>
        <v>119.28571428571429</v>
      </c>
      <c r="Q1844" t="str">
        <f>LEFT(Table1[[#This Row],[Category and Sub-Category]],FIND("/",Table1[[#This Row],[Category and Sub-Category]])-1)</f>
        <v>music</v>
      </c>
      <c r="R1844" t="str">
        <f>RIGHT(Table1[[#This Row],[Category and Sub-Category]],LEN(Table1[[#This Row],[Category and Sub-Category]])-FIND("/",Table1[[#This Row],[Category and Sub-Category]]))</f>
        <v>rock</v>
      </c>
      <c r="S1844" s="13">
        <f>(((Table1[[#This Row],[launched_at]]/60)/60)/24)+DATE(1970,1,1)</f>
        <v>42031.631724537037</v>
      </c>
      <c r="T1844" s="13">
        <f>(((Table1[[#This Row],[deadline]]/60)/60)/24)+DATE(1970,1,1)</f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Table1[[#This Row],[pledged]]/Table1[[#This Row],[goal]]</f>
        <v>1.2400610000000001</v>
      </c>
      <c r="P1845" s="8">
        <f>IFERROR(Table1[[#This Row],[pledged]]/Table1[[#This Row],[backers_count]],0)</f>
        <v>92.541865671641801</v>
      </c>
      <c r="Q1845" t="str">
        <f>LEFT(Table1[[#This Row],[Category and Sub-Category]],FIND("/",Table1[[#This Row],[Category and Sub-Category]])-1)</f>
        <v>music</v>
      </c>
      <c r="R1845" t="str">
        <f>RIGHT(Table1[[#This Row],[Category and Sub-Category]],LEN(Table1[[#This Row],[Category and Sub-Category]])-FIND("/",Table1[[#This Row],[Category and Sub-Category]]))</f>
        <v>rock</v>
      </c>
      <c r="S1845" s="13">
        <f>(((Table1[[#This Row],[launched_at]]/60)/60)/24)+DATE(1970,1,1)</f>
        <v>40564.994837962964</v>
      </c>
      <c r="T1845" s="13">
        <f>(((Table1[[#This Row],[deadline]]/60)/60)/24)+DATE(1970,1,1)</f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Table1[[#This Row],[pledged]]/Table1[[#This Row],[goal]]</f>
        <v>1.014</v>
      </c>
      <c r="P1846" s="8">
        <f>IFERROR(Table1[[#This Row],[pledged]]/Table1[[#This Row],[backers_count]],0)</f>
        <v>76.05</v>
      </c>
      <c r="Q1846" t="str">
        <f>LEFT(Table1[[#This Row],[Category and Sub-Category]],FIND("/",Table1[[#This Row],[Category and Sub-Category]])-1)</f>
        <v>music</v>
      </c>
      <c r="R1846" t="str">
        <f>RIGHT(Table1[[#This Row],[Category and Sub-Category]],LEN(Table1[[#This Row],[Category and Sub-Category]])-FIND("/",Table1[[#This Row],[Category and Sub-Category]]))</f>
        <v>rock</v>
      </c>
      <c r="S1846" s="13">
        <f>(((Table1[[#This Row],[launched_at]]/60)/60)/24)+DATE(1970,1,1)</f>
        <v>40666.973541666666</v>
      </c>
      <c r="T1846" s="13">
        <f>(((Table1[[#This Row],[deadline]]/60)/60)/24)+DATE(1970,1,1)</f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Table1[[#This Row],[pledged]]/Table1[[#This Row],[goal]]</f>
        <v>1</v>
      </c>
      <c r="P1847" s="8">
        <f>IFERROR(Table1[[#This Row],[pledged]]/Table1[[#This Row],[backers_count]],0)</f>
        <v>52.631578947368418</v>
      </c>
      <c r="Q1847" t="str">
        <f>LEFT(Table1[[#This Row],[Category and Sub-Category]],FIND("/",Table1[[#This Row],[Category and Sub-Category]])-1)</f>
        <v>music</v>
      </c>
      <c r="R1847" t="str">
        <f>RIGHT(Table1[[#This Row],[Category and Sub-Category]],LEN(Table1[[#This Row],[Category and Sub-Category]])-FIND("/",Table1[[#This Row],[Category and Sub-Category]]))</f>
        <v>rock</v>
      </c>
      <c r="S1847" s="13">
        <f>(((Table1[[#This Row],[launched_at]]/60)/60)/24)+DATE(1970,1,1)</f>
        <v>42523.333310185189</v>
      </c>
      <c r="T1847" s="13">
        <f>(((Table1[[#This Row],[deadline]]/60)/60)/24)+DATE(1970,1,1)</f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Table1[[#This Row],[pledged]]/Table1[[#This Row],[goal]]</f>
        <v>1.3792666666666666</v>
      </c>
      <c r="P1848" s="8">
        <f>IFERROR(Table1[[#This Row],[pledged]]/Table1[[#This Row],[backers_count]],0)</f>
        <v>98.990430622009569</v>
      </c>
      <c r="Q1848" t="str">
        <f>LEFT(Table1[[#This Row],[Category and Sub-Category]],FIND("/",Table1[[#This Row],[Category and Sub-Category]])-1)</f>
        <v>music</v>
      </c>
      <c r="R1848" t="str">
        <f>RIGHT(Table1[[#This Row],[Category and Sub-Category]],LEN(Table1[[#This Row],[Category and Sub-Category]])-FIND("/",Table1[[#This Row],[Category and Sub-Category]]))</f>
        <v>rock</v>
      </c>
      <c r="S1848" s="13">
        <f>(((Table1[[#This Row],[launched_at]]/60)/60)/24)+DATE(1970,1,1)</f>
        <v>41228.650196759263</v>
      </c>
      <c r="T1848" s="13">
        <f>(((Table1[[#This Row],[deadline]]/60)/60)/24)+DATE(1970,1,1)</f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Table1[[#This Row],[pledged]]/Table1[[#This Row],[goal]]</f>
        <v>1.2088000000000001</v>
      </c>
      <c r="P1849" s="8">
        <f>IFERROR(Table1[[#This Row],[pledged]]/Table1[[#This Row],[backers_count]],0)</f>
        <v>79.526315789473685</v>
      </c>
      <c r="Q1849" t="str">
        <f>LEFT(Table1[[#This Row],[Category and Sub-Category]],FIND("/",Table1[[#This Row],[Category and Sub-Category]])-1)</f>
        <v>music</v>
      </c>
      <c r="R1849" t="str">
        <f>RIGHT(Table1[[#This Row],[Category and Sub-Category]],LEN(Table1[[#This Row],[Category and Sub-Category]])-FIND("/",Table1[[#This Row],[Category and Sub-Category]]))</f>
        <v>rock</v>
      </c>
      <c r="S1849" s="13">
        <f>(((Table1[[#This Row],[launched_at]]/60)/60)/24)+DATE(1970,1,1)</f>
        <v>42094.236481481479</v>
      </c>
      <c r="T1849" s="13">
        <f>(((Table1[[#This Row],[deadline]]/60)/60)/24)+DATE(1970,1,1)</f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Table1[[#This Row],[pledged]]/Table1[[#This Row],[goal]]</f>
        <v>1.0736666666666668</v>
      </c>
      <c r="P1850" s="8">
        <f>IFERROR(Table1[[#This Row],[pledged]]/Table1[[#This Row],[backers_count]],0)</f>
        <v>134.20833333333334</v>
      </c>
      <c r="Q1850" t="str">
        <f>LEFT(Table1[[#This Row],[Category and Sub-Category]],FIND("/",Table1[[#This Row],[Category and Sub-Category]])-1)</f>
        <v>music</v>
      </c>
      <c r="R1850" t="str">
        <f>RIGHT(Table1[[#This Row],[Category and Sub-Category]],LEN(Table1[[#This Row],[Category and Sub-Category]])-FIND("/",Table1[[#This Row],[Category and Sub-Category]]))</f>
        <v>rock</v>
      </c>
      <c r="S1850" s="13">
        <f>(((Table1[[#This Row],[launched_at]]/60)/60)/24)+DATE(1970,1,1)</f>
        <v>40691.788055555553</v>
      </c>
      <c r="T1850" s="13">
        <f>(((Table1[[#This Row],[deadline]]/60)/60)/24)+DATE(1970,1,1)</f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Table1[[#This Row],[pledged]]/Table1[[#This Row],[goal]]</f>
        <v>1.0033333333333334</v>
      </c>
      <c r="P1851" s="8">
        <f>IFERROR(Table1[[#This Row],[pledged]]/Table1[[#This Row],[backers_count]],0)</f>
        <v>37.625</v>
      </c>
      <c r="Q1851" t="str">
        <f>LEFT(Table1[[#This Row],[Category and Sub-Category]],FIND("/",Table1[[#This Row],[Category and Sub-Category]])-1)</f>
        <v>music</v>
      </c>
      <c r="R1851" t="str">
        <f>RIGHT(Table1[[#This Row],[Category and Sub-Category]],LEN(Table1[[#This Row],[Category and Sub-Category]])-FIND("/",Table1[[#This Row],[Category and Sub-Category]]))</f>
        <v>rock</v>
      </c>
      <c r="S1851" s="13">
        <f>(((Table1[[#This Row],[launched_at]]/60)/60)/24)+DATE(1970,1,1)</f>
        <v>41169.845590277779</v>
      </c>
      <c r="T1851" s="13">
        <f>(((Table1[[#This Row],[deadline]]/60)/60)/24)+DATE(1970,1,1)</f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Table1[[#This Row],[pledged]]/Table1[[#This Row],[goal]]</f>
        <v>1.0152222222222222</v>
      </c>
      <c r="P1852" s="8">
        <f>IFERROR(Table1[[#This Row],[pledged]]/Table1[[#This Row],[backers_count]],0)</f>
        <v>51.044692737430168</v>
      </c>
      <c r="Q1852" t="str">
        <f>LEFT(Table1[[#This Row],[Category and Sub-Category]],FIND("/",Table1[[#This Row],[Category and Sub-Category]])-1)</f>
        <v>music</v>
      </c>
      <c r="R1852" t="str">
        <f>RIGHT(Table1[[#This Row],[Category and Sub-Category]],LEN(Table1[[#This Row],[Category and Sub-Category]])-FIND("/",Table1[[#This Row],[Category and Sub-Category]]))</f>
        <v>rock</v>
      </c>
      <c r="S1852" s="13">
        <f>(((Table1[[#This Row],[launched_at]]/60)/60)/24)+DATE(1970,1,1)</f>
        <v>41800.959490740745</v>
      </c>
      <c r="T1852" s="13">
        <f>(((Table1[[#This Row],[deadline]]/60)/60)/24)+DATE(1970,1,1)</f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Table1[[#This Row],[pledged]]/Table1[[#This Row],[goal]]</f>
        <v>1.0007692307692309</v>
      </c>
      <c r="P1853" s="8">
        <f>IFERROR(Table1[[#This Row],[pledged]]/Table1[[#This Row],[backers_count]],0)</f>
        <v>50.03846153846154</v>
      </c>
      <c r="Q1853" t="str">
        <f>LEFT(Table1[[#This Row],[Category and Sub-Category]],FIND("/",Table1[[#This Row],[Category and Sub-Category]])-1)</f>
        <v>music</v>
      </c>
      <c r="R1853" t="str">
        <f>RIGHT(Table1[[#This Row],[Category and Sub-Category]],LEN(Table1[[#This Row],[Category and Sub-Category]])-FIND("/",Table1[[#This Row],[Category and Sub-Category]]))</f>
        <v>rock</v>
      </c>
      <c r="S1853" s="13">
        <f>(((Table1[[#This Row],[launched_at]]/60)/60)/24)+DATE(1970,1,1)</f>
        <v>41827.906689814816</v>
      </c>
      <c r="T1853" s="13">
        <f>(((Table1[[#This Row],[deadline]]/60)/60)/24)+DATE(1970,1,1)</f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Table1[[#This Row],[pledged]]/Table1[[#This Row],[goal]]</f>
        <v>1.1696666666666666</v>
      </c>
      <c r="P1854" s="8">
        <f>IFERROR(Table1[[#This Row],[pledged]]/Table1[[#This Row],[backers_count]],0)</f>
        <v>133.93129770992365</v>
      </c>
      <c r="Q1854" t="str">
        <f>LEFT(Table1[[#This Row],[Category and Sub-Category]],FIND("/",Table1[[#This Row],[Category and Sub-Category]])-1)</f>
        <v>music</v>
      </c>
      <c r="R1854" t="str">
        <f>RIGHT(Table1[[#This Row],[Category and Sub-Category]],LEN(Table1[[#This Row],[Category and Sub-Category]])-FIND("/",Table1[[#This Row],[Category and Sub-Category]]))</f>
        <v>rock</v>
      </c>
      <c r="S1854" s="13">
        <f>(((Table1[[#This Row],[launched_at]]/60)/60)/24)+DATE(1970,1,1)</f>
        <v>42081.77143518519</v>
      </c>
      <c r="T1854" s="13">
        <f>(((Table1[[#This Row],[deadline]]/60)/60)/24)+DATE(1970,1,1)</f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Table1[[#This Row],[pledged]]/Table1[[#This Row],[goal]]</f>
        <v>1.01875</v>
      </c>
      <c r="P1855" s="8">
        <f>IFERROR(Table1[[#This Row],[pledged]]/Table1[[#This Row],[backers_count]],0)</f>
        <v>58.214285714285715</v>
      </c>
      <c r="Q1855" t="str">
        <f>LEFT(Table1[[#This Row],[Category and Sub-Category]],FIND("/",Table1[[#This Row],[Category and Sub-Category]])-1)</f>
        <v>music</v>
      </c>
      <c r="R1855" t="str">
        <f>RIGHT(Table1[[#This Row],[Category and Sub-Category]],LEN(Table1[[#This Row],[Category and Sub-Category]])-FIND("/",Table1[[#This Row],[Category and Sub-Category]]))</f>
        <v>rock</v>
      </c>
      <c r="S1855" s="13">
        <f>(((Table1[[#This Row],[launched_at]]/60)/60)/24)+DATE(1970,1,1)</f>
        <v>41177.060381944444</v>
      </c>
      <c r="T1855" s="13">
        <f>(((Table1[[#This Row],[deadline]]/60)/60)/24)+DATE(1970,1,1)</f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Table1[[#This Row],[pledged]]/Table1[[#This Row],[goal]]</f>
        <v>1.0212366666666666</v>
      </c>
      <c r="P1856" s="8">
        <f>IFERROR(Table1[[#This Row],[pledged]]/Table1[[#This Row],[backers_count]],0)</f>
        <v>88.037643678160919</v>
      </c>
      <c r="Q1856" t="str">
        <f>LEFT(Table1[[#This Row],[Category and Sub-Category]],FIND("/",Table1[[#This Row],[Category and Sub-Category]])-1)</f>
        <v>music</v>
      </c>
      <c r="R1856" t="str">
        <f>RIGHT(Table1[[#This Row],[Category and Sub-Category]],LEN(Table1[[#This Row],[Category and Sub-Category]])-FIND("/",Table1[[#This Row],[Category and Sub-Category]]))</f>
        <v>rock</v>
      </c>
      <c r="S1856" s="13">
        <f>(((Table1[[#This Row],[launched_at]]/60)/60)/24)+DATE(1970,1,1)</f>
        <v>41388.021261574075</v>
      </c>
      <c r="T1856" s="13">
        <f>(((Table1[[#This Row],[deadline]]/60)/60)/24)+DATE(1970,1,1)</f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Table1[[#This Row],[pledged]]/Table1[[#This Row],[goal]]</f>
        <v>1.5405897142857143</v>
      </c>
      <c r="P1857" s="8">
        <f>IFERROR(Table1[[#This Row],[pledged]]/Table1[[#This Row],[backers_count]],0)</f>
        <v>70.576753926701571</v>
      </c>
      <c r="Q1857" t="str">
        <f>LEFT(Table1[[#This Row],[Category and Sub-Category]],FIND("/",Table1[[#This Row],[Category and Sub-Category]])-1)</f>
        <v>music</v>
      </c>
      <c r="R1857" t="str">
        <f>RIGHT(Table1[[#This Row],[Category and Sub-Category]],LEN(Table1[[#This Row],[Category and Sub-Category]])-FIND("/",Table1[[#This Row],[Category and Sub-Category]]))</f>
        <v>rock</v>
      </c>
      <c r="S1857" s="13">
        <f>(((Table1[[#This Row],[launched_at]]/60)/60)/24)+DATE(1970,1,1)</f>
        <v>41600.538657407407</v>
      </c>
      <c r="T1857" s="13">
        <f>(((Table1[[#This Row],[deadline]]/60)/60)/24)+DATE(1970,1,1)</f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Table1[[#This Row],[pledged]]/Table1[[#This Row],[goal]]</f>
        <v>1.0125</v>
      </c>
      <c r="P1858" s="8">
        <f>IFERROR(Table1[[#This Row],[pledged]]/Table1[[#This Row],[backers_count]],0)</f>
        <v>53.289473684210527</v>
      </c>
      <c r="Q1858" t="str">
        <f>LEFT(Table1[[#This Row],[Category and Sub-Category]],FIND("/",Table1[[#This Row],[Category and Sub-Category]])-1)</f>
        <v>music</v>
      </c>
      <c r="R1858" t="str">
        <f>RIGHT(Table1[[#This Row],[Category and Sub-Category]],LEN(Table1[[#This Row],[Category and Sub-Category]])-FIND("/",Table1[[#This Row],[Category and Sub-Category]]))</f>
        <v>rock</v>
      </c>
      <c r="S1858" s="13">
        <f>(((Table1[[#This Row],[launched_at]]/60)/60)/24)+DATE(1970,1,1)</f>
        <v>41817.854999999996</v>
      </c>
      <c r="T1858" s="13">
        <f>(((Table1[[#This Row],[deadline]]/60)/60)/24)+DATE(1970,1,1)</f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Table1[[#This Row],[pledged]]/Table1[[#This Row],[goal]]</f>
        <v>1</v>
      </c>
      <c r="P1859" s="8">
        <f>IFERROR(Table1[[#This Row],[pledged]]/Table1[[#This Row],[backers_count]],0)</f>
        <v>136.36363636363637</v>
      </c>
      <c r="Q1859" t="str">
        <f>LEFT(Table1[[#This Row],[Category and Sub-Category]],FIND("/",Table1[[#This Row],[Category and Sub-Category]])-1)</f>
        <v>music</v>
      </c>
      <c r="R1859" t="str">
        <f>RIGHT(Table1[[#This Row],[Category and Sub-Category]],LEN(Table1[[#This Row],[Category and Sub-Category]])-FIND("/",Table1[[#This Row],[Category and Sub-Category]]))</f>
        <v>rock</v>
      </c>
      <c r="S1859" s="13">
        <f>(((Table1[[#This Row],[launched_at]]/60)/60)/24)+DATE(1970,1,1)</f>
        <v>41864.76866898148</v>
      </c>
      <c r="T1859" s="13">
        <f>(((Table1[[#This Row],[deadline]]/60)/60)/24)+DATE(1970,1,1)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Table1[[#This Row],[pledged]]/Table1[[#This Row],[goal]]</f>
        <v>1.0874800874800874</v>
      </c>
      <c r="P1860" s="8">
        <f>IFERROR(Table1[[#This Row],[pledged]]/Table1[[#This Row],[backers_count]],0)</f>
        <v>40.547315436241611</v>
      </c>
      <c r="Q1860" t="str">
        <f>LEFT(Table1[[#This Row],[Category and Sub-Category]],FIND("/",Table1[[#This Row],[Category and Sub-Category]])-1)</f>
        <v>music</v>
      </c>
      <c r="R1860" t="str">
        <f>RIGHT(Table1[[#This Row],[Category and Sub-Category]],LEN(Table1[[#This Row],[Category and Sub-Category]])-FIND("/",Table1[[#This Row],[Category and Sub-Category]]))</f>
        <v>rock</v>
      </c>
      <c r="S1860" s="13">
        <f>(((Table1[[#This Row],[launched_at]]/60)/60)/24)+DATE(1970,1,1)</f>
        <v>40833.200474537036</v>
      </c>
      <c r="T1860" s="13">
        <f>(((Table1[[#This Row],[deadline]]/60)/60)/24)+DATE(1970,1,1)</f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Table1[[#This Row],[pledged]]/Table1[[#This Row],[goal]]</f>
        <v>1.3183333333333334</v>
      </c>
      <c r="P1861" s="8">
        <f>IFERROR(Table1[[#This Row],[pledged]]/Table1[[#This Row],[backers_count]],0)</f>
        <v>70.625</v>
      </c>
      <c r="Q1861" t="str">
        <f>LEFT(Table1[[#This Row],[Category and Sub-Category]],FIND("/",Table1[[#This Row],[Category and Sub-Category]])-1)</f>
        <v>music</v>
      </c>
      <c r="R1861" t="str">
        <f>RIGHT(Table1[[#This Row],[Category and Sub-Category]],LEN(Table1[[#This Row],[Category and Sub-Category]])-FIND("/",Table1[[#This Row],[Category and Sub-Category]]))</f>
        <v>rock</v>
      </c>
      <c r="S1861" s="13">
        <f>(((Table1[[#This Row],[launched_at]]/60)/60)/24)+DATE(1970,1,1)</f>
        <v>40778.770011574074</v>
      </c>
      <c r="T1861" s="13">
        <f>(((Table1[[#This Row],[deadline]]/60)/60)/24)+DATE(1970,1,1)</f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Table1[[#This Row],[pledged]]/Table1[[#This Row],[goal]]</f>
        <v>1.3346666666666667</v>
      </c>
      <c r="P1862" s="8">
        <f>IFERROR(Table1[[#This Row],[pledged]]/Table1[[#This Row],[backers_count]],0)</f>
        <v>52.684210526315788</v>
      </c>
      <c r="Q1862" t="str">
        <f>LEFT(Table1[[#This Row],[Category and Sub-Category]],FIND("/",Table1[[#This Row],[Category and Sub-Category]])-1)</f>
        <v>music</v>
      </c>
      <c r="R1862" t="str">
        <f>RIGHT(Table1[[#This Row],[Category and Sub-Category]],LEN(Table1[[#This Row],[Category and Sub-Category]])-FIND("/",Table1[[#This Row],[Category and Sub-Category]]))</f>
        <v>rock</v>
      </c>
      <c r="S1862" s="13">
        <f>(((Table1[[#This Row],[launched_at]]/60)/60)/24)+DATE(1970,1,1)</f>
        <v>41655.709305555552</v>
      </c>
      <c r="T1862" s="13">
        <f>(((Table1[[#This Row],[deadline]]/60)/60)/24)+DATE(1970,1,1)</f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Table1[[#This Row],[pledged]]/Table1[[#This Row],[goal]]</f>
        <v>0</v>
      </c>
      <c r="P1863" s="8">
        <f>IFERROR(Table1[[#This Row],[pledged]]/Table1[[#This Row],[backers_count]],0)</f>
        <v>0</v>
      </c>
      <c r="Q1863" t="str">
        <f>LEFT(Table1[[#This Row],[Category and Sub-Category]],FIND("/",Table1[[#This Row],[Category and Sub-Category]])-1)</f>
        <v>games</v>
      </c>
      <c r="R1863" t="str">
        <f>RIGHT(Table1[[#This Row],[Category and Sub-Category]],LEN(Table1[[#This Row],[Category and Sub-Category]])-FIND("/",Table1[[#This Row],[Category and Sub-Category]]))</f>
        <v>mobile games</v>
      </c>
      <c r="S1863" s="13">
        <f>(((Table1[[#This Row],[launched_at]]/60)/60)/24)+DATE(1970,1,1)</f>
        <v>42000.300243055557</v>
      </c>
      <c r="T1863" s="13">
        <f>(((Table1[[#This Row],[deadline]]/60)/60)/24)+DATE(1970,1,1)</f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Table1[[#This Row],[pledged]]/Table1[[#This Row],[goal]]</f>
        <v>8.0833333333333326E-2</v>
      </c>
      <c r="P1864" s="8">
        <f>IFERROR(Table1[[#This Row],[pledged]]/Table1[[#This Row],[backers_count]],0)</f>
        <v>90.9375</v>
      </c>
      <c r="Q1864" t="str">
        <f>LEFT(Table1[[#This Row],[Category and Sub-Category]],FIND("/",Table1[[#This Row],[Category and Sub-Category]])-1)</f>
        <v>games</v>
      </c>
      <c r="R1864" t="str">
        <f>RIGHT(Table1[[#This Row],[Category and Sub-Category]],LEN(Table1[[#This Row],[Category and Sub-Category]])-FIND("/",Table1[[#This Row],[Category and Sub-Category]]))</f>
        <v>mobile games</v>
      </c>
      <c r="S1864" s="13">
        <f>(((Table1[[#This Row],[launched_at]]/60)/60)/24)+DATE(1970,1,1)</f>
        <v>42755.492754629624</v>
      </c>
      <c r="T1864" s="13">
        <f>(((Table1[[#This Row],[deadline]]/60)/60)/24)+DATE(1970,1,1)</f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Table1[[#This Row],[pledged]]/Table1[[#This Row],[goal]]</f>
        <v>4.0000000000000001E-3</v>
      </c>
      <c r="P1865" s="8">
        <f>IFERROR(Table1[[#This Row],[pledged]]/Table1[[#This Row],[backers_count]],0)</f>
        <v>5</v>
      </c>
      <c r="Q1865" t="str">
        <f>LEFT(Table1[[#This Row],[Category and Sub-Category]],FIND("/",Table1[[#This Row],[Category and Sub-Category]])-1)</f>
        <v>games</v>
      </c>
      <c r="R1865" t="str">
        <f>RIGHT(Table1[[#This Row],[Category and Sub-Category]],LEN(Table1[[#This Row],[Category and Sub-Category]])-FIND("/",Table1[[#This Row],[Category and Sub-Category]]))</f>
        <v>mobile games</v>
      </c>
      <c r="S1865" s="13">
        <f>(((Table1[[#This Row],[launched_at]]/60)/60)/24)+DATE(1970,1,1)</f>
        <v>41772.797280092593</v>
      </c>
      <c r="T1865" s="13">
        <f>(((Table1[[#This Row],[deadline]]/60)/60)/24)+DATE(1970,1,1)</f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Table1[[#This Row],[pledged]]/Table1[[#This Row],[goal]]</f>
        <v>0.42892307692307691</v>
      </c>
      <c r="P1866" s="8">
        <f>IFERROR(Table1[[#This Row],[pledged]]/Table1[[#This Row],[backers_count]],0)</f>
        <v>58.083333333333336</v>
      </c>
      <c r="Q1866" t="str">
        <f>LEFT(Table1[[#This Row],[Category and Sub-Category]],FIND("/",Table1[[#This Row],[Category and Sub-Category]])-1)</f>
        <v>games</v>
      </c>
      <c r="R1866" t="str">
        <f>RIGHT(Table1[[#This Row],[Category and Sub-Category]],LEN(Table1[[#This Row],[Category and Sub-Category]])-FIND("/",Table1[[#This Row],[Category and Sub-Category]]))</f>
        <v>mobile games</v>
      </c>
      <c r="S1866" s="13">
        <f>(((Table1[[#This Row],[launched_at]]/60)/60)/24)+DATE(1970,1,1)</f>
        <v>41733.716435185182</v>
      </c>
      <c r="T1866" s="13">
        <f>(((Table1[[#This Row],[deadline]]/60)/60)/24)+DATE(1970,1,1)</f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Table1[[#This Row],[pledged]]/Table1[[#This Row],[goal]]</f>
        <v>3.6363636363636364E-5</v>
      </c>
      <c r="P1867" s="8">
        <f>IFERROR(Table1[[#This Row],[pledged]]/Table1[[#This Row],[backers_count]],0)</f>
        <v>2</v>
      </c>
      <c r="Q1867" t="str">
        <f>LEFT(Table1[[#This Row],[Category and Sub-Category]],FIND("/",Table1[[#This Row],[Category and Sub-Category]])-1)</f>
        <v>games</v>
      </c>
      <c r="R1867" t="str">
        <f>RIGHT(Table1[[#This Row],[Category and Sub-Category]],LEN(Table1[[#This Row],[Category and Sub-Category]])-FIND("/",Table1[[#This Row],[Category and Sub-Category]]))</f>
        <v>mobile games</v>
      </c>
      <c r="S1867" s="13">
        <f>(((Table1[[#This Row],[launched_at]]/60)/60)/24)+DATE(1970,1,1)</f>
        <v>42645.367442129631</v>
      </c>
      <c r="T1867" s="13">
        <f>(((Table1[[#This Row],[deadline]]/60)/60)/24)+DATE(1970,1,1)</f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Table1[[#This Row],[pledged]]/Table1[[#This Row],[goal]]</f>
        <v>5.0000000000000001E-3</v>
      </c>
      <c r="P1868" s="8">
        <f>IFERROR(Table1[[#This Row],[pledged]]/Table1[[#This Row],[backers_count]],0)</f>
        <v>62.5</v>
      </c>
      <c r="Q1868" t="str">
        <f>LEFT(Table1[[#This Row],[Category and Sub-Category]],FIND("/",Table1[[#This Row],[Category and Sub-Category]])-1)</f>
        <v>games</v>
      </c>
      <c r="R1868" t="str">
        <f>RIGHT(Table1[[#This Row],[Category and Sub-Category]],LEN(Table1[[#This Row],[Category and Sub-Category]])-FIND("/",Table1[[#This Row],[Category and Sub-Category]]))</f>
        <v>mobile games</v>
      </c>
      <c r="S1868" s="13">
        <f>(((Table1[[#This Row],[launched_at]]/60)/60)/24)+DATE(1970,1,1)</f>
        <v>42742.246493055558</v>
      </c>
      <c r="T1868" s="13">
        <f>(((Table1[[#This Row],[deadline]]/60)/60)/24)+DATE(1970,1,1)</f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Table1[[#This Row],[pledged]]/Table1[[#This Row],[goal]]</f>
        <v>5.0000000000000001E-4</v>
      </c>
      <c r="P1869" s="8">
        <f>IFERROR(Table1[[#This Row],[pledged]]/Table1[[#This Row],[backers_count]],0)</f>
        <v>10</v>
      </c>
      <c r="Q1869" t="str">
        <f>LEFT(Table1[[#This Row],[Category and Sub-Category]],FIND("/",Table1[[#This Row],[Category and Sub-Category]])-1)</f>
        <v>games</v>
      </c>
      <c r="R1869" t="str">
        <f>RIGHT(Table1[[#This Row],[Category and Sub-Category]],LEN(Table1[[#This Row],[Category and Sub-Category]])-FIND("/",Table1[[#This Row],[Category and Sub-Category]]))</f>
        <v>mobile games</v>
      </c>
      <c r="S1869" s="13">
        <f>(((Table1[[#This Row],[launched_at]]/60)/60)/24)+DATE(1970,1,1)</f>
        <v>42649.924907407403</v>
      </c>
      <c r="T1869" s="13">
        <f>(((Table1[[#This Row],[deadline]]/60)/60)/24)+DATE(1970,1,1)</f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Table1[[#This Row],[pledged]]/Table1[[#This Row],[goal]]</f>
        <v>4.8680000000000001E-2</v>
      </c>
      <c r="P1870" s="8">
        <f>IFERROR(Table1[[#This Row],[pledged]]/Table1[[#This Row],[backers_count]],0)</f>
        <v>71.588235294117652</v>
      </c>
      <c r="Q1870" t="str">
        <f>LEFT(Table1[[#This Row],[Category and Sub-Category]],FIND("/",Table1[[#This Row],[Category and Sub-Category]])-1)</f>
        <v>games</v>
      </c>
      <c r="R1870" t="str">
        <f>RIGHT(Table1[[#This Row],[Category and Sub-Category]],LEN(Table1[[#This Row],[Category and Sub-Category]])-FIND("/",Table1[[#This Row],[Category and Sub-Category]]))</f>
        <v>mobile games</v>
      </c>
      <c r="S1870" s="13">
        <f>(((Table1[[#This Row],[launched_at]]/60)/60)/24)+DATE(1970,1,1)</f>
        <v>42328.779224537036</v>
      </c>
      <c r="T1870" s="13">
        <f>(((Table1[[#This Row],[deadline]]/60)/60)/24)+DATE(1970,1,1)</f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Table1[[#This Row],[pledged]]/Table1[[#This Row],[goal]]</f>
        <v>0</v>
      </c>
      <c r="P1871" s="8">
        <f>IFERROR(Table1[[#This Row],[pledged]]/Table1[[#This Row],[backers_count]],0)</f>
        <v>0</v>
      </c>
      <c r="Q1871" t="str">
        <f>LEFT(Table1[[#This Row],[Category and Sub-Category]],FIND("/",Table1[[#This Row],[Category and Sub-Category]])-1)</f>
        <v>games</v>
      </c>
      <c r="R1871" t="str">
        <f>RIGHT(Table1[[#This Row],[Category and Sub-Category]],LEN(Table1[[#This Row],[Category and Sub-Category]])-FIND("/",Table1[[#This Row],[Category and Sub-Category]]))</f>
        <v>mobile games</v>
      </c>
      <c r="S1871" s="13">
        <f>(((Table1[[#This Row],[launched_at]]/60)/60)/24)+DATE(1970,1,1)</f>
        <v>42709.002881944441</v>
      </c>
      <c r="T1871" s="13">
        <f>(((Table1[[#This Row],[deadline]]/60)/60)/24)+DATE(1970,1,1)</f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Table1[[#This Row],[pledged]]/Table1[[#This Row],[goal]]</f>
        <v>0.10314285714285715</v>
      </c>
      <c r="P1872" s="8">
        <f>IFERROR(Table1[[#This Row],[pledged]]/Table1[[#This Row],[backers_count]],0)</f>
        <v>32.81818181818182</v>
      </c>
      <c r="Q1872" t="str">
        <f>LEFT(Table1[[#This Row],[Category and Sub-Category]],FIND("/",Table1[[#This Row],[Category and Sub-Category]])-1)</f>
        <v>games</v>
      </c>
      <c r="R1872" t="str">
        <f>RIGHT(Table1[[#This Row],[Category and Sub-Category]],LEN(Table1[[#This Row],[Category and Sub-Category]])-FIND("/",Table1[[#This Row],[Category and Sub-Category]]))</f>
        <v>mobile games</v>
      </c>
      <c r="S1872" s="13">
        <f>(((Table1[[#This Row],[launched_at]]/60)/60)/24)+DATE(1970,1,1)</f>
        <v>42371.355729166666</v>
      </c>
      <c r="T1872" s="13">
        <f>(((Table1[[#This Row],[deadline]]/60)/60)/24)+DATE(1970,1,1)</f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Table1[[#This Row],[pledged]]/Table1[[#This Row],[goal]]</f>
        <v>0.7178461538461538</v>
      </c>
      <c r="P1873" s="8">
        <f>IFERROR(Table1[[#This Row],[pledged]]/Table1[[#This Row],[backers_count]],0)</f>
        <v>49.11578947368421</v>
      </c>
      <c r="Q1873" t="str">
        <f>LEFT(Table1[[#This Row],[Category and Sub-Category]],FIND("/",Table1[[#This Row],[Category and Sub-Category]])-1)</f>
        <v>games</v>
      </c>
      <c r="R1873" t="str">
        <f>RIGHT(Table1[[#This Row],[Category and Sub-Category]],LEN(Table1[[#This Row],[Category and Sub-Category]])-FIND("/",Table1[[#This Row],[Category and Sub-Category]]))</f>
        <v>mobile games</v>
      </c>
      <c r="S1873" s="13">
        <f>(((Table1[[#This Row],[launched_at]]/60)/60)/24)+DATE(1970,1,1)</f>
        <v>41923.783576388887</v>
      </c>
      <c r="T1873" s="13">
        <f>(((Table1[[#This Row],[deadline]]/60)/60)/24)+DATE(1970,1,1)</f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Table1[[#This Row],[pledged]]/Table1[[#This Row],[goal]]</f>
        <v>1.06E-2</v>
      </c>
      <c r="P1874" s="8">
        <f>IFERROR(Table1[[#This Row],[pledged]]/Table1[[#This Row],[backers_count]],0)</f>
        <v>16.307692307692307</v>
      </c>
      <c r="Q1874" t="str">
        <f>LEFT(Table1[[#This Row],[Category and Sub-Category]],FIND("/",Table1[[#This Row],[Category and Sub-Category]])-1)</f>
        <v>games</v>
      </c>
      <c r="R1874" t="str">
        <f>RIGHT(Table1[[#This Row],[Category and Sub-Category]],LEN(Table1[[#This Row],[Category and Sub-Category]])-FIND("/",Table1[[#This Row],[Category and Sub-Category]]))</f>
        <v>mobile games</v>
      </c>
      <c r="S1874" s="13">
        <f>(((Table1[[#This Row],[launched_at]]/60)/60)/24)+DATE(1970,1,1)</f>
        <v>42155.129652777774</v>
      </c>
      <c r="T1874" s="13">
        <f>(((Table1[[#This Row],[deadline]]/60)/60)/24)+DATE(1970,1,1)</f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Table1[[#This Row],[pledged]]/Table1[[#This Row],[goal]]</f>
        <v>4.4999999999999997E-3</v>
      </c>
      <c r="P1875" s="8">
        <f>IFERROR(Table1[[#This Row],[pledged]]/Table1[[#This Row],[backers_count]],0)</f>
        <v>18</v>
      </c>
      <c r="Q1875" t="str">
        <f>LEFT(Table1[[#This Row],[Category and Sub-Category]],FIND("/",Table1[[#This Row],[Category and Sub-Category]])-1)</f>
        <v>games</v>
      </c>
      <c r="R1875" t="str">
        <f>RIGHT(Table1[[#This Row],[Category and Sub-Category]],LEN(Table1[[#This Row],[Category and Sub-Category]])-FIND("/",Table1[[#This Row],[Category and Sub-Category]]))</f>
        <v>mobile games</v>
      </c>
      <c r="S1875" s="13">
        <f>(((Table1[[#This Row],[launched_at]]/60)/60)/24)+DATE(1970,1,1)</f>
        <v>42164.615856481483</v>
      </c>
      <c r="T1875" s="13">
        <f>(((Table1[[#This Row],[deadline]]/60)/60)/24)+DATE(1970,1,1)</f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Table1[[#This Row],[pledged]]/Table1[[#This Row],[goal]]</f>
        <v>1.6249999999999999E-4</v>
      </c>
      <c r="P1876" s="8">
        <f>IFERROR(Table1[[#This Row],[pledged]]/Table1[[#This Row],[backers_count]],0)</f>
        <v>13</v>
      </c>
      <c r="Q1876" t="str">
        <f>LEFT(Table1[[#This Row],[Category and Sub-Category]],FIND("/",Table1[[#This Row],[Category and Sub-Category]])-1)</f>
        <v>games</v>
      </c>
      <c r="R1876" t="str">
        <f>RIGHT(Table1[[#This Row],[Category and Sub-Category]],LEN(Table1[[#This Row],[Category and Sub-Category]])-FIND("/",Table1[[#This Row],[Category and Sub-Category]]))</f>
        <v>mobile games</v>
      </c>
      <c r="S1876" s="13">
        <f>(((Table1[[#This Row],[launched_at]]/60)/60)/24)+DATE(1970,1,1)</f>
        <v>42529.969131944439</v>
      </c>
      <c r="T1876" s="13">
        <f>(((Table1[[#This Row],[deadline]]/60)/60)/24)+DATE(1970,1,1)</f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Table1[[#This Row],[pledged]]/Table1[[#This Row],[goal]]</f>
        <v>5.1000000000000004E-3</v>
      </c>
      <c r="P1877" s="8">
        <f>IFERROR(Table1[[#This Row],[pledged]]/Table1[[#This Row],[backers_count]],0)</f>
        <v>17</v>
      </c>
      <c r="Q1877" t="str">
        <f>LEFT(Table1[[#This Row],[Category and Sub-Category]],FIND("/",Table1[[#This Row],[Category and Sub-Category]])-1)</f>
        <v>games</v>
      </c>
      <c r="R1877" t="str">
        <f>RIGHT(Table1[[#This Row],[Category and Sub-Category]],LEN(Table1[[#This Row],[Category and Sub-Category]])-FIND("/",Table1[[#This Row],[Category and Sub-Category]]))</f>
        <v>mobile games</v>
      </c>
      <c r="S1877" s="13">
        <f>(((Table1[[#This Row],[launched_at]]/60)/60)/24)+DATE(1970,1,1)</f>
        <v>42528.899398148147</v>
      </c>
      <c r="T1877" s="13">
        <f>(((Table1[[#This Row],[deadline]]/60)/60)/24)+DATE(1970,1,1)</f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Table1[[#This Row],[pledged]]/Table1[[#This Row],[goal]]</f>
        <v>0</v>
      </c>
      <c r="P1878" s="8">
        <f>IFERROR(Table1[[#This Row],[pledged]]/Table1[[#This Row],[backers_count]],0)</f>
        <v>0</v>
      </c>
      <c r="Q1878" t="str">
        <f>LEFT(Table1[[#This Row],[Category and Sub-Category]],FIND("/",Table1[[#This Row],[Category and Sub-Category]])-1)</f>
        <v>games</v>
      </c>
      <c r="R1878" t="str">
        <f>RIGHT(Table1[[#This Row],[Category and Sub-Category]],LEN(Table1[[#This Row],[Category and Sub-Category]])-FIND("/",Table1[[#This Row],[Category and Sub-Category]]))</f>
        <v>mobile games</v>
      </c>
      <c r="S1878" s="13">
        <f>(((Table1[[#This Row],[launched_at]]/60)/60)/24)+DATE(1970,1,1)</f>
        <v>41776.284780092588</v>
      </c>
      <c r="T1878" s="13">
        <f>(((Table1[[#This Row],[deadline]]/60)/60)/24)+DATE(1970,1,1)</f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Table1[[#This Row],[pledged]]/Table1[[#This Row],[goal]]</f>
        <v>0</v>
      </c>
      <c r="P1879" s="8">
        <f>IFERROR(Table1[[#This Row],[pledged]]/Table1[[#This Row],[backers_count]],0)</f>
        <v>0</v>
      </c>
      <c r="Q1879" t="str">
        <f>LEFT(Table1[[#This Row],[Category and Sub-Category]],FIND("/",Table1[[#This Row],[Category and Sub-Category]])-1)</f>
        <v>games</v>
      </c>
      <c r="R1879" t="str">
        <f>RIGHT(Table1[[#This Row],[Category and Sub-Category]],LEN(Table1[[#This Row],[Category and Sub-Category]])-FIND("/",Table1[[#This Row],[Category and Sub-Category]]))</f>
        <v>mobile games</v>
      </c>
      <c r="S1879" s="13">
        <f>(((Table1[[#This Row],[launched_at]]/60)/60)/24)+DATE(1970,1,1)</f>
        <v>42035.029224537036</v>
      </c>
      <c r="T1879" s="13">
        <f>(((Table1[[#This Row],[deadline]]/60)/60)/24)+DATE(1970,1,1)</f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Table1[[#This Row],[pledged]]/Table1[[#This Row],[goal]]</f>
        <v>0</v>
      </c>
      <c r="P1880" s="8">
        <f>IFERROR(Table1[[#This Row],[pledged]]/Table1[[#This Row],[backers_count]],0)</f>
        <v>0</v>
      </c>
      <c r="Q1880" t="str">
        <f>LEFT(Table1[[#This Row],[Category and Sub-Category]],FIND("/",Table1[[#This Row],[Category and Sub-Category]])-1)</f>
        <v>games</v>
      </c>
      <c r="R1880" t="str">
        <f>RIGHT(Table1[[#This Row],[Category and Sub-Category]],LEN(Table1[[#This Row],[Category and Sub-Category]])-FIND("/",Table1[[#This Row],[Category and Sub-Category]]))</f>
        <v>mobile games</v>
      </c>
      <c r="S1880" s="13">
        <f>(((Table1[[#This Row],[launched_at]]/60)/60)/24)+DATE(1970,1,1)</f>
        <v>41773.008738425924</v>
      </c>
      <c r="T1880" s="13">
        <f>(((Table1[[#This Row],[deadline]]/60)/60)/24)+DATE(1970,1,1)</f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Table1[[#This Row],[pledged]]/Table1[[#This Row],[goal]]</f>
        <v>1.1999999999999999E-3</v>
      </c>
      <c r="P1881" s="8">
        <f>IFERROR(Table1[[#This Row],[pledged]]/Table1[[#This Row],[backers_count]],0)</f>
        <v>3</v>
      </c>
      <c r="Q1881" t="str">
        <f>LEFT(Table1[[#This Row],[Category and Sub-Category]],FIND("/",Table1[[#This Row],[Category and Sub-Category]])-1)</f>
        <v>games</v>
      </c>
      <c r="R1881" t="str">
        <f>RIGHT(Table1[[#This Row],[Category and Sub-Category]],LEN(Table1[[#This Row],[Category and Sub-Category]])-FIND("/",Table1[[#This Row],[Category and Sub-Category]]))</f>
        <v>mobile games</v>
      </c>
      <c r="S1881" s="13">
        <f>(((Table1[[#This Row],[launched_at]]/60)/60)/24)+DATE(1970,1,1)</f>
        <v>42413.649641203709</v>
      </c>
      <c r="T1881" s="13">
        <f>(((Table1[[#This Row],[deadline]]/60)/60)/24)+DATE(1970,1,1)</f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Table1[[#This Row],[pledged]]/Table1[[#This Row],[goal]]</f>
        <v>0.20080000000000001</v>
      </c>
      <c r="P1882" s="8">
        <f>IFERROR(Table1[[#This Row],[pledged]]/Table1[[#This Row],[backers_count]],0)</f>
        <v>41.833333333333336</v>
      </c>
      <c r="Q1882" t="str">
        <f>LEFT(Table1[[#This Row],[Category and Sub-Category]],FIND("/",Table1[[#This Row],[Category and Sub-Category]])-1)</f>
        <v>games</v>
      </c>
      <c r="R1882" t="str">
        <f>RIGHT(Table1[[#This Row],[Category and Sub-Category]],LEN(Table1[[#This Row],[Category and Sub-Category]])-FIND("/",Table1[[#This Row],[Category and Sub-Category]]))</f>
        <v>mobile games</v>
      </c>
      <c r="S1882" s="13">
        <f>(((Table1[[#This Row],[launched_at]]/60)/60)/24)+DATE(1970,1,1)</f>
        <v>42430.566898148143</v>
      </c>
      <c r="T1882" s="13">
        <f>(((Table1[[#This Row],[deadline]]/60)/60)/24)+DATE(1970,1,1)</f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Table1[[#This Row],[pledged]]/Table1[[#This Row],[goal]]</f>
        <v>1.726845</v>
      </c>
      <c r="P1883" s="8">
        <f>IFERROR(Table1[[#This Row],[pledged]]/Table1[[#This Row],[backers_count]],0)</f>
        <v>49.338428571428572</v>
      </c>
      <c r="Q1883" t="str">
        <f>LEFT(Table1[[#This Row],[Category and Sub-Category]],FIND("/",Table1[[#This Row],[Category and Sub-Category]])-1)</f>
        <v>music</v>
      </c>
      <c r="R1883" t="str">
        <f>RIGHT(Table1[[#This Row],[Category and Sub-Category]],LEN(Table1[[#This Row],[Category and Sub-Category]])-FIND("/",Table1[[#This Row],[Category and Sub-Category]]))</f>
        <v>indie rock</v>
      </c>
      <c r="S1883" s="13">
        <f>(((Table1[[#This Row],[launched_at]]/60)/60)/24)+DATE(1970,1,1)</f>
        <v>42043.152650462958</v>
      </c>
      <c r="T1883" s="13">
        <f>(((Table1[[#This Row],[deadline]]/60)/60)/24)+DATE(1970,1,1)</f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Table1[[#This Row],[pledged]]/Table1[[#This Row],[goal]]</f>
        <v>1.008955223880597</v>
      </c>
      <c r="P1884" s="8">
        <f>IFERROR(Table1[[#This Row],[pledged]]/Table1[[#This Row],[backers_count]],0)</f>
        <v>41.728395061728392</v>
      </c>
      <c r="Q1884" t="str">
        <f>LEFT(Table1[[#This Row],[Category and Sub-Category]],FIND("/",Table1[[#This Row],[Category and Sub-Category]])-1)</f>
        <v>music</v>
      </c>
      <c r="R1884" t="str">
        <f>RIGHT(Table1[[#This Row],[Category and Sub-Category]],LEN(Table1[[#This Row],[Category and Sub-Category]])-FIND("/",Table1[[#This Row],[Category and Sub-Category]]))</f>
        <v>indie rock</v>
      </c>
      <c r="S1884" s="13">
        <f>(((Table1[[#This Row],[launched_at]]/60)/60)/24)+DATE(1970,1,1)</f>
        <v>41067.949212962965</v>
      </c>
      <c r="T1884" s="13">
        <f>(((Table1[[#This Row],[deadline]]/60)/60)/24)+DATE(1970,1,1)</f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Table1[[#This Row],[pledged]]/Table1[[#This Row],[goal]]</f>
        <v>1.0480480480480481</v>
      </c>
      <c r="P1885" s="8">
        <f>IFERROR(Table1[[#This Row],[pledged]]/Table1[[#This Row],[backers_count]],0)</f>
        <v>32.71875</v>
      </c>
      <c r="Q1885" t="str">
        <f>LEFT(Table1[[#This Row],[Category and Sub-Category]],FIND("/",Table1[[#This Row],[Category and Sub-Category]])-1)</f>
        <v>music</v>
      </c>
      <c r="R1885" t="str">
        <f>RIGHT(Table1[[#This Row],[Category and Sub-Category]],LEN(Table1[[#This Row],[Category and Sub-Category]])-FIND("/",Table1[[#This Row],[Category and Sub-Category]]))</f>
        <v>indie rock</v>
      </c>
      <c r="S1885" s="13">
        <f>(((Table1[[#This Row],[launched_at]]/60)/60)/24)+DATE(1970,1,1)</f>
        <v>40977.948009259257</v>
      </c>
      <c r="T1885" s="13">
        <f>(((Table1[[#This Row],[deadline]]/60)/60)/24)+DATE(1970,1,1)</f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Table1[[#This Row],[pledged]]/Table1[[#This Row],[goal]]</f>
        <v>1.351</v>
      </c>
      <c r="P1886" s="8">
        <f>IFERROR(Table1[[#This Row],[pledged]]/Table1[[#This Row],[backers_count]],0)</f>
        <v>51.96153846153846</v>
      </c>
      <c r="Q1886" t="str">
        <f>LEFT(Table1[[#This Row],[Category and Sub-Category]],FIND("/",Table1[[#This Row],[Category and Sub-Category]])-1)</f>
        <v>music</v>
      </c>
      <c r="R1886" t="str">
        <f>RIGHT(Table1[[#This Row],[Category and Sub-Category]],LEN(Table1[[#This Row],[Category and Sub-Category]])-FIND("/",Table1[[#This Row],[Category and Sub-Category]]))</f>
        <v>indie rock</v>
      </c>
      <c r="S1886" s="13">
        <f>(((Table1[[#This Row],[launched_at]]/60)/60)/24)+DATE(1970,1,1)</f>
        <v>41205.198321759257</v>
      </c>
      <c r="T1886" s="13">
        <f>(((Table1[[#This Row],[deadline]]/60)/60)/24)+DATE(1970,1,1)</f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Table1[[#This Row],[pledged]]/Table1[[#This Row],[goal]]</f>
        <v>1.1632786885245903</v>
      </c>
      <c r="P1887" s="8">
        <f>IFERROR(Table1[[#This Row],[pledged]]/Table1[[#This Row],[backers_count]],0)</f>
        <v>50.685714285714283</v>
      </c>
      <c r="Q1887" t="str">
        <f>LEFT(Table1[[#This Row],[Category and Sub-Category]],FIND("/",Table1[[#This Row],[Category and Sub-Category]])-1)</f>
        <v>music</v>
      </c>
      <c r="R1887" t="str">
        <f>RIGHT(Table1[[#This Row],[Category and Sub-Category]],LEN(Table1[[#This Row],[Category and Sub-Category]])-FIND("/",Table1[[#This Row],[Category and Sub-Category]]))</f>
        <v>indie rock</v>
      </c>
      <c r="S1887" s="13">
        <f>(((Table1[[#This Row],[launched_at]]/60)/60)/24)+DATE(1970,1,1)</f>
        <v>41099.093865740739</v>
      </c>
      <c r="T1887" s="13">
        <f>(((Table1[[#This Row],[deadline]]/60)/60)/24)+DATE(1970,1,1)</f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Table1[[#This Row],[pledged]]/Table1[[#This Row],[goal]]</f>
        <v>1.0208333333333333</v>
      </c>
      <c r="P1888" s="8">
        <f>IFERROR(Table1[[#This Row],[pledged]]/Table1[[#This Row],[backers_count]],0)</f>
        <v>42.241379310344826</v>
      </c>
      <c r="Q1888" t="str">
        <f>LEFT(Table1[[#This Row],[Category and Sub-Category]],FIND("/",Table1[[#This Row],[Category and Sub-Category]])-1)</f>
        <v>music</v>
      </c>
      <c r="R1888" t="str">
        <f>RIGHT(Table1[[#This Row],[Category and Sub-Category]],LEN(Table1[[#This Row],[Category and Sub-Category]])-FIND("/",Table1[[#This Row],[Category and Sub-Category]]))</f>
        <v>indie rock</v>
      </c>
      <c r="S1888" s="13">
        <f>(((Table1[[#This Row],[launched_at]]/60)/60)/24)+DATE(1970,1,1)</f>
        <v>41925.906689814816</v>
      </c>
      <c r="T1888" s="13">
        <f>(((Table1[[#This Row],[deadline]]/60)/60)/24)+DATE(1970,1,1)</f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Table1[[#This Row],[pledged]]/Table1[[#This Row],[goal]]</f>
        <v>1.1116666666666666</v>
      </c>
      <c r="P1889" s="8">
        <f>IFERROR(Table1[[#This Row],[pledged]]/Table1[[#This Row],[backers_count]],0)</f>
        <v>416.875</v>
      </c>
      <c r="Q1889" t="str">
        <f>LEFT(Table1[[#This Row],[Category and Sub-Category]],FIND("/",Table1[[#This Row],[Category and Sub-Category]])-1)</f>
        <v>music</v>
      </c>
      <c r="R1889" t="str">
        <f>RIGHT(Table1[[#This Row],[Category and Sub-Category]],LEN(Table1[[#This Row],[Category and Sub-Category]])-FIND("/",Table1[[#This Row],[Category and Sub-Category]]))</f>
        <v>indie rock</v>
      </c>
      <c r="S1889" s="13">
        <f>(((Table1[[#This Row],[launched_at]]/60)/60)/24)+DATE(1970,1,1)</f>
        <v>42323.800138888888</v>
      </c>
      <c r="T1889" s="13">
        <f>(((Table1[[#This Row],[deadline]]/60)/60)/24)+DATE(1970,1,1)</f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Table1[[#This Row],[pledged]]/Table1[[#This Row],[goal]]</f>
        <v>1.6608000000000001</v>
      </c>
      <c r="P1890" s="8">
        <f>IFERROR(Table1[[#This Row],[pledged]]/Table1[[#This Row],[backers_count]],0)</f>
        <v>46.651685393258425</v>
      </c>
      <c r="Q1890" t="str">
        <f>LEFT(Table1[[#This Row],[Category and Sub-Category]],FIND("/",Table1[[#This Row],[Category and Sub-Category]])-1)</f>
        <v>music</v>
      </c>
      <c r="R1890" t="str">
        <f>RIGHT(Table1[[#This Row],[Category and Sub-Category]],LEN(Table1[[#This Row],[Category and Sub-Category]])-FIND("/",Table1[[#This Row],[Category and Sub-Category]]))</f>
        <v>indie rock</v>
      </c>
      <c r="S1890" s="13">
        <f>(((Table1[[#This Row],[launched_at]]/60)/60)/24)+DATE(1970,1,1)</f>
        <v>40299.239953703705</v>
      </c>
      <c r="T1890" s="13">
        <f>(((Table1[[#This Row],[deadline]]/60)/60)/24)+DATE(1970,1,1)</f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Table1[[#This Row],[pledged]]/Table1[[#This Row],[goal]]</f>
        <v>1.0660000000000001</v>
      </c>
      <c r="P1891" s="8">
        <f>IFERROR(Table1[[#This Row],[pledged]]/Table1[[#This Row],[backers_count]],0)</f>
        <v>48.454545454545453</v>
      </c>
      <c r="Q1891" t="str">
        <f>LEFT(Table1[[#This Row],[Category and Sub-Category]],FIND("/",Table1[[#This Row],[Category and Sub-Category]])-1)</f>
        <v>music</v>
      </c>
      <c r="R1891" t="str">
        <f>RIGHT(Table1[[#This Row],[Category and Sub-Category]],LEN(Table1[[#This Row],[Category and Sub-Category]])-FIND("/",Table1[[#This Row],[Category and Sub-Category]]))</f>
        <v>indie rock</v>
      </c>
      <c r="S1891" s="13">
        <f>(((Table1[[#This Row],[launched_at]]/60)/60)/24)+DATE(1970,1,1)</f>
        <v>41299.793356481481</v>
      </c>
      <c r="T1891" s="13">
        <f>(((Table1[[#This Row],[deadline]]/60)/60)/24)+DATE(1970,1,1)</f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Table1[[#This Row],[pledged]]/Table1[[#This Row],[goal]]</f>
        <v>1.4458441666666668</v>
      </c>
      <c r="P1892" s="8">
        <f>IFERROR(Table1[[#This Row],[pledged]]/Table1[[#This Row],[backers_count]],0)</f>
        <v>70.5289837398374</v>
      </c>
      <c r="Q1892" t="str">
        <f>LEFT(Table1[[#This Row],[Category and Sub-Category]],FIND("/",Table1[[#This Row],[Category and Sub-Category]])-1)</f>
        <v>music</v>
      </c>
      <c r="R1892" t="str">
        <f>RIGHT(Table1[[#This Row],[Category and Sub-Category]],LEN(Table1[[#This Row],[Category and Sub-Category]])-FIND("/",Table1[[#This Row],[Category and Sub-Category]]))</f>
        <v>indie rock</v>
      </c>
      <c r="S1892" s="13">
        <f>(((Table1[[#This Row],[launched_at]]/60)/60)/24)+DATE(1970,1,1)</f>
        <v>41228.786203703705</v>
      </c>
      <c r="T1892" s="13">
        <f>(((Table1[[#This Row],[deadline]]/60)/60)/24)+DATE(1970,1,1)</f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Table1[[#This Row],[pledged]]/Table1[[#This Row],[goal]]</f>
        <v>1.0555000000000001</v>
      </c>
      <c r="P1893" s="8">
        <f>IFERROR(Table1[[#This Row],[pledged]]/Table1[[#This Row],[backers_count]],0)</f>
        <v>87.958333333333329</v>
      </c>
      <c r="Q1893" t="str">
        <f>LEFT(Table1[[#This Row],[Category and Sub-Category]],FIND("/",Table1[[#This Row],[Category and Sub-Category]])-1)</f>
        <v>music</v>
      </c>
      <c r="R1893" t="str">
        <f>RIGHT(Table1[[#This Row],[Category and Sub-Category]],LEN(Table1[[#This Row],[Category and Sub-Category]])-FIND("/",Table1[[#This Row],[Category and Sub-Category]]))</f>
        <v>indie rock</v>
      </c>
      <c r="S1893" s="13">
        <f>(((Table1[[#This Row],[launched_at]]/60)/60)/24)+DATE(1970,1,1)</f>
        <v>40335.798078703701</v>
      </c>
      <c r="T1893" s="13">
        <f>(((Table1[[#This Row],[deadline]]/60)/60)/24)+DATE(1970,1,1)</f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Table1[[#This Row],[pledged]]/Table1[[#This Row],[goal]]</f>
        <v>1.3660000000000001</v>
      </c>
      <c r="P1894" s="8">
        <f>IFERROR(Table1[[#This Row],[pledged]]/Table1[[#This Row],[backers_count]],0)</f>
        <v>26.26923076923077</v>
      </c>
      <c r="Q1894" t="str">
        <f>LEFT(Table1[[#This Row],[Category and Sub-Category]],FIND("/",Table1[[#This Row],[Category and Sub-Category]])-1)</f>
        <v>music</v>
      </c>
      <c r="R1894" t="str">
        <f>RIGHT(Table1[[#This Row],[Category and Sub-Category]],LEN(Table1[[#This Row],[Category and Sub-Category]])-FIND("/",Table1[[#This Row],[Category and Sub-Category]]))</f>
        <v>indie rock</v>
      </c>
      <c r="S1894" s="13">
        <f>(((Table1[[#This Row],[launched_at]]/60)/60)/24)+DATE(1970,1,1)</f>
        <v>40671.637511574074</v>
      </c>
      <c r="T1894" s="13">
        <f>(((Table1[[#This Row],[deadline]]/60)/60)/24)+DATE(1970,1,1)</f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Table1[[#This Row],[pledged]]/Table1[[#This Row],[goal]]</f>
        <v>1.04</v>
      </c>
      <c r="P1895" s="8">
        <f>IFERROR(Table1[[#This Row],[pledged]]/Table1[[#This Row],[backers_count]],0)</f>
        <v>57.777777777777779</v>
      </c>
      <c r="Q1895" t="str">
        <f>LEFT(Table1[[#This Row],[Category and Sub-Category]],FIND("/",Table1[[#This Row],[Category and Sub-Category]])-1)</f>
        <v>music</v>
      </c>
      <c r="R1895" t="str">
        <f>RIGHT(Table1[[#This Row],[Category and Sub-Category]],LEN(Table1[[#This Row],[Category and Sub-Category]])-FIND("/",Table1[[#This Row],[Category and Sub-Category]]))</f>
        <v>indie rock</v>
      </c>
      <c r="S1895" s="13">
        <f>(((Table1[[#This Row],[launched_at]]/60)/60)/24)+DATE(1970,1,1)</f>
        <v>40632.94195601852</v>
      </c>
      <c r="T1895" s="13">
        <f>(((Table1[[#This Row],[deadline]]/60)/60)/24)+DATE(1970,1,1)</f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Table1[[#This Row],[pledged]]/Table1[[#This Row],[goal]]</f>
        <v>1.145</v>
      </c>
      <c r="P1896" s="8">
        <f>IFERROR(Table1[[#This Row],[pledged]]/Table1[[#This Row],[backers_count]],0)</f>
        <v>57.25</v>
      </c>
      <c r="Q1896" t="str">
        <f>LEFT(Table1[[#This Row],[Category and Sub-Category]],FIND("/",Table1[[#This Row],[Category and Sub-Category]])-1)</f>
        <v>music</v>
      </c>
      <c r="R1896" t="str">
        <f>RIGHT(Table1[[#This Row],[Category and Sub-Category]],LEN(Table1[[#This Row],[Category and Sub-Category]])-FIND("/",Table1[[#This Row],[Category and Sub-Category]]))</f>
        <v>indie rock</v>
      </c>
      <c r="S1896" s="13">
        <f>(((Table1[[#This Row],[launched_at]]/60)/60)/24)+DATE(1970,1,1)</f>
        <v>40920.904895833337</v>
      </c>
      <c r="T1896" s="13">
        <f>(((Table1[[#This Row],[deadline]]/60)/60)/24)+DATE(1970,1,1)</f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Table1[[#This Row],[pledged]]/Table1[[#This Row],[goal]]</f>
        <v>1.0171957671957672</v>
      </c>
      <c r="P1897" s="8">
        <f>IFERROR(Table1[[#This Row],[pledged]]/Table1[[#This Row],[backers_count]],0)</f>
        <v>196.34042553191489</v>
      </c>
      <c r="Q1897" t="str">
        <f>LEFT(Table1[[#This Row],[Category and Sub-Category]],FIND("/",Table1[[#This Row],[Category and Sub-Category]])-1)</f>
        <v>music</v>
      </c>
      <c r="R1897" t="str">
        <f>RIGHT(Table1[[#This Row],[Category and Sub-Category]],LEN(Table1[[#This Row],[Category and Sub-Category]])-FIND("/",Table1[[#This Row],[Category and Sub-Category]]))</f>
        <v>indie rock</v>
      </c>
      <c r="S1897" s="13">
        <f>(((Table1[[#This Row],[launched_at]]/60)/60)/24)+DATE(1970,1,1)</f>
        <v>42267.746782407412</v>
      </c>
      <c r="T1897" s="13">
        <f>(((Table1[[#This Row],[deadline]]/60)/60)/24)+DATE(1970,1,1)</f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Table1[[#This Row],[pledged]]/Table1[[#This Row],[goal]]</f>
        <v>1.2394678492239468</v>
      </c>
      <c r="P1898" s="8">
        <f>IFERROR(Table1[[#This Row],[pledged]]/Table1[[#This Row],[backers_count]],0)</f>
        <v>43</v>
      </c>
      <c r="Q1898" t="str">
        <f>LEFT(Table1[[#This Row],[Category and Sub-Category]],FIND("/",Table1[[#This Row],[Category and Sub-Category]])-1)</f>
        <v>music</v>
      </c>
      <c r="R1898" t="str">
        <f>RIGHT(Table1[[#This Row],[Category and Sub-Category]],LEN(Table1[[#This Row],[Category and Sub-Category]])-FIND("/",Table1[[#This Row],[Category and Sub-Category]]))</f>
        <v>indie rock</v>
      </c>
      <c r="S1898" s="13">
        <f>(((Table1[[#This Row],[launched_at]]/60)/60)/24)+DATE(1970,1,1)</f>
        <v>40981.710243055553</v>
      </c>
      <c r="T1898" s="13">
        <f>(((Table1[[#This Row],[deadline]]/60)/60)/24)+DATE(1970,1,1)</f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Table1[[#This Row],[pledged]]/Table1[[#This Row],[goal]]</f>
        <v>1.0245669291338582</v>
      </c>
      <c r="P1899" s="8">
        <f>IFERROR(Table1[[#This Row],[pledged]]/Table1[[#This Row],[backers_count]],0)</f>
        <v>35.551912568306008</v>
      </c>
      <c r="Q1899" t="str">
        <f>LEFT(Table1[[#This Row],[Category and Sub-Category]],FIND("/",Table1[[#This Row],[Category and Sub-Category]])-1)</f>
        <v>music</v>
      </c>
      <c r="R1899" t="str">
        <f>RIGHT(Table1[[#This Row],[Category and Sub-Category]],LEN(Table1[[#This Row],[Category and Sub-Category]])-FIND("/",Table1[[#This Row],[Category and Sub-Category]]))</f>
        <v>indie rock</v>
      </c>
      <c r="S1899" s="13">
        <f>(((Table1[[#This Row],[launched_at]]/60)/60)/24)+DATE(1970,1,1)</f>
        <v>41680.583402777782</v>
      </c>
      <c r="T1899" s="13">
        <f>(((Table1[[#This Row],[deadline]]/60)/60)/24)+DATE(1970,1,1)</f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Table1[[#This Row],[pledged]]/Table1[[#This Row],[goal]]</f>
        <v>1.4450000000000001</v>
      </c>
      <c r="P1900" s="8">
        <f>IFERROR(Table1[[#This Row],[pledged]]/Table1[[#This Row],[backers_count]],0)</f>
        <v>68.80952380952381</v>
      </c>
      <c r="Q1900" t="str">
        <f>LEFT(Table1[[#This Row],[Category and Sub-Category]],FIND("/",Table1[[#This Row],[Category and Sub-Category]])-1)</f>
        <v>music</v>
      </c>
      <c r="R1900" t="str">
        <f>RIGHT(Table1[[#This Row],[Category and Sub-Category]],LEN(Table1[[#This Row],[Category and Sub-Category]])-FIND("/",Table1[[#This Row],[Category and Sub-Category]]))</f>
        <v>indie rock</v>
      </c>
      <c r="S1900" s="13">
        <f>(((Table1[[#This Row],[launched_at]]/60)/60)/24)+DATE(1970,1,1)</f>
        <v>42366.192974537036</v>
      </c>
      <c r="T1900" s="13">
        <f>(((Table1[[#This Row],[deadline]]/60)/60)/24)+DATE(1970,1,1)</f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Table1[[#This Row],[pledged]]/Table1[[#This Row],[goal]]</f>
        <v>1.3333333333333333</v>
      </c>
      <c r="P1901" s="8">
        <f>IFERROR(Table1[[#This Row],[pledged]]/Table1[[#This Row],[backers_count]],0)</f>
        <v>28.571428571428573</v>
      </c>
      <c r="Q1901" t="str">
        <f>LEFT(Table1[[#This Row],[Category and Sub-Category]],FIND("/",Table1[[#This Row],[Category and Sub-Category]])-1)</f>
        <v>music</v>
      </c>
      <c r="R1901" t="str">
        <f>RIGHT(Table1[[#This Row],[Category and Sub-Category]],LEN(Table1[[#This Row],[Category and Sub-Category]])-FIND("/",Table1[[#This Row],[Category and Sub-Category]]))</f>
        <v>indie rock</v>
      </c>
      <c r="S1901" s="13">
        <f>(((Table1[[#This Row],[launched_at]]/60)/60)/24)+DATE(1970,1,1)</f>
        <v>42058.941736111112</v>
      </c>
      <c r="T1901" s="13">
        <f>(((Table1[[#This Row],[deadline]]/60)/60)/24)+DATE(1970,1,1)</f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Table1[[#This Row],[pledged]]/Table1[[#This Row],[goal]]</f>
        <v>1.0936440000000001</v>
      </c>
      <c r="P1902" s="8">
        <f>IFERROR(Table1[[#This Row],[pledged]]/Table1[[#This Row],[backers_count]],0)</f>
        <v>50.631666666666668</v>
      </c>
      <c r="Q1902" t="str">
        <f>LEFT(Table1[[#This Row],[Category and Sub-Category]],FIND("/",Table1[[#This Row],[Category and Sub-Category]])-1)</f>
        <v>music</v>
      </c>
      <c r="R1902" t="str">
        <f>RIGHT(Table1[[#This Row],[Category and Sub-Category]],LEN(Table1[[#This Row],[Category and Sub-Category]])-FIND("/",Table1[[#This Row],[Category and Sub-Category]]))</f>
        <v>indie rock</v>
      </c>
      <c r="S1902" s="13">
        <f>(((Table1[[#This Row],[launched_at]]/60)/60)/24)+DATE(1970,1,1)</f>
        <v>41160.871886574074</v>
      </c>
      <c r="T1902" s="13">
        <f>(((Table1[[#This Row],[deadline]]/60)/60)/24)+DATE(1970,1,1)</f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Table1[[#This Row],[pledged]]/Table1[[#This Row],[goal]]</f>
        <v>2.696969696969697E-2</v>
      </c>
      <c r="P1903" s="8">
        <f>IFERROR(Table1[[#This Row],[pledged]]/Table1[[#This Row],[backers_count]],0)</f>
        <v>106.8</v>
      </c>
      <c r="Q1903" t="str">
        <f>LEFT(Table1[[#This Row],[Category and Sub-Category]],FIND("/",Table1[[#This Row],[Category and Sub-Category]])-1)</f>
        <v>technology</v>
      </c>
      <c r="R1903" t="str">
        <f>RIGHT(Table1[[#This Row],[Category and Sub-Category]],LEN(Table1[[#This Row],[Category and Sub-Category]])-FIND("/",Table1[[#This Row],[Category and Sub-Category]]))</f>
        <v>gadgets</v>
      </c>
      <c r="S1903" s="13">
        <f>(((Table1[[#This Row],[launched_at]]/60)/60)/24)+DATE(1970,1,1)</f>
        <v>42116.54315972222</v>
      </c>
      <c r="T1903" s="13">
        <f>(((Table1[[#This Row],[deadline]]/60)/60)/24)+DATE(1970,1,1)</f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Table1[[#This Row],[pledged]]/Table1[[#This Row],[goal]]</f>
        <v>1.2E-2</v>
      </c>
      <c r="P1904" s="8">
        <f>IFERROR(Table1[[#This Row],[pledged]]/Table1[[#This Row],[backers_count]],0)</f>
        <v>4</v>
      </c>
      <c r="Q1904" t="str">
        <f>LEFT(Table1[[#This Row],[Category and Sub-Category]],FIND("/",Table1[[#This Row],[Category and Sub-Category]])-1)</f>
        <v>technology</v>
      </c>
      <c r="R1904" t="str">
        <f>RIGHT(Table1[[#This Row],[Category and Sub-Category]],LEN(Table1[[#This Row],[Category and Sub-Category]])-FIND("/",Table1[[#This Row],[Category and Sub-Category]]))</f>
        <v>gadgets</v>
      </c>
      <c r="S1904" s="13">
        <f>(((Table1[[#This Row],[launched_at]]/60)/60)/24)+DATE(1970,1,1)</f>
        <v>42037.789895833332</v>
      </c>
      <c r="T1904" s="13">
        <f>(((Table1[[#This Row],[deadline]]/60)/60)/24)+DATE(1970,1,1)</f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Table1[[#This Row],[pledged]]/Table1[[#This Row],[goal]]</f>
        <v>0.46600000000000003</v>
      </c>
      <c r="P1905" s="8">
        <f>IFERROR(Table1[[#This Row],[pledged]]/Table1[[#This Row],[backers_count]],0)</f>
        <v>34.097560975609753</v>
      </c>
      <c r="Q1905" t="str">
        <f>LEFT(Table1[[#This Row],[Category and Sub-Category]],FIND("/",Table1[[#This Row],[Category and Sub-Category]])-1)</f>
        <v>technology</v>
      </c>
      <c r="R1905" t="str">
        <f>RIGHT(Table1[[#This Row],[Category and Sub-Category]],LEN(Table1[[#This Row],[Category and Sub-Category]])-FIND("/",Table1[[#This Row],[Category and Sub-Category]]))</f>
        <v>gadgets</v>
      </c>
      <c r="S1905" s="13">
        <f>(((Table1[[#This Row],[launched_at]]/60)/60)/24)+DATE(1970,1,1)</f>
        <v>42702.770729166667</v>
      </c>
      <c r="T1905" s="13">
        <f>(((Table1[[#This Row],[deadline]]/60)/60)/24)+DATE(1970,1,1)</f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Table1[[#This Row],[pledged]]/Table1[[#This Row],[goal]]</f>
        <v>1E-3</v>
      </c>
      <c r="P1906" s="8">
        <f>IFERROR(Table1[[#This Row],[pledged]]/Table1[[#This Row],[backers_count]],0)</f>
        <v>25</v>
      </c>
      <c r="Q1906" t="str">
        <f>LEFT(Table1[[#This Row],[Category and Sub-Category]],FIND("/",Table1[[#This Row],[Category and Sub-Category]])-1)</f>
        <v>technology</v>
      </c>
      <c r="R1906" t="str">
        <f>RIGHT(Table1[[#This Row],[Category and Sub-Category]],LEN(Table1[[#This Row],[Category and Sub-Category]])-FIND("/",Table1[[#This Row],[Category and Sub-Category]]))</f>
        <v>gadgets</v>
      </c>
      <c r="S1906" s="13">
        <f>(((Table1[[#This Row],[launched_at]]/60)/60)/24)+DATE(1970,1,1)</f>
        <v>42326.685428240744</v>
      </c>
      <c r="T1906" s="13">
        <f>(((Table1[[#This Row],[deadline]]/60)/60)/24)+DATE(1970,1,1)</f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Table1[[#This Row],[pledged]]/Table1[[#This Row],[goal]]</f>
        <v>1.6800000000000001E-3</v>
      </c>
      <c r="P1907" s="8">
        <f>IFERROR(Table1[[#This Row],[pledged]]/Table1[[#This Row],[backers_count]],0)</f>
        <v>10.5</v>
      </c>
      <c r="Q1907" t="str">
        <f>LEFT(Table1[[#This Row],[Category and Sub-Category]],FIND("/",Table1[[#This Row],[Category and Sub-Category]])-1)</f>
        <v>technology</v>
      </c>
      <c r="R1907" t="str">
        <f>RIGHT(Table1[[#This Row],[Category and Sub-Category]],LEN(Table1[[#This Row],[Category and Sub-Category]])-FIND("/",Table1[[#This Row],[Category and Sub-Category]]))</f>
        <v>gadgets</v>
      </c>
      <c r="S1907" s="13">
        <f>(((Table1[[#This Row],[launched_at]]/60)/60)/24)+DATE(1970,1,1)</f>
        <v>41859.925856481481</v>
      </c>
      <c r="T1907" s="13">
        <f>(((Table1[[#This Row],[deadline]]/60)/60)/24)+DATE(1970,1,1)</f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Table1[[#This Row],[pledged]]/Table1[[#This Row],[goal]]</f>
        <v>0.42759999999999998</v>
      </c>
      <c r="P1908" s="8">
        <f>IFERROR(Table1[[#This Row],[pledged]]/Table1[[#This Row],[backers_count]],0)</f>
        <v>215.95959595959596</v>
      </c>
      <c r="Q1908" t="str">
        <f>LEFT(Table1[[#This Row],[Category and Sub-Category]],FIND("/",Table1[[#This Row],[Category and Sub-Category]])-1)</f>
        <v>technology</v>
      </c>
      <c r="R1908" t="str">
        <f>RIGHT(Table1[[#This Row],[Category and Sub-Category]],LEN(Table1[[#This Row],[Category and Sub-Category]])-FIND("/",Table1[[#This Row],[Category and Sub-Category]]))</f>
        <v>gadgets</v>
      </c>
      <c r="S1908" s="13">
        <f>(((Table1[[#This Row],[launched_at]]/60)/60)/24)+DATE(1970,1,1)</f>
        <v>42514.671099537038</v>
      </c>
      <c r="T1908" s="13">
        <f>(((Table1[[#This Row],[deadline]]/60)/60)/24)+DATE(1970,1,1)</f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Table1[[#This Row],[pledged]]/Table1[[#This Row],[goal]]</f>
        <v>2.8333333333333335E-3</v>
      </c>
      <c r="P1909" s="8">
        <f>IFERROR(Table1[[#This Row],[pledged]]/Table1[[#This Row],[backers_count]],0)</f>
        <v>21.25</v>
      </c>
      <c r="Q1909" t="str">
        <f>LEFT(Table1[[#This Row],[Category and Sub-Category]],FIND("/",Table1[[#This Row],[Category and Sub-Category]])-1)</f>
        <v>technology</v>
      </c>
      <c r="R1909" t="str">
        <f>RIGHT(Table1[[#This Row],[Category and Sub-Category]],LEN(Table1[[#This Row],[Category and Sub-Category]])-FIND("/",Table1[[#This Row],[Category and Sub-Category]]))</f>
        <v>gadgets</v>
      </c>
      <c r="S1909" s="13">
        <f>(((Table1[[#This Row],[launched_at]]/60)/60)/24)+DATE(1970,1,1)</f>
        <v>41767.587094907409</v>
      </c>
      <c r="T1909" s="13">
        <f>(((Table1[[#This Row],[deadline]]/60)/60)/24)+DATE(1970,1,1)</f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Table1[[#This Row],[pledged]]/Table1[[#This Row],[goal]]</f>
        <v>1.7319999999999999E-2</v>
      </c>
      <c r="P1910" s="8">
        <f>IFERROR(Table1[[#This Row],[pledged]]/Table1[[#This Row],[backers_count]],0)</f>
        <v>108.25</v>
      </c>
      <c r="Q1910" t="str">
        <f>LEFT(Table1[[#This Row],[Category and Sub-Category]],FIND("/",Table1[[#This Row],[Category and Sub-Category]])-1)</f>
        <v>technology</v>
      </c>
      <c r="R1910" t="str">
        <f>RIGHT(Table1[[#This Row],[Category and Sub-Category]],LEN(Table1[[#This Row],[Category and Sub-Category]])-FIND("/",Table1[[#This Row],[Category and Sub-Category]]))</f>
        <v>gadgets</v>
      </c>
      <c r="S1910" s="13">
        <f>(((Table1[[#This Row],[launched_at]]/60)/60)/24)+DATE(1970,1,1)</f>
        <v>42703.917824074073</v>
      </c>
      <c r="T1910" s="13">
        <f>(((Table1[[#This Row],[deadline]]/60)/60)/24)+DATE(1970,1,1)</f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Table1[[#This Row],[pledged]]/Table1[[#This Row],[goal]]</f>
        <v>0.14111428571428572</v>
      </c>
      <c r="P1911" s="8">
        <f>IFERROR(Table1[[#This Row],[pledged]]/Table1[[#This Row],[backers_count]],0)</f>
        <v>129.97368421052633</v>
      </c>
      <c r="Q1911" t="str">
        <f>LEFT(Table1[[#This Row],[Category and Sub-Category]],FIND("/",Table1[[#This Row],[Category and Sub-Category]])-1)</f>
        <v>technology</v>
      </c>
      <c r="R1911" t="str">
        <f>RIGHT(Table1[[#This Row],[Category and Sub-Category]],LEN(Table1[[#This Row],[Category and Sub-Category]])-FIND("/",Table1[[#This Row],[Category and Sub-Category]]))</f>
        <v>gadgets</v>
      </c>
      <c r="S1911" s="13">
        <f>(((Table1[[#This Row],[launched_at]]/60)/60)/24)+DATE(1970,1,1)</f>
        <v>41905.429155092592</v>
      </c>
      <c r="T1911" s="13">
        <f>(((Table1[[#This Row],[deadline]]/60)/60)/24)+DATE(1970,1,1)</f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Table1[[#This Row],[pledged]]/Table1[[#This Row],[goal]]</f>
        <v>0.39395294117647056</v>
      </c>
      <c r="P1912" s="8">
        <f>IFERROR(Table1[[#This Row],[pledged]]/Table1[[#This Row],[backers_count]],0)</f>
        <v>117.49473684210527</v>
      </c>
      <c r="Q1912" t="str">
        <f>LEFT(Table1[[#This Row],[Category and Sub-Category]],FIND("/",Table1[[#This Row],[Category and Sub-Category]])-1)</f>
        <v>technology</v>
      </c>
      <c r="R1912" t="str">
        <f>RIGHT(Table1[[#This Row],[Category and Sub-Category]],LEN(Table1[[#This Row],[Category and Sub-Category]])-FIND("/",Table1[[#This Row],[Category and Sub-Category]]))</f>
        <v>gadgets</v>
      </c>
      <c r="S1912" s="13">
        <f>(((Table1[[#This Row],[launched_at]]/60)/60)/24)+DATE(1970,1,1)</f>
        <v>42264.963159722218</v>
      </c>
      <c r="T1912" s="13">
        <f>(((Table1[[#This Row],[deadline]]/60)/60)/24)+DATE(1970,1,1)</f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Table1[[#This Row],[pledged]]/Table1[[#This Row],[goal]]</f>
        <v>2.3529411764705883E-4</v>
      </c>
      <c r="P1913" s="8">
        <f>IFERROR(Table1[[#This Row],[pledged]]/Table1[[#This Row],[backers_count]],0)</f>
        <v>10</v>
      </c>
      <c r="Q1913" t="str">
        <f>LEFT(Table1[[#This Row],[Category and Sub-Category]],FIND("/",Table1[[#This Row],[Category and Sub-Category]])-1)</f>
        <v>technology</v>
      </c>
      <c r="R1913" t="str">
        <f>RIGHT(Table1[[#This Row],[Category and Sub-Category]],LEN(Table1[[#This Row],[Category and Sub-Category]])-FIND("/",Table1[[#This Row],[Category and Sub-Category]]))</f>
        <v>gadgets</v>
      </c>
      <c r="S1913" s="13">
        <f>(((Table1[[#This Row],[launched_at]]/60)/60)/24)+DATE(1970,1,1)</f>
        <v>41830.033958333333</v>
      </c>
      <c r="T1913" s="13">
        <f>(((Table1[[#This Row],[deadline]]/60)/60)/24)+DATE(1970,1,1)</f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Table1[[#This Row],[pledged]]/Table1[[#This Row],[goal]]</f>
        <v>0.59299999999999997</v>
      </c>
      <c r="P1914" s="8">
        <f>IFERROR(Table1[[#This Row],[pledged]]/Table1[[#This Row],[backers_count]],0)</f>
        <v>70.595238095238102</v>
      </c>
      <c r="Q1914" t="str">
        <f>LEFT(Table1[[#This Row],[Category and Sub-Category]],FIND("/",Table1[[#This Row],[Category and Sub-Category]])-1)</f>
        <v>technology</v>
      </c>
      <c r="R1914" t="str">
        <f>RIGHT(Table1[[#This Row],[Category and Sub-Category]],LEN(Table1[[#This Row],[Category and Sub-Category]])-FIND("/",Table1[[#This Row],[Category and Sub-Category]]))</f>
        <v>gadgets</v>
      </c>
      <c r="S1914" s="13">
        <f>(((Table1[[#This Row],[launched_at]]/60)/60)/24)+DATE(1970,1,1)</f>
        <v>42129.226388888885</v>
      </c>
      <c r="T1914" s="13">
        <f>(((Table1[[#This Row],[deadline]]/60)/60)/24)+DATE(1970,1,1)</f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Table1[[#This Row],[pledged]]/Table1[[#This Row],[goal]]</f>
        <v>1.3270833333333334E-2</v>
      </c>
      <c r="P1915" s="8">
        <f>IFERROR(Table1[[#This Row],[pledged]]/Table1[[#This Row],[backers_count]],0)</f>
        <v>24.5</v>
      </c>
      <c r="Q1915" t="str">
        <f>LEFT(Table1[[#This Row],[Category and Sub-Category]],FIND("/",Table1[[#This Row],[Category and Sub-Category]])-1)</f>
        <v>technology</v>
      </c>
      <c r="R1915" t="str">
        <f>RIGHT(Table1[[#This Row],[Category and Sub-Category]],LEN(Table1[[#This Row],[Category and Sub-Category]])-FIND("/",Table1[[#This Row],[Category and Sub-Category]]))</f>
        <v>gadgets</v>
      </c>
      <c r="S1915" s="13">
        <f>(((Table1[[#This Row],[launched_at]]/60)/60)/24)+DATE(1970,1,1)</f>
        <v>41890.511319444442</v>
      </c>
      <c r="T1915" s="13">
        <f>(((Table1[[#This Row],[deadline]]/60)/60)/24)+DATE(1970,1,1)</f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Table1[[#This Row],[pledged]]/Table1[[#This Row],[goal]]</f>
        <v>9.0090090090090086E-2</v>
      </c>
      <c r="P1916" s="8">
        <f>IFERROR(Table1[[#This Row],[pledged]]/Table1[[#This Row],[backers_count]],0)</f>
        <v>30</v>
      </c>
      <c r="Q1916" t="str">
        <f>LEFT(Table1[[#This Row],[Category and Sub-Category]],FIND("/",Table1[[#This Row],[Category and Sub-Category]])-1)</f>
        <v>technology</v>
      </c>
      <c r="R1916" t="str">
        <f>RIGHT(Table1[[#This Row],[Category and Sub-Category]],LEN(Table1[[#This Row],[Category and Sub-Category]])-FIND("/",Table1[[#This Row],[Category and Sub-Category]]))</f>
        <v>gadgets</v>
      </c>
      <c r="S1916" s="13">
        <f>(((Table1[[#This Row],[launched_at]]/60)/60)/24)+DATE(1970,1,1)</f>
        <v>41929.174456018518</v>
      </c>
      <c r="T1916" s="13">
        <f>(((Table1[[#This Row],[deadline]]/60)/60)/24)+DATE(1970,1,1)</f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Table1[[#This Row],[pledged]]/Table1[[#This Row],[goal]]</f>
        <v>1.6E-2</v>
      </c>
      <c r="P1917" s="8">
        <f>IFERROR(Table1[[#This Row],[pledged]]/Table1[[#This Row],[backers_count]],0)</f>
        <v>2</v>
      </c>
      <c r="Q1917" t="str">
        <f>LEFT(Table1[[#This Row],[Category and Sub-Category]],FIND("/",Table1[[#This Row],[Category and Sub-Category]])-1)</f>
        <v>technology</v>
      </c>
      <c r="R1917" t="str">
        <f>RIGHT(Table1[[#This Row],[Category and Sub-Category]],LEN(Table1[[#This Row],[Category and Sub-Category]])-FIND("/",Table1[[#This Row],[Category and Sub-Category]]))</f>
        <v>gadgets</v>
      </c>
      <c r="S1917" s="13">
        <f>(((Table1[[#This Row],[launched_at]]/60)/60)/24)+DATE(1970,1,1)</f>
        <v>41864.04886574074</v>
      </c>
      <c r="T1917" s="13">
        <f>(((Table1[[#This Row],[deadline]]/60)/60)/24)+DATE(1970,1,1)</f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Table1[[#This Row],[pledged]]/Table1[[#This Row],[goal]]</f>
        <v>5.1000000000000004E-3</v>
      </c>
      <c r="P1918" s="8">
        <f>IFERROR(Table1[[#This Row],[pledged]]/Table1[[#This Row],[backers_count]],0)</f>
        <v>17</v>
      </c>
      <c r="Q1918" t="str">
        <f>LEFT(Table1[[#This Row],[Category and Sub-Category]],FIND("/",Table1[[#This Row],[Category and Sub-Category]])-1)</f>
        <v>technology</v>
      </c>
      <c r="R1918" t="str">
        <f>RIGHT(Table1[[#This Row],[Category and Sub-Category]],LEN(Table1[[#This Row],[Category and Sub-Category]])-FIND("/",Table1[[#This Row],[Category and Sub-Category]]))</f>
        <v>gadgets</v>
      </c>
      <c r="S1918" s="13">
        <f>(((Table1[[#This Row],[launched_at]]/60)/60)/24)+DATE(1970,1,1)</f>
        <v>42656.717303240745</v>
      </c>
      <c r="T1918" s="13">
        <f>(((Table1[[#This Row],[deadline]]/60)/60)/24)+DATE(1970,1,1)</f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Table1[[#This Row],[pledged]]/Table1[[#This Row],[goal]]</f>
        <v>0.52570512820512816</v>
      </c>
      <c r="P1919" s="8">
        <f>IFERROR(Table1[[#This Row],[pledged]]/Table1[[#This Row],[backers_count]],0)</f>
        <v>2928.9285714285716</v>
      </c>
      <c r="Q1919" t="str">
        <f>LEFT(Table1[[#This Row],[Category and Sub-Category]],FIND("/",Table1[[#This Row],[Category and Sub-Category]])-1)</f>
        <v>technology</v>
      </c>
      <c r="R1919" t="str">
        <f>RIGHT(Table1[[#This Row],[Category and Sub-Category]],LEN(Table1[[#This Row],[Category and Sub-Category]])-FIND("/",Table1[[#This Row],[Category and Sub-Category]]))</f>
        <v>gadgets</v>
      </c>
      <c r="S1919" s="13">
        <f>(((Table1[[#This Row],[launched_at]]/60)/60)/24)+DATE(1970,1,1)</f>
        <v>42746.270057870366</v>
      </c>
      <c r="T1919" s="13">
        <f>(((Table1[[#This Row],[deadline]]/60)/60)/24)+DATE(1970,1,1)</f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Table1[[#This Row],[pledged]]/Table1[[#This Row],[goal]]</f>
        <v>1.04E-2</v>
      </c>
      <c r="P1920" s="8">
        <f>IFERROR(Table1[[#This Row],[pledged]]/Table1[[#This Row],[backers_count]],0)</f>
        <v>28.888888888888889</v>
      </c>
      <c r="Q1920" t="str">
        <f>LEFT(Table1[[#This Row],[Category and Sub-Category]],FIND("/",Table1[[#This Row],[Category and Sub-Category]])-1)</f>
        <v>technology</v>
      </c>
      <c r="R1920" t="str">
        <f>RIGHT(Table1[[#This Row],[Category and Sub-Category]],LEN(Table1[[#This Row],[Category and Sub-Category]])-FIND("/",Table1[[#This Row],[Category and Sub-Category]]))</f>
        <v>gadgets</v>
      </c>
      <c r="S1920" s="13">
        <f>(((Table1[[#This Row],[launched_at]]/60)/60)/24)+DATE(1970,1,1)</f>
        <v>41828.789942129632</v>
      </c>
      <c r="T1920" s="13">
        <f>(((Table1[[#This Row],[deadline]]/60)/60)/24)+DATE(1970,1,1)</f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Table1[[#This Row],[pledged]]/Table1[[#This Row],[goal]]</f>
        <v>0.47399999999999998</v>
      </c>
      <c r="P1921" s="8">
        <f>IFERROR(Table1[[#This Row],[pledged]]/Table1[[#This Row],[backers_count]],0)</f>
        <v>29.625</v>
      </c>
      <c r="Q1921" t="str">
        <f>LEFT(Table1[[#This Row],[Category and Sub-Category]],FIND("/",Table1[[#This Row],[Category and Sub-Category]])-1)</f>
        <v>technology</v>
      </c>
      <c r="R1921" t="str">
        <f>RIGHT(Table1[[#This Row],[Category and Sub-Category]],LEN(Table1[[#This Row],[Category and Sub-Category]])-FIND("/",Table1[[#This Row],[Category and Sub-Category]]))</f>
        <v>gadgets</v>
      </c>
      <c r="S1921" s="13">
        <f>(((Table1[[#This Row],[launched_at]]/60)/60)/24)+DATE(1970,1,1)</f>
        <v>42113.875567129624</v>
      </c>
      <c r="T1921" s="13">
        <f>(((Table1[[#This Row],[deadline]]/60)/60)/24)+DATE(1970,1,1)</f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Table1[[#This Row],[pledged]]/Table1[[#This Row],[goal]]</f>
        <v>0.43030000000000002</v>
      </c>
      <c r="P1922" s="8">
        <f>IFERROR(Table1[[#This Row],[pledged]]/Table1[[#This Row],[backers_count]],0)</f>
        <v>40.980952380952381</v>
      </c>
      <c r="Q1922" t="str">
        <f>LEFT(Table1[[#This Row],[Category and Sub-Category]],FIND("/",Table1[[#This Row],[Category and Sub-Category]])-1)</f>
        <v>technology</v>
      </c>
      <c r="R1922" t="str">
        <f>RIGHT(Table1[[#This Row],[Category and Sub-Category]],LEN(Table1[[#This Row],[Category and Sub-Category]])-FIND("/",Table1[[#This Row],[Category and Sub-Category]]))</f>
        <v>gadgets</v>
      </c>
      <c r="S1922" s="13">
        <f>(((Table1[[#This Row],[launched_at]]/60)/60)/24)+DATE(1970,1,1)</f>
        <v>42270.875706018516</v>
      </c>
      <c r="T1922" s="13">
        <f>(((Table1[[#This Row],[deadline]]/60)/60)/24)+DATE(1970,1,1)</f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Table1[[#This Row],[pledged]]/Table1[[#This Row],[goal]]</f>
        <v>1.3680000000000001</v>
      </c>
      <c r="P1923" s="8">
        <f>IFERROR(Table1[[#This Row],[pledged]]/Table1[[#This Row],[backers_count]],0)</f>
        <v>54</v>
      </c>
      <c r="Q1923" t="str">
        <f>LEFT(Table1[[#This Row],[Category and Sub-Category]],FIND("/",Table1[[#This Row],[Category and Sub-Category]])-1)</f>
        <v>music</v>
      </c>
      <c r="R1923" t="str">
        <f>RIGHT(Table1[[#This Row],[Category and Sub-Category]],LEN(Table1[[#This Row],[Category and Sub-Category]])-FIND("/",Table1[[#This Row],[Category and Sub-Category]]))</f>
        <v>indie rock</v>
      </c>
      <c r="S1923" s="13">
        <f>(((Table1[[#This Row],[launched_at]]/60)/60)/24)+DATE(1970,1,1)</f>
        <v>41074.221562500003</v>
      </c>
      <c r="T1923" s="13">
        <f>(((Table1[[#This Row],[deadline]]/60)/60)/24)+DATE(1970,1,1)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Table1[[#This Row],[pledged]]/Table1[[#This Row],[goal]]</f>
        <v>1.1555</v>
      </c>
      <c r="P1924" s="8">
        <f>IFERROR(Table1[[#This Row],[pledged]]/Table1[[#This Row],[backers_count]],0)</f>
        <v>36.109375</v>
      </c>
      <c r="Q1924" t="str">
        <f>LEFT(Table1[[#This Row],[Category and Sub-Category]],FIND("/",Table1[[#This Row],[Category and Sub-Category]])-1)</f>
        <v>music</v>
      </c>
      <c r="R1924" t="str">
        <f>RIGHT(Table1[[#This Row],[Category and Sub-Category]],LEN(Table1[[#This Row],[Category and Sub-Category]])-FIND("/",Table1[[#This Row],[Category and Sub-Category]]))</f>
        <v>indie rock</v>
      </c>
      <c r="S1924" s="13">
        <f>(((Table1[[#This Row],[launched_at]]/60)/60)/24)+DATE(1970,1,1)</f>
        <v>41590.255868055552</v>
      </c>
      <c r="T1924" s="13">
        <f>(((Table1[[#This Row],[deadline]]/60)/60)/24)+DATE(1970,1,1)</f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Table1[[#This Row],[pledged]]/Table1[[#This Row],[goal]]</f>
        <v>2.4079999999999999</v>
      </c>
      <c r="P1925" s="8">
        <f>IFERROR(Table1[[#This Row],[pledged]]/Table1[[#This Row],[backers_count]],0)</f>
        <v>23.153846153846153</v>
      </c>
      <c r="Q1925" t="str">
        <f>LEFT(Table1[[#This Row],[Category and Sub-Category]],FIND("/",Table1[[#This Row],[Category and Sub-Category]])-1)</f>
        <v>music</v>
      </c>
      <c r="R1925" t="str">
        <f>RIGHT(Table1[[#This Row],[Category and Sub-Category]],LEN(Table1[[#This Row],[Category and Sub-Category]])-FIND("/",Table1[[#This Row],[Category and Sub-Category]]))</f>
        <v>indie rock</v>
      </c>
      <c r="S1925" s="13">
        <f>(((Table1[[#This Row],[launched_at]]/60)/60)/24)+DATE(1970,1,1)</f>
        <v>40772.848749999997</v>
      </c>
      <c r="T1925" s="13">
        <f>(((Table1[[#This Row],[deadline]]/60)/60)/24)+DATE(1970,1,1)</f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Table1[[#This Row],[pledged]]/Table1[[#This Row],[goal]]</f>
        <v>1.1439999999999999</v>
      </c>
      <c r="P1926" s="8">
        <f>IFERROR(Table1[[#This Row],[pledged]]/Table1[[#This Row],[backers_count]],0)</f>
        <v>104</v>
      </c>
      <c r="Q1926" t="str">
        <f>LEFT(Table1[[#This Row],[Category and Sub-Category]],FIND("/",Table1[[#This Row],[Category and Sub-Category]])-1)</f>
        <v>music</v>
      </c>
      <c r="R1926" t="str">
        <f>RIGHT(Table1[[#This Row],[Category and Sub-Category]],LEN(Table1[[#This Row],[Category and Sub-Category]])-FIND("/",Table1[[#This Row],[Category and Sub-Category]]))</f>
        <v>indie rock</v>
      </c>
      <c r="S1926" s="13">
        <f>(((Table1[[#This Row],[launched_at]]/60)/60)/24)+DATE(1970,1,1)</f>
        <v>41626.761053240742</v>
      </c>
      <c r="T1926" s="13">
        <f>(((Table1[[#This Row],[deadline]]/60)/60)/24)+DATE(1970,1,1)</f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Table1[[#This Row],[pledged]]/Table1[[#This Row],[goal]]</f>
        <v>1.1033333333333333</v>
      </c>
      <c r="P1927" s="8">
        <f>IFERROR(Table1[[#This Row],[pledged]]/Table1[[#This Row],[backers_count]],0)</f>
        <v>31.826923076923077</v>
      </c>
      <c r="Q1927" t="str">
        <f>LEFT(Table1[[#This Row],[Category and Sub-Category]],FIND("/",Table1[[#This Row],[Category and Sub-Category]])-1)</f>
        <v>music</v>
      </c>
      <c r="R1927" t="str">
        <f>RIGHT(Table1[[#This Row],[Category and Sub-Category]],LEN(Table1[[#This Row],[Category and Sub-Category]])-FIND("/",Table1[[#This Row],[Category and Sub-Category]]))</f>
        <v>indie rock</v>
      </c>
      <c r="S1927" s="13">
        <f>(((Table1[[#This Row],[launched_at]]/60)/60)/24)+DATE(1970,1,1)</f>
        <v>41535.90148148148</v>
      </c>
      <c r="T1927" s="13">
        <f>(((Table1[[#This Row],[deadline]]/60)/60)/24)+DATE(1970,1,1)</f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Table1[[#This Row],[pledged]]/Table1[[#This Row],[goal]]</f>
        <v>1.9537933333333333</v>
      </c>
      <c r="P1928" s="8">
        <f>IFERROR(Table1[[#This Row],[pledged]]/Table1[[#This Row],[backers_count]],0)</f>
        <v>27.3896261682243</v>
      </c>
      <c r="Q1928" t="str">
        <f>LEFT(Table1[[#This Row],[Category and Sub-Category]],FIND("/",Table1[[#This Row],[Category and Sub-Category]])-1)</f>
        <v>music</v>
      </c>
      <c r="R1928" t="str">
        <f>RIGHT(Table1[[#This Row],[Category and Sub-Category]],LEN(Table1[[#This Row],[Category and Sub-Category]])-FIND("/",Table1[[#This Row],[Category and Sub-Category]]))</f>
        <v>indie rock</v>
      </c>
      <c r="S1928" s="13">
        <f>(((Table1[[#This Row],[launched_at]]/60)/60)/24)+DATE(1970,1,1)</f>
        <v>40456.954351851848</v>
      </c>
      <c r="T1928" s="13">
        <f>(((Table1[[#This Row],[deadline]]/60)/60)/24)+DATE(1970,1,1)</f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Table1[[#This Row],[pledged]]/Table1[[#This Row],[goal]]</f>
        <v>1.0333333333333334</v>
      </c>
      <c r="P1929" s="8">
        <f>IFERROR(Table1[[#This Row],[pledged]]/Table1[[#This Row],[backers_count]],0)</f>
        <v>56.363636363636367</v>
      </c>
      <c r="Q1929" t="str">
        <f>LEFT(Table1[[#This Row],[Category and Sub-Category]],FIND("/",Table1[[#This Row],[Category and Sub-Category]])-1)</f>
        <v>music</v>
      </c>
      <c r="R1929" t="str">
        <f>RIGHT(Table1[[#This Row],[Category and Sub-Category]],LEN(Table1[[#This Row],[Category and Sub-Category]])-FIND("/",Table1[[#This Row],[Category and Sub-Category]]))</f>
        <v>indie rock</v>
      </c>
      <c r="S1929" s="13">
        <f>(((Table1[[#This Row],[launched_at]]/60)/60)/24)+DATE(1970,1,1)</f>
        <v>40960.861562500002</v>
      </c>
      <c r="T1929" s="13">
        <f>(((Table1[[#This Row],[deadline]]/60)/60)/24)+DATE(1970,1,1)</f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Table1[[#This Row],[pledged]]/Table1[[#This Row],[goal]]</f>
        <v>1.031372549019608</v>
      </c>
      <c r="P1930" s="8">
        <f>IFERROR(Table1[[#This Row],[pledged]]/Table1[[#This Row],[backers_count]],0)</f>
        <v>77.352941176470594</v>
      </c>
      <c r="Q1930" t="str">
        <f>LEFT(Table1[[#This Row],[Category and Sub-Category]],FIND("/",Table1[[#This Row],[Category and Sub-Category]])-1)</f>
        <v>music</v>
      </c>
      <c r="R1930" t="str">
        <f>RIGHT(Table1[[#This Row],[Category and Sub-Category]],LEN(Table1[[#This Row],[Category and Sub-Category]])-FIND("/",Table1[[#This Row],[Category and Sub-Category]]))</f>
        <v>indie rock</v>
      </c>
      <c r="S1930" s="13">
        <f>(((Table1[[#This Row],[launched_at]]/60)/60)/24)+DATE(1970,1,1)</f>
        <v>41371.648078703707</v>
      </c>
      <c r="T1930" s="13">
        <f>(((Table1[[#This Row],[deadline]]/60)/60)/24)+DATE(1970,1,1)</f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Table1[[#This Row],[pledged]]/Table1[[#This Row],[goal]]</f>
        <v>1.003125</v>
      </c>
      <c r="P1931" s="8">
        <f>IFERROR(Table1[[#This Row],[pledged]]/Table1[[#This Row],[backers_count]],0)</f>
        <v>42.8</v>
      </c>
      <c r="Q1931" t="str">
        <f>LEFT(Table1[[#This Row],[Category and Sub-Category]],FIND("/",Table1[[#This Row],[Category and Sub-Category]])-1)</f>
        <v>music</v>
      </c>
      <c r="R1931" t="str">
        <f>RIGHT(Table1[[#This Row],[Category and Sub-Category]],LEN(Table1[[#This Row],[Category and Sub-Category]])-FIND("/",Table1[[#This Row],[Category and Sub-Category]]))</f>
        <v>indie rock</v>
      </c>
      <c r="S1931" s="13">
        <f>(((Table1[[#This Row],[launched_at]]/60)/60)/24)+DATE(1970,1,1)</f>
        <v>40687.021597222221</v>
      </c>
      <c r="T1931" s="13">
        <f>(((Table1[[#This Row],[deadline]]/60)/60)/24)+DATE(1970,1,1)</f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Table1[[#This Row],[pledged]]/Table1[[#This Row],[goal]]</f>
        <v>1.27</v>
      </c>
      <c r="P1932" s="8">
        <f>IFERROR(Table1[[#This Row],[pledged]]/Table1[[#This Row],[backers_count]],0)</f>
        <v>48.846153846153847</v>
      </c>
      <c r="Q1932" t="str">
        <f>LEFT(Table1[[#This Row],[Category and Sub-Category]],FIND("/",Table1[[#This Row],[Category and Sub-Category]])-1)</f>
        <v>music</v>
      </c>
      <c r="R1932" t="str">
        <f>RIGHT(Table1[[#This Row],[Category and Sub-Category]],LEN(Table1[[#This Row],[Category and Sub-Category]])-FIND("/",Table1[[#This Row],[Category and Sub-Category]]))</f>
        <v>indie rock</v>
      </c>
      <c r="S1932" s="13">
        <f>(((Table1[[#This Row],[launched_at]]/60)/60)/24)+DATE(1970,1,1)</f>
        <v>41402.558819444443</v>
      </c>
      <c r="T1932" s="13">
        <f>(((Table1[[#This Row],[deadline]]/60)/60)/24)+DATE(1970,1,1)</f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Table1[[#This Row],[pledged]]/Table1[[#This Row],[goal]]</f>
        <v>1.20601</v>
      </c>
      <c r="P1933" s="8">
        <f>IFERROR(Table1[[#This Row],[pledged]]/Table1[[#This Row],[backers_count]],0)</f>
        <v>48.240400000000001</v>
      </c>
      <c r="Q1933" t="str">
        <f>LEFT(Table1[[#This Row],[Category and Sub-Category]],FIND("/",Table1[[#This Row],[Category and Sub-Category]])-1)</f>
        <v>music</v>
      </c>
      <c r="R1933" t="str">
        <f>RIGHT(Table1[[#This Row],[Category and Sub-Category]],LEN(Table1[[#This Row],[Category and Sub-Category]])-FIND("/",Table1[[#This Row],[Category and Sub-Category]]))</f>
        <v>indie rock</v>
      </c>
      <c r="S1933" s="13">
        <f>(((Table1[[#This Row],[launched_at]]/60)/60)/24)+DATE(1970,1,1)</f>
        <v>41037.892465277779</v>
      </c>
      <c r="T1933" s="13">
        <f>(((Table1[[#This Row],[deadline]]/60)/60)/24)+DATE(1970,1,1)</f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Table1[[#This Row],[pledged]]/Table1[[#This Row],[goal]]</f>
        <v>1.0699047619047619</v>
      </c>
      <c r="P1934" s="8">
        <f>IFERROR(Table1[[#This Row],[pledged]]/Table1[[#This Row],[backers_count]],0)</f>
        <v>70.212500000000006</v>
      </c>
      <c r="Q1934" t="str">
        <f>LEFT(Table1[[#This Row],[Category and Sub-Category]],FIND("/",Table1[[#This Row],[Category and Sub-Category]])-1)</f>
        <v>music</v>
      </c>
      <c r="R1934" t="str">
        <f>RIGHT(Table1[[#This Row],[Category and Sub-Category]],LEN(Table1[[#This Row],[Category and Sub-Category]])-FIND("/",Table1[[#This Row],[Category and Sub-Category]]))</f>
        <v>indie rock</v>
      </c>
      <c r="S1934" s="13">
        <f>(((Table1[[#This Row],[launched_at]]/60)/60)/24)+DATE(1970,1,1)</f>
        <v>40911.809872685182</v>
      </c>
      <c r="T1934" s="13">
        <f>(((Table1[[#This Row],[deadline]]/60)/60)/24)+DATE(1970,1,1)</f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Table1[[#This Row],[pledged]]/Table1[[#This Row],[goal]]</f>
        <v>1.7243333333333333</v>
      </c>
      <c r="P1935" s="8">
        <f>IFERROR(Table1[[#This Row],[pledged]]/Table1[[#This Row],[backers_count]],0)</f>
        <v>94.054545454545448</v>
      </c>
      <c r="Q1935" t="str">
        <f>LEFT(Table1[[#This Row],[Category and Sub-Category]],FIND("/",Table1[[#This Row],[Category and Sub-Category]])-1)</f>
        <v>music</v>
      </c>
      <c r="R1935" t="str">
        <f>RIGHT(Table1[[#This Row],[Category and Sub-Category]],LEN(Table1[[#This Row],[Category and Sub-Category]])-FIND("/",Table1[[#This Row],[Category and Sub-Category]]))</f>
        <v>indie rock</v>
      </c>
      <c r="S1935" s="13">
        <f>(((Table1[[#This Row],[launched_at]]/60)/60)/24)+DATE(1970,1,1)</f>
        <v>41879.130868055552</v>
      </c>
      <c r="T1935" s="13">
        <f>(((Table1[[#This Row],[deadline]]/60)/60)/24)+DATE(1970,1,1)</f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Table1[[#This Row],[pledged]]/Table1[[#This Row],[goal]]</f>
        <v>1.2362</v>
      </c>
      <c r="P1936" s="8">
        <f>IFERROR(Table1[[#This Row],[pledged]]/Table1[[#This Row],[backers_count]],0)</f>
        <v>80.272727272727266</v>
      </c>
      <c r="Q1936" t="str">
        <f>LEFT(Table1[[#This Row],[Category and Sub-Category]],FIND("/",Table1[[#This Row],[Category and Sub-Category]])-1)</f>
        <v>music</v>
      </c>
      <c r="R1936" t="str">
        <f>RIGHT(Table1[[#This Row],[Category and Sub-Category]],LEN(Table1[[#This Row],[Category and Sub-Category]])-FIND("/",Table1[[#This Row],[Category and Sub-Category]]))</f>
        <v>indie rock</v>
      </c>
      <c r="S1936" s="13">
        <f>(((Table1[[#This Row],[launched_at]]/60)/60)/24)+DATE(1970,1,1)</f>
        <v>40865.867141203707</v>
      </c>
      <c r="T1936" s="13">
        <f>(((Table1[[#This Row],[deadline]]/60)/60)/24)+DATE(1970,1,1)</f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Table1[[#This Row],[pledged]]/Table1[[#This Row],[goal]]</f>
        <v>1.0840000000000001</v>
      </c>
      <c r="P1937" s="8">
        <f>IFERROR(Table1[[#This Row],[pledged]]/Table1[[#This Row],[backers_count]],0)</f>
        <v>54.2</v>
      </c>
      <c r="Q1937" t="str">
        <f>LEFT(Table1[[#This Row],[Category and Sub-Category]],FIND("/",Table1[[#This Row],[Category and Sub-Category]])-1)</f>
        <v>music</v>
      </c>
      <c r="R1937" t="str">
        <f>RIGHT(Table1[[#This Row],[Category and Sub-Category]],LEN(Table1[[#This Row],[Category and Sub-Category]])-FIND("/",Table1[[#This Row],[Category and Sub-Category]]))</f>
        <v>indie rock</v>
      </c>
      <c r="S1937" s="13">
        <f>(((Table1[[#This Row],[launched_at]]/60)/60)/24)+DATE(1970,1,1)</f>
        <v>41773.932534722226</v>
      </c>
      <c r="T1937" s="13">
        <f>(((Table1[[#This Row],[deadline]]/60)/60)/24)+DATE(1970,1,1)</f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Table1[[#This Row],[pledged]]/Table1[[#This Row],[goal]]</f>
        <v>1.1652013333333333</v>
      </c>
      <c r="P1938" s="8">
        <f>IFERROR(Table1[[#This Row],[pledged]]/Table1[[#This Row],[backers_count]],0)</f>
        <v>60.26903448275862</v>
      </c>
      <c r="Q1938" t="str">
        <f>LEFT(Table1[[#This Row],[Category and Sub-Category]],FIND("/",Table1[[#This Row],[Category and Sub-Category]])-1)</f>
        <v>music</v>
      </c>
      <c r="R1938" t="str">
        <f>RIGHT(Table1[[#This Row],[Category and Sub-Category]],LEN(Table1[[#This Row],[Category and Sub-Category]])-FIND("/",Table1[[#This Row],[Category and Sub-Category]]))</f>
        <v>indie rock</v>
      </c>
      <c r="S1938" s="13">
        <f>(((Table1[[#This Row],[launched_at]]/60)/60)/24)+DATE(1970,1,1)</f>
        <v>40852.889699074076</v>
      </c>
      <c r="T1938" s="13">
        <f>(((Table1[[#This Row],[deadline]]/60)/60)/24)+DATE(1970,1,1)</f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Table1[[#This Row],[pledged]]/Table1[[#This Row],[goal]]</f>
        <v>1.8724499999999999</v>
      </c>
      <c r="P1939" s="8">
        <f>IFERROR(Table1[[#This Row],[pledged]]/Table1[[#This Row],[backers_count]],0)</f>
        <v>38.740344827586206</v>
      </c>
      <c r="Q1939" t="str">
        <f>LEFT(Table1[[#This Row],[Category and Sub-Category]],FIND("/",Table1[[#This Row],[Category and Sub-Category]])-1)</f>
        <v>music</v>
      </c>
      <c r="R1939" t="str">
        <f>RIGHT(Table1[[#This Row],[Category and Sub-Category]],LEN(Table1[[#This Row],[Category and Sub-Category]])-FIND("/",Table1[[#This Row],[Category and Sub-Category]]))</f>
        <v>indie rock</v>
      </c>
      <c r="S1939" s="13">
        <f>(((Table1[[#This Row],[launched_at]]/60)/60)/24)+DATE(1970,1,1)</f>
        <v>41059.118993055556</v>
      </c>
      <c r="T1939" s="13">
        <f>(((Table1[[#This Row],[deadline]]/60)/60)/24)+DATE(1970,1,1)</f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Table1[[#This Row],[pledged]]/Table1[[#This Row],[goal]]</f>
        <v>1.1593333333333333</v>
      </c>
      <c r="P1940" s="8">
        <f>IFERROR(Table1[[#This Row],[pledged]]/Table1[[#This Row],[backers_count]],0)</f>
        <v>152.54385964912279</v>
      </c>
      <c r="Q1940" t="str">
        <f>LEFT(Table1[[#This Row],[Category and Sub-Category]],FIND("/",Table1[[#This Row],[Category and Sub-Category]])-1)</f>
        <v>music</v>
      </c>
      <c r="R1940" t="str">
        <f>RIGHT(Table1[[#This Row],[Category and Sub-Category]],LEN(Table1[[#This Row],[Category and Sub-Category]])-FIND("/",Table1[[#This Row],[Category and Sub-Category]]))</f>
        <v>indie rock</v>
      </c>
      <c r="S1940" s="13">
        <f>(((Table1[[#This Row],[launched_at]]/60)/60)/24)+DATE(1970,1,1)</f>
        <v>41426.259618055556</v>
      </c>
      <c r="T1940" s="13">
        <f>(((Table1[[#This Row],[deadline]]/60)/60)/24)+DATE(1970,1,1)</f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Table1[[#This Row],[pledged]]/Table1[[#This Row],[goal]]</f>
        <v>1.107</v>
      </c>
      <c r="P1941" s="8">
        <f>IFERROR(Table1[[#This Row],[pledged]]/Table1[[#This Row],[backers_count]],0)</f>
        <v>115.3125</v>
      </c>
      <c r="Q1941" t="str">
        <f>LEFT(Table1[[#This Row],[Category and Sub-Category]],FIND("/",Table1[[#This Row],[Category and Sub-Category]])-1)</f>
        <v>music</v>
      </c>
      <c r="R1941" t="str">
        <f>RIGHT(Table1[[#This Row],[Category and Sub-Category]],LEN(Table1[[#This Row],[Category and Sub-Category]])-FIND("/",Table1[[#This Row],[Category and Sub-Category]]))</f>
        <v>indie rock</v>
      </c>
      <c r="S1941" s="13">
        <f>(((Table1[[#This Row],[launched_at]]/60)/60)/24)+DATE(1970,1,1)</f>
        <v>41313.985046296293</v>
      </c>
      <c r="T1941" s="13">
        <f>(((Table1[[#This Row],[deadline]]/60)/60)/24)+DATE(1970,1,1)</f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Table1[[#This Row],[pledged]]/Table1[[#This Row],[goal]]</f>
        <v>1.7092307692307693</v>
      </c>
      <c r="P1942" s="8">
        <f>IFERROR(Table1[[#This Row],[pledged]]/Table1[[#This Row],[backers_count]],0)</f>
        <v>35.838709677419352</v>
      </c>
      <c r="Q1942" t="str">
        <f>LEFT(Table1[[#This Row],[Category and Sub-Category]],FIND("/",Table1[[#This Row],[Category and Sub-Category]])-1)</f>
        <v>music</v>
      </c>
      <c r="R1942" t="str">
        <f>RIGHT(Table1[[#This Row],[Category and Sub-Category]],LEN(Table1[[#This Row],[Category and Sub-Category]])-FIND("/",Table1[[#This Row],[Category and Sub-Category]]))</f>
        <v>indie rock</v>
      </c>
      <c r="S1942" s="13">
        <f>(((Table1[[#This Row],[launched_at]]/60)/60)/24)+DATE(1970,1,1)</f>
        <v>40670.507326388892</v>
      </c>
      <c r="T1942" s="13">
        <f>(((Table1[[#This Row],[deadline]]/60)/60)/24)+DATE(1970,1,1)</f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Table1[[#This Row],[pledged]]/Table1[[#This Row],[goal]]</f>
        <v>1.2611835600000001</v>
      </c>
      <c r="P1943" s="8">
        <f>IFERROR(Table1[[#This Row],[pledged]]/Table1[[#This Row],[backers_count]],0)</f>
        <v>64.570118779438872</v>
      </c>
      <c r="Q1943" t="str">
        <f>LEFT(Table1[[#This Row],[Category and Sub-Category]],FIND("/",Table1[[#This Row],[Category and Sub-Category]])-1)</f>
        <v>technology</v>
      </c>
      <c r="R1943" t="str">
        <f>RIGHT(Table1[[#This Row],[Category and Sub-Category]],LEN(Table1[[#This Row],[Category and Sub-Category]])-FIND("/",Table1[[#This Row],[Category and Sub-Category]]))</f>
        <v>hardware</v>
      </c>
      <c r="S1943" s="13">
        <f>(((Table1[[#This Row],[launched_at]]/60)/60)/24)+DATE(1970,1,1)</f>
        <v>41744.290868055556</v>
      </c>
      <c r="T1943" s="13">
        <f>(((Table1[[#This Row],[deadline]]/60)/60)/24)+DATE(1970,1,1)</f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Table1[[#This Row],[pledged]]/Table1[[#This Row],[goal]]</f>
        <v>1.3844033333333334</v>
      </c>
      <c r="P1944" s="8">
        <f>IFERROR(Table1[[#This Row],[pledged]]/Table1[[#This Row],[backers_count]],0)</f>
        <v>87.436000000000007</v>
      </c>
      <c r="Q1944" t="str">
        <f>LEFT(Table1[[#This Row],[Category and Sub-Category]],FIND("/",Table1[[#This Row],[Category and Sub-Category]])-1)</f>
        <v>technology</v>
      </c>
      <c r="R1944" t="str">
        <f>RIGHT(Table1[[#This Row],[Category and Sub-Category]],LEN(Table1[[#This Row],[Category and Sub-Category]])-FIND("/",Table1[[#This Row],[Category and Sub-Category]]))</f>
        <v>hardware</v>
      </c>
      <c r="S1944" s="13">
        <f>(((Table1[[#This Row],[launched_at]]/60)/60)/24)+DATE(1970,1,1)</f>
        <v>40638.828009259261</v>
      </c>
      <c r="T1944" s="13">
        <f>(((Table1[[#This Row],[deadline]]/60)/60)/24)+DATE(1970,1,1)</f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Table1[[#This Row],[pledged]]/Table1[[#This Row],[goal]]</f>
        <v>17.052499999999998</v>
      </c>
      <c r="P1945" s="8">
        <f>IFERROR(Table1[[#This Row],[pledged]]/Table1[[#This Row],[backers_count]],0)</f>
        <v>68.815577078288939</v>
      </c>
      <c r="Q1945" t="str">
        <f>LEFT(Table1[[#This Row],[Category and Sub-Category]],FIND("/",Table1[[#This Row],[Category and Sub-Category]])-1)</f>
        <v>technology</v>
      </c>
      <c r="R1945" t="str">
        <f>RIGHT(Table1[[#This Row],[Category and Sub-Category]],LEN(Table1[[#This Row],[Category and Sub-Category]])-FIND("/",Table1[[#This Row],[Category and Sub-Category]]))</f>
        <v>hardware</v>
      </c>
      <c r="S1945" s="13">
        <f>(((Table1[[#This Row],[launched_at]]/60)/60)/24)+DATE(1970,1,1)</f>
        <v>42548.269861111112</v>
      </c>
      <c r="T1945" s="13">
        <f>(((Table1[[#This Row],[deadline]]/60)/60)/24)+DATE(1970,1,1)</f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Table1[[#This Row],[pledged]]/Table1[[#This Row],[goal]]</f>
        <v>7.8805550000000002</v>
      </c>
      <c r="P1946" s="8">
        <f>IFERROR(Table1[[#This Row],[pledged]]/Table1[[#This Row],[backers_count]],0)</f>
        <v>176.200223588597</v>
      </c>
      <c r="Q1946" t="str">
        <f>LEFT(Table1[[#This Row],[Category and Sub-Category]],FIND("/",Table1[[#This Row],[Category and Sub-Category]])-1)</f>
        <v>technology</v>
      </c>
      <c r="R1946" t="str">
        <f>RIGHT(Table1[[#This Row],[Category and Sub-Category]],LEN(Table1[[#This Row],[Category and Sub-Category]])-FIND("/",Table1[[#This Row],[Category and Sub-Category]]))</f>
        <v>hardware</v>
      </c>
      <c r="S1946" s="13">
        <f>(((Table1[[#This Row],[launched_at]]/60)/60)/24)+DATE(1970,1,1)</f>
        <v>41730.584374999999</v>
      </c>
      <c r="T1946" s="13">
        <f>(((Table1[[#This Row],[deadline]]/60)/60)/24)+DATE(1970,1,1)</f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Table1[[#This Row],[pledged]]/Table1[[#This Row],[goal]]</f>
        <v>3.4801799999999998</v>
      </c>
      <c r="P1947" s="8">
        <f>IFERROR(Table1[[#This Row],[pledged]]/Table1[[#This Row],[backers_count]],0)</f>
        <v>511.79117647058825</v>
      </c>
      <c r="Q1947" t="str">
        <f>LEFT(Table1[[#This Row],[Category and Sub-Category]],FIND("/",Table1[[#This Row],[Category and Sub-Category]])-1)</f>
        <v>technology</v>
      </c>
      <c r="R1947" t="str">
        <f>RIGHT(Table1[[#This Row],[Category and Sub-Category]],LEN(Table1[[#This Row],[Category and Sub-Category]])-FIND("/",Table1[[#This Row],[Category and Sub-Category]]))</f>
        <v>hardware</v>
      </c>
      <c r="S1947" s="13">
        <f>(((Table1[[#This Row],[launched_at]]/60)/60)/24)+DATE(1970,1,1)</f>
        <v>42157.251828703709</v>
      </c>
      <c r="T1947" s="13">
        <f>(((Table1[[#This Row],[deadline]]/60)/60)/24)+DATE(1970,1,1)</f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Table1[[#This Row],[pledged]]/Table1[[#This Row],[goal]]</f>
        <v>1.4974666666666667</v>
      </c>
      <c r="P1948" s="8">
        <f>IFERROR(Table1[[#This Row],[pledged]]/Table1[[#This Row],[backers_count]],0)</f>
        <v>160.44285714285715</v>
      </c>
      <c r="Q1948" t="str">
        <f>LEFT(Table1[[#This Row],[Category and Sub-Category]],FIND("/",Table1[[#This Row],[Category and Sub-Category]])-1)</f>
        <v>technology</v>
      </c>
      <c r="R1948" t="str">
        <f>RIGHT(Table1[[#This Row],[Category and Sub-Category]],LEN(Table1[[#This Row],[Category and Sub-Category]])-FIND("/",Table1[[#This Row],[Category and Sub-Category]]))</f>
        <v>hardware</v>
      </c>
      <c r="S1948" s="13">
        <f>(((Table1[[#This Row],[launched_at]]/60)/60)/24)+DATE(1970,1,1)</f>
        <v>41689.150011574071</v>
      </c>
      <c r="T1948" s="13">
        <f>(((Table1[[#This Row],[deadline]]/60)/60)/24)+DATE(1970,1,1)</f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Table1[[#This Row],[pledged]]/Table1[[#This Row],[goal]]</f>
        <v>1.0063375000000001</v>
      </c>
      <c r="P1949" s="8">
        <f>IFERROR(Table1[[#This Row],[pledged]]/Table1[[#This Row],[backers_count]],0)</f>
        <v>35.003043478260871</v>
      </c>
      <c r="Q1949" t="str">
        <f>LEFT(Table1[[#This Row],[Category and Sub-Category]],FIND("/",Table1[[#This Row],[Category and Sub-Category]])-1)</f>
        <v>technology</v>
      </c>
      <c r="R1949" t="str">
        <f>RIGHT(Table1[[#This Row],[Category and Sub-Category]],LEN(Table1[[#This Row],[Category and Sub-Category]])-FIND("/",Table1[[#This Row],[Category and Sub-Category]]))</f>
        <v>hardware</v>
      </c>
      <c r="S1949" s="13">
        <f>(((Table1[[#This Row],[launched_at]]/60)/60)/24)+DATE(1970,1,1)</f>
        <v>40102.918055555558</v>
      </c>
      <c r="T1949" s="13">
        <f>(((Table1[[#This Row],[deadline]]/60)/60)/24)+DATE(1970,1,1)</f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Table1[[#This Row],[pledged]]/Table1[[#This Row],[goal]]</f>
        <v>8.0021100000000001</v>
      </c>
      <c r="P1950" s="8">
        <f>IFERROR(Table1[[#This Row],[pledged]]/Table1[[#This Row],[backers_count]],0)</f>
        <v>188.50671378091872</v>
      </c>
      <c r="Q1950" t="str">
        <f>LEFT(Table1[[#This Row],[Category and Sub-Category]],FIND("/",Table1[[#This Row],[Category and Sub-Category]])-1)</f>
        <v>technology</v>
      </c>
      <c r="R1950" t="str">
        <f>RIGHT(Table1[[#This Row],[Category and Sub-Category]],LEN(Table1[[#This Row],[Category and Sub-Category]])-FIND("/",Table1[[#This Row],[Category and Sub-Category]]))</f>
        <v>hardware</v>
      </c>
      <c r="S1950" s="13">
        <f>(((Table1[[#This Row],[launched_at]]/60)/60)/24)+DATE(1970,1,1)</f>
        <v>42473.604270833333</v>
      </c>
      <c r="T1950" s="13">
        <f>(((Table1[[#This Row],[deadline]]/60)/60)/24)+DATE(1970,1,1)</f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Table1[[#This Row],[pledged]]/Table1[[#This Row],[goal]]</f>
        <v>1.0600260000000001</v>
      </c>
      <c r="P1951" s="8">
        <f>IFERROR(Table1[[#This Row],[pledged]]/Table1[[#This Row],[backers_count]],0)</f>
        <v>56.204984093319197</v>
      </c>
      <c r="Q1951" t="str">
        <f>LEFT(Table1[[#This Row],[Category and Sub-Category]],FIND("/",Table1[[#This Row],[Category and Sub-Category]])-1)</f>
        <v>technology</v>
      </c>
      <c r="R1951" t="str">
        <f>RIGHT(Table1[[#This Row],[Category and Sub-Category]],LEN(Table1[[#This Row],[Category and Sub-Category]])-FIND("/",Table1[[#This Row],[Category and Sub-Category]]))</f>
        <v>hardware</v>
      </c>
      <c r="S1951" s="13">
        <f>(((Table1[[#This Row],[launched_at]]/60)/60)/24)+DATE(1970,1,1)</f>
        <v>41800.423043981478</v>
      </c>
      <c r="T1951" s="13">
        <f>(((Table1[[#This Row],[deadline]]/60)/60)/24)+DATE(1970,1,1)</f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Table1[[#This Row],[pledged]]/Table1[[#This Row],[goal]]</f>
        <v>2.0051866666666669</v>
      </c>
      <c r="P1952" s="8">
        <f>IFERROR(Table1[[#This Row],[pledged]]/Table1[[#This Row],[backers_count]],0)</f>
        <v>51.3054157782516</v>
      </c>
      <c r="Q1952" t="str">
        <f>LEFT(Table1[[#This Row],[Category and Sub-Category]],FIND("/",Table1[[#This Row],[Category and Sub-Category]])-1)</f>
        <v>technology</v>
      </c>
      <c r="R1952" t="str">
        <f>RIGHT(Table1[[#This Row],[Category and Sub-Category]],LEN(Table1[[#This Row],[Category and Sub-Category]])-FIND("/",Table1[[#This Row],[Category and Sub-Category]]))</f>
        <v>hardware</v>
      </c>
      <c r="S1952" s="13">
        <f>(((Table1[[#This Row],[launched_at]]/60)/60)/24)+DATE(1970,1,1)</f>
        <v>40624.181400462963</v>
      </c>
      <c r="T1952" s="13">
        <f>(((Table1[[#This Row],[deadline]]/60)/60)/24)+DATE(1970,1,1)</f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Table1[[#This Row],[pledged]]/Table1[[#This Row],[goal]]</f>
        <v>2.1244399999999999</v>
      </c>
      <c r="P1953" s="8">
        <f>IFERROR(Table1[[#This Row],[pledged]]/Table1[[#This Row],[backers_count]],0)</f>
        <v>127.36450839328538</v>
      </c>
      <c r="Q1953" t="str">
        <f>LEFT(Table1[[#This Row],[Category and Sub-Category]],FIND("/",Table1[[#This Row],[Category and Sub-Category]])-1)</f>
        <v>technology</v>
      </c>
      <c r="R1953" t="str">
        <f>RIGHT(Table1[[#This Row],[Category and Sub-Category]],LEN(Table1[[#This Row],[Category and Sub-Category]])-FIND("/",Table1[[#This Row],[Category and Sub-Category]]))</f>
        <v>hardware</v>
      </c>
      <c r="S1953" s="13">
        <f>(((Table1[[#This Row],[launched_at]]/60)/60)/24)+DATE(1970,1,1)</f>
        <v>42651.420567129629</v>
      </c>
      <c r="T1953" s="13">
        <f>(((Table1[[#This Row],[deadline]]/60)/60)/24)+DATE(1970,1,1)</f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Table1[[#This Row],[pledged]]/Table1[[#This Row],[goal]]</f>
        <v>1.9847237142857144</v>
      </c>
      <c r="P1954" s="8">
        <f>IFERROR(Table1[[#This Row],[pledged]]/Table1[[#This Row],[backers_count]],0)</f>
        <v>101.85532258064516</v>
      </c>
      <c r="Q1954" t="str">
        <f>LEFT(Table1[[#This Row],[Category and Sub-Category]],FIND("/",Table1[[#This Row],[Category and Sub-Category]])-1)</f>
        <v>technology</v>
      </c>
      <c r="R1954" t="str">
        <f>RIGHT(Table1[[#This Row],[Category and Sub-Category]],LEN(Table1[[#This Row],[Category and Sub-Category]])-FIND("/",Table1[[#This Row],[Category and Sub-Category]]))</f>
        <v>hardware</v>
      </c>
      <c r="S1954" s="13">
        <f>(((Table1[[#This Row],[launched_at]]/60)/60)/24)+DATE(1970,1,1)</f>
        <v>41526.60665509259</v>
      </c>
      <c r="T1954" s="13">
        <f>(((Table1[[#This Row],[deadline]]/60)/60)/24)+DATE(1970,1,1)</f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Table1[[#This Row],[pledged]]/Table1[[#This Row],[goal]]</f>
        <v>2.2594666666666665</v>
      </c>
      <c r="P1955" s="8">
        <f>IFERROR(Table1[[#This Row],[pledged]]/Table1[[#This Row],[backers_count]],0)</f>
        <v>230.55782312925169</v>
      </c>
      <c r="Q1955" t="str">
        <f>LEFT(Table1[[#This Row],[Category and Sub-Category]],FIND("/",Table1[[#This Row],[Category and Sub-Category]])-1)</f>
        <v>technology</v>
      </c>
      <c r="R1955" t="str">
        <f>RIGHT(Table1[[#This Row],[Category and Sub-Category]],LEN(Table1[[#This Row],[Category and Sub-Category]])-FIND("/",Table1[[#This Row],[Category and Sub-Category]]))</f>
        <v>hardware</v>
      </c>
      <c r="S1955" s="13">
        <f>(((Table1[[#This Row],[launched_at]]/60)/60)/24)+DATE(1970,1,1)</f>
        <v>40941.199826388889</v>
      </c>
      <c r="T1955" s="13">
        <f>(((Table1[[#This Row],[deadline]]/60)/60)/24)+DATE(1970,1,1)</f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Table1[[#This Row],[pledged]]/Table1[[#This Row],[goal]]</f>
        <v>6.9894800000000004</v>
      </c>
      <c r="P1956" s="8">
        <f>IFERROR(Table1[[#This Row],[pledged]]/Table1[[#This Row],[backers_count]],0)</f>
        <v>842.10602409638557</v>
      </c>
      <c r="Q1956" t="str">
        <f>LEFT(Table1[[#This Row],[Category and Sub-Category]],FIND("/",Table1[[#This Row],[Category and Sub-Category]])-1)</f>
        <v>technology</v>
      </c>
      <c r="R1956" t="str">
        <f>RIGHT(Table1[[#This Row],[Category and Sub-Category]],LEN(Table1[[#This Row],[Category and Sub-Category]])-FIND("/",Table1[[#This Row],[Category and Sub-Category]]))</f>
        <v>hardware</v>
      </c>
      <c r="S1956" s="13">
        <f>(((Table1[[#This Row],[launched_at]]/60)/60)/24)+DATE(1970,1,1)</f>
        <v>42394.580740740741</v>
      </c>
      <c r="T1956" s="13">
        <f>(((Table1[[#This Row],[deadline]]/60)/60)/24)+DATE(1970,1,1)</f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Table1[[#This Row],[pledged]]/Table1[[#This Row],[goal]]</f>
        <v>3.9859528571428569</v>
      </c>
      <c r="P1957" s="8">
        <f>IFERROR(Table1[[#This Row],[pledged]]/Table1[[#This Row],[backers_count]],0)</f>
        <v>577.27593103448271</v>
      </c>
      <c r="Q1957" t="str">
        <f>LEFT(Table1[[#This Row],[Category and Sub-Category]],FIND("/",Table1[[#This Row],[Category and Sub-Category]])-1)</f>
        <v>technology</v>
      </c>
      <c r="R1957" t="str">
        <f>RIGHT(Table1[[#This Row],[Category and Sub-Category]],LEN(Table1[[#This Row],[Category and Sub-Category]])-FIND("/",Table1[[#This Row],[Category and Sub-Category]]))</f>
        <v>hardware</v>
      </c>
      <c r="S1957" s="13">
        <f>(((Table1[[#This Row],[launched_at]]/60)/60)/24)+DATE(1970,1,1)</f>
        <v>41020.271770833337</v>
      </c>
      <c r="T1957" s="13">
        <f>(((Table1[[#This Row],[deadline]]/60)/60)/24)+DATE(1970,1,1)</f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Table1[[#This Row],[pledged]]/Table1[[#This Row],[goal]]</f>
        <v>2.9403333333333332</v>
      </c>
      <c r="P1958" s="8">
        <f>IFERROR(Table1[[#This Row],[pledged]]/Table1[[#This Row],[backers_count]],0)</f>
        <v>483.34246575342468</v>
      </c>
      <c r="Q1958" t="str">
        <f>LEFT(Table1[[#This Row],[Category and Sub-Category]],FIND("/",Table1[[#This Row],[Category and Sub-Category]])-1)</f>
        <v>technology</v>
      </c>
      <c r="R1958" t="str">
        <f>RIGHT(Table1[[#This Row],[Category and Sub-Category]],LEN(Table1[[#This Row],[Category and Sub-Category]])-FIND("/",Table1[[#This Row],[Category and Sub-Category]]))</f>
        <v>hardware</v>
      </c>
      <c r="S1958" s="13">
        <f>(((Table1[[#This Row],[launched_at]]/60)/60)/24)+DATE(1970,1,1)</f>
        <v>42067.923668981486</v>
      </c>
      <c r="T1958" s="13">
        <f>(((Table1[[#This Row],[deadline]]/60)/60)/24)+DATE(1970,1,1)</f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Table1[[#This Row],[pledged]]/Table1[[#This Row],[goal]]</f>
        <v>1.6750470000000002</v>
      </c>
      <c r="P1959" s="8">
        <f>IFERROR(Table1[[#This Row],[pledged]]/Table1[[#This Row],[backers_count]],0)</f>
        <v>76.138500000000008</v>
      </c>
      <c r="Q1959" t="str">
        <f>LEFT(Table1[[#This Row],[Category and Sub-Category]],FIND("/",Table1[[#This Row],[Category and Sub-Category]])-1)</f>
        <v>technology</v>
      </c>
      <c r="R1959" t="str">
        <f>RIGHT(Table1[[#This Row],[Category and Sub-Category]],LEN(Table1[[#This Row],[Category and Sub-Category]])-FIND("/",Table1[[#This Row],[Category and Sub-Category]]))</f>
        <v>hardware</v>
      </c>
      <c r="S1959" s="13">
        <f>(((Table1[[#This Row],[launched_at]]/60)/60)/24)+DATE(1970,1,1)</f>
        <v>41179.098530092589</v>
      </c>
      <c r="T1959" s="13">
        <f>(((Table1[[#This Row],[deadline]]/60)/60)/24)+DATE(1970,1,1)</f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Table1[[#This Row],[pledged]]/Table1[[#This Row],[goal]]</f>
        <v>14.355717142857143</v>
      </c>
      <c r="P1960" s="8">
        <f>IFERROR(Table1[[#This Row],[pledged]]/Table1[[#This Row],[backers_count]],0)</f>
        <v>74.107684365781708</v>
      </c>
      <c r="Q1960" t="str">
        <f>LEFT(Table1[[#This Row],[Category and Sub-Category]],FIND("/",Table1[[#This Row],[Category and Sub-Category]])-1)</f>
        <v>technology</v>
      </c>
      <c r="R1960" t="str">
        <f>RIGHT(Table1[[#This Row],[Category and Sub-Category]],LEN(Table1[[#This Row],[Category and Sub-Category]])-FIND("/",Table1[[#This Row],[Category and Sub-Category]]))</f>
        <v>hardware</v>
      </c>
      <c r="S1960" s="13">
        <f>(((Table1[[#This Row],[launched_at]]/60)/60)/24)+DATE(1970,1,1)</f>
        <v>41326.987974537034</v>
      </c>
      <c r="T1960" s="13">
        <f>(((Table1[[#This Row],[deadline]]/60)/60)/24)+DATE(1970,1,1)</f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Table1[[#This Row],[pledged]]/Table1[[#This Row],[goal]]</f>
        <v>1.5673440000000001</v>
      </c>
      <c r="P1961" s="8">
        <f>IFERROR(Table1[[#This Row],[pledged]]/Table1[[#This Row],[backers_count]],0)</f>
        <v>36.965660377358489</v>
      </c>
      <c r="Q1961" t="str">
        <f>LEFT(Table1[[#This Row],[Category and Sub-Category]],FIND("/",Table1[[#This Row],[Category and Sub-Category]])-1)</f>
        <v>technology</v>
      </c>
      <c r="R1961" t="str">
        <f>RIGHT(Table1[[#This Row],[Category and Sub-Category]],LEN(Table1[[#This Row],[Category and Sub-Category]])-FIND("/",Table1[[#This Row],[Category and Sub-Category]]))</f>
        <v>hardware</v>
      </c>
      <c r="S1961" s="13">
        <f>(((Table1[[#This Row],[launched_at]]/60)/60)/24)+DATE(1970,1,1)</f>
        <v>41871.845601851855</v>
      </c>
      <c r="T1961" s="13">
        <f>(((Table1[[#This Row],[deadline]]/60)/60)/24)+DATE(1970,1,1)</f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Table1[[#This Row],[pledged]]/Table1[[#This Row],[goal]]</f>
        <v>1.1790285714285715</v>
      </c>
      <c r="P1962" s="8">
        <f>IFERROR(Table1[[#This Row],[pledged]]/Table1[[#This Row],[backers_count]],0)</f>
        <v>2500.969696969697</v>
      </c>
      <c r="Q1962" t="str">
        <f>LEFT(Table1[[#This Row],[Category and Sub-Category]],FIND("/",Table1[[#This Row],[Category and Sub-Category]])-1)</f>
        <v>technology</v>
      </c>
      <c r="R1962" t="str">
        <f>RIGHT(Table1[[#This Row],[Category and Sub-Category]],LEN(Table1[[#This Row],[Category and Sub-Category]])-FIND("/",Table1[[#This Row],[Category and Sub-Category]]))</f>
        <v>hardware</v>
      </c>
      <c r="S1962" s="13">
        <f>(((Table1[[#This Row],[launched_at]]/60)/60)/24)+DATE(1970,1,1)</f>
        <v>41964.362743055557</v>
      </c>
      <c r="T1962" s="13">
        <f>(((Table1[[#This Row],[deadline]]/60)/60)/24)+DATE(1970,1,1)</f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Table1[[#This Row],[pledged]]/Table1[[#This Row],[goal]]</f>
        <v>11.053811999999999</v>
      </c>
      <c r="P1963" s="8">
        <f>IFERROR(Table1[[#This Row],[pledged]]/Table1[[#This Row],[backers_count]],0)</f>
        <v>67.690214329454989</v>
      </c>
      <c r="Q1963" t="str">
        <f>LEFT(Table1[[#This Row],[Category and Sub-Category]],FIND("/",Table1[[#This Row],[Category and Sub-Category]])-1)</f>
        <v>technology</v>
      </c>
      <c r="R1963" t="str">
        <f>RIGHT(Table1[[#This Row],[Category and Sub-Category]],LEN(Table1[[#This Row],[Category and Sub-Category]])-FIND("/",Table1[[#This Row],[Category and Sub-Category]]))</f>
        <v>hardware</v>
      </c>
      <c r="S1963" s="13">
        <f>(((Table1[[#This Row],[launched_at]]/60)/60)/24)+DATE(1970,1,1)</f>
        <v>41148.194641203707</v>
      </c>
      <c r="T1963" s="13">
        <f>(((Table1[[#This Row],[deadline]]/60)/60)/24)+DATE(1970,1,1)</f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Table1[[#This Row],[pledged]]/Table1[[#This Row],[goal]]</f>
        <v>1.9292499999999999</v>
      </c>
      <c r="P1964" s="8">
        <f>IFERROR(Table1[[#This Row],[pledged]]/Table1[[#This Row],[backers_count]],0)</f>
        <v>63.04738562091503</v>
      </c>
      <c r="Q1964" t="str">
        <f>LEFT(Table1[[#This Row],[Category and Sub-Category]],FIND("/",Table1[[#This Row],[Category and Sub-Category]])-1)</f>
        <v>technology</v>
      </c>
      <c r="R1964" t="str">
        <f>RIGHT(Table1[[#This Row],[Category and Sub-Category]],LEN(Table1[[#This Row],[Category and Sub-Category]])-FIND("/",Table1[[#This Row],[Category and Sub-Category]]))</f>
        <v>hardware</v>
      </c>
      <c r="S1964" s="13">
        <f>(((Table1[[#This Row],[launched_at]]/60)/60)/24)+DATE(1970,1,1)</f>
        <v>41742.780509259261</v>
      </c>
      <c r="T1964" s="13">
        <f>(((Table1[[#This Row],[deadline]]/60)/60)/24)+DATE(1970,1,1)</f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Table1[[#This Row],[pledged]]/Table1[[#This Row],[goal]]</f>
        <v>1.268842105263158</v>
      </c>
      <c r="P1965" s="8">
        <f>IFERROR(Table1[[#This Row],[pledged]]/Table1[[#This Row],[backers_count]],0)</f>
        <v>117.6</v>
      </c>
      <c r="Q1965" t="str">
        <f>LEFT(Table1[[#This Row],[Category and Sub-Category]],FIND("/",Table1[[#This Row],[Category and Sub-Category]])-1)</f>
        <v>technology</v>
      </c>
      <c r="R1965" t="str">
        <f>RIGHT(Table1[[#This Row],[Category and Sub-Category]],LEN(Table1[[#This Row],[Category and Sub-Category]])-FIND("/",Table1[[#This Row],[Category and Sub-Category]]))</f>
        <v>hardware</v>
      </c>
      <c r="S1965" s="13">
        <f>(((Table1[[#This Row],[launched_at]]/60)/60)/24)+DATE(1970,1,1)</f>
        <v>41863.429791666669</v>
      </c>
      <c r="T1965" s="13">
        <f>(((Table1[[#This Row],[deadline]]/60)/60)/24)+DATE(1970,1,1)</f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Table1[[#This Row],[pledged]]/Table1[[#This Row],[goal]]</f>
        <v>2.5957748878923765</v>
      </c>
      <c r="P1966" s="8">
        <f>IFERROR(Table1[[#This Row],[pledged]]/Table1[[#This Row],[backers_count]],0)</f>
        <v>180.75185011709601</v>
      </c>
      <c r="Q1966" t="str">
        <f>LEFT(Table1[[#This Row],[Category and Sub-Category]],FIND("/",Table1[[#This Row],[Category and Sub-Category]])-1)</f>
        <v>technology</v>
      </c>
      <c r="R1966" t="str">
        <f>RIGHT(Table1[[#This Row],[Category and Sub-Category]],LEN(Table1[[#This Row],[Category and Sub-Category]])-FIND("/",Table1[[#This Row],[Category and Sub-Category]]))</f>
        <v>hardware</v>
      </c>
      <c r="S1966" s="13">
        <f>(((Table1[[#This Row],[launched_at]]/60)/60)/24)+DATE(1970,1,1)</f>
        <v>42452.272824074069</v>
      </c>
      <c r="T1966" s="13">
        <f>(((Table1[[#This Row],[deadline]]/60)/60)/24)+DATE(1970,1,1)</f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Table1[[#This Row],[pledged]]/Table1[[#This Row],[goal]]</f>
        <v>2.6227999999999998</v>
      </c>
      <c r="P1967" s="8">
        <f>IFERROR(Table1[[#This Row],[pledged]]/Table1[[#This Row],[backers_count]],0)</f>
        <v>127.32038834951456</v>
      </c>
      <c r="Q1967" t="str">
        <f>LEFT(Table1[[#This Row],[Category and Sub-Category]],FIND("/",Table1[[#This Row],[Category and Sub-Category]])-1)</f>
        <v>technology</v>
      </c>
      <c r="R1967" t="str">
        <f>RIGHT(Table1[[#This Row],[Category and Sub-Category]],LEN(Table1[[#This Row],[Category and Sub-Category]])-FIND("/",Table1[[#This Row],[Category and Sub-Category]]))</f>
        <v>hardware</v>
      </c>
      <c r="S1967" s="13">
        <f>(((Table1[[#This Row],[launched_at]]/60)/60)/24)+DATE(1970,1,1)</f>
        <v>40898.089236111111</v>
      </c>
      <c r="T1967" s="13">
        <f>(((Table1[[#This Row],[deadline]]/60)/60)/24)+DATE(1970,1,1)</f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Table1[[#This Row],[pledged]]/Table1[[#This Row],[goal]]</f>
        <v>2.0674309000000002</v>
      </c>
      <c r="P1968" s="8">
        <f>IFERROR(Table1[[#This Row],[pledged]]/Table1[[#This Row],[backers_count]],0)</f>
        <v>136.6444745538665</v>
      </c>
      <c r="Q1968" t="str">
        <f>LEFT(Table1[[#This Row],[Category and Sub-Category]],FIND("/",Table1[[#This Row],[Category and Sub-Category]])-1)</f>
        <v>technology</v>
      </c>
      <c r="R1968" t="str">
        <f>RIGHT(Table1[[#This Row],[Category and Sub-Category]],LEN(Table1[[#This Row],[Category and Sub-Category]])-FIND("/",Table1[[#This Row],[Category and Sub-Category]]))</f>
        <v>hardware</v>
      </c>
      <c r="S1968" s="13">
        <f>(((Table1[[#This Row],[launched_at]]/60)/60)/24)+DATE(1970,1,1)</f>
        <v>41835.540486111109</v>
      </c>
      <c r="T1968" s="13">
        <f>(((Table1[[#This Row],[deadline]]/60)/60)/24)+DATE(1970,1,1)</f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Table1[[#This Row],[pledged]]/Table1[[#This Row],[goal]]</f>
        <v>3.7012999999999998</v>
      </c>
      <c r="P1969" s="8">
        <f>IFERROR(Table1[[#This Row],[pledged]]/Table1[[#This Row],[backers_count]],0)</f>
        <v>182.78024691358024</v>
      </c>
      <c r="Q1969" t="str">
        <f>LEFT(Table1[[#This Row],[Category and Sub-Category]],FIND("/",Table1[[#This Row],[Category and Sub-Category]])-1)</f>
        <v>technology</v>
      </c>
      <c r="R1969" t="str">
        <f>RIGHT(Table1[[#This Row],[Category and Sub-Category]],LEN(Table1[[#This Row],[Category and Sub-Category]])-FIND("/",Table1[[#This Row],[Category and Sub-Category]]))</f>
        <v>hardware</v>
      </c>
      <c r="S1969" s="13">
        <f>(((Table1[[#This Row],[launched_at]]/60)/60)/24)+DATE(1970,1,1)</f>
        <v>41730.663530092592</v>
      </c>
      <c r="T1969" s="13">
        <f>(((Table1[[#This Row],[deadline]]/60)/60)/24)+DATE(1970,1,1)</f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Table1[[#This Row],[pledged]]/Table1[[#This Row],[goal]]</f>
        <v>2.8496600000000001</v>
      </c>
      <c r="P1970" s="8">
        <f>IFERROR(Table1[[#This Row],[pledged]]/Table1[[#This Row],[backers_count]],0)</f>
        <v>279.37843137254902</v>
      </c>
      <c r="Q1970" t="str">
        <f>LEFT(Table1[[#This Row],[Category and Sub-Category]],FIND("/",Table1[[#This Row],[Category and Sub-Category]])-1)</f>
        <v>technology</v>
      </c>
      <c r="R1970" t="str">
        <f>RIGHT(Table1[[#This Row],[Category and Sub-Category]],LEN(Table1[[#This Row],[Category and Sub-Category]])-FIND("/",Table1[[#This Row],[Category and Sub-Category]]))</f>
        <v>hardware</v>
      </c>
      <c r="S1970" s="13">
        <f>(((Table1[[#This Row],[launched_at]]/60)/60)/24)+DATE(1970,1,1)</f>
        <v>42676.586979166663</v>
      </c>
      <c r="T1970" s="13">
        <f>(((Table1[[#This Row],[deadline]]/60)/60)/24)+DATE(1970,1,1)</f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Table1[[#This Row],[pledged]]/Table1[[#This Row],[goal]]</f>
        <v>5.7907999999999999</v>
      </c>
      <c r="P1971" s="8">
        <f>IFERROR(Table1[[#This Row],[pledged]]/Table1[[#This Row],[backers_count]],0)</f>
        <v>61.375728669846318</v>
      </c>
      <c r="Q1971" t="str">
        <f>LEFT(Table1[[#This Row],[Category and Sub-Category]],FIND("/",Table1[[#This Row],[Category and Sub-Category]])-1)</f>
        <v>technology</v>
      </c>
      <c r="R1971" t="str">
        <f>RIGHT(Table1[[#This Row],[Category and Sub-Category]],LEN(Table1[[#This Row],[Category and Sub-Category]])-FIND("/",Table1[[#This Row],[Category and Sub-Category]]))</f>
        <v>hardware</v>
      </c>
      <c r="S1971" s="13">
        <f>(((Table1[[#This Row],[launched_at]]/60)/60)/24)+DATE(1970,1,1)</f>
        <v>42557.792453703703</v>
      </c>
      <c r="T1971" s="13">
        <f>(((Table1[[#This Row],[deadline]]/60)/60)/24)+DATE(1970,1,1)</f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Table1[[#This Row],[pledged]]/Table1[[#This Row],[goal]]</f>
        <v>11.318</v>
      </c>
      <c r="P1972" s="8">
        <f>IFERROR(Table1[[#This Row],[pledged]]/Table1[[#This Row],[backers_count]],0)</f>
        <v>80.727532097004286</v>
      </c>
      <c r="Q1972" t="str">
        <f>LEFT(Table1[[#This Row],[Category and Sub-Category]],FIND("/",Table1[[#This Row],[Category and Sub-Category]])-1)</f>
        <v>technology</v>
      </c>
      <c r="R1972" t="str">
        <f>RIGHT(Table1[[#This Row],[Category and Sub-Category]],LEN(Table1[[#This Row],[Category and Sub-Category]])-FIND("/",Table1[[#This Row],[Category and Sub-Category]]))</f>
        <v>hardware</v>
      </c>
      <c r="S1972" s="13">
        <f>(((Table1[[#This Row],[launched_at]]/60)/60)/24)+DATE(1970,1,1)</f>
        <v>41324.193298611113</v>
      </c>
      <c r="T1972" s="13">
        <f>(((Table1[[#This Row],[deadline]]/60)/60)/24)+DATE(1970,1,1)</f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Table1[[#This Row],[pledged]]/Table1[[#This Row],[goal]]</f>
        <v>2.6302771750000002</v>
      </c>
      <c r="P1973" s="8">
        <f>IFERROR(Table1[[#This Row],[pledged]]/Table1[[#This Row],[backers_count]],0)</f>
        <v>272.35590732591254</v>
      </c>
      <c r="Q1973" t="str">
        <f>LEFT(Table1[[#This Row],[Category and Sub-Category]],FIND("/",Table1[[#This Row],[Category and Sub-Category]])-1)</f>
        <v>technology</v>
      </c>
      <c r="R1973" t="str">
        <f>RIGHT(Table1[[#This Row],[Category and Sub-Category]],LEN(Table1[[#This Row],[Category and Sub-Category]])-FIND("/",Table1[[#This Row],[Category and Sub-Category]]))</f>
        <v>hardware</v>
      </c>
      <c r="S1973" s="13">
        <f>(((Table1[[#This Row],[launched_at]]/60)/60)/24)+DATE(1970,1,1)</f>
        <v>41561.500706018516</v>
      </c>
      <c r="T1973" s="13">
        <f>(((Table1[[#This Row],[deadline]]/60)/60)/24)+DATE(1970,1,1)</f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Table1[[#This Row],[pledged]]/Table1[[#This Row],[goal]]</f>
        <v>6.7447999999999997</v>
      </c>
      <c r="P1974" s="8">
        <f>IFERROR(Table1[[#This Row],[pledged]]/Table1[[#This Row],[backers_count]],0)</f>
        <v>70.848739495798313</v>
      </c>
      <c r="Q1974" t="str">
        <f>LEFT(Table1[[#This Row],[Category and Sub-Category]],FIND("/",Table1[[#This Row],[Category and Sub-Category]])-1)</f>
        <v>technology</v>
      </c>
      <c r="R1974" t="str">
        <f>RIGHT(Table1[[#This Row],[Category and Sub-Category]],LEN(Table1[[#This Row],[Category and Sub-Category]])-FIND("/",Table1[[#This Row],[Category and Sub-Category]]))</f>
        <v>hardware</v>
      </c>
      <c r="S1974" s="13">
        <f>(((Table1[[#This Row],[launched_at]]/60)/60)/24)+DATE(1970,1,1)</f>
        <v>41201.012083333335</v>
      </c>
      <c r="T1974" s="13">
        <f>(((Table1[[#This Row],[deadline]]/60)/60)/24)+DATE(1970,1,1)</f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Table1[[#This Row],[pledged]]/Table1[[#This Row],[goal]]</f>
        <v>2.5683081313131315</v>
      </c>
      <c r="P1975" s="8">
        <f>IFERROR(Table1[[#This Row],[pledged]]/Table1[[#This Row],[backers_count]],0)</f>
        <v>247.94003412969283</v>
      </c>
      <c r="Q1975" t="str">
        <f>LEFT(Table1[[#This Row],[Category and Sub-Category]],FIND("/",Table1[[#This Row],[Category and Sub-Category]])-1)</f>
        <v>technology</v>
      </c>
      <c r="R1975" t="str">
        <f>RIGHT(Table1[[#This Row],[Category and Sub-Category]],LEN(Table1[[#This Row],[Category and Sub-Category]])-FIND("/",Table1[[#This Row],[Category and Sub-Category]]))</f>
        <v>hardware</v>
      </c>
      <c r="S1975" s="13">
        <f>(((Table1[[#This Row],[launched_at]]/60)/60)/24)+DATE(1970,1,1)</f>
        <v>42549.722962962958</v>
      </c>
      <c r="T1975" s="13">
        <f>(((Table1[[#This Row],[deadline]]/60)/60)/24)+DATE(1970,1,1)</f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Table1[[#This Row],[pledged]]/Table1[[#This Row],[goal]]</f>
        <v>3.7549600000000001</v>
      </c>
      <c r="P1976" s="8">
        <f>IFERROR(Table1[[#This Row],[pledged]]/Table1[[#This Row],[backers_count]],0)</f>
        <v>186.81393034825871</v>
      </c>
      <c r="Q1976" t="str">
        <f>LEFT(Table1[[#This Row],[Category and Sub-Category]],FIND("/",Table1[[#This Row],[Category and Sub-Category]])-1)</f>
        <v>technology</v>
      </c>
      <c r="R1976" t="str">
        <f>RIGHT(Table1[[#This Row],[Category and Sub-Category]],LEN(Table1[[#This Row],[Category and Sub-Category]])-FIND("/",Table1[[#This Row],[Category and Sub-Category]]))</f>
        <v>hardware</v>
      </c>
      <c r="S1976" s="13">
        <f>(((Table1[[#This Row],[launched_at]]/60)/60)/24)+DATE(1970,1,1)</f>
        <v>41445.334131944444</v>
      </c>
      <c r="T1976" s="13">
        <f>(((Table1[[#This Row],[deadline]]/60)/60)/24)+DATE(1970,1,1)</f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Table1[[#This Row],[pledged]]/Table1[[#This Row],[goal]]</f>
        <v>2.0870837499999997</v>
      </c>
      <c r="P1977" s="8">
        <f>IFERROR(Table1[[#This Row],[pledged]]/Table1[[#This Row],[backers_count]],0)</f>
        <v>131.98948616600788</v>
      </c>
      <c r="Q1977" t="str">
        <f>LEFT(Table1[[#This Row],[Category and Sub-Category]],FIND("/",Table1[[#This Row],[Category and Sub-Category]])-1)</f>
        <v>technology</v>
      </c>
      <c r="R1977" t="str">
        <f>RIGHT(Table1[[#This Row],[Category and Sub-Category]],LEN(Table1[[#This Row],[Category and Sub-Category]])-FIND("/",Table1[[#This Row],[Category and Sub-Category]]))</f>
        <v>hardware</v>
      </c>
      <c r="S1977" s="13">
        <f>(((Table1[[#This Row],[launched_at]]/60)/60)/24)+DATE(1970,1,1)</f>
        <v>41313.755219907405</v>
      </c>
      <c r="T1977" s="13">
        <f>(((Table1[[#This Row],[deadline]]/60)/60)/24)+DATE(1970,1,1)</f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Table1[[#This Row],[pledged]]/Table1[[#This Row],[goal]]</f>
        <v>3.4660000000000002</v>
      </c>
      <c r="P1978" s="8">
        <f>IFERROR(Table1[[#This Row],[pledged]]/Table1[[#This Row],[backers_count]],0)</f>
        <v>29.310782241014799</v>
      </c>
      <c r="Q1978" t="str">
        <f>LEFT(Table1[[#This Row],[Category and Sub-Category]],FIND("/",Table1[[#This Row],[Category and Sub-Category]])-1)</f>
        <v>technology</v>
      </c>
      <c r="R1978" t="str">
        <f>RIGHT(Table1[[#This Row],[Category and Sub-Category]],LEN(Table1[[#This Row],[Category and Sub-Category]])-FIND("/",Table1[[#This Row],[Category and Sub-Category]]))</f>
        <v>hardware</v>
      </c>
      <c r="S1978" s="13">
        <f>(((Table1[[#This Row],[launched_at]]/60)/60)/24)+DATE(1970,1,1)</f>
        <v>41438.899594907409</v>
      </c>
      <c r="T1978" s="13">
        <f>(((Table1[[#This Row],[deadline]]/60)/60)/24)+DATE(1970,1,1)</f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Table1[[#This Row],[pledged]]/Table1[[#This Row],[goal]]</f>
        <v>4.0232999999999999</v>
      </c>
      <c r="P1979" s="8">
        <f>IFERROR(Table1[[#This Row],[pledged]]/Table1[[#This Row],[backers_count]],0)</f>
        <v>245.02436053593178</v>
      </c>
      <c r="Q1979" t="str">
        <f>LEFT(Table1[[#This Row],[Category and Sub-Category]],FIND("/",Table1[[#This Row],[Category and Sub-Category]])-1)</f>
        <v>technology</v>
      </c>
      <c r="R1979" t="str">
        <f>RIGHT(Table1[[#This Row],[Category and Sub-Category]],LEN(Table1[[#This Row],[Category and Sub-Category]])-FIND("/",Table1[[#This Row],[Category and Sub-Category]]))</f>
        <v>hardware</v>
      </c>
      <c r="S1979" s="13">
        <f>(((Table1[[#This Row],[launched_at]]/60)/60)/24)+DATE(1970,1,1)</f>
        <v>42311.216898148152</v>
      </c>
      <c r="T1979" s="13">
        <f>(((Table1[[#This Row],[deadline]]/60)/60)/24)+DATE(1970,1,1)</f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Table1[[#This Row],[pledged]]/Table1[[#This Row],[goal]]</f>
        <v>10.2684514</v>
      </c>
      <c r="P1980" s="8">
        <f>IFERROR(Table1[[#This Row],[pledged]]/Table1[[#This Row],[backers_count]],0)</f>
        <v>1323.2540463917526</v>
      </c>
      <c r="Q1980" t="str">
        <f>LEFT(Table1[[#This Row],[Category and Sub-Category]],FIND("/",Table1[[#This Row],[Category and Sub-Category]])-1)</f>
        <v>technology</v>
      </c>
      <c r="R1980" t="str">
        <f>RIGHT(Table1[[#This Row],[Category and Sub-Category]],LEN(Table1[[#This Row],[Category and Sub-Category]])-FIND("/",Table1[[#This Row],[Category and Sub-Category]]))</f>
        <v>hardware</v>
      </c>
      <c r="S1980" s="13">
        <f>(((Table1[[#This Row],[launched_at]]/60)/60)/24)+DATE(1970,1,1)</f>
        <v>41039.225601851853</v>
      </c>
      <c r="T1980" s="13">
        <f>(((Table1[[#This Row],[deadline]]/60)/60)/24)+DATE(1970,1,1)</f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Table1[[#This Row],[pledged]]/Table1[[#This Row],[goal]]</f>
        <v>1.14901155</v>
      </c>
      <c r="P1981" s="8">
        <f>IFERROR(Table1[[#This Row],[pledged]]/Table1[[#This Row],[backers_count]],0)</f>
        <v>282.65966789667897</v>
      </c>
      <c r="Q1981" t="str">
        <f>LEFT(Table1[[#This Row],[Category and Sub-Category]],FIND("/",Table1[[#This Row],[Category and Sub-Category]])-1)</f>
        <v>technology</v>
      </c>
      <c r="R1981" t="str">
        <f>RIGHT(Table1[[#This Row],[Category and Sub-Category]],LEN(Table1[[#This Row],[Category and Sub-Category]])-FIND("/",Table1[[#This Row],[Category and Sub-Category]]))</f>
        <v>hardware</v>
      </c>
      <c r="S1981" s="13">
        <f>(((Table1[[#This Row],[launched_at]]/60)/60)/24)+DATE(1970,1,1)</f>
        <v>42290.460023148145</v>
      </c>
      <c r="T1981" s="13">
        <f>(((Table1[[#This Row],[deadline]]/60)/60)/24)+DATE(1970,1,1)</f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Table1[[#This Row],[pledged]]/Table1[[#This Row],[goal]]</f>
        <v>3.5482402000000004</v>
      </c>
      <c r="P1982" s="8">
        <f>IFERROR(Table1[[#This Row],[pledged]]/Table1[[#This Row],[backers_count]],0)</f>
        <v>91.214401028277635</v>
      </c>
      <c r="Q1982" t="str">
        <f>LEFT(Table1[[#This Row],[Category and Sub-Category]],FIND("/",Table1[[#This Row],[Category and Sub-Category]])-1)</f>
        <v>technology</v>
      </c>
      <c r="R1982" t="str">
        <f>RIGHT(Table1[[#This Row],[Category and Sub-Category]],LEN(Table1[[#This Row],[Category and Sub-Category]])-FIND("/",Table1[[#This Row],[Category and Sub-Category]]))</f>
        <v>hardware</v>
      </c>
      <c r="S1982" s="13">
        <f>(((Table1[[#This Row],[launched_at]]/60)/60)/24)+DATE(1970,1,1)</f>
        <v>42423.542384259257</v>
      </c>
      <c r="T1982" s="13">
        <f>(((Table1[[#This Row],[deadline]]/60)/60)/24)+DATE(1970,1,1)</f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Table1[[#This Row],[pledged]]/Table1[[#This Row],[goal]]</f>
        <v>5.0799999999999998E-2</v>
      </c>
      <c r="P1983" s="8">
        <f>IFERROR(Table1[[#This Row],[pledged]]/Table1[[#This Row],[backers_count]],0)</f>
        <v>31.75</v>
      </c>
      <c r="Q1983" t="str">
        <f>LEFT(Table1[[#This Row],[Category and Sub-Category]],FIND("/",Table1[[#This Row],[Category and Sub-Category]])-1)</f>
        <v>photography</v>
      </c>
      <c r="R1983" t="str">
        <f>RIGHT(Table1[[#This Row],[Category and Sub-Category]],LEN(Table1[[#This Row],[Category and Sub-Category]])-FIND("/",Table1[[#This Row],[Category and Sub-Category]]))</f>
        <v>people</v>
      </c>
      <c r="S1983" s="13">
        <f>(((Table1[[#This Row],[launched_at]]/60)/60)/24)+DATE(1970,1,1)</f>
        <v>41799.725289351853</v>
      </c>
      <c r="T1983" s="13">
        <f>(((Table1[[#This Row],[deadline]]/60)/60)/24)+DATE(1970,1,1)</f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Table1[[#This Row],[pledged]]/Table1[[#This Row],[goal]]</f>
        <v>0</v>
      </c>
      <c r="P1984" s="8">
        <f>IFERROR(Table1[[#This Row],[pledged]]/Table1[[#This Row],[backers_count]],0)</f>
        <v>0</v>
      </c>
      <c r="Q1984" t="str">
        <f>LEFT(Table1[[#This Row],[Category and Sub-Category]],FIND("/",Table1[[#This Row],[Category and Sub-Category]])-1)</f>
        <v>photography</v>
      </c>
      <c r="R1984" t="str">
        <f>RIGHT(Table1[[#This Row],[Category and Sub-Category]],LEN(Table1[[#This Row],[Category and Sub-Category]])-FIND("/",Table1[[#This Row],[Category and Sub-Category]]))</f>
        <v>people</v>
      </c>
      <c r="S1984" s="13">
        <f>(((Table1[[#This Row],[launched_at]]/60)/60)/24)+DATE(1970,1,1)</f>
        <v>42678.586655092593</v>
      </c>
      <c r="T1984" s="13">
        <f>(((Table1[[#This Row],[deadline]]/60)/60)/24)+DATE(1970,1,1)</f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Table1[[#This Row],[pledged]]/Table1[[#This Row],[goal]]</f>
        <v>4.2999999999999997E-2</v>
      </c>
      <c r="P1985" s="8">
        <f>IFERROR(Table1[[#This Row],[pledged]]/Table1[[#This Row],[backers_count]],0)</f>
        <v>88.6875</v>
      </c>
      <c r="Q1985" t="str">
        <f>LEFT(Table1[[#This Row],[Category and Sub-Category]],FIND("/",Table1[[#This Row],[Category and Sub-Category]])-1)</f>
        <v>photography</v>
      </c>
      <c r="R1985" t="str">
        <f>RIGHT(Table1[[#This Row],[Category and Sub-Category]],LEN(Table1[[#This Row],[Category and Sub-Category]])-FIND("/",Table1[[#This Row],[Category and Sub-Category]]))</f>
        <v>people</v>
      </c>
      <c r="S1985" s="13">
        <f>(((Table1[[#This Row],[launched_at]]/60)/60)/24)+DATE(1970,1,1)</f>
        <v>42593.011782407411</v>
      </c>
      <c r="T1985" s="13">
        <f>(((Table1[[#This Row],[deadline]]/60)/60)/24)+DATE(1970,1,1)</f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Table1[[#This Row],[pledged]]/Table1[[#This Row],[goal]]</f>
        <v>0.21146666666666666</v>
      </c>
      <c r="P1986" s="8">
        <f>IFERROR(Table1[[#This Row],[pledged]]/Table1[[#This Row],[backers_count]],0)</f>
        <v>453.14285714285717</v>
      </c>
      <c r="Q1986" t="str">
        <f>LEFT(Table1[[#This Row],[Category and Sub-Category]],FIND("/",Table1[[#This Row],[Category and Sub-Category]])-1)</f>
        <v>photography</v>
      </c>
      <c r="R1986" t="str">
        <f>RIGHT(Table1[[#This Row],[Category and Sub-Category]],LEN(Table1[[#This Row],[Category and Sub-Category]])-FIND("/",Table1[[#This Row],[Category and Sub-Category]]))</f>
        <v>people</v>
      </c>
      <c r="S1986" s="13">
        <f>(((Table1[[#This Row],[launched_at]]/60)/60)/24)+DATE(1970,1,1)</f>
        <v>41913.790289351848</v>
      </c>
      <c r="T1986" s="13">
        <f>(((Table1[[#This Row],[deadline]]/60)/60)/24)+DATE(1970,1,1)</f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Table1[[#This Row],[pledged]]/Table1[[#This Row],[goal]]</f>
        <v>3.1875000000000001E-2</v>
      </c>
      <c r="P1987" s="8">
        <f>IFERROR(Table1[[#This Row],[pledged]]/Table1[[#This Row],[backers_count]],0)</f>
        <v>12.75</v>
      </c>
      <c r="Q1987" t="str">
        <f>LEFT(Table1[[#This Row],[Category and Sub-Category]],FIND("/",Table1[[#This Row],[Category and Sub-Category]])-1)</f>
        <v>photography</v>
      </c>
      <c r="R1987" t="str">
        <f>RIGHT(Table1[[#This Row],[Category and Sub-Category]],LEN(Table1[[#This Row],[Category and Sub-Category]])-FIND("/",Table1[[#This Row],[Category and Sub-Category]]))</f>
        <v>people</v>
      </c>
      <c r="S1987" s="13">
        <f>(((Table1[[#This Row],[launched_at]]/60)/60)/24)+DATE(1970,1,1)</f>
        <v>42555.698738425926</v>
      </c>
      <c r="T1987" s="13">
        <f>(((Table1[[#This Row],[deadline]]/60)/60)/24)+DATE(1970,1,1)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Table1[[#This Row],[pledged]]/Table1[[#This Row],[goal]]</f>
        <v>5.0000000000000001E-4</v>
      </c>
      <c r="P1988" s="8">
        <f>IFERROR(Table1[[#This Row],[pledged]]/Table1[[#This Row],[backers_count]],0)</f>
        <v>1</v>
      </c>
      <c r="Q1988" t="str">
        <f>LEFT(Table1[[#This Row],[Category and Sub-Category]],FIND("/",Table1[[#This Row],[Category and Sub-Category]])-1)</f>
        <v>photography</v>
      </c>
      <c r="R1988" t="str">
        <f>RIGHT(Table1[[#This Row],[Category and Sub-Category]],LEN(Table1[[#This Row],[Category and Sub-Category]])-FIND("/",Table1[[#This Row],[Category and Sub-Category]]))</f>
        <v>people</v>
      </c>
      <c r="S1988" s="13">
        <f>(((Table1[[#This Row],[launched_at]]/60)/60)/24)+DATE(1970,1,1)</f>
        <v>42413.433831018512</v>
      </c>
      <c r="T1988" s="13">
        <f>(((Table1[[#This Row],[deadline]]/60)/60)/24)+DATE(1970,1,1)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Table1[[#This Row],[pledged]]/Table1[[#This Row],[goal]]</f>
        <v>0.42472727272727273</v>
      </c>
      <c r="P1989" s="8">
        <f>IFERROR(Table1[[#This Row],[pledged]]/Table1[[#This Row],[backers_count]],0)</f>
        <v>83.428571428571431</v>
      </c>
      <c r="Q1989" t="str">
        <f>LEFT(Table1[[#This Row],[Category and Sub-Category]],FIND("/",Table1[[#This Row],[Category and Sub-Category]])-1)</f>
        <v>photography</v>
      </c>
      <c r="R1989" t="str">
        <f>RIGHT(Table1[[#This Row],[Category and Sub-Category]],LEN(Table1[[#This Row],[Category and Sub-Category]])-FIND("/",Table1[[#This Row],[Category and Sub-Category]]))</f>
        <v>people</v>
      </c>
      <c r="S1989" s="13">
        <f>(((Table1[[#This Row],[launched_at]]/60)/60)/24)+DATE(1970,1,1)</f>
        <v>42034.639768518522</v>
      </c>
      <c r="T1989" s="13">
        <f>(((Table1[[#This Row],[deadline]]/60)/60)/24)+DATE(1970,1,1)</f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Table1[[#This Row],[pledged]]/Table1[[#This Row],[goal]]</f>
        <v>4.1666666666666666E-3</v>
      </c>
      <c r="P1990" s="8">
        <f>IFERROR(Table1[[#This Row],[pledged]]/Table1[[#This Row],[backers_count]],0)</f>
        <v>25</v>
      </c>
      <c r="Q1990" t="str">
        <f>LEFT(Table1[[#This Row],[Category and Sub-Category]],FIND("/",Table1[[#This Row],[Category and Sub-Category]])-1)</f>
        <v>photography</v>
      </c>
      <c r="R1990" t="str">
        <f>RIGHT(Table1[[#This Row],[Category and Sub-Category]],LEN(Table1[[#This Row],[Category and Sub-Category]])-FIND("/",Table1[[#This Row],[Category and Sub-Category]]))</f>
        <v>people</v>
      </c>
      <c r="S1990" s="13">
        <f>(((Table1[[#This Row],[launched_at]]/60)/60)/24)+DATE(1970,1,1)</f>
        <v>42206.763217592597</v>
      </c>
      <c r="T1990" s="13">
        <f>(((Table1[[#This Row],[deadline]]/60)/60)/24)+DATE(1970,1,1)</f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Table1[[#This Row],[pledged]]/Table1[[#This Row],[goal]]</f>
        <v>0.01</v>
      </c>
      <c r="P1991" s="8">
        <f>IFERROR(Table1[[#This Row],[pledged]]/Table1[[#This Row],[backers_count]],0)</f>
        <v>50</v>
      </c>
      <c r="Q1991" t="str">
        <f>LEFT(Table1[[#This Row],[Category and Sub-Category]],FIND("/",Table1[[#This Row],[Category and Sub-Category]])-1)</f>
        <v>photography</v>
      </c>
      <c r="R1991" t="str">
        <f>RIGHT(Table1[[#This Row],[Category and Sub-Category]],LEN(Table1[[#This Row],[Category and Sub-Category]])-FIND("/",Table1[[#This Row],[Category and Sub-Category]]))</f>
        <v>people</v>
      </c>
      <c r="S1991" s="13">
        <f>(((Table1[[#This Row],[launched_at]]/60)/60)/24)+DATE(1970,1,1)</f>
        <v>42685.680648148147</v>
      </c>
      <c r="T1991" s="13">
        <f>(((Table1[[#This Row],[deadline]]/60)/60)/24)+DATE(1970,1,1)</f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Table1[[#This Row],[pledged]]/Table1[[#This Row],[goal]]</f>
        <v>0.16966666666666666</v>
      </c>
      <c r="P1992" s="8">
        <f>IFERROR(Table1[[#This Row],[pledged]]/Table1[[#This Row],[backers_count]],0)</f>
        <v>101.8</v>
      </c>
      <c r="Q1992" t="str">
        <f>LEFT(Table1[[#This Row],[Category and Sub-Category]],FIND("/",Table1[[#This Row],[Category and Sub-Category]])-1)</f>
        <v>photography</v>
      </c>
      <c r="R1992" t="str">
        <f>RIGHT(Table1[[#This Row],[Category and Sub-Category]],LEN(Table1[[#This Row],[Category and Sub-Category]])-FIND("/",Table1[[#This Row],[Category and Sub-Category]]))</f>
        <v>people</v>
      </c>
      <c r="S1992" s="13">
        <f>(((Table1[[#This Row],[launched_at]]/60)/60)/24)+DATE(1970,1,1)</f>
        <v>42398.195972222224</v>
      </c>
      <c r="T1992" s="13">
        <f>(((Table1[[#This Row],[deadline]]/60)/60)/24)+DATE(1970,1,1)</f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Table1[[#This Row],[pledged]]/Table1[[#This Row],[goal]]</f>
        <v>7.0000000000000007E-2</v>
      </c>
      <c r="P1993" s="8">
        <f>IFERROR(Table1[[#This Row],[pledged]]/Table1[[#This Row],[backers_count]],0)</f>
        <v>46.666666666666664</v>
      </c>
      <c r="Q1993" t="str">
        <f>LEFT(Table1[[#This Row],[Category and Sub-Category]],FIND("/",Table1[[#This Row],[Category and Sub-Category]])-1)</f>
        <v>photography</v>
      </c>
      <c r="R1993" t="str">
        <f>RIGHT(Table1[[#This Row],[Category and Sub-Category]],LEN(Table1[[#This Row],[Category and Sub-Category]])-FIND("/",Table1[[#This Row],[Category and Sub-Category]]))</f>
        <v>people</v>
      </c>
      <c r="S1993" s="13">
        <f>(((Table1[[#This Row],[launched_at]]/60)/60)/24)+DATE(1970,1,1)</f>
        <v>42167.89335648148</v>
      </c>
      <c r="T1993" s="13">
        <f>(((Table1[[#This Row],[deadline]]/60)/60)/24)+DATE(1970,1,1)</f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Table1[[#This Row],[pledged]]/Table1[[#This Row],[goal]]</f>
        <v>1.3333333333333333E-3</v>
      </c>
      <c r="P1994" s="8">
        <f>IFERROR(Table1[[#This Row],[pledged]]/Table1[[#This Row],[backers_count]],0)</f>
        <v>1</v>
      </c>
      <c r="Q1994" t="str">
        <f>LEFT(Table1[[#This Row],[Category and Sub-Category]],FIND("/",Table1[[#This Row],[Category and Sub-Category]])-1)</f>
        <v>photography</v>
      </c>
      <c r="R1994" t="str">
        <f>RIGHT(Table1[[#This Row],[Category and Sub-Category]],LEN(Table1[[#This Row],[Category and Sub-Category]])-FIND("/",Table1[[#This Row],[Category and Sub-Category]]))</f>
        <v>people</v>
      </c>
      <c r="S1994" s="13">
        <f>(((Table1[[#This Row],[launched_at]]/60)/60)/24)+DATE(1970,1,1)</f>
        <v>42023.143414351856</v>
      </c>
      <c r="T1994" s="13">
        <f>(((Table1[[#This Row],[deadline]]/60)/60)/24)+DATE(1970,1,1)</f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Table1[[#This Row],[pledged]]/Table1[[#This Row],[goal]]</f>
        <v>0</v>
      </c>
      <c r="P1995" s="8">
        <f>IFERROR(Table1[[#This Row],[pledged]]/Table1[[#This Row],[backers_count]],0)</f>
        <v>0</v>
      </c>
      <c r="Q1995" t="str">
        <f>LEFT(Table1[[#This Row],[Category and Sub-Category]],FIND("/",Table1[[#This Row],[Category and Sub-Category]])-1)</f>
        <v>photography</v>
      </c>
      <c r="R1995" t="str">
        <f>RIGHT(Table1[[#This Row],[Category and Sub-Category]],LEN(Table1[[#This Row],[Category and Sub-Category]])-FIND("/",Table1[[#This Row],[Category and Sub-Category]]))</f>
        <v>people</v>
      </c>
      <c r="S1995" s="13">
        <f>(((Table1[[#This Row],[launched_at]]/60)/60)/24)+DATE(1970,1,1)</f>
        <v>42329.58839120371</v>
      </c>
      <c r="T1995" s="13">
        <f>(((Table1[[#This Row],[deadline]]/60)/60)/24)+DATE(1970,1,1)</f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Table1[[#This Row],[pledged]]/Table1[[#This Row],[goal]]</f>
        <v>0</v>
      </c>
      <c r="P1996" s="8">
        <f>IFERROR(Table1[[#This Row],[pledged]]/Table1[[#This Row],[backers_count]],0)</f>
        <v>0</v>
      </c>
      <c r="Q1996" t="str">
        <f>LEFT(Table1[[#This Row],[Category and Sub-Category]],FIND("/",Table1[[#This Row],[Category and Sub-Category]])-1)</f>
        <v>photography</v>
      </c>
      <c r="R1996" t="str">
        <f>RIGHT(Table1[[#This Row],[Category and Sub-Category]],LEN(Table1[[#This Row],[Category and Sub-Category]])-FIND("/",Table1[[#This Row],[Category and Sub-Category]]))</f>
        <v>people</v>
      </c>
      <c r="S1996" s="13">
        <f>(((Table1[[#This Row],[launched_at]]/60)/60)/24)+DATE(1970,1,1)</f>
        <v>42651.006273148145</v>
      </c>
      <c r="T1996" s="13">
        <f>(((Table1[[#This Row],[deadline]]/60)/60)/24)+DATE(1970,1,1)</f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Table1[[#This Row],[pledged]]/Table1[[#This Row],[goal]]</f>
        <v>7.8E-2</v>
      </c>
      <c r="P1997" s="8">
        <f>IFERROR(Table1[[#This Row],[pledged]]/Table1[[#This Row],[backers_count]],0)</f>
        <v>26</v>
      </c>
      <c r="Q1997" t="str">
        <f>LEFT(Table1[[#This Row],[Category and Sub-Category]],FIND("/",Table1[[#This Row],[Category and Sub-Category]])-1)</f>
        <v>photography</v>
      </c>
      <c r="R1997" t="str">
        <f>RIGHT(Table1[[#This Row],[Category and Sub-Category]],LEN(Table1[[#This Row],[Category and Sub-Category]])-FIND("/",Table1[[#This Row],[Category and Sub-Category]]))</f>
        <v>people</v>
      </c>
      <c r="S1997" s="13">
        <f>(((Table1[[#This Row],[launched_at]]/60)/60)/24)+DATE(1970,1,1)</f>
        <v>42181.902037037042</v>
      </c>
      <c r="T1997" s="13">
        <f>(((Table1[[#This Row],[deadline]]/60)/60)/24)+DATE(1970,1,1)</f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Table1[[#This Row],[pledged]]/Table1[[#This Row],[goal]]</f>
        <v>0</v>
      </c>
      <c r="P1998" s="8">
        <f>IFERROR(Table1[[#This Row],[pledged]]/Table1[[#This Row],[backers_count]],0)</f>
        <v>0</v>
      </c>
      <c r="Q1998" t="str">
        <f>LEFT(Table1[[#This Row],[Category and Sub-Category]],FIND("/",Table1[[#This Row],[Category and Sub-Category]])-1)</f>
        <v>photography</v>
      </c>
      <c r="R1998" t="str">
        <f>RIGHT(Table1[[#This Row],[Category and Sub-Category]],LEN(Table1[[#This Row],[Category and Sub-Category]])-FIND("/",Table1[[#This Row],[Category and Sub-Category]]))</f>
        <v>people</v>
      </c>
      <c r="S1998" s="13">
        <f>(((Table1[[#This Row],[launched_at]]/60)/60)/24)+DATE(1970,1,1)</f>
        <v>41800.819571759261</v>
      </c>
      <c r="T1998" s="13">
        <f>(((Table1[[#This Row],[deadline]]/60)/60)/24)+DATE(1970,1,1)</f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Table1[[#This Row],[pledged]]/Table1[[#This Row],[goal]]</f>
        <v>0</v>
      </c>
      <c r="P1999" s="8">
        <f>IFERROR(Table1[[#This Row],[pledged]]/Table1[[#This Row],[backers_count]],0)</f>
        <v>0</v>
      </c>
      <c r="Q1999" t="str">
        <f>LEFT(Table1[[#This Row],[Category and Sub-Category]],FIND("/",Table1[[#This Row],[Category and Sub-Category]])-1)</f>
        <v>photography</v>
      </c>
      <c r="R1999" t="str">
        <f>RIGHT(Table1[[#This Row],[Category and Sub-Category]],LEN(Table1[[#This Row],[Category and Sub-Category]])-FIND("/",Table1[[#This Row],[Category and Sub-Category]]))</f>
        <v>people</v>
      </c>
      <c r="S1999" s="13">
        <f>(((Table1[[#This Row],[launched_at]]/60)/60)/24)+DATE(1970,1,1)</f>
        <v>41847.930694444447</v>
      </c>
      <c r="T1999" s="13">
        <f>(((Table1[[#This Row],[deadline]]/60)/60)/24)+DATE(1970,1,1)</f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Table1[[#This Row],[pledged]]/Table1[[#This Row],[goal]]</f>
        <v>0.26200000000000001</v>
      </c>
      <c r="P2000" s="8">
        <f>IFERROR(Table1[[#This Row],[pledged]]/Table1[[#This Row],[backers_count]],0)</f>
        <v>218.33333333333334</v>
      </c>
      <c r="Q2000" t="str">
        <f>LEFT(Table1[[#This Row],[Category and Sub-Category]],FIND("/",Table1[[#This Row],[Category and Sub-Category]])-1)</f>
        <v>photography</v>
      </c>
      <c r="R2000" t="str">
        <f>RIGHT(Table1[[#This Row],[Category and Sub-Category]],LEN(Table1[[#This Row],[Category and Sub-Category]])-FIND("/",Table1[[#This Row],[Category and Sub-Category]]))</f>
        <v>people</v>
      </c>
      <c r="S2000" s="13">
        <f>(((Table1[[#This Row],[launched_at]]/60)/60)/24)+DATE(1970,1,1)</f>
        <v>41807.118495370371</v>
      </c>
      <c r="T2000" s="13">
        <f>(((Table1[[#This Row],[deadline]]/60)/60)/24)+DATE(1970,1,1)</f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Table1[[#This Row],[pledged]]/Table1[[#This Row],[goal]]</f>
        <v>7.6129032258064515E-3</v>
      </c>
      <c r="P2001" s="8">
        <f>IFERROR(Table1[[#This Row],[pledged]]/Table1[[#This Row],[backers_count]],0)</f>
        <v>33.714285714285715</v>
      </c>
      <c r="Q2001" t="str">
        <f>LEFT(Table1[[#This Row],[Category and Sub-Category]],FIND("/",Table1[[#This Row],[Category and Sub-Category]])-1)</f>
        <v>photography</v>
      </c>
      <c r="R2001" t="str">
        <f>RIGHT(Table1[[#This Row],[Category and Sub-Category]],LEN(Table1[[#This Row],[Category and Sub-Category]])-FIND("/",Table1[[#This Row],[Category and Sub-Category]]))</f>
        <v>people</v>
      </c>
      <c r="S2001" s="13">
        <f>(((Table1[[#This Row],[launched_at]]/60)/60)/24)+DATE(1970,1,1)</f>
        <v>41926.482731481483</v>
      </c>
      <c r="T2001" s="13">
        <f>(((Table1[[#This Row],[deadline]]/60)/60)/24)+DATE(1970,1,1)</f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Table1[[#This Row],[pledged]]/Table1[[#This Row],[goal]]</f>
        <v>0.125</v>
      </c>
      <c r="P2002" s="8">
        <f>IFERROR(Table1[[#This Row],[pledged]]/Table1[[#This Row],[backers_count]],0)</f>
        <v>25</v>
      </c>
      <c r="Q2002" t="str">
        <f>LEFT(Table1[[#This Row],[Category and Sub-Category]],FIND("/",Table1[[#This Row],[Category and Sub-Category]])-1)</f>
        <v>photography</v>
      </c>
      <c r="R2002" t="str">
        <f>RIGHT(Table1[[#This Row],[Category and Sub-Category]],LEN(Table1[[#This Row],[Category and Sub-Category]])-FIND("/",Table1[[#This Row],[Category and Sub-Category]]))</f>
        <v>people</v>
      </c>
      <c r="S2002" s="13">
        <f>(((Table1[[#This Row],[launched_at]]/60)/60)/24)+DATE(1970,1,1)</f>
        <v>42345.951539351852</v>
      </c>
      <c r="T2002" s="13">
        <f>(((Table1[[#This Row],[deadline]]/60)/60)/24)+DATE(1970,1,1)</f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Table1[[#This Row],[pledged]]/Table1[[#This Row],[goal]]</f>
        <v>3.8212909090909091</v>
      </c>
      <c r="P2003" s="8">
        <f>IFERROR(Table1[[#This Row],[pledged]]/Table1[[#This Row],[backers_count]],0)</f>
        <v>128.38790470372632</v>
      </c>
      <c r="Q2003" t="str">
        <f>LEFT(Table1[[#This Row],[Category and Sub-Category]],FIND("/",Table1[[#This Row],[Category and Sub-Category]])-1)</f>
        <v>technology</v>
      </c>
      <c r="R2003" t="str">
        <f>RIGHT(Table1[[#This Row],[Category and Sub-Category]],LEN(Table1[[#This Row],[Category and Sub-Category]])-FIND("/",Table1[[#This Row],[Category and Sub-Category]]))</f>
        <v>hardware</v>
      </c>
      <c r="S2003" s="13">
        <f>(((Table1[[#This Row],[launched_at]]/60)/60)/24)+DATE(1970,1,1)</f>
        <v>42136.209675925929</v>
      </c>
      <c r="T2003" s="13">
        <f>(((Table1[[#This Row],[deadline]]/60)/60)/24)+DATE(1970,1,1)</f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Table1[[#This Row],[pledged]]/Table1[[#This Row],[goal]]</f>
        <v>2.1679422000000002</v>
      </c>
      <c r="P2004" s="8">
        <f>IFERROR(Table1[[#This Row],[pledged]]/Table1[[#This Row],[backers_count]],0)</f>
        <v>78.834261818181815</v>
      </c>
      <c r="Q2004" t="str">
        <f>LEFT(Table1[[#This Row],[Category and Sub-Category]],FIND("/",Table1[[#This Row],[Category and Sub-Category]])-1)</f>
        <v>technology</v>
      </c>
      <c r="R2004" t="str">
        <f>RIGHT(Table1[[#This Row],[Category and Sub-Category]],LEN(Table1[[#This Row],[Category and Sub-Category]])-FIND("/",Table1[[#This Row],[Category and Sub-Category]]))</f>
        <v>hardware</v>
      </c>
      <c r="S2004" s="13">
        <f>(((Table1[[#This Row],[launched_at]]/60)/60)/24)+DATE(1970,1,1)</f>
        <v>42728.71230324074</v>
      </c>
      <c r="T2004" s="13">
        <f>(((Table1[[#This Row],[deadline]]/60)/60)/24)+DATE(1970,1,1)</f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Table1[[#This Row],[pledged]]/Table1[[#This Row],[goal]]</f>
        <v>3.12</v>
      </c>
      <c r="P2005" s="8">
        <f>IFERROR(Table1[[#This Row],[pledged]]/Table1[[#This Row],[backers_count]],0)</f>
        <v>91.764705882352942</v>
      </c>
      <c r="Q2005" t="str">
        <f>LEFT(Table1[[#This Row],[Category and Sub-Category]],FIND("/",Table1[[#This Row],[Category and Sub-Category]])-1)</f>
        <v>technology</v>
      </c>
      <c r="R2005" t="str">
        <f>RIGHT(Table1[[#This Row],[Category and Sub-Category]],LEN(Table1[[#This Row],[Category and Sub-Category]])-FIND("/",Table1[[#This Row],[Category and Sub-Category]]))</f>
        <v>hardware</v>
      </c>
      <c r="S2005" s="13">
        <f>(((Table1[[#This Row],[launched_at]]/60)/60)/24)+DATE(1970,1,1)</f>
        <v>40347.125601851854</v>
      </c>
      <c r="T2005" s="13">
        <f>(((Table1[[#This Row],[deadline]]/60)/60)/24)+DATE(1970,1,1)</f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Table1[[#This Row],[pledged]]/Table1[[#This Row],[goal]]</f>
        <v>2.3442048</v>
      </c>
      <c r="P2006" s="8">
        <f>IFERROR(Table1[[#This Row],[pledged]]/Table1[[#This Row],[backers_count]],0)</f>
        <v>331.10237288135596</v>
      </c>
      <c r="Q2006" t="str">
        <f>LEFT(Table1[[#This Row],[Category and Sub-Category]],FIND("/",Table1[[#This Row],[Category and Sub-Category]])-1)</f>
        <v>technology</v>
      </c>
      <c r="R2006" t="str">
        <f>RIGHT(Table1[[#This Row],[Category and Sub-Category]],LEN(Table1[[#This Row],[Category and Sub-Category]])-FIND("/",Table1[[#This Row],[Category and Sub-Category]]))</f>
        <v>hardware</v>
      </c>
      <c r="S2006" s="13">
        <f>(((Table1[[#This Row],[launched_at]]/60)/60)/24)+DATE(1970,1,1)</f>
        <v>41800.604895833334</v>
      </c>
      <c r="T2006" s="13">
        <f>(((Table1[[#This Row],[deadline]]/60)/60)/24)+DATE(1970,1,1)</f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Table1[[#This Row],[pledged]]/Table1[[#This Row],[goal]]</f>
        <v>1.236801</v>
      </c>
      <c r="P2007" s="8">
        <f>IFERROR(Table1[[#This Row],[pledged]]/Table1[[#This Row],[backers_count]],0)</f>
        <v>194.26193717277485</v>
      </c>
      <c r="Q2007" t="str">
        <f>LEFT(Table1[[#This Row],[Category and Sub-Category]],FIND("/",Table1[[#This Row],[Category and Sub-Category]])-1)</f>
        <v>technology</v>
      </c>
      <c r="R2007" t="str">
        <f>RIGHT(Table1[[#This Row],[Category and Sub-Category]],LEN(Table1[[#This Row],[Category and Sub-Category]])-FIND("/",Table1[[#This Row],[Category and Sub-Category]]))</f>
        <v>hardware</v>
      </c>
      <c r="S2007" s="13">
        <f>(((Table1[[#This Row],[launched_at]]/60)/60)/24)+DATE(1970,1,1)</f>
        <v>41535.812708333331</v>
      </c>
      <c r="T2007" s="13">
        <f>(((Table1[[#This Row],[deadline]]/60)/60)/24)+DATE(1970,1,1)</f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Table1[[#This Row],[pledged]]/Table1[[#This Row],[goal]]</f>
        <v>2.4784000000000002</v>
      </c>
      <c r="P2008" s="8">
        <f>IFERROR(Table1[[#This Row],[pledged]]/Table1[[#This Row],[backers_count]],0)</f>
        <v>408.97689768976898</v>
      </c>
      <c r="Q2008" t="str">
        <f>LEFT(Table1[[#This Row],[Category and Sub-Category]],FIND("/",Table1[[#This Row],[Category and Sub-Category]])-1)</f>
        <v>technology</v>
      </c>
      <c r="R2008" t="str">
        <f>RIGHT(Table1[[#This Row],[Category and Sub-Category]],LEN(Table1[[#This Row],[Category and Sub-Category]])-FIND("/",Table1[[#This Row],[Category and Sub-Category]]))</f>
        <v>hardware</v>
      </c>
      <c r="S2008" s="13">
        <f>(((Table1[[#This Row],[launched_at]]/60)/60)/24)+DATE(1970,1,1)</f>
        <v>41941.500520833331</v>
      </c>
      <c r="T2008" s="13">
        <f>(((Table1[[#This Row],[deadline]]/60)/60)/24)+DATE(1970,1,1)</f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Table1[[#This Row],[pledged]]/Table1[[#This Row],[goal]]</f>
        <v>1.157092</v>
      </c>
      <c r="P2009" s="8">
        <f>IFERROR(Table1[[#This Row],[pledged]]/Table1[[#This Row],[backers_count]],0)</f>
        <v>84.459270072992695</v>
      </c>
      <c r="Q2009" t="str">
        <f>LEFT(Table1[[#This Row],[Category and Sub-Category]],FIND("/",Table1[[#This Row],[Category and Sub-Category]])-1)</f>
        <v>technology</v>
      </c>
      <c r="R2009" t="str">
        <f>RIGHT(Table1[[#This Row],[Category and Sub-Category]],LEN(Table1[[#This Row],[Category and Sub-Category]])-FIND("/",Table1[[#This Row],[Category and Sub-Category]]))</f>
        <v>hardware</v>
      </c>
      <c r="S2009" s="13">
        <f>(((Table1[[#This Row],[launched_at]]/60)/60)/24)+DATE(1970,1,1)</f>
        <v>40347.837800925925</v>
      </c>
      <c r="T2009" s="13">
        <f>(((Table1[[#This Row],[deadline]]/60)/60)/24)+DATE(1970,1,1)</f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Table1[[#This Row],[pledged]]/Table1[[#This Row],[goal]]</f>
        <v>1.1707484768810599</v>
      </c>
      <c r="P2010" s="8">
        <f>IFERROR(Table1[[#This Row],[pledged]]/Table1[[#This Row],[backers_count]],0)</f>
        <v>44.853658536585364</v>
      </c>
      <c r="Q2010" t="str">
        <f>LEFT(Table1[[#This Row],[Category and Sub-Category]],FIND("/",Table1[[#This Row],[Category and Sub-Category]])-1)</f>
        <v>technology</v>
      </c>
      <c r="R2010" t="str">
        <f>RIGHT(Table1[[#This Row],[Category and Sub-Category]],LEN(Table1[[#This Row],[Category and Sub-Category]])-FIND("/",Table1[[#This Row],[Category and Sub-Category]]))</f>
        <v>hardware</v>
      </c>
      <c r="S2010" s="13">
        <f>(((Table1[[#This Row],[launched_at]]/60)/60)/24)+DATE(1970,1,1)</f>
        <v>40761.604421296295</v>
      </c>
      <c r="T2010" s="13">
        <f>(((Table1[[#This Row],[deadline]]/60)/60)/24)+DATE(1970,1,1)</f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Table1[[#This Row],[pledged]]/Table1[[#This Row],[goal]]</f>
        <v>3.05158</v>
      </c>
      <c r="P2011" s="8">
        <f>IFERROR(Table1[[#This Row],[pledged]]/Table1[[#This Row],[backers_count]],0)</f>
        <v>383.3643216080402</v>
      </c>
      <c r="Q2011" t="str">
        <f>LEFT(Table1[[#This Row],[Category and Sub-Category]],FIND("/",Table1[[#This Row],[Category and Sub-Category]])-1)</f>
        <v>technology</v>
      </c>
      <c r="R2011" t="str">
        <f>RIGHT(Table1[[#This Row],[Category and Sub-Category]],LEN(Table1[[#This Row],[Category and Sub-Category]])-FIND("/",Table1[[#This Row],[Category and Sub-Category]]))</f>
        <v>hardware</v>
      </c>
      <c r="S2011" s="13">
        <f>(((Table1[[#This Row],[launched_at]]/60)/60)/24)+DATE(1970,1,1)</f>
        <v>42661.323414351849</v>
      </c>
      <c r="T2011" s="13">
        <f>(((Table1[[#This Row],[deadline]]/60)/60)/24)+DATE(1970,1,1)</f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Table1[[#This Row],[pledged]]/Table1[[#This Row],[goal]]</f>
        <v>3.2005299999999997</v>
      </c>
      <c r="P2012" s="8">
        <f>IFERROR(Table1[[#This Row],[pledged]]/Table1[[#This Row],[backers_count]],0)</f>
        <v>55.276856649395505</v>
      </c>
      <c r="Q2012" t="str">
        <f>LEFT(Table1[[#This Row],[Category and Sub-Category]],FIND("/",Table1[[#This Row],[Category and Sub-Category]])-1)</f>
        <v>technology</v>
      </c>
      <c r="R2012" t="str">
        <f>RIGHT(Table1[[#This Row],[Category and Sub-Category]],LEN(Table1[[#This Row],[Category and Sub-Category]])-FIND("/",Table1[[#This Row],[Category and Sub-Category]]))</f>
        <v>hardware</v>
      </c>
      <c r="S2012" s="13">
        <f>(((Table1[[#This Row],[launched_at]]/60)/60)/24)+DATE(1970,1,1)</f>
        <v>42570.996423611112</v>
      </c>
      <c r="T2012" s="13">
        <f>(((Table1[[#This Row],[deadline]]/60)/60)/24)+DATE(1970,1,1)</f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Table1[[#This Row],[pledged]]/Table1[[#This Row],[goal]]</f>
        <v>8.1956399999999991</v>
      </c>
      <c r="P2013" s="8">
        <f>IFERROR(Table1[[#This Row],[pledged]]/Table1[[#This Row],[backers_count]],0)</f>
        <v>422.02059732234807</v>
      </c>
      <c r="Q2013" t="str">
        <f>LEFT(Table1[[#This Row],[Category and Sub-Category]],FIND("/",Table1[[#This Row],[Category and Sub-Category]])-1)</f>
        <v>technology</v>
      </c>
      <c r="R2013" t="str">
        <f>RIGHT(Table1[[#This Row],[Category and Sub-Category]],LEN(Table1[[#This Row],[Category and Sub-Category]])-FIND("/",Table1[[#This Row],[Category and Sub-Category]]))</f>
        <v>hardware</v>
      </c>
      <c r="S2013" s="13">
        <f>(((Table1[[#This Row],[launched_at]]/60)/60)/24)+DATE(1970,1,1)</f>
        <v>42347.358483796299</v>
      </c>
      <c r="T2013" s="13">
        <f>(((Table1[[#This Row],[deadline]]/60)/60)/24)+DATE(1970,1,1)</f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Table1[[#This Row],[pledged]]/Table1[[#This Row],[goal]]</f>
        <v>2.3490000000000002</v>
      </c>
      <c r="P2014" s="8">
        <f>IFERROR(Table1[[#This Row],[pledged]]/Table1[[#This Row],[backers_count]],0)</f>
        <v>64.180327868852459</v>
      </c>
      <c r="Q2014" t="str">
        <f>LEFT(Table1[[#This Row],[Category and Sub-Category]],FIND("/",Table1[[#This Row],[Category and Sub-Category]])-1)</f>
        <v>technology</v>
      </c>
      <c r="R2014" t="str">
        <f>RIGHT(Table1[[#This Row],[Category and Sub-Category]],LEN(Table1[[#This Row],[Category and Sub-Category]])-FIND("/",Table1[[#This Row],[Category and Sub-Category]]))</f>
        <v>hardware</v>
      </c>
      <c r="S2014" s="13">
        <f>(((Table1[[#This Row],[launched_at]]/60)/60)/24)+DATE(1970,1,1)</f>
        <v>42010.822233796294</v>
      </c>
      <c r="T2014" s="13">
        <f>(((Table1[[#This Row],[deadline]]/60)/60)/24)+DATE(1970,1,1)</f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Table1[[#This Row],[pledged]]/Table1[[#This Row],[goal]]</f>
        <v>4.9491375</v>
      </c>
      <c r="P2015" s="8">
        <f>IFERROR(Table1[[#This Row],[pledged]]/Table1[[#This Row],[backers_count]],0)</f>
        <v>173.57781674704077</v>
      </c>
      <c r="Q2015" t="str">
        <f>LEFT(Table1[[#This Row],[Category and Sub-Category]],FIND("/",Table1[[#This Row],[Category and Sub-Category]])-1)</f>
        <v>technology</v>
      </c>
      <c r="R2015" t="str">
        <f>RIGHT(Table1[[#This Row],[Category and Sub-Category]],LEN(Table1[[#This Row],[Category and Sub-Category]])-FIND("/",Table1[[#This Row],[Category and Sub-Category]]))</f>
        <v>hardware</v>
      </c>
      <c r="S2015" s="13">
        <f>(((Table1[[#This Row],[launched_at]]/60)/60)/24)+DATE(1970,1,1)</f>
        <v>42499.960810185185</v>
      </c>
      <c r="T2015" s="13">
        <f>(((Table1[[#This Row],[deadline]]/60)/60)/24)+DATE(1970,1,1)</f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Table1[[#This Row],[pledged]]/Table1[[#This Row],[goal]]</f>
        <v>78.137822333333332</v>
      </c>
      <c r="P2016" s="8">
        <f>IFERROR(Table1[[#This Row],[pledged]]/Table1[[#This Row],[backers_count]],0)</f>
        <v>88.601680840609291</v>
      </c>
      <c r="Q2016" t="str">
        <f>LEFT(Table1[[#This Row],[Category and Sub-Category]],FIND("/",Table1[[#This Row],[Category and Sub-Category]])-1)</f>
        <v>technology</v>
      </c>
      <c r="R2016" t="str">
        <f>RIGHT(Table1[[#This Row],[Category and Sub-Category]],LEN(Table1[[#This Row],[Category and Sub-Category]])-FIND("/",Table1[[#This Row],[Category and Sub-Category]]))</f>
        <v>hardware</v>
      </c>
      <c r="S2016" s="13">
        <f>(((Table1[[#This Row],[launched_at]]/60)/60)/24)+DATE(1970,1,1)</f>
        <v>41324.214571759258</v>
      </c>
      <c r="T2016" s="13">
        <f>(((Table1[[#This Row],[deadline]]/60)/60)/24)+DATE(1970,1,1)</f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Table1[[#This Row],[pledged]]/Table1[[#This Row],[goal]]</f>
        <v>1.1300013888888889</v>
      </c>
      <c r="P2017" s="8">
        <f>IFERROR(Table1[[#This Row],[pledged]]/Table1[[#This Row],[backers_count]],0)</f>
        <v>50.222283950617282</v>
      </c>
      <c r="Q2017" t="str">
        <f>LEFT(Table1[[#This Row],[Category and Sub-Category]],FIND("/",Table1[[#This Row],[Category and Sub-Category]])-1)</f>
        <v>technology</v>
      </c>
      <c r="R2017" t="str">
        <f>RIGHT(Table1[[#This Row],[Category and Sub-Category]],LEN(Table1[[#This Row],[Category and Sub-Category]])-FIND("/",Table1[[#This Row],[Category and Sub-Category]]))</f>
        <v>hardware</v>
      </c>
      <c r="S2017" s="13">
        <f>(((Table1[[#This Row],[launched_at]]/60)/60)/24)+DATE(1970,1,1)</f>
        <v>40765.876886574071</v>
      </c>
      <c r="T2017" s="13">
        <f>(((Table1[[#This Row],[deadline]]/60)/60)/24)+DATE(1970,1,1)</f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Table1[[#This Row],[pledged]]/Table1[[#This Row],[goal]]</f>
        <v>9.2154220000000002</v>
      </c>
      <c r="P2018" s="8">
        <f>IFERROR(Table1[[#This Row],[pledged]]/Table1[[#This Row],[backers_count]],0)</f>
        <v>192.38876826722338</v>
      </c>
      <c r="Q2018" t="str">
        <f>LEFT(Table1[[#This Row],[Category and Sub-Category]],FIND("/",Table1[[#This Row],[Category and Sub-Category]])-1)</f>
        <v>technology</v>
      </c>
      <c r="R2018" t="str">
        <f>RIGHT(Table1[[#This Row],[Category and Sub-Category]],LEN(Table1[[#This Row],[Category and Sub-Category]])-FIND("/",Table1[[#This Row],[Category and Sub-Category]]))</f>
        <v>hardware</v>
      </c>
      <c r="S2018" s="13">
        <f>(((Table1[[#This Row],[launched_at]]/60)/60)/24)+DATE(1970,1,1)</f>
        <v>41312.88077546296</v>
      </c>
      <c r="T2018" s="13">
        <f>(((Table1[[#This Row],[deadline]]/60)/60)/24)+DATE(1970,1,1)</f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Table1[[#This Row],[pledged]]/Table1[[#This Row],[goal]]</f>
        <v>1.2510239999999999</v>
      </c>
      <c r="P2019" s="8">
        <f>IFERROR(Table1[[#This Row],[pledged]]/Table1[[#This Row],[backers_count]],0)</f>
        <v>73.416901408450698</v>
      </c>
      <c r="Q2019" t="str">
        <f>LEFT(Table1[[#This Row],[Category and Sub-Category]],FIND("/",Table1[[#This Row],[Category and Sub-Category]])-1)</f>
        <v>technology</v>
      </c>
      <c r="R2019" t="str">
        <f>RIGHT(Table1[[#This Row],[Category and Sub-Category]],LEN(Table1[[#This Row],[Category and Sub-Category]])-FIND("/",Table1[[#This Row],[Category and Sub-Category]]))</f>
        <v>hardware</v>
      </c>
      <c r="S2019" s="13">
        <f>(((Table1[[#This Row],[launched_at]]/60)/60)/24)+DATE(1970,1,1)</f>
        <v>40961.057349537034</v>
      </c>
      <c r="T2019" s="13">
        <f>(((Table1[[#This Row],[deadline]]/60)/60)/24)+DATE(1970,1,1)</f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Table1[[#This Row],[pledged]]/Table1[[#This Row],[goal]]</f>
        <v>1.0224343076923077</v>
      </c>
      <c r="P2020" s="8">
        <f>IFERROR(Table1[[#This Row],[pledged]]/Table1[[#This Row],[backers_count]],0)</f>
        <v>147.68495555555555</v>
      </c>
      <c r="Q2020" t="str">
        <f>LEFT(Table1[[#This Row],[Category and Sub-Category]],FIND("/",Table1[[#This Row],[Category and Sub-Category]])-1)</f>
        <v>technology</v>
      </c>
      <c r="R2020" t="str">
        <f>RIGHT(Table1[[#This Row],[Category and Sub-Category]],LEN(Table1[[#This Row],[Category and Sub-Category]])-FIND("/",Table1[[#This Row],[Category and Sub-Category]]))</f>
        <v>hardware</v>
      </c>
      <c r="S2020" s="13">
        <f>(((Table1[[#This Row],[launched_at]]/60)/60)/24)+DATE(1970,1,1)</f>
        <v>42199.365844907406</v>
      </c>
      <c r="T2020" s="13">
        <f>(((Table1[[#This Row],[deadline]]/60)/60)/24)+DATE(1970,1,1)</f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Table1[[#This Row],[pledged]]/Table1[[#This Row],[goal]]</f>
        <v>4.8490975000000001</v>
      </c>
      <c r="P2021" s="8">
        <f>IFERROR(Table1[[#This Row],[pledged]]/Table1[[#This Row],[backers_count]],0)</f>
        <v>108.96848314606741</v>
      </c>
      <c r="Q2021" t="str">
        <f>LEFT(Table1[[#This Row],[Category and Sub-Category]],FIND("/",Table1[[#This Row],[Category and Sub-Category]])-1)</f>
        <v>technology</v>
      </c>
      <c r="R2021" t="str">
        <f>RIGHT(Table1[[#This Row],[Category and Sub-Category]],LEN(Table1[[#This Row],[Category and Sub-Category]])-FIND("/",Table1[[#This Row],[Category and Sub-Category]]))</f>
        <v>hardware</v>
      </c>
      <c r="S2021" s="13">
        <f>(((Table1[[#This Row],[launched_at]]/60)/60)/24)+DATE(1970,1,1)</f>
        <v>42605.70857638889</v>
      </c>
      <c r="T2021" s="13">
        <f>(((Table1[[#This Row],[deadline]]/60)/60)/24)+DATE(1970,1,1)</f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Table1[[#This Row],[pledged]]/Table1[[#This Row],[goal]]</f>
        <v>1.9233333333333333</v>
      </c>
      <c r="P2022" s="8">
        <f>IFERROR(Table1[[#This Row],[pledged]]/Table1[[#This Row],[backers_count]],0)</f>
        <v>23.647540983606557</v>
      </c>
      <c r="Q2022" t="str">
        <f>LEFT(Table1[[#This Row],[Category and Sub-Category]],FIND("/",Table1[[#This Row],[Category and Sub-Category]])-1)</f>
        <v>technology</v>
      </c>
      <c r="R2022" t="str">
        <f>RIGHT(Table1[[#This Row],[Category and Sub-Category]],LEN(Table1[[#This Row],[Category and Sub-Category]])-FIND("/",Table1[[#This Row],[Category and Sub-Category]]))</f>
        <v>hardware</v>
      </c>
      <c r="S2022" s="13">
        <f>(((Table1[[#This Row],[launched_at]]/60)/60)/24)+DATE(1970,1,1)</f>
        <v>41737.097499999996</v>
      </c>
      <c r="T2022" s="13">
        <f>(((Table1[[#This Row],[deadline]]/60)/60)/24)+DATE(1970,1,1)</f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Table1[[#This Row],[pledged]]/Table1[[#This Row],[goal]]</f>
        <v>2.8109999999999999</v>
      </c>
      <c r="P2023" s="8">
        <f>IFERROR(Table1[[#This Row],[pledged]]/Table1[[#This Row],[backers_count]],0)</f>
        <v>147.94736842105263</v>
      </c>
      <c r="Q2023" t="str">
        <f>LEFT(Table1[[#This Row],[Category and Sub-Category]],FIND("/",Table1[[#This Row],[Category and Sub-Category]])-1)</f>
        <v>technology</v>
      </c>
      <c r="R2023" t="str">
        <f>RIGHT(Table1[[#This Row],[Category and Sub-Category]],LEN(Table1[[#This Row],[Category and Sub-Category]])-FIND("/",Table1[[#This Row],[Category and Sub-Category]]))</f>
        <v>hardware</v>
      </c>
      <c r="S2023" s="13">
        <f>(((Table1[[#This Row],[launched_at]]/60)/60)/24)+DATE(1970,1,1)</f>
        <v>41861.070567129631</v>
      </c>
      <c r="T2023" s="13">
        <f>(((Table1[[#This Row],[deadline]]/60)/60)/24)+DATE(1970,1,1)</f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Table1[[#This Row],[pledged]]/Table1[[#This Row],[goal]]</f>
        <v>1.2513700000000001</v>
      </c>
      <c r="P2024" s="8">
        <f>IFERROR(Table1[[#This Row],[pledged]]/Table1[[#This Row],[backers_count]],0)</f>
        <v>385.03692307692307</v>
      </c>
      <c r="Q2024" t="str">
        <f>LEFT(Table1[[#This Row],[Category and Sub-Category]],FIND("/",Table1[[#This Row],[Category and Sub-Category]])-1)</f>
        <v>technology</v>
      </c>
      <c r="R2024" t="str">
        <f>RIGHT(Table1[[#This Row],[Category and Sub-Category]],LEN(Table1[[#This Row],[Category and Sub-Category]])-FIND("/",Table1[[#This Row],[Category and Sub-Category]]))</f>
        <v>hardware</v>
      </c>
      <c r="S2024" s="13">
        <f>(((Table1[[#This Row],[launched_at]]/60)/60)/24)+DATE(1970,1,1)</f>
        <v>42502.569120370375</v>
      </c>
      <c r="T2024" s="13">
        <f>(((Table1[[#This Row],[deadline]]/60)/60)/24)+DATE(1970,1,1)</f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Table1[[#This Row],[pledged]]/Table1[[#This Row],[goal]]</f>
        <v>1.61459</v>
      </c>
      <c r="P2025" s="8">
        <f>IFERROR(Table1[[#This Row],[pledged]]/Table1[[#This Row],[backers_count]],0)</f>
        <v>457.39093484419266</v>
      </c>
      <c r="Q2025" t="str">
        <f>LEFT(Table1[[#This Row],[Category and Sub-Category]],FIND("/",Table1[[#This Row],[Category and Sub-Category]])-1)</f>
        <v>technology</v>
      </c>
      <c r="R2025" t="str">
        <f>RIGHT(Table1[[#This Row],[Category and Sub-Category]],LEN(Table1[[#This Row],[Category and Sub-Category]])-FIND("/",Table1[[#This Row],[Category and Sub-Category]]))</f>
        <v>hardware</v>
      </c>
      <c r="S2025" s="13">
        <f>(((Table1[[#This Row],[launched_at]]/60)/60)/24)+DATE(1970,1,1)</f>
        <v>42136.420752314814</v>
      </c>
      <c r="T2025" s="13">
        <f>(((Table1[[#This Row],[deadline]]/60)/60)/24)+DATE(1970,1,1)</f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Table1[[#This Row],[pledged]]/Table1[[#This Row],[goal]]</f>
        <v>5.8535000000000004</v>
      </c>
      <c r="P2026" s="8">
        <f>IFERROR(Table1[[#This Row],[pledged]]/Table1[[#This Row],[backers_count]],0)</f>
        <v>222.99047619047619</v>
      </c>
      <c r="Q2026" t="str">
        <f>LEFT(Table1[[#This Row],[Category and Sub-Category]],FIND("/",Table1[[#This Row],[Category and Sub-Category]])-1)</f>
        <v>technology</v>
      </c>
      <c r="R2026" t="str">
        <f>RIGHT(Table1[[#This Row],[Category and Sub-Category]],LEN(Table1[[#This Row],[Category and Sub-Category]])-FIND("/",Table1[[#This Row],[Category and Sub-Category]]))</f>
        <v>hardware</v>
      </c>
      <c r="S2026" s="13">
        <f>(((Table1[[#This Row],[launched_at]]/60)/60)/24)+DATE(1970,1,1)</f>
        <v>41099.966944444444</v>
      </c>
      <c r="T2026" s="13">
        <f>(((Table1[[#This Row],[deadline]]/60)/60)/24)+DATE(1970,1,1)</f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Table1[[#This Row],[pledged]]/Table1[[#This Row],[goal]]</f>
        <v>2.0114999999999998</v>
      </c>
      <c r="P2027" s="8">
        <f>IFERROR(Table1[[#This Row],[pledged]]/Table1[[#This Row],[backers_count]],0)</f>
        <v>220.74074074074073</v>
      </c>
      <c r="Q2027" t="str">
        <f>LEFT(Table1[[#This Row],[Category and Sub-Category]],FIND("/",Table1[[#This Row],[Category and Sub-Category]])-1)</f>
        <v>technology</v>
      </c>
      <c r="R2027" t="str">
        <f>RIGHT(Table1[[#This Row],[Category and Sub-Category]],LEN(Table1[[#This Row],[Category and Sub-Category]])-FIND("/",Table1[[#This Row],[Category and Sub-Category]]))</f>
        <v>hardware</v>
      </c>
      <c r="S2027" s="13">
        <f>(((Table1[[#This Row],[launched_at]]/60)/60)/24)+DATE(1970,1,1)</f>
        <v>42136.184560185182</v>
      </c>
      <c r="T2027" s="13">
        <f>(((Table1[[#This Row],[deadline]]/60)/60)/24)+DATE(1970,1,1)</f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Table1[[#This Row],[pledged]]/Table1[[#This Row],[goal]]</f>
        <v>1.3348307999999998</v>
      </c>
      <c r="P2028" s="8">
        <f>IFERROR(Table1[[#This Row],[pledged]]/Table1[[#This Row],[backers_count]],0)</f>
        <v>73.503898678414089</v>
      </c>
      <c r="Q2028" t="str">
        <f>LEFT(Table1[[#This Row],[Category and Sub-Category]],FIND("/",Table1[[#This Row],[Category and Sub-Category]])-1)</f>
        <v>technology</v>
      </c>
      <c r="R2028" t="str">
        <f>RIGHT(Table1[[#This Row],[Category and Sub-Category]],LEN(Table1[[#This Row],[Category and Sub-Category]])-FIND("/",Table1[[#This Row],[Category and Sub-Category]]))</f>
        <v>hardware</v>
      </c>
      <c r="S2028" s="13">
        <f>(((Table1[[#This Row],[launched_at]]/60)/60)/24)+DATE(1970,1,1)</f>
        <v>41704.735937500001</v>
      </c>
      <c r="T2028" s="13">
        <f>(((Table1[[#This Row],[deadline]]/60)/60)/24)+DATE(1970,1,1)</f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Table1[[#This Row],[pledged]]/Table1[[#This Row],[goal]]</f>
        <v>1.2024900000000001</v>
      </c>
      <c r="P2029" s="8">
        <f>IFERROR(Table1[[#This Row],[pledged]]/Table1[[#This Row],[backers_count]],0)</f>
        <v>223.09647495361781</v>
      </c>
      <c r="Q2029" t="str">
        <f>LEFT(Table1[[#This Row],[Category and Sub-Category]],FIND("/",Table1[[#This Row],[Category and Sub-Category]])-1)</f>
        <v>technology</v>
      </c>
      <c r="R2029" t="str">
        <f>RIGHT(Table1[[#This Row],[Category and Sub-Category]],LEN(Table1[[#This Row],[Category and Sub-Category]])-FIND("/",Table1[[#This Row],[Category and Sub-Category]]))</f>
        <v>hardware</v>
      </c>
      <c r="S2029" s="13">
        <f>(((Table1[[#This Row],[launched_at]]/60)/60)/24)+DATE(1970,1,1)</f>
        <v>42048.813877314817</v>
      </c>
      <c r="T2029" s="13">
        <f>(((Table1[[#This Row],[deadline]]/60)/60)/24)+DATE(1970,1,1)</f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Table1[[#This Row],[pledged]]/Table1[[#This Row],[goal]]</f>
        <v>1.2616666666666667</v>
      </c>
      <c r="P2030" s="8">
        <f>IFERROR(Table1[[#This Row],[pledged]]/Table1[[#This Row],[backers_count]],0)</f>
        <v>47.911392405063289</v>
      </c>
      <c r="Q2030" t="str">
        <f>LEFT(Table1[[#This Row],[Category and Sub-Category]],FIND("/",Table1[[#This Row],[Category and Sub-Category]])-1)</f>
        <v>technology</v>
      </c>
      <c r="R2030" t="str">
        <f>RIGHT(Table1[[#This Row],[Category and Sub-Category]],LEN(Table1[[#This Row],[Category and Sub-Category]])-FIND("/",Table1[[#This Row],[Category and Sub-Category]]))</f>
        <v>hardware</v>
      </c>
      <c r="S2030" s="13">
        <f>(((Table1[[#This Row],[launched_at]]/60)/60)/24)+DATE(1970,1,1)</f>
        <v>40215.919050925928</v>
      </c>
      <c r="T2030" s="13">
        <f>(((Table1[[#This Row],[deadline]]/60)/60)/24)+DATE(1970,1,1)</f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Table1[[#This Row],[pledged]]/Table1[[#This Row],[goal]]</f>
        <v>3.6120000000000001</v>
      </c>
      <c r="P2031" s="8">
        <f>IFERROR(Table1[[#This Row],[pledged]]/Table1[[#This Row],[backers_count]],0)</f>
        <v>96.063829787234042</v>
      </c>
      <c r="Q2031" t="str">
        <f>LEFT(Table1[[#This Row],[Category and Sub-Category]],FIND("/",Table1[[#This Row],[Category and Sub-Category]])-1)</f>
        <v>technology</v>
      </c>
      <c r="R2031" t="str">
        <f>RIGHT(Table1[[#This Row],[Category and Sub-Category]],LEN(Table1[[#This Row],[Category and Sub-Category]])-FIND("/",Table1[[#This Row],[Category and Sub-Category]]))</f>
        <v>hardware</v>
      </c>
      <c r="S2031" s="13">
        <f>(((Table1[[#This Row],[launched_at]]/60)/60)/24)+DATE(1970,1,1)</f>
        <v>41848.021770833337</v>
      </c>
      <c r="T2031" s="13">
        <f>(((Table1[[#This Row],[deadline]]/60)/60)/24)+DATE(1970,1,1)</f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Table1[[#This Row],[pledged]]/Table1[[#This Row],[goal]]</f>
        <v>2.26239013671875</v>
      </c>
      <c r="P2032" s="8">
        <f>IFERROR(Table1[[#This Row],[pledged]]/Table1[[#This Row],[backers_count]],0)</f>
        <v>118.6144</v>
      </c>
      <c r="Q2032" t="str">
        <f>LEFT(Table1[[#This Row],[Category and Sub-Category]],FIND("/",Table1[[#This Row],[Category and Sub-Category]])-1)</f>
        <v>technology</v>
      </c>
      <c r="R2032" t="str">
        <f>RIGHT(Table1[[#This Row],[Category and Sub-Category]],LEN(Table1[[#This Row],[Category and Sub-Category]])-FIND("/",Table1[[#This Row],[Category and Sub-Category]]))</f>
        <v>hardware</v>
      </c>
      <c r="S2032" s="13">
        <f>(((Table1[[#This Row],[launched_at]]/60)/60)/24)+DATE(1970,1,1)</f>
        <v>41212.996481481481</v>
      </c>
      <c r="T2032" s="13">
        <f>(((Table1[[#This Row],[deadline]]/60)/60)/24)+DATE(1970,1,1)</f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Table1[[#This Row],[pledged]]/Table1[[#This Row],[goal]]</f>
        <v>1.2035</v>
      </c>
      <c r="P2033" s="8">
        <f>IFERROR(Table1[[#This Row],[pledged]]/Table1[[#This Row],[backers_count]],0)</f>
        <v>118.45472440944881</v>
      </c>
      <c r="Q2033" t="str">
        <f>LEFT(Table1[[#This Row],[Category and Sub-Category]],FIND("/",Table1[[#This Row],[Category and Sub-Category]])-1)</f>
        <v>technology</v>
      </c>
      <c r="R2033" t="str">
        <f>RIGHT(Table1[[#This Row],[Category and Sub-Category]],LEN(Table1[[#This Row],[Category and Sub-Category]])-FIND("/",Table1[[#This Row],[Category and Sub-Category]]))</f>
        <v>hardware</v>
      </c>
      <c r="S2033" s="13">
        <f>(((Table1[[#This Row],[launched_at]]/60)/60)/24)+DATE(1970,1,1)</f>
        <v>41975.329317129625</v>
      </c>
      <c r="T2033" s="13">
        <f>(((Table1[[#This Row],[deadline]]/60)/60)/24)+DATE(1970,1,1)</f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Table1[[#This Row],[pledged]]/Table1[[#This Row],[goal]]</f>
        <v>3.0418799999999999</v>
      </c>
      <c r="P2034" s="8">
        <f>IFERROR(Table1[[#This Row],[pledged]]/Table1[[#This Row],[backers_count]],0)</f>
        <v>143.21468926553672</v>
      </c>
      <c r="Q2034" t="str">
        <f>LEFT(Table1[[#This Row],[Category and Sub-Category]],FIND("/",Table1[[#This Row],[Category and Sub-Category]])-1)</f>
        <v>technology</v>
      </c>
      <c r="R2034" t="str">
        <f>RIGHT(Table1[[#This Row],[Category and Sub-Category]],LEN(Table1[[#This Row],[Category and Sub-Category]])-FIND("/",Table1[[#This Row],[Category and Sub-Category]]))</f>
        <v>hardware</v>
      </c>
      <c r="S2034" s="13">
        <f>(((Table1[[#This Row],[launched_at]]/60)/60)/24)+DATE(1970,1,1)</f>
        <v>42689.565671296295</v>
      </c>
      <c r="T2034" s="13">
        <f>(((Table1[[#This Row],[deadline]]/60)/60)/24)+DATE(1970,1,1)</f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Table1[[#This Row],[pledged]]/Table1[[#This Row],[goal]]</f>
        <v>1.7867599999999999</v>
      </c>
      <c r="P2035" s="8">
        <f>IFERROR(Table1[[#This Row],[pledged]]/Table1[[#This Row],[backers_count]],0)</f>
        <v>282.71518987341773</v>
      </c>
      <c r="Q2035" t="str">
        <f>LEFT(Table1[[#This Row],[Category and Sub-Category]],FIND("/",Table1[[#This Row],[Category and Sub-Category]])-1)</f>
        <v>technology</v>
      </c>
      <c r="R2035" t="str">
        <f>RIGHT(Table1[[#This Row],[Category and Sub-Category]],LEN(Table1[[#This Row],[Category and Sub-Category]])-FIND("/",Table1[[#This Row],[Category and Sub-Category]]))</f>
        <v>hardware</v>
      </c>
      <c r="S2035" s="13">
        <f>(((Table1[[#This Row],[launched_at]]/60)/60)/24)+DATE(1970,1,1)</f>
        <v>41725.082384259258</v>
      </c>
      <c r="T2035" s="13">
        <f>(((Table1[[#This Row],[deadline]]/60)/60)/24)+DATE(1970,1,1)</f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Table1[[#This Row],[pledged]]/Table1[[#This Row],[goal]]</f>
        <v>3.868199871794872</v>
      </c>
      <c r="P2036" s="8">
        <f>IFERROR(Table1[[#This Row],[pledged]]/Table1[[#This Row],[backers_count]],0)</f>
        <v>593.93620078740162</v>
      </c>
      <c r="Q2036" t="str">
        <f>LEFT(Table1[[#This Row],[Category and Sub-Category]],FIND("/",Table1[[#This Row],[Category and Sub-Category]])-1)</f>
        <v>technology</v>
      </c>
      <c r="R2036" t="str">
        <f>RIGHT(Table1[[#This Row],[Category and Sub-Category]],LEN(Table1[[#This Row],[Category and Sub-Category]])-FIND("/",Table1[[#This Row],[Category and Sub-Category]]))</f>
        <v>hardware</v>
      </c>
      <c r="S2036" s="13">
        <f>(((Table1[[#This Row],[launched_at]]/60)/60)/24)+DATE(1970,1,1)</f>
        <v>42076.130011574074</v>
      </c>
      <c r="T2036" s="13">
        <f>(((Table1[[#This Row],[deadline]]/60)/60)/24)+DATE(1970,1,1)</f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Table1[[#This Row],[pledged]]/Table1[[#This Row],[goal]]</f>
        <v>2.1103642500000004</v>
      </c>
      <c r="P2037" s="8">
        <f>IFERROR(Table1[[#This Row],[pledged]]/Table1[[#This Row],[backers_count]],0)</f>
        <v>262.15704968944101</v>
      </c>
      <c r="Q2037" t="str">
        <f>LEFT(Table1[[#This Row],[Category and Sub-Category]],FIND("/",Table1[[#This Row],[Category and Sub-Category]])-1)</f>
        <v>technology</v>
      </c>
      <c r="R2037" t="str">
        <f>RIGHT(Table1[[#This Row],[Category and Sub-Category]],LEN(Table1[[#This Row],[Category and Sub-Category]])-FIND("/",Table1[[#This Row],[Category and Sub-Category]]))</f>
        <v>hardware</v>
      </c>
      <c r="S2037" s="13">
        <f>(((Table1[[#This Row],[launched_at]]/60)/60)/24)+DATE(1970,1,1)</f>
        <v>42311.625081018516</v>
      </c>
      <c r="T2037" s="13">
        <f>(((Table1[[#This Row],[deadline]]/60)/60)/24)+DATE(1970,1,1)</f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Table1[[#This Row],[pledged]]/Table1[[#This Row],[goal]]</f>
        <v>1.3166833333333334</v>
      </c>
      <c r="P2038" s="8">
        <f>IFERROR(Table1[[#This Row],[pledged]]/Table1[[#This Row],[backers_count]],0)</f>
        <v>46.580778301886795</v>
      </c>
      <c r="Q2038" t="str">
        <f>LEFT(Table1[[#This Row],[Category and Sub-Category]],FIND("/",Table1[[#This Row],[Category and Sub-Category]])-1)</f>
        <v>technology</v>
      </c>
      <c r="R2038" t="str">
        <f>RIGHT(Table1[[#This Row],[Category and Sub-Category]],LEN(Table1[[#This Row],[Category and Sub-Category]])-FIND("/",Table1[[#This Row],[Category and Sub-Category]]))</f>
        <v>hardware</v>
      </c>
      <c r="S2038" s="13">
        <f>(((Table1[[#This Row],[launched_at]]/60)/60)/24)+DATE(1970,1,1)</f>
        <v>41738.864803240744</v>
      </c>
      <c r="T2038" s="13">
        <f>(((Table1[[#This Row],[deadline]]/60)/60)/24)+DATE(1970,1,1)</f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Table1[[#This Row],[pledged]]/Table1[[#This Row],[goal]]</f>
        <v>3.0047639999999998</v>
      </c>
      <c r="P2039" s="8">
        <f>IFERROR(Table1[[#This Row],[pledged]]/Table1[[#This Row],[backers_count]],0)</f>
        <v>70.041118881118877</v>
      </c>
      <c r="Q2039" t="str">
        <f>LEFT(Table1[[#This Row],[Category and Sub-Category]],FIND("/",Table1[[#This Row],[Category and Sub-Category]])-1)</f>
        <v>technology</v>
      </c>
      <c r="R2039" t="str">
        <f>RIGHT(Table1[[#This Row],[Category and Sub-Category]],LEN(Table1[[#This Row],[Category and Sub-Category]])-FIND("/",Table1[[#This Row],[Category and Sub-Category]]))</f>
        <v>hardware</v>
      </c>
      <c r="S2039" s="13">
        <f>(((Table1[[#This Row],[launched_at]]/60)/60)/24)+DATE(1970,1,1)</f>
        <v>41578.210104166668</v>
      </c>
      <c r="T2039" s="13">
        <f>(((Table1[[#This Row],[deadline]]/60)/60)/24)+DATE(1970,1,1)</f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Table1[[#This Row],[pledged]]/Table1[[#This Row],[goal]]</f>
        <v>4.2051249999999998</v>
      </c>
      <c r="P2040" s="8">
        <f>IFERROR(Table1[[#This Row],[pledged]]/Table1[[#This Row],[backers_count]],0)</f>
        <v>164.90686274509804</v>
      </c>
      <c r="Q2040" t="str">
        <f>LEFT(Table1[[#This Row],[Category and Sub-Category]],FIND("/",Table1[[#This Row],[Category and Sub-Category]])-1)</f>
        <v>technology</v>
      </c>
      <c r="R2040" t="str">
        <f>RIGHT(Table1[[#This Row],[Category and Sub-Category]],LEN(Table1[[#This Row],[Category and Sub-Category]])-FIND("/",Table1[[#This Row],[Category and Sub-Category]]))</f>
        <v>hardware</v>
      </c>
      <c r="S2040" s="13">
        <f>(((Table1[[#This Row],[launched_at]]/60)/60)/24)+DATE(1970,1,1)</f>
        <v>41424.27107638889</v>
      </c>
      <c r="T2040" s="13">
        <f>(((Table1[[#This Row],[deadline]]/60)/60)/24)+DATE(1970,1,1)</f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Table1[[#This Row],[pledged]]/Table1[[#This Row],[goal]]</f>
        <v>1.362168</v>
      </c>
      <c r="P2041" s="8">
        <f>IFERROR(Table1[[#This Row],[pledged]]/Table1[[#This Row],[backers_count]],0)</f>
        <v>449.26385224274406</v>
      </c>
      <c r="Q2041" t="str">
        <f>LEFT(Table1[[#This Row],[Category and Sub-Category]],FIND("/",Table1[[#This Row],[Category and Sub-Category]])-1)</f>
        <v>technology</v>
      </c>
      <c r="R2041" t="str">
        <f>RIGHT(Table1[[#This Row],[Category and Sub-Category]],LEN(Table1[[#This Row],[Category and Sub-Category]])-FIND("/",Table1[[#This Row],[Category and Sub-Category]]))</f>
        <v>hardware</v>
      </c>
      <c r="S2041" s="13">
        <f>(((Table1[[#This Row],[launched_at]]/60)/60)/24)+DATE(1970,1,1)</f>
        <v>42675.438946759255</v>
      </c>
      <c r="T2041" s="13">
        <f>(((Table1[[#This Row],[deadline]]/60)/60)/24)+DATE(1970,1,1)</f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Table1[[#This Row],[pledged]]/Table1[[#This Row],[goal]]</f>
        <v>2.4817133333333334</v>
      </c>
      <c r="P2042" s="8">
        <f>IFERROR(Table1[[#This Row],[pledged]]/Table1[[#This Row],[backers_count]],0)</f>
        <v>27.472841328413285</v>
      </c>
      <c r="Q2042" t="str">
        <f>LEFT(Table1[[#This Row],[Category and Sub-Category]],FIND("/",Table1[[#This Row],[Category and Sub-Category]])-1)</f>
        <v>technology</v>
      </c>
      <c r="R2042" t="str">
        <f>RIGHT(Table1[[#This Row],[Category and Sub-Category]],LEN(Table1[[#This Row],[Category and Sub-Category]])-FIND("/",Table1[[#This Row],[Category and Sub-Category]]))</f>
        <v>hardware</v>
      </c>
      <c r="S2042" s="13">
        <f>(((Table1[[#This Row],[launched_at]]/60)/60)/24)+DATE(1970,1,1)</f>
        <v>41578.927118055559</v>
      </c>
      <c r="T2042" s="13">
        <f>(((Table1[[#This Row],[deadline]]/60)/60)/24)+DATE(1970,1,1)</f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Table1[[#This Row],[pledged]]/Table1[[#This Row],[goal]]</f>
        <v>1.8186315789473684</v>
      </c>
      <c r="P2043" s="8">
        <f>IFERROR(Table1[[#This Row],[pledged]]/Table1[[#This Row],[backers_count]],0)</f>
        <v>143.97499999999999</v>
      </c>
      <c r="Q2043" t="str">
        <f>LEFT(Table1[[#This Row],[Category and Sub-Category]],FIND("/",Table1[[#This Row],[Category and Sub-Category]])-1)</f>
        <v>technology</v>
      </c>
      <c r="R2043" t="str">
        <f>RIGHT(Table1[[#This Row],[Category and Sub-Category]],LEN(Table1[[#This Row],[Category and Sub-Category]])-FIND("/",Table1[[#This Row],[Category and Sub-Category]]))</f>
        <v>hardware</v>
      </c>
      <c r="S2043" s="13">
        <f>(((Table1[[#This Row],[launched_at]]/60)/60)/24)+DATE(1970,1,1)</f>
        <v>42654.525775462964</v>
      </c>
      <c r="T2043" s="13">
        <f>(((Table1[[#This Row],[deadline]]/60)/60)/24)+DATE(1970,1,1)</f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Table1[[#This Row],[pledged]]/Table1[[#This Row],[goal]]</f>
        <v>1.2353000000000001</v>
      </c>
      <c r="P2044" s="8">
        <f>IFERROR(Table1[[#This Row],[pledged]]/Table1[[#This Row],[backers_count]],0)</f>
        <v>88.23571428571428</v>
      </c>
      <c r="Q2044" t="str">
        <f>LEFT(Table1[[#This Row],[Category and Sub-Category]],FIND("/",Table1[[#This Row],[Category and Sub-Category]])-1)</f>
        <v>technology</v>
      </c>
      <c r="R2044" t="str">
        <f>RIGHT(Table1[[#This Row],[Category and Sub-Category]],LEN(Table1[[#This Row],[Category and Sub-Category]])-FIND("/",Table1[[#This Row],[Category and Sub-Category]]))</f>
        <v>hardware</v>
      </c>
      <c r="S2044" s="13">
        <f>(((Table1[[#This Row],[launched_at]]/60)/60)/24)+DATE(1970,1,1)</f>
        <v>42331.708032407405</v>
      </c>
      <c r="T2044" s="13">
        <f>(((Table1[[#This Row],[deadline]]/60)/60)/24)+DATE(1970,1,1)</f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Table1[[#This Row],[pledged]]/Table1[[#This Row],[goal]]</f>
        <v>5.0620938628158845</v>
      </c>
      <c r="P2045" s="8">
        <f>IFERROR(Table1[[#This Row],[pledged]]/Table1[[#This Row],[backers_count]],0)</f>
        <v>36.326424870466319</v>
      </c>
      <c r="Q2045" t="str">
        <f>LEFT(Table1[[#This Row],[Category and Sub-Category]],FIND("/",Table1[[#This Row],[Category and Sub-Category]])-1)</f>
        <v>technology</v>
      </c>
      <c r="R2045" t="str">
        <f>RIGHT(Table1[[#This Row],[Category and Sub-Category]],LEN(Table1[[#This Row],[Category and Sub-Category]])-FIND("/",Table1[[#This Row],[Category and Sub-Category]]))</f>
        <v>hardware</v>
      </c>
      <c r="S2045" s="13">
        <f>(((Table1[[#This Row],[launched_at]]/60)/60)/24)+DATE(1970,1,1)</f>
        <v>42661.176817129628</v>
      </c>
      <c r="T2045" s="13">
        <f>(((Table1[[#This Row],[deadline]]/60)/60)/24)+DATE(1970,1,1)</f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Table1[[#This Row],[pledged]]/Table1[[#This Row],[goal]]</f>
        <v>1.0821333333333334</v>
      </c>
      <c r="P2046" s="8">
        <f>IFERROR(Table1[[#This Row],[pledged]]/Table1[[#This Row],[backers_count]],0)</f>
        <v>90.177777777777777</v>
      </c>
      <c r="Q2046" t="str">
        <f>LEFT(Table1[[#This Row],[Category and Sub-Category]],FIND("/",Table1[[#This Row],[Category and Sub-Category]])-1)</f>
        <v>technology</v>
      </c>
      <c r="R2046" t="str">
        <f>RIGHT(Table1[[#This Row],[Category and Sub-Category]],LEN(Table1[[#This Row],[Category and Sub-Category]])-FIND("/",Table1[[#This Row],[Category and Sub-Category]]))</f>
        <v>hardware</v>
      </c>
      <c r="S2046" s="13">
        <f>(((Table1[[#This Row],[launched_at]]/60)/60)/24)+DATE(1970,1,1)</f>
        <v>42138.684189814812</v>
      </c>
      <c r="T2046" s="13">
        <f>(((Table1[[#This Row],[deadline]]/60)/60)/24)+DATE(1970,1,1)</f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Table1[[#This Row],[pledged]]/Table1[[#This Row],[goal]]</f>
        <v>8.1918387755102042</v>
      </c>
      <c r="P2047" s="8">
        <f>IFERROR(Table1[[#This Row],[pledged]]/Table1[[#This Row],[backers_count]],0)</f>
        <v>152.62361216730039</v>
      </c>
      <c r="Q2047" t="str">
        <f>LEFT(Table1[[#This Row],[Category and Sub-Category]],FIND("/",Table1[[#This Row],[Category and Sub-Category]])-1)</f>
        <v>technology</v>
      </c>
      <c r="R2047" t="str">
        <f>RIGHT(Table1[[#This Row],[Category and Sub-Category]],LEN(Table1[[#This Row],[Category and Sub-Category]])-FIND("/",Table1[[#This Row],[Category and Sub-Category]]))</f>
        <v>hardware</v>
      </c>
      <c r="S2047" s="13">
        <f>(((Table1[[#This Row],[launched_at]]/60)/60)/24)+DATE(1970,1,1)</f>
        <v>41069.088506944441</v>
      </c>
      <c r="T2047" s="13">
        <f>(((Table1[[#This Row],[deadline]]/60)/60)/24)+DATE(1970,1,1)</f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Table1[[#This Row],[pledged]]/Table1[[#This Row],[goal]]</f>
        <v>1.2110000000000001</v>
      </c>
      <c r="P2048" s="8">
        <f>IFERROR(Table1[[#This Row],[pledged]]/Table1[[#This Row],[backers_count]],0)</f>
        <v>55.806451612903224</v>
      </c>
      <c r="Q2048" t="str">
        <f>LEFT(Table1[[#This Row],[Category and Sub-Category]],FIND("/",Table1[[#This Row],[Category and Sub-Category]])-1)</f>
        <v>technology</v>
      </c>
      <c r="R2048" t="str">
        <f>RIGHT(Table1[[#This Row],[Category and Sub-Category]],LEN(Table1[[#This Row],[Category and Sub-Category]])-FIND("/",Table1[[#This Row],[Category and Sub-Category]]))</f>
        <v>hardware</v>
      </c>
      <c r="S2048" s="13">
        <f>(((Table1[[#This Row],[launched_at]]/60)/60)/24)+DATE(1970,1,1)</f>
        <v>41387.171805555554</v>
      </c>
      <c r="T2048" s="13">
        <f>(((Table1[[#This Row],[deadline]]/60)/60)/24)+DATE(1970,1,1)</f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Table1[[#This Row],[pledged]]/Table1[[#This Row],[goal]]</f>
        <v>1.0299897959183673</v>
      </c>
      <c r="P2049" s="8">
        <f>IFERROR(Table1[[#This Row],[pledged]]/Table1[[#This Row],[backers_count]],0)</f>
        <v>227.85327313769753</v>
      </c>
      <c r="Q2049" t="str">
        <f>LEFT(Table1[[#This Row],[Category and Sub-Category]],FIND("/",Table1[[#This Row],[Category and Sub-Category]])-1)</f>
        <v>technology</v>
      </c>
      <c r="R2049" t="str">
        <f>RIGHT(Table1[[#This Row],[Category and Sub-Category]],LEN(Table1[[#This Row],[Category and Sub-Category]])-FIND("/",Table1[[#This Row],[Category and Sub-Category]]))</f>
        <v>hardware</v>
      </c>
      <c r="S2049" s="13">
        <f>(((Table1[[#This Row],[launched_at]]/60)/60)/24)+DATE(1970,1,1)</f>
        <v>42081.903587962966</v>
      </c>
      <c r="T2049" s="13">
        <f>(((Table1[[#This Row],[deadline]]/60)/60)/24)+DATE(1970,1,1)</f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Table1[[#This Row],[pledged]]/Table1[[#This Row],[goal]]</f>
        <v>1.4833229411764706</v>
      </c>
      <c r="P2050" s="8">
        <f>IFERROR(Table1[[#This Row],[pledged]]/Table1[[#This Row],[backers_count]],0)</f>
        <v>91.82989803350327</v>
      </c>
      <c r="Q2050" t="str">
        <f>LEFT(Table1[[#This Row],[Category and Sub-Category]],FIND("/",Table1[[#This Row],[Category and Sub-Category]])-1)</f>
        <v>technology</v>
      </c>
      <c r="R2050" t="str">
        <f>RIGHT(Table1[[#This Row],[Category and Sub-Category]],LEN(Table1[[#This Row],[Category and Sub-Category]])-FIND("/",Table1[[#This Row],[Category and Sub-Category]]))</f>
        <v>hardware</v>
      </c>
      <c r="S2050" s="13">
        <f>(((Table1[[#This Row],[launched_at]]/60)/60)/24)+DATE(1970,1,1)</f>
        <v>41387.651516203703</v>
      </c>
      <c r="T2050" s="13">
        <f>(((Table1[[#This Row],[deadline]]/60)/60)/24)+DATE(1970,1,1)</f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Table1[[#This Row],[pledged]]/Table1[[#This Row],[goal]]</f>
        <v>1.2019070000000001</v>
      </c>
      <c r="P2051" s="8">
        <f>IFERROR(Table1[[#This Row],[pledged]]/Table1[[#This Row],[backers_count]],0)</f>
        <v>80.991037735849048</v>
      </c>
      <c r="Q2051" t="str">
        <f>LEFT(Table1[[#This Row],[Category and Sub-Category]],FIND("/",Table1[[#This Row],[Category and Sub-Category]])-1)</f>
        <v>technology</v>
      </c>
      <c r="R2051" t="str">
        <f>RIGHT(Table1[[#This Row],[Category and Sub-Category]],LEN(Table1[[#This Row],[Category and Sub-Category]])-FIND("/",Table1[[#This Row],[Category and Sub-Category]]))</f>
        <v>hardware</v>
      </c>
      <c r="S2051" s="13">
        <f>(((Table1[[#This Row],[launched_at]]/60)/60)/24)+DATE(1970,1,1)</f>
        <v>41575.527349537035</v>
      </c>
      <c r="T2051" s="13">
        <f>(((Table1[[#This Row],[deadline]]/60)/60)/24)+DATE(1970,1,1)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Table1[[#This Row],[pledged]]/Table1[[#This Row],[goal]]</f>
        <v>4.7327000000000004</v>
      </c>
      <c r="P2052" s="8">
        <f>IFERROR(Table1[[#This Row],[pledged]]/Table1[[#This Row],[backers_count]],0)</f>
        <v>278.39411764705881</v>
      </c>
      <c r="Q2052" t="str">
        <f>LEFT(Table1[[#This Row],[Category and Sub-Category]],FIND("/",Table1[[#This Row],[Category and Sub-Category]])-1)</f>
        <v>technology</v>
      </c>
      <c r="R2052" t="str">
        <f>RIGHT(Table1[[#This Row],[Category and Sub-Category]],LEN(Table1[[#This Row],[Category and Sub-Category]])-FIND("/",Table1[[#This Row],[Category and Sub-Category]]))</f>
        <v>hardware</v>
      </c>
      <c r="S2052" s="13">
        <f>(((Table1[[#This Row],[launched_at]]/60)/60)/24)+DATE(1970,1,1)</f>
        <v>42115.071504629625</v>
      </c>
      <c r="T2052" s="13">
        <f>(((Table1[[#This Row],[deadline]]/60)/60)/24)+DATE(1970,1,1)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Table1[[#This Row],[pledged]]/Table1[[#This Row],[goal]]</f>
        <v>1.303625</v>
      </c>
      <c r="P2053" s="8">
        <f>IFERROR(Table1[[#This Row],[pledged]]/Table1[[#This Row],[backers_count]],0)</f>
        <v>43.095041322314053</v>
      </c>
      <c r="Q2053" t="str">
        <f>LEFT(Table1[[#This Row],[Category and Sub-Category]],FIND("/",Table1[[#This Row],[Category and Sub-Category]])-1)</f>
        <v>technology</v>
      </c>
      <c r="R2053" t="str">
        <f>RIGHT(Table1[[#This Row],[Category and Sub-Category]],LEN(Table1[[#This Row],[Category and Sub-Category]])-FIND("/",Table1[[#This Row],[Category and Sub-Category]]))</f>
        <v>hardware</v>
      </c>
      <c r="S2053" s="13">
        <f>(((Table1[[#This Row],[launched_at]]/60)/60)/24)+DATE(1970,1,1)</f>
        <v>41604.022418981483</v>
      </c>
      <c r="T2053" s="13">
        <f>(((Table1[[#This Row],[deadline]]/60)/60)/24)+DATE(1970,1,1)</f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Table1[[#This Row],[pledged]]/Table1[[#This Row],[goal]]</f>
        <v>3.5304799999999998</v>
      </c>
      <c r="P2054" s="8">
        <f>IFERROR(Table1[[#This Row],[pledged]]/Table1[[#This Row],[backers_count]],0)</f>
        <v>326.29205175600737</v>
      </c>
      <c r="Q2054" t="str">
        <f>LEFT(Table1[[#This Row],[Category and Sub-Category]],FIND("/",Table1[[#This Row],[Category and Sub-Category]])-1)</f>
        <v>technology</v>
      </c>
      <c r="R2054" t="str">
        <f>RIGHT(Table1[[#This Row],[Category and Sub-Category]],LEN(Table1[[#This Row],[Category and Sub-Category]])-FIND("/",Table1[[#This Row],[Category and Sub-Category]]))</f>
        <v>hardware</v>
      </c>
      <c r="S2054" s="13">
        <f>(((Table1[[#This Row],[launched_at]]/60)/60)/24)+DATE(1970,1,1)</f>
        <v>42375.08394675926</v>
      </c>
      <c r="T2054" s="13">
        <f>(((Table1[[#This Row],[deadline]]/60)/60)/24)+DATE(1970,1,1)</f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Table1[[#This Row],[pledged]]/Table1[[#This Row],[goal]]</f>
        <v>1.0102</v>
      </c>
      <c r="P2055" s="8">
        <f>IFERROR(Table1[[#This Row],[pledged]]/Table1[[#This Row],[backers_count]],0)</f>
        <v>41.743801652892564</v>
      </c>
      <c r="Q2055" t="str">
        <f>LEFT(Table1[[#This Row],[Category and Sub-Category]],FIND("/",Table1[[#This Row],[Category and Sub-Category]])-1)</f>
        <v>technology</v>
      </c>
      <c r="R2055" t="str">
        <f>RIGHT(Table1[[#This Row],[Category and Sub-Category]],LEN(Table1[[#This Row],[Category and Sub-Category]])-FIND("/",Table1[[#This Row],[Category and Sub-Category]]))</f>
        <v>hardware</v>
      </c>
      <c r="S2055" s="13">
        <f>(((Table1[[#This Row],[launched_at]]/60)/60)/24)+DATE(1970,1,1)</f>
        <v>42303.617488425924</v>
      </c>
      <c r="T2055" s="13">
        <f>(((Table1[[#This Row],[deadline]]/60)/60)/24)+DATE(1970,1,1)</f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Table1[[#This Row],[pledged]]/Table1[[#This Row],[goal]]</f>
        <v>1.1359142857142857</v>
      </c>
      <c r="P2056" s="8">
        <f>IFERROR(Table1[[#This Row],[pledged]]/Table1[[#This Row],[backers_count]],0)</f>
        <v>64.020933977455712</v>
      </c>
      <c r="Q2056" t="str">
        <f>LEFT(Table1[[#This Row],[Category and Sub-Category]],FIND("/",Table1[[#This Row],[Category and Sub-Category]])-1)</f>
        <v>technology</v>
      </c>
      <c r="R2056" t="str">
        <f>RIGHT(Table1[[#This Row],[Category and Sub-Category]],LEN(Table1[[#This Row],[Category and Sub-Category]])-FIND("/",Table1[[#This Row],[Category and Sub-Category]]))</f>
        <v>hardware</v>
      </c>
      <c r="S2056" s="13">
        <f>(((Table1[[#This Row],[launched_at]]/60)/60)/24)+DATE(1970,1,1)</f>
        <v>41731.520949074074</v>
      </c>
      <c r="T2056" s="13">
        <f>(((Table1[[#This Row],[deadline]]/60)/60)/24)+DATE(1970,1,1)</f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Table1[[#This Row],[pledged]]/Table1[[#This Row],[goal]]</f>
        <v>1.6741666666666666</v>
      </c>
      <c r="P2057" s="8">
        <f>IFERROR(Table1[[#This Row],[pledged]]/Table1[[#This Row],[backers_count]],0)</f>
        <v>99.455445544554451</v>
      </c>
      <c r="Q2057" t="str">
        <f>LEFT(Table1[[#This Row],[Category and Sub-Category]],FIND("/",Table1[[#This Row],[Category and Sub-Category]])-1)</f>
        <v>technology</v>
      </c>
      <c r="R2057" t="str">
        <f>RIGHT(Table1[[#This Row],[Category and Sub-Category]],LEN(Table1[[#This Row],[Category and Sub-Category]])-FIND("/",Table1[[#This Row],[Category and Sub-Category]]))</f>
        <v>hardware</v>
      </c>
      <c r="S2057" s="13">
        <f>(((Table1[[#This Row],[launched_at]]/60)/60)/24)+DATE(1970,1,1)</f>
        <v>41946.674108796295</v>
      </c>
      <c r="T2057" s="13">
        <f>(((Table1[[#This Row],[deadline]]/60)/60)/24)+DATE(1970,1,1)</f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Table1[[#This Row],[pledged]]/Table1[[#This Row],[goal]]</f>
        <v>1.5345200000000001</v>
      </c>
      <c r="P2058" s="8">
        <f>IFERROR(Table1[[#This Row],[pledged]]/Table1[[#This Row],[backers_count]],0)</f>
        <v>138.49458483754512</v>
      </c>
      <c r="Q2058" t="str">
        <f>LEFT(Table1[[#This Row],[Category and Sub-Category]],FIND("/",Table1[[#This Row],[Category and Sub-Category]])-1)</f>
        <v>technology</v>
      </c>
      <c r="R2058" t="str">
        <f>RIGHT(Table1[[#This Row],[Category and Sub-Category]],LEN(Table1[[#This Row],[Category and Sub-Category]])-FIND("/",Table1[[#This Row],[Category and Sub-Category]]))</f>
        <v>hardware</v>
      </c>
      <c r="S2058" s="13">
        <f>(((Table1[[#This Row],[launched_at]]/60)/60)/24)+DATE(1970,1,1)</f>
        <v>41351.76090277778</v>
      </c>
      <c r="T2058" s="13">
        <f>(((Table1[[#This Row],[deadline]]/60)/60)/24)+DATE(1970,1,1)</f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Table1[[#This Row],[pledged]]/Table1[[#This Row],[goal]]</f>
        <v>2.022322</v>
      </c>
      <c r="P2059" s="8">
        <f>IFERROR(Table1[[#This Row],[pledged]]/Table1[[#This Row],[backers_count]],0)</f>
        <v>45.547792792792798</v>
      </c>
      <c r="Q2059" t="str">
        <f>LEFT(Table1[[#This Row],[Category and Sub-Category]],FIND("/",Table1[[#This Row],[Category and Sub-Category]])-1)</f>
        <v>technology</v>
      </c>
      <c r="R2059" t="str">
        <f>RIGHT(Table1[[#This Row],[Category and Sub-Category]],LEN(Table1[[#This Row],[Category and Sub-Category]])-FIND("/",Table1[[#This Row],[Category and Sub-Category]]))</f>
        <v>hardware</v>
      </c>
      <c r="S2059" s="13">
        <f>(((Table1[[#This Row],[launched_at]]/60)/60)/24)+DATE(1970,1,1)</f>
        <v>42396.494583333333</v>
      </c>
      <c r="T2059" s="13">
        <f>(((Table1[[#This Row],[deadline]]/60)/60)/24)+DATE(1970,1,1)</f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Table1[[#This Row],[pledged]]/Table1[[#This Row],[goal]]</f>
        <v>1.6828125</v>
      </c>
      <c r="P2060" s="8">
        <f>IFERROR(Table1[[#This Row],[pledged]]/Table1[[#This Row],[backers_count]],0)</f>
        <v>10.507317073170732</v>
      </c>
      <c r="Q2060" t="str">
        <f>LEFT(Table1[[#This Row],[Category and Sub-Category]],FIND("/",Table1[[#This Row],[Category and Sub-Category]])-1)</f>
        <v>technology</v>
      </c>
      <c r="R2060" t="str">
        <f>RIGHT(Table1[[#This Row],[Category and Sub-Category]],LEN(Table1[[#This Row],[Category and Sub-Category]])-FIND("/",Table1[[#This Row],[Category and Sub-Category]]))</f>
        <v>hardware</v>
      </c>
      <c r="S2060" s="13">
        <f>(((Table1[[#This Row],[launched_at]]/60)/60)/24)+DATE(1970,1,1)</f>
        <v>42026.370717592596</v>
      </c>
      <c r="T2060" s="13">
        <f>(((Table1[[#This Row],[deadline]]/60)/60)/24)+DATE(1970,1,1)</f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Table1[[#This Row],[pledged]]/Table1[[#This Row],[goal]]</f>
        <v>1.4345666666666668</v>
      </c>
      <c r="P2061" s="8">
        <f>IFERROR(Table1[[#This Row],[pledged]]/Table1[[#This Row],[backers_count]],0)</f>
        <v>114.76533333333333</v>
      </c>
      <c r="Q2061" t="str">
        <f>LEFT(Table1[[#This Row],[Category and Sub-Category]],FIND("/",Table1[[#This Row],[Category and Sub-Category]])-1)</f>
        <v>technology</v>
      </c>
      <c r="R2061" t="str">
        <f>RIGHT(Table1[[#This Row],[Category and Sub-Category]],LEN(Table1[[#This Row],[Category and Sub-Category]])-FIND("/",Table1[[#This Row],[Category and Sub-Category]]))</f>
        <v>hardware</v>
      </c>
      <c r="S2061" s="13">
        <f>(((Table1[[#This Row],[launched_at]]/60)/60)/24)+DATE(1970,1,1)</f>
        <v>42361.602476851855</v>
      </c>
      <c r="T2061" s="13">
        <f>(((Table1[[#This Row],[deadline]]/60)/60)/24)+DATE(1970,1,1)</f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Table1[[#This Row],[pledged]]/Table1[[#This Row],[goal]]</f>
        <v>1.964</v>
      </c>
      <c r="P2062" s="8">
        <f>IFERROR(Table1[[#This Row],[pledged]]/Table1[[#This Row],[backers_count]],0)</f>
        <v>35.997067448680355</v>
      </c>
      <c r="Q2062" t="str">
        <f>LEFT(Table1[[#This Row],[Category and Sub-Category]],FIND("/",Table1[[#This Row],[Category and Sub-Category]])-1)</f>
        <v>technology</v>
      </c>
      <c r="R2062" t="str">
        <f>RIGHT(Table1[[#This Row],[Category and Sub-Category]],LEN(Table1[[#This Row],[Category and Sub-Category]])-FIND("/",Table1[[#This Row],[Category and Sub-Category]]))</f>
        <v>hardware</v>
      </c>
      <c r="S2062" s="13">
        <f>(((Table1[[#This Row],[launched_at]]/60)/60)/24)+DATE(1970,1,1)</f>
        <v>41783.642939814818</v>
      </c>
      <c r="T2062" s="13">
        <f>(((Table1[[#This Row],[deadline]]/60)/60)/24)+DATE(1970,1,1)</f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Table1[[#This Row],[pledged]]/Table1[[#This Row],[goal]]</f>
        <v>1.0791999999999999</v>
      </c>
      <c r="P2063" s="8">
        <f>IFERROR(Table1[[#This Row],[pledged]]/Table1[[#This Row],[backers_count]],0)</f>
        <v>154.17142857142858</v>
      </c>
      <c r="Q2063" t="str">
        <f>LEFT(Table1[[#This Row],[Category and Sub-Category]],FIND("/",Table1[[#This Row],[Category and Sub-Category]])-1)</f>
        <v>technology</v>
      </c>
      <c r="R2063" t="str">
        <f>RIGHT(Table1[[#This Row],[Category and Sub-Category]],LEN(Table1[[#This Row],[Category and Sub-Category]])-FIND("/",Table1[[#This Row],[Category and Sub-Category]]))</f>
        <v>hardware</v>
      </c>
      <c r="S2063" s="13">
        <f>(((Table1[[#This Row],[launched_at]]/60)/60)/24)+DATE(1970,1,1)</f>
        <v>42705.764513888891</v>
      </c>
      <c r="T2063" s="13">
        <f>(((Table1[[#This Row],[deadline]]/60)/60)/24)+DATE(1970,1,1)</f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Table1[[#This Row],[pledged]]/Table1[[#This Row],[goal]]</f>
        <v>1.14977</v>
      </c>
      <c r="P2064" s="8">
        <f>IFERROR(Table1[[#This Row],[pledged]]/Table1[[#This Row],[backers_count]],0)</f>
        <v>566.38916256157631</v>
      </c>
      <c r="Q2064" t="str">
        <f>LEFT(Table1[[#This Row],[Category and Sub-Category]],FIND("/",Table1[[#This Row],[Category and Sub-Category]])-1)</f>
        <v>technology</v>
      </c>
      <c r="R2064" t="str">
        <f>RIGHT(Table1[[#This Row],[Category and Sub-Category]],LEN(Table1[[#This Row],[Category and Sub-Category]])-FIND("/",Table1[[#This Row],[Category and Sub-Category]]))</f>
        <v>hardware</v>
      </c>
      <c r="S2064" s="13">
        <f>(((Table1[[#This Row],[launched_at]]/60)/60)/24)+DATE(1970,1,1)</f>
        <v>42423.3830787037</v>
      </c>
      <c r="T2064" s="13">
        <f>(((Table1[[#This Row],[deadline]]/60)/60)/24)+DATE(1970,1,1)</f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Table1[[#This Row],[pledged]]/Table1[[#This Row],[goal]]</f>
        <v>1.4804999999999999</v>
      </c>
      <c r="P2065" s="8">
        <f>IFERROR(Table1[[#This Row],[pledged]]/Table1[[#This Row],[backers_count]],0)</f>
        <v>120.85714285714286</v>
      </c>
      <c r="Q2065" t="str">
        <f>LEFT(Table1[[#This Row],[Category and Sub-Category]],FIND("/",Table1[[#This Row],[Category and Sub-Category]])-1)</f>
        <v>technology</v>
      </c>
      <c r="R2065" t="str">
        <f>RIGHT(Table1[[#This Row],[Category and Sub-Category]],LEN(Table1[[#This Row],[Category and Sub-Category]])-FIND("/",Table1[[#This Row],[Category and Sub-Category]]))</f>
        <v>hardware</v>
      </c>
      <c r="S2065" s="13">
        <f>(((Table1[[#This Row],[launched_at]]/60)/60)/24)+DATE(1970,1,1)</f>
        <v>42472.73265046296</v>
      </c>
      <c r="T2065" s="13">
        <f>(((Table1[[#This Row],[deadline]]/60)/60)/24)+DATE(1970,1,1)</f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Table1[[#This Row],[pledged]]/Table1[[#This Row],[goal]]</f>
        <v>1.9116676082790633</v>
      </c>
      <c r="P2066" s="8">
        <f>IFERROR(Table1[[#This Row],[pledged]]/Table1[[#This Row],[backers_count]],0)</f>
        <v>86.163845492085343</v>
      </c>
      <c r="Q2066" t="str">
        <f>LEFT(Table1[[#This Row],[Category and Sub-Category]],FIND("/",Table1[[#This Row],[Category and Sub-Category]])-1)</f>
        <v>technology</v>
      </c>
      <c r="R2066" t="str">
        <f>RIGHT(Table1[[#This Row],[Category and Sub-Category]],LEN(Table1[[#This Row],[Category and Sub-Category]])-FIND("/",Table1[[#This Row],[Category and Sub-Category]]))</f>
        <v>hardware</v>
      </c>
      <c r="S2066" s="13">
        <f>(((Table1[[#This Row],[launched_at]]/60)/60)/24)+DATE(1970,1,1)</f>
        <v>41389.364849537036</v>
      </c>
      <c r="T2066" s="13">
        <f>(((Table1[[#This Row],[deadline]]/60)/60)/24)+DATE(1970,1,1)</f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Table1[[#This Row],[pledged]]/Table1[[#This Row],[goal]]</f>
        <v>1.99215125</v>
      </c>
      <c r="P2067" s="8">
        <f>IFERROR(Table1[[#This Row],[pledged]]/Table1[[#This Row],[backers_count]],0)</f>
        <v>51.212114395886893</v>
      </c>
      <c r="Q2067" t="str">
        <f>LEFT(Table1[[#This Row],[Category and Sub-Category]],FIND("/",Table1[[#This Row],[Category and Sub-Category]])-1)</f>
        <v>technology</v>
      </c>
      <c r="R2067" t="str">
        <f>RIGHT(Table1[[#This Row],[Category and Sub-Category]],LEN(Table1[[#This Row],[Category and Sub-Category]])-FIND("/",Table1[[#This Row],[Category and Sub-Category]]))</f>
        <v>hardware</v>
      </c>
      <c r="S2067" s="13">
        <f>(((Table1[[#This Row],[launched_at]]/60)/60)/24)+DATE(1970,1,1)</f>
        <v>41603.333668981482</v>
      </c>
      <c r="T2067" s="13">
        <f>(((Table1[[#This Row],[deadline]]/60)/60)/24)+DATE(1970,1,1)</f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Table1[[#This Row],[pledged]]/Table1[[#This Row],[goal]]</f>
        <v>2.1859999999999999</v>
      </c>
      <c r="P2068" s="8">
        <f>IFERROR(Table1[[#This Row],[pledged]]/Table1[[#This Row],[backers_count]],0)</f>
        <v>67.261538461538464</v>
      </c>
      <c r="Q2068" t="str">
        <f>LEFT(Table1[[#This Row],[Category and Sub-Category]],FIND("/",Table1[[#This Row],[Category and Sub-Category]])-1)</f>
        <v>technology</v>
      </c>
      <c r="R2068" t="str">
        <f>RIGHT(Table1[[#This Row],[Category and Sub-Category]],LEN(Table1[[#This Row],[Category and Sub-Category]])-FIND("/",Table1[[#This Row],[Category and Sub-Category]]))</f>
        <v>hardware</v>
      </c>
      <c r="S2068" s="13">
        <f>(((Table1[[#This Row],[launched_at]]/60)/60)/24)+DATE(1970,1,1)</f>
        <v>41844.771793981483</v>
      </c>
      <c r="T2068" s="13">
        <f>(((Table1[[#This Row],[deadline]]/60)/60)/24)+DATE(1970,1,1)</f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Table1[[#This Row],[pledged]]/Table1[[#This Row],[goal]]</f>
        <v>1.2686868686868686</v>
      </c>
      <c r="P2069" s="8">
        <f>IFERROR(Table1[[#This Row],[pledged]]/Table1[[#This Row],[backers_count]],0)</f>
        <v>62.8</v>
      </c>
      <c r="Q2069" t="str">
        <f>LEFT(Table1[[#This Row],[Category and Sub-Category]],FIND("/",Table1[[#This Row],[Category and Sub-Category]])-1)</f>
        <v>technology</v>
      </c>
      <c r="R2069" t="str">
        <f>RIGHT(Table1[[#This Row],[Category and Sub-Category]],LEN(Table1[[#This Row],[Category and Sub-Category]])-FIND("/",Table1[[#This Row],[Category and Sub-Category]]))</f>
        <v>hardware</v>
      </c>
      <c r="S2069" s="13">
        <f>(((Table1[[#This Row],[launched_at]]/60)/60)/24)+DATE(1970,1,1)</f>
        <v>42115.853888888887</v>
      </c>
      <c r="T2069" s="13">
        <f>(((Table1[[#This Row],[deadline]]/60)/60)/24)+DATE(1970,1,1)</f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Table1[[#This Row],[pledged]]/Table1[[#This Row],[goal]]</f>
        <v>1.0522388</v>
      </c>
      <c r="P2070" s="8">
        <f>IFERROR(Table1[[#This Row],[pledged]]/Table1[[#This Row],[backers_count]],0)</f>
        <v>346.13118421052633</v>
      </c>
      <c r="Q2070" t="str">
        <f>LEFT(Table1[[#This Row],[Category and Sub-Category]],FIND("/",Table1[[#This Row],[Category and Sub-Category]])-1)</f>
        <v>technology</v>
      </c>
      <c r="R2070" t="str">
        <f>RIGHT(Table1[[#This Row],[Category and Sub-Category]],LEN(Table1[[#This Row],[Category and Sub-Category]])-FIND("/",Table1[[#This Row],[Category and Sub-Category]]))</f>
        <v>hardware</v>
      </c>
      <c r="S2070" s="13">
        <f>(((Table1[[#This Row],[launched_at]]/60)/60)/24)+DATE(1970,1,1)</f>
        <v>42633.841608796298</v>
      </c>
      <c r="T2070" s="13">
        <f>(((Table1[[#This Row],[deadline]]/60)/60)/24)+DATE(1970,1,1)</f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Table1[[#This Row],[pledged]]/Table1[[#This Row],[goal]]</f>
        <v>1.2840666000000001</v>
      </c>
      <c r="P2071" s="8">
        <f>IFERROR(Table1[[#This Row],[pledged]]/Table1[[#This Row],[backers_count]],0)</f>
        <v>244.11912547528519</v>
      </c>
      <c r="Q2071" t="str">
        <f>LEFT(Table1[[#This Row],[Category and Sub-Category]],FIND("/",Table1[[#This Row],[Category and Sub-Category]])-1)</f>
        <v>technology</v>
      </c>
      <c r="R2071" t="str">
        <f>RIGHT(Table1[[#This Row],[Category and Sub-Category]],LEN(Table1[[#This Row],[Category and Sub-Category]])-FIND("/",Table1[[#This Row],[Category and Sub-Category]]))</f>
        <v>hardware</v>
      </c>
      <c r="S2071" s="13">
        <f>(((Table1[[#This Row],[launched_at]]/60)/60)/24)+DATE(1970,1,1)</f>
        <v>42340.972118055557</v>
      </c>
      <c r="T2071" s="13">
        <f>(((Table1[[#This Row],[deadline]]/60)/60)/24)+DATE(1970,1,1)</f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Table1[[#This Row],[pledged]]/Table1[[#This Row],[goal]]</f>
        <v>3.1732719999999999</v>
      </c>
      <c r="P2072" s="8">
        <f>IFERROR(Table1[[#This Row],[pledged]]/Table1[[#This Row],[backers_count]],0)</f>
        <v>259.25424836601309</v>
      </c>
      <c r="Q2072" t="str">
        <f>LEFT(Table1[[#This Row],[Category and Sub-Category]],FIND("/",Table1[[#This Row],[Category and Sub-Category]])-1)</f>
        <v>technology</v>
      </c>
      <c r="R2072" t="str">
        <f>RIGHT(Table1[[#This Row],[Category and Sub-Category]],LEN(Table1[[#This Row],[Category and Sub-Category]])-FIND("/",Table1[[#This Row],[Category and Sub-Category]]))</f>
        <v>hardware</v>
      </c>
      <c r="S2072" s="13">
        <f>(((Table1[[#This Row],[launched_at]]/60)/60)/24)+DATE(1970,1,1)</f>
        <v>42519.6565162037</v>
      </c>
      <c r="T2072" s="13">
        <f>(((Table1[[#This Row],[deadline]]/60)/60)/24)+DATE(1970,1,1)</f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Table1[[#This Row],[pledged]]/Table1[[#This Row],[goal]]</f>
        <v>2.8073000000000001</v>
      </c>
      <c r="P2073" s="8">
        <f>IFERROR(Table1[[#This Row],[pledged]]/Table1[[#This Row],[backers_count]],0)</f>
        <v>201.96402877697841</v>
      </c>
      <c r="Q2073" t="str">
        <f>LEFT(Table1[[#This Row],[Category and Sub-Category]],FIND("/",Table1[[#This Row],[Category and Sub-Category]])-1)</f>
        <v>technology</v>
      </c>
      <c r="R2073" t="str">
        <f>RIGHT(Table1[[#This Row],[Category and Sub-Category]],LEN(Table1[[#This Row],[Category and Sub-Category]])-FIND("/",Table1[[#This Row],[Category and Sub-Category]]))</f>
        <v>hardware</v>
      </c>
      <c r="S2073" s="13">
        <f>(((Table1[[#This Row],[launched_at]]/60)/60)/24)+DATE(1970,1,1)</f>
        <v>42600.278749999998</v>
      </c>
      <c r="T2073" s="13">
        <f>(((Table1[[#This Row],[deadline]]/60)/60)/24)+DATE(1970,1,1)</f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Table1[[#This Row],[pledged]]/Table1[[#This Row],[goal]]</f>
        <v>1.1073146853146854</v>
      </c>
      <c r="P2074" s="8">
        <f>IFERROR(Table1[[#This Row],[pledged]]/Table1[[#This Row],[backers_count]],0)</f>
        <v>226.20857142857142</v>
      </c>
      <c r="Q2074" t="str">
        <f>LEFT(Table1[[#This Row],[Category and Sub-Category]],FIND("/",Table1[[#This Row],[Category and Sub-Category]])-1)</f>
        <v>technology</v>
      </c>
      <c r="R2074" t="str">
        <f>RIGHT(Table1[[#This Row],[Category and Sub-Category]],LEN(Table1[[#This Row],[Category and Sub-Category]])-FIND("/",Table1[[#This Row],[Category and Sub-Category]]))</f>
        <v>hardware</v>
      </c>
      <c r="S2074" s="13">
        <f>(((Table1[[#This Row],[launched_at]]/60)/60)/24)+DATE(1970,1,1)</f>
        <v>42467.581388888888</v>
      </c>
      <c r="T2074" s="13">
        <f>(((Table1[[#This Row],[deadline]]/60)/60)/24)+DATE(1970,1,1)</f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Table1[[#This Row],[pledged]]/Table1[[#This Row],[goal]]</f>
        <v>1.5260429999999998</v>
      </c>
      <c r="P2075" s="8">
        <f>IFERROR(Table1[[#This Row],[pledged]]/Table1[[#This Row],[backers_count]],0)</f>
        <v>324.69</v>
      </c>
      <c r="Q2075" t="str">
        <f>LEFT(Table1[[#This Row],[Category and Sub-Category]],FIND("/",Table1[[#This Row],[Category and Sub-Category]])-1)</f>
        <v>technology</v>
      </c>
      <c r="R2075" t="str">
        <f>RIGHT(Table1[[#This Row],[Category and Sub-Category]],LEN(Table1[[#This Row],[Category and Sub-Category]])-FIND("/",Table1[[#This Row],[Category and Sub-Category]]))</f>
        <v>hardware</v>
      </c>
      <c r="S2075" s="13">
        <f>(((Table1[[#This Row],[launched_at]]/60)/60)/24)+DATE(1970,1,1)</f>
        <v>42087.668032407411</v>
      </c>
      <c r="T2075" s="13">
        <f>(((Table1[[#This Row],[deadline]]/60)/60)/24)+DATE(1970,1,1)</f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Table1[[#This Row],[pledged]]/Table1[[#This Row],[goal]]</f>
        <v>1.0249999999999999</v>
      </c>
      <c r="P2076" s="8">
        <f>IFERROR(Table1[[#This Row],[pledged]]/Table1[[#This Row],[backers_count]],0)</f>
        <v>205</v>
      </c>
      <c r="Q2076" t="str">
        <f>LEFT(Table1[[#This Row],[Category and Sub-Category]],FIND("/",Table1[[#This Row],[Category and Sub-Category]])-1)</f>
        <v>technology</v>
      </c>
      <c r="R2076" t="str">
        <f>RIGHT(Table1[[#This Row],[Category and Sub-Category]],LEN(Table1[[#This Row],[Category and Sub-Category]])-FIND("/",Table1[[#This Row],[Category and Sub-Category]]))</f>
        <v>hardware</v>
      </c>
      <c r="S2076" s="13">
        <f>(((Table1[[#This Row],[launched_at]]/60)/60)/24)+DATE(1970,1,1)</f>
        <v>42466.826180555552</v>
      </c>
      <c r="T2076" s="13">
        <f>(((Table1[[#This Row],[deadline]]/60)/60)/24)+DATE(1970,1,1)</f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Table1[[#This Row],[pledged]]/Table1[[#This Row],[goal]]</f>
        <v>16.783738373837384</v>
      </c>
      <c r="P2077" s="8">
        <f>IFERROR(Table1[[#This Row],[pledged]]/Table1[[#This Row],[backers_count]],0)</f>
        <v>20.465926829268295</v>
      </c>
      <c r="Q2077" t="str">
        <f>LEFT(Table1[[#This Row],[Category and Sub-Category]],FIND("/",Table1[[#This Row],[Category and Sub-Category]])-1)</f>
        <v>technology</v>
      </c>
      <c r="R2077" t="str">
        <f>RIGHT(Table1[[#This Row],[Category and Sub-Category]],LEN(Table1[[#This Row],[Category and Sub-Category]])-FIND("/",Table1[[#This Row],[Category and Sub-Category]]))</f>
        <v>hardware</v>
      </c>
      <c r="S2077" s="13">
        <f>(((Table1[[#This Row],[launched_at]]/60)/60)/24)+DATE(1970,1,1)</f>
        <v>41450.681574074071</v>
      </c>
      <c r="T2077" s="13">
        <f>(((Table1[[#This Row],[deadline]]/60)/60)/24)+DATE(1970,1,1)</f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Table1[[#This Row],[pledged]]/Table1[[#This Row],[goal]]</f>
        <v>5.4334915642458101</v>
      </c>
      <c r="P2078" s="8">
        <f>IFERROR(Table1[[#This Row],[pledged]]/Table1[[#This Row],[backers_count]],0)</f>
        <v>116.35303146309367</v>
      </c>
      <c r="Q2078" t="str">
        <f>LEFT(Table1[[#This Row],[Category and Sub-Category]],FIND("/",Table1[[#This Row],[Category and Sub-Category]])-1)</f>
        <v>technology</v>
      </c>
      <c r="R2078" t="str">
        <f>RIGHT(Table1[[#This Row],[Category and Sub-Category]],LEN(Table1[[#This Row],[Category and Sub-Category]])-FIND("/",Table1[[#This Row],[Category and Sub-Category]]))</f>
        <v>hardware</v>
      </c>
      <c r="S2078" s="13">
        <f>(((Table1[[#This Row],[launched_at]]/60)/60)/24)+DATE(1970,1,1)</f>
        <v>41803.880659722221</v>
      </c>
      <c r="T2078" s="13">
        <f>(((Table1[[#This Row],[deadline]]/60)/60)/24)+DATE(1970,1,1)</f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Table1[[#This Row],[pledged]]/Table1[[#This Row],[goal]]</f>
        <v>1.1550800000000001</v>
      </c>
      <c r="P2079" s="8">
        <f>IFERROR(Table1[[#This Row],[pledged]]/Table1[[#This Row],[backers_count]],0)</f>
        <v>307.20212765957444</v>
      </c>
      <c r="Q2079" t="str">
        <f>LEFT(Table1[[#This Row],[Category and Sub-Category]],FIND("/",Table1[[#This Row],[Category and Sub-Category]])-1)</f>
        <v>technology</v>
      </c>
      <c r="R2079" t="str">
        <f>RIGHT(Table1[[#This Row],[Category and Sub-Category]],LEN(Table1[[#This Row],[Category and Sub-Category]])-FIND("/",Table1[[#This Row],[Category and Sub-Category]]))</f>
        <v>hardware</v>
      </c>
      <c r="S2079" s="13">
        <f>(((Table1[[#This Row],[launched_at]]/60)/60)/24)+DATE(1970,1,1)</f>
        <v>42103.042546296296</v>
      </c>
      <c r="T2079" s="13">
        <f>(((Table1[[#This Row],[deadline]]/60)/60)/24)+DATE(1970,1,1)</f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Table1[[#This Row],[pledged]]/Table1[[#This Row],[goal]]</f>
        <v>1.3120499999999999</v>
      </c>
      <c r="P2080" s="8">
        <f>IFERROR(Table1[[#This Row],[pledged]]/Table1[[#This Row],[backers_count]],0)</f>
        <v>546.6875</v>
      </c>
      <c r="Q2080" t="str">
        <f>LEFT(Table1[[#This Row],[Category and Sub-Category]],FIND("/",Table1[[#This Row],[Category and Sub-Category]])-1)</f>
        <v>technology</v>
      </c>
      <c r="R2080" t="str">
        <f>RIGHT(Table1[[#This Row],[Category and Sub-Category]],LEN(Table1[[#This Row],[Category and Sub-Category]])-FIND("/",Table1[[#This Row],[Category and Sub-Category]]))</f>
        <v>hardware</v>
      </c>
      <c r="S2080" s="13">
        <f>(((Table1[[#This Row],[launched_at]]/60)/60)/24)+DATE(1970,1,1)</f>
        <v>42692.771493055552</v>
      </c>
      <c r="T2080" s="13">
        <f>(((Table1[[#This Row],[deadline]]/60)/60)/24)+DATE(1970,1,1)</f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Table1[[#This Row],[pledged]]/Table1[[#This Row],[goal]]</f>
        <v>2.8816999999999999</v>
      </c>
      <c r="P2081" s="8">
        <f>IFERROR(Table1[[#This Row],[pledged]]/Table1[[#This Row],[backers_count]],0)</f>
        <v>47.474464579901152</v>
      </c>
      <c r="Q2081" t="str">
        <f>LEFT(Table1[[#This Row],[Category and Sub-Category]],FIND("/",Table1[[#This Row],[Category and Sub-Category]])-1)</f>
        <v>technology</v>
      </c>
      <c r="R2081" t="str">
        <f>RIGHT(Table1[[#This Row],[Category and Sub-Category]],LEN(Table1[[#This Row],[Category and Sub-Category]])-FIND("/",Table1[[#This Row],[Category and Sub-Category]]))</f>
        <v>hardware</v>
      </c>
      <c r="S2081" s="13">
        <f>(((Table1[[#This Row],[launched_at]]/60)/60)/24)+DATE(1970,1,1)</f>
        <v>42150.71056712963</v>
      </c>
      <c r="T2081" s="13">
        <f>(((Table1[[#This Row],[deadline]]/60)/60)/24)+DATE(1970,1,1)</f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Table1[[#This Row],[pledged]]/Table1[[#This Row],[goal]]</f>
        <v>5.0780000000000003</v>
      </c>
      <c r="P2082" s="8">
        <f>IFERROR(Table1[[#This Row],[pledged]]/Table1[[#This Row],[backers_count]],0)</f>
        <v>101.56</v>
      </c>
      <c r="Q2082" t="str">
        <f>LEFT(Table1[[#This Row],[Category and Sub-Category]],FIND("/",Table1[[#This Row],[Category and Sub-Category]])-1)</f>
        <v>technology</v>
      </c>
      <c r="R2082" t="str">
        <f>RIGHT(Table1[[#This Row],[Category and Sub-Category]],LEN(Table1[[#This Row],[Category and Sub-Category]])-FIND("/",Table1[[#This Row],[Category and Sub-Category]]))</f>
        <v>hardware</v>
      </c>
      <c r="S2082" s="13">
        <f>(((Table1[[#This Row],[launched_at]]/60)/60)/24)+DATE(1970,1,1)</f>
        <v>42289.957175925927</v>
      </c>
      <c r="T2082" s="13">
        <f>(((Table1[[#This Row],[deadline]]/60)/60)/24)+DATE(1970,1,1)</f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Table1[[#This Row],[pledged]]/Table1[[#This Row],[goal]]</f>
        <v>1.1457142857142857</v>
      </c>
      <c r="P2083" s="8">
        <f>IFERROR(Table1[[#This Row],[pledged]]/Table1[[#This Row],[backers_count]],0)</f>
        <v>72.909090909090907</v>
      </c>
      <c r="Q2083" t="str">
        <f>LEFT(Table1[[#This Row],[Category and Sub-Category]],FIND("/",Table1[[#This Row],[Category and Sub-Category]])-1)</f>
        <v>music</v>
      </c>
      <c r="R2083" t="str">
        <f>RIGHT(Table1[[#This Row],[Category and Sub-Category]],LEN(Table1[[#This Row],[Category and Sub-Category]])-FIND("/",Table1[[#This Row],[Category and Sub-Category]]))</f>
        <v>indie rock</v>
      </c>
      <c r="S2083" s="13">
        <f>(((Table1[[#This Row],[launched_at]]/60)/60)/24)+DATE(1970,1,1)</f>
        <v>41004.156886574077</v>
      </c>
      <c r="T2083" s="13">
        <f>(((Table1[[#This Row],[deadline]]/60)/60)/24)+DATE(1970,1,1)</f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Table1[[#This Row],[pledged]]/Table1[[#This Row],[goal]]</f>
        <v>1.1073333333333333</v>
      </c>
      <c r="P2084" s="8">
        <f>IFERROR(Table1[[#This Row],[pledged]]/Table1[[#This Row],[backers_count]],0)</f>
        <v>43.710526315789473</v>
      </c>
      <c r="Q2084" t="str">
        <f>LEFT(Table1[[#This Row],[Category and Sub-Category]],FIND("/",Table1[[#This Row],[Category and Sub-Category]])-1)</f>
        <v>music</v>
      </c>
      <c r="R2084" t="str">
        <f>RIGHT(Table1[[#This Row],[Category and Sub-Category]],LEN(Table1[[#This Row],[Category and Sub-Category]])-FIND("/",Table1[[#This Row],[Category and Sub-Category]]))</f>
        <v>indie rock</v>
      </c>
      <c r="S2084" s="13">
        <f>(((Table1[[#This Row],[launched_at]]/60)/60)/24)+DATE(1970,1,1)</f>
        <v>40811.120324074072</v>
      </c>
      <c r="T2084" s="13">
        <f>(((Table1[[#This Row],[deadline]]/60)/60)/24)+DATE(1970,1,1)</f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Table1[[#This Row],[pledged]]/Table1[[#This Row],[goal]]</f>
        <v>1.1333333333333333</v>
      </c>
      <c r="P2085" s="8">
        <f>IFERROR(Table1[[#This Row],[pledged]]/Table1[[#This Row],[backers_count]],0)</f>
        <v>34</v>
      </c>
      <c r="Q2085" t="str">
        <f>LEFT(Table1[[#This Row],[Category and Sub-Category]],FIND("/",Table1[[#This Row],[Category and Sub-Category]])-1)</f>
        <v>music</v>
      </c>
      <c r="R2085" t="str">
        <f>RIGHT(Table1[[#This Row],[Category and Sub-Category]],LEN(Table1[[#This Row],[Category and Sub-Category]])-FIND("/",Table1[[#This Row],[Category and Sub-Category]]))</f>
        <v>indie rock</v>
      </c>
      <c r="S2085" s="13">
        <f>(((Table1[[#This Row],[launched_at]]/60)/60)/24)+DATE(1970,1,1)</f>
        <v>41034.72216435185</v>
      </c>
      <c r="T2085" s="13">
        <f>(((Table1[[#This Row],[deadline]]/60)/60)/24)+DATE(1970,1,1)</f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Table1[[#This Row],[pledged]]/Table1[[#This Row],[goal]]</f>
        <v>1.0833333333333333</v>
      </c>
      <c r="P2086" s="8">
        <f>IFERROR(Table1[[#This Row],[pledged]]/Table1[[#This Row],[backers_count]],0)</f>
        <v>70.652173913043484</v>
      </c>
      <c r="Q2086" t="str">
        <f>LEFT(Table1[[#This Row],[Category and Sub-Category]],FIND("/",Table1[[#This Row],[Category and Sub-Category]])-1)</f>
        <v>music</v>
      </c>
      <c r="R2086" t="str">
        <f>RIGHT(Table1[[#This Row],[Category and Sub-Category]],LEN(Table1[[#This Row],[Category and Sub-Category]])-FIND("/",Table1[[#This Row],[Category and Sub-Category]]))</f>
        <v>indie rock</v>
      </c>
      <c r="S2086" s="13">
        <f>(((Table1[[#This Row],[launched_at]]/60)/60)/24)+DATE(1970,1,1)</f>
        <v>41731.833124999997</v>
      </c>
      <c r="T2086" s="13">
        <f>(((Table1[[#This Row],[deadline]]/60)/60)/24)+DATE(1970,1,1)</f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Table1[[#This Row],[pledged]]/Table1[[#This Row],[goal]]</f>
        <v>1.2353333333333334</v>
      </c>
      <c r="P2087" s="8">
        <f>IFERROR(Table1[[#This Row],[pledged]]/Table1[[#This Row],[backers_count]],0)</f>
        <v>89.301204819277103</v>
      </c>
      <c r="Q2087" t="str">
        <f>LEFT(Table1[[#This Row],[Category and Sub-Category]],FIND("/",Table1[[#This Row],[Category and Sub-Category]])-1)</f>
        <v>music</v>
      </c>
      <c r="R2087" t="str">
        <f>RIGHT(Table1[[#This Row],[Category and Sub-Category]],LEN(Table1[[#This Row],[Category and Sub-Category]])-FIND("/",Table1[[#This Row],[Category and Sub-Category]]))</f>
        <v>indie rock</v>
      </c>
      <c r="S2087" s="13">
        <f>(((Table1[[#This Row],[launched_at]]/60)/60)/24)+DATE(1970,1,1)</f>
        <v>41075.835497685184</v>
      </c>
      <c r="T2087" s="13">
        <f>(((Table1[[#This Row],[deadline]]/60)/60)/24)+DATE(1970,1,1)</f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Table1[[#This Row],[pledged]]/Table1[[#This Row],[goal]]</f>
        <v>1.0069999999999999</v>
      </c>
      <c r="P2088" s="8">
        <f>IFERROR(Table1[[#This Row],[pledged]]/Table1[[#This Row],[backers_count]],0)</f>
        <v>115.08571428571429</v>
      </c>
      <c r="Q2088" t="str">
        <f>LEFT(Table1[[#This Row],[Category and Sub-Category]],FIND("/",Table1[[#This Row],[Category and Sub-Category]])-1)</f>
        <v>music</v>
      </c>
      <c r="R2088" t="str">
        <f>RIGHT(Table1[[#This Row],[Category and Sub-Category]],LEN(Table1[[#This Row],[Category and Sub-Category]])-FIND("/",Table1[[#This Row],[Category and Sub-Category]]))</f>
        <v>indie rock</v>
      </c>
      <c r="S2088" s="13">
        <f>(((Table1[[#This Row],[launched_at]]/60)/60)/24)+DATE(1970,1,1)</f>
        <v>40860.67050925926</v>
      </c>
      <c r="T2088" s="13">
        <f>(((Table1[[#This Row],[deadline]]/60)/60)/24)+DATE(1970,1,1)</f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Table1[[#This Row],[pledged]]/Table1[[#This Row],[goal]]</f>
        <v>1.0353333333333334</v>
      </c>
      <c r="P2089" s="8">
        <f>IFERROR(Table1[[#This Row],[pledged]]/Table1[[#This Row],[backers_count]],0)</f>
        <v>62.12</v>
      </c>
      <c r="Q2089" t="str">
        <f>LEFT(Table1[[#This Row],[Category and Sub-Category]],FIND("/",Table1[[#This Row],[Category and Sub-Category]])-1)</f>
        <v>music</v>
      </c>
      <c r="R2089" t="str">
        <f>RIGHT(Table1[[#This Row],[Category and Sub-Category]],LEN(Table1[[#This Row],[Category and Sub-Category]])-FIND("/",Table1[[#This Row],[Category and Sub-Category]]))</f>
        <v>indie rock</v>
      </c>
      <c r="S2089" s="13">
        <f>(((Table1[[#This Row],[launched_at]]/60)/60)/24)+DATE(1970,1,1)</f>
        <v>40764.204375000001</v>
      </c>
      <c r="T2089" s="13">
        <f>(((Table1[[#This Row],[deadline]]/60)/60)/24)+DATE(1970,1,1)</f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Table1[[#This Row],[pledged]]/Table1[[#This Row],[goal]]</f>
        <v>1.1551066666666667</v>
      </c>
      <c r="P2090" s="8">
        <f>IFERROR(Table1[[#This Row],[pledged]]/Table1[[#This Row],[backers_count]],0)</f>
        <v>46.204266666666669</v>
      </c>
      <c r="Q2090" t="str">
        <f>LEFT(Table1[[#This Row],[Category and Sub-Category]],FIND("/",Table1[[#This Row],[Category and Sub-Category]])-1)</f>
        <v>music</v>
      </c>
      <c r="R2090" t="str">
        <f>RIGHT(Table1[[#This Row],[Category and Sub-Category]],LEN(Table1[[#This Row],[Category and Sub-Category]])-FIND("/",Table1[[#This Row],[Category and Sub-Category]]))</f>
        <v>indie rock</v>
      </c>
      <c r="S2090" s="13">
        <f>(((Table1[[#This Row],[launched_at]]/60)/60)/24)+DATE(1970,1,1)</f>
        <v>40395.714722222219</v>
      </c>
      <c r="T2090" s="13">
        <f>(((Table1[[#This Row],[deadline]]/60)/60)/24)+DATE(1970,1,1)</f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Table1[[#This Row],[pledged]]/Table1[[#This Row],[goal]]</f>
        <v>1.2040040000000001</v>
      </c>
      <c r="P2091" s="8">
        <f>IFERROR(Table1[[#This Row],[pledged]]/Table1[[#This Row],[backers_count]],0)</f>
        <v>48.54854838709678</v>
      </c>
      <c r="Q2091" t="str">
        <f>LEFT(Table1[[#This Row],[Category and Sub-Category]],FIND("/",Table1[[#This Row],[Category and Sub-Category]])-1)</f>
        <v>music</v>
      </c>
      <c r="R2091" t="str">
        <f>RIGHT(Table1[[#This Row],[Category and Sub-Category]],LEN(Table1[[#This Row],[Category and Sub-Category]])-FIND("/",Table1[[#This Row],[Category and Sub-Category]]))</f>
        <v>indie rock</v>
      </c>
      <c r="S2091" s="13">
        <f>(((Table1[[#This Row],[launched_at]]/60)/60)/24)+DATE(1970,1,1)</f>
        <v>41453.076319444444</v>
      </c>
      <c r="T2091" s="13">
        <f>(((Table1[[#This Row],[deadline]]/60)/60)/24)+DATE(1970,1,1)</f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Table1[[#This Row],[pledged]]/Table1[[#This Row],[goal]]</f>
        <v>1.1504037499999999</v>
      </c>
      <c r="P2092" s="8">
        <f>IFERROR(Table1[[#This Row],[pledged]]/Table1[[#This Row],[backers_count]],0)</f>
        <v>57.520187499999999</v>
      </c>
      <c r="Q2092" t="str">
        <f>LEFT(Table1[[#This Row],[Category and Sub-Category]],FIND("/",Table1[[#This Row],[Category and Sub-Category]])-1)</f>
        <v>music</v>
      </c>
      <c r="R2092" t="str">
        <f>RIGHT(Table1[[#This Row],[Category and Sub-Category]],LEN(Table1[[#This Row],[Category and Sub-Category]])-FIND("/",Table1[[#This Row],[Category and Sub-Category]]))</f>
        <v>indie rock</v>
      </c>
      <c r="S2092" s="13">
        <f>(((Table1[[#This Row],[launched_at]]/60)/60)/24)+DATE(1970,1,1)</f>
        <v>41299.381423611114</v>
      </c>
      <c r="T2092" s="13">
        <f>(((Table1[[#This Row],[deadline]]/60)/60)/24)+DATE(1970,1,1)</f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Table1[[#This Row],[pledged]]/Table1[[#This Row],[goal]]</f>
        <v>1.2046777777777777</v>
      </c>
      <c r="P2093" s="8">
        <f>IFERROR(Table1[[#This Row],[pledged]]/Table1[[#This Row],[backers_count]],0)</f>
        <v>88.147154471544724</v>
      </c>
      <c r="Q2093" t="str">
        <f>LEFT(Table1[[#This Row],[Category and Sub-Category]],FIND("/",Table1[[#This Row],[Category and Sub-Category]])-1)</f>
        <v>music</v>
      </c>
      <c r="R2093" t="str">
        <f>RIGHT(Table1[[#This Row],[Category and Sub-Category]],LEN(Table1[[#This Row],[Category and Sub-Category]])-FIND("/",Table1[[#This Row],[Category and Sub-Category]]))</f>
        <v>indie rock</v>
      </c>
      <c r="S2093" s="13">
        <f>(((Table1[[#This Row],[launched_at]]/60)/60)/24)+DATE(1970,1,1)</f>
        <v>40555.322662037033</v>
      </c>
      <c r="T2093" s="13">
        <f>(((Table1[[#This Row],[deadline]]/60)/60)/24)+DATE(1970,1,1)</f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Table1[[#This Row],[pledged]]/Table1[[#This Row],[goal]]</f>
        <v>1.0128333333333333</v>
      </c>
      <c r="P2094" s="8">
        <f>IFERROR(Table1[[#This Row],[pledged]]/Table1[[#This Row],[backers_count]],0)</f>
        <v>110.49090909090908</v>
      </c>
      <c r="Q2094" t="str">
        <f>LEFT(Table1[[#This Row],[Category and Sub-Category]],FIND("/",Table1[[#This Row],[Category and Sub-Category]])-1)</f>
        <v>music</v>
      </c>
      <c r="R2094" t="str">
        <f>RIGHT(Table1[[#This Row],[Category and Sub-Category]],LEN(Table1[[#This Row],[Category and Sub-Category]])-FIND("/",Table1[[#This Row],[Category and Sub-Category]]))</f>
        <v>indie rock</v>
      </c>
      <c r="S2094" s="13">
        <f>(((Table1[[#This Row],[launched_at]]/60)/60)/24)+DATE(1970,1,1)</f>
        <v>40763.707546296297</v>
      </c>
      <c r="T2094" s="13">
        <f>(((Table1[[#This Row],[deadline]]/60)/60)/24)+DATE(1970,1,1)</f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Table1[[#This Row],[pledged]]/Table1[[#This Row],[goal]]</f>
        <v>1.0246666666666666</v>
      </c>
      <c r="P2095" s="8">
        <f>IFERROR(Table1[[#This Row],[pledged]]/Table1[[#This Row],[backers_count]],0)</f>
        <v>66.826086956521735</v>
      </c>
      <c r="Q2095" t="str">
        <f>LEFT(Table1[[#This Row],[Category and Sub-Category]],FIND("/",Table1[[#This Row],[Category and Sub-Category]])-1)</f>
        <v>music</v>
      </c>
      <c r="R2095" t="str">
        <f>RIGHT(Table1[[#This Row],[Category and Sub-Category]],LEN(Table1[[#This Row],[Category and Sub-Category]])-FIND("/",Table1[[#This Row],[Category and Sub-Category]]))</f>
        <v>indie rock</v>
      </c>
      <c r="S2095" s="13">
        <f>(((Table1[[#This Row],[launched_at]]/60)/60)/24)+DATE(1970,1,1)</f>
        <v>41205.854537037041</v>
      </c>
      <c r="T2095" s="13">
        <f>(((Table1[[#This Row],[deadline]]/60)/60)/24)+DATE(1970,1,1)</f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Table1[[#This Row],[pledged]]/Table1[[#This Row],[goal]]</f>
        <v>1.2054285714285715</v>
      </c>
      <c r="P2096" s="8">
        <f>IFERROR(Table1[[#This Row],[pledged]]/Table1[[#This Row],[backers_count]],0)</f>
        <v>58.597222222222221</v>
      </c>
      <c r="Q2096" t="str">
        <f>LEFT(Table1[[#This Row],[Category and Sub-Category]],FIND("/",Table1[[#This Row],[Category and Sub-Category]])-1)</f>
        <v>music</v>
      </c>
      <c r="R2096" t="str">
        <f>RIGHT(Table1[[#This Row],[Category and Sub-Category]],LEN(Table1[[#This Row],[Category and Sub-Category]])-FIND("/",Table1[[#This Row],[Category and Sub-Category]]))</f>
        <v>indie rock</v>
      </c>
      <c r="S2096" s="13">
        <f>(((Table1[[#This Row],[launched_at]]/60)/60)/24)+DATE(1970,1,1)</f>
        <v>40939.02002314815</v>
      </c>
      <c r="T2096" s="13">
        <f>(((Table1[[#This Row],[deadline]]/60)/60)/24)+DATE(1970,1,1)</f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Table1[[#This Row],[pledged]]/Table1[[#This Row],[goal]]</f>
        <v>1</v>
      </c>
      <c r="P2097" s="8">
        <f>IFERROR(Table1[[#This Row],[pledged]]/Table1[[#This Row],[backers_count]],0)</f>
        <v>113.63636363636364</v>
      </c>
      <c r="Q2097" t="str">
        <f>LEFT(Table1[[#This Row],[Category and Sub-Category]],FIND("/",Table1[[#This Row],[Category and Sub-Category]])-1)</f>
        <v>music</v>
      </c>
      <c r="R2097" t="str">
        <f>RIGHT(Table1[[#This Row],[Category and Sub-Category]],LEN(Table1[[#This Row],[Category and Sub-Category]])-FIND("/",Table1[[#This Row],[Category and Sub-Category]]))</f>
        <v>indie rock</v>
      </c>
      <c r="S2097" s="13">
        <f>(((Table1[[#This Row],[launched_at]]/60)/60)/24)+DATE(1970,1,1)</f>
        <v>40758.733483796292</v>
      </c>
      <c r="T2097" s="13">
        <f>(((Table1[[#This Row],[deadline]]/60)/60)/24)+DATE(1970,1,1)</f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Table1[[#This Row],[pledged]]/Table1[[#This Row],[goal]]</f>
        <v>1.0166666666666666</v>
      </c>
      <c r="P2098" s="8">
        <f>IFERROR(Table1[[#This Row],[pledged]]/Table1[[#This Row],[backers_count]],0)</f>
        <v>43.571428571428569</v>
      </c>
      <c r="Q2098" t="str">
        <f>LEFT(Table1[[#This Row],[Category and Sub-Category]],FIND("/",Table1[[#This Row],[Category and Sub-Category]])-1)</f>
        <v>music</v>
      </c>
      <c r="R2098" t="str">
        <f>RIGHT(Table1[[#This Row],[Category and Sub-Category]],LEN(Table1[[#This Row],[Category and Sub-Category]])-FIND("/",Table1[[#This Row],[Category and Sub-Category]]))</f>
        <v>indie rock</v>
      </c>
      <c r="S2098" s="13">
        <f>(((Table1[[#This Row],[launched_at]]/60)/60)/24)+DATE(1970,1,1)</f>
        <v>41192.758506944447</v>
      </c>
      <c r="T2098" s="13">
        <f>(((Table1[[#This Row],[deadline]]/60)/60)/24)+DATE(1970,1,1)</f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Table1[[#This Row],[pledged]]/Table1[[#This Row],[goal]]</f>
        <v>1</v>
      </c>
      <c r="P2099" s="8">
        <f>IFERROR(Table1[[#This Row],[pledged]]/Table1[[#This Row],[backers_count]],0)</f>
        <v>78.94736842105263</v>
      </c>
      <c r="Q2099" t="str">
        <f>LEFT(Table1[[#This Row],[Category and Sub-Category]],FIND("/",Table1[[#This Row],[Category and Sub-Category]])-1)</f>
        <v>music</v>
      </c>
      <c r="R2099" t="str">
        <f>RIGHT(Table1[[#This Row],[Category and Sub-Category]],LEN(Table1[[#This Row],[Category and Sub-Category]])-FIND("/",Table1[[#This Row],[Category and Sub-Category]]))</f>
        <v>indie rock</v>
      </c>
      <c r="S2099" s="13">
        <f>(((Table1[[#This Row],[launched_at]]/60)/60)/24)+DATE(1970,1,1)</f>
        <v>40818.58489583333</v>
      </c>
      <c r="T2099" s="13">
        <f>(((Table1[[#This Row],[deadline]]/60)/60)/24)+DATE(1970,1,1)</f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Table1[[#This Row],[pledged]]/Table1[[#This Row],[goal]]</f>
        <v>1.0033333333333334</v>
      </c>
      <c r="P2100" s="8">
        <f>IFERROR(Table1[[#This Row],[pledged]]/Table1[[#This Row],[backers_count]],0)</f>
        <v>188.125</v>
      </c>
      <c r="Q2100" t="str">
        <f>LEFT(Table1[[#This Row],[Category and Sub-Category]],FIND("/",Table1[[#This Row],[Category and Sub-Category]])-1)</f>
        <v>music</v>
      </c>
      <c r="R2100" t="str">
        <f>RIGHT(Table1[[#This Row],[Category and Sub-Category]],LEN(Table1[[#This Row],[Category and Sub-Category]])-FIND("/",Table1[[#This Row],[Category and Sub-Category]]))</f>
        <v>indie rock</v>
      </c>
      <c r="S2100" s="13">
        <f>(((Table1[[#This Row],[launched_at]]/60)/60)/24)+DATE(1970,1,1)</f>
        <v>40946.11383101852</v>
      </c>
      <c r="T2100" s="13">
        <f>(((Table1[[#This Row],[deadline]]/60)/60)/24)+DATE(1970,1,1)</f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Table1[[#This Row],[pledged]]/Table1[[#This Row],[goal]]</f>
        <v>1.3236666666666668</v>
      </c>
      <c r="P2101" s="8">
        <f>IFERROR(Table1[[#This Row],[pledged]]/Table1[[#This Row],[backers_count]],0)</f>
        <v>63.031746031746032</v>
      </c>
      <c r="Q2101" t="str">
        <f>LEFT(Table1[[#This Row],[Category and Sub-Category]],FIND("/",Table1[[#This Row],[Category and Sub-Category]])-1)</f>
        <v>music</v>
      </c>
      <c r="R2101" t="str">
        <f>RIGHT(Table1[[#This Row],[Category and Sub-Category]],LEN(Table1[[#This Row],[Category and Sub-Category]])-FIND("/",Table1[[#This Row],[Category and Sub-Category]]))</f>
        <v>indie rock</v>
      </c>
      <c r="S2101" s="13">
        <f>(((Table1[[#This Row],[launched_at]]/60)/60)/24)+DATE(1970,1,1)</f>
        <v>42173.746342592596</v>
      </c>
      <c r="T2101" s="13">
        <f>(((Table1[[#This Row],[deadline]]/60)/60)/24)+DATE(1970,1,1)</f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Table1[[#This Row],[pledged]]/Table1[[#This Row],[goal]]</f>
        <v>1.3666666666666667</v>
      </c>
      <c r="P2102" s="8">
        <f>IFERROR(Table1[[#This Row],[pledged]]/Table1[[#This Row],[backers_count]],0)</f>
        <v>30.37037037037037</v>
      </c>
      <c r="Q2102" t="str">
        <f>LEFT(Table1[[#This Row],[Category and Sub-Category]],FIND("/",Table1[[#This Row],[Category and Sub-Category]])-1)</f>
        <v>music</v>
      </c>
      <c r="R2102" t="str">
        <f>RIGHT(Table1[[#This Row],[Category and Sub-Category]],LEN(Table1[[#This Row],[Category and Sub-Category]])-FIND("/",Table1[[#This Row],[Category and Sub-Category]]))</f>
        <v>indie rock</v>
      </c>
      <c r="S2102" s="13">
        <f>(((Table1[[#This Row],[launched_at]]/60)/60)/24)+DATE(1970,1,1)</f>
        <v>41074.834965277776</v>
      </c>
      <c r="T2102" s="13">
        <f>(((Table1[[#This Row],[deadline]]/60)/60)/24)+DATE(1970,1,1)</f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Table1[[#This Row],[pledged]]/Table1[[#This Row],[goal]]</f>
        <v>1.1325000000000001</v>
      </c>
      <c r="P2103" s="8">
        <f>IFERROR(Table1[[#This Row],[pledged]]/Table1[[#This Row],[backers_count]],0)</f>
        <v>51.477272727272727</v>
      </c>
      <c r="Q2103" t="str">
        <f>LEFT(Table1[[#This Row],[Category and Sub-Category]],FIND("/",Table1[[#This Row],[Category and Sub-Category]])-1)</f>
        <v>music</v>
      </c>
      <c r="R2103" t="str">
        <f>RIGHT(Table1[[#This Row],[Category and Sub-Category]],LEN(Table1[[#This Row],[Category and Sub-Category]])-FIND("/",Table1[[#This Row],[Category and Sub-Category]]))</f>
        <v>indie rock</v>
      </c>
      <c r="S2103" s="13">
        <f>(((Table1[[#This Row],[launched_at]]/60)/60)/24)+DATE(1970,1,1)</f>
        <v>40892.149467592593</v>
      </c>
      <c r="T2103" s="13">
        <f>(((Table1[[#This Row],[deadline]]/60)/60)/24)+DATE(1970,1,1)</f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Table1[[#This Row],[pledged]]/Table1[[#This Row],[goal]]</f>
        <v>1.36</v>
      </c>
      <c r="P2104" s="8">
        <f>IFERROR(Table1[[#This Row],[pledged]]/Table1[[#This Row],[backers_count]],0)</f>
        <v>35.789473684210527</v>
      </c>
      <c r="Q2104" t="str">
        <f>LEFT(Table1[[#This Row],[Category and Sub-Category]],FIND("/",Table1[[#This Row],[Category and Sub-Category]])-1)</f>
        <v>music</v>
      </c>
      <c r="R2104" t="str">
        <f>RIGHT(Table1[[#This Row],[Category and Sub-Category]],LEN(Table1[[#This Row],[Category and Sub-Category]])-FIND("/",Table1[[#This Row],[Category and Sub-Category]]))</f>
        <v>indie rock</v>
      </c>
      <c r="S2104" s="13">
        <f>(((Table1[[#This Row],[launched_at]]/60)/60)/24)+DATE(1970,1,1)</f>
        <v>40638.868611111109</v>
      </c>
      <c r="T2104" s="13">
        <f>(((Table1[[#This Row],[deadline]]/60)/60)/24)+DATE(1970,1,1)</f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Table1[[#This Row],[pledged]]/Table1[[#This Row],[goal]]</f>
        <v>1.4612318374694613</v>
      </c>
      <c r="P2105" s="8">
        <f>IFERROR(Table1[[#This Row],[pledged]]/Table1[[#This Row],[backers_count]],0)</f>
        <v>98.817391304347822</v>
      </c>
      <c r="Q2105" t="str">
        <f>LEFT(Table1[[#This Row],[Category and Sub-Category]],FIND("/",Table1[[#This Row],[Category and Sub-Category]])-1)</f>
        <v>music</v>
      </c>
      <c r="R2105" t="str">
        <f>RIGHT(Table1[[#This Row],[Category and Sub-Category]],LEN(Table1[[#This Row],[Category and Sub-Category]])-FIND("/",Table1[[#This Row],[Category and Sub-Category]]))</f>
        <v>indie rock</v>
      </c>
      <c r="S2105" s="13">
        <f>(((Table1[[#This Row],[launched_at]]/60)/60)/24)+DATE(1970,1,1)</f>
        <v>41192.754942129628</v>
      </c>
      <c r="T2105" s="13">
        <f>(((Table1[[#This Row],[deadline]]/60)/60)/24)+DATE(1970,1,1)</f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Table1[[#This Row],[pledged]]/Table1[[#This Row],[goal]]</f>
        <v>1.2949999999999999</v>
      </c>
      <c r="P2106" s="8">
        <f>IFERROR(Table1[[#This Row],[pledged]]/Table1[[#This Row],[backers_count]],0)</f>
        <v>28</v>
      </c>
      <c r="Q2106" t="str">
        <f>LEFT(Table1[[#This Row],[Category and Sub-Category]],FIND("/",Table1[[#This Row],[Category and Sub-Category]])-1)</f>
        <v>music</v>
      </c>
      <c r="R2106" t="str">
        <f>RIGHT(Table1[[#This Row],[Category and Sub-Category]],LEN(Table1[[#This Row],[Category and Sub-Category]])-FIND("/",Table1[[#This Row],[Category and Sub-Category]]))</f>
        <v>indie rock</v>
      </c>
      <c r="S2106" s="13">
        <f>(((Table1[[#This Row],[launched_at]]/60)/60)/24)+DATE(1970,1,1)</f>
        <v>41394.074467592596</v>
      </c>
      <c r="T2106" s="13">
        <f>(((Table1[[#This Row],[deadline]]/60)/60)/24)+DATE(1970,1,1)</f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Table1[[#This Row],[pledged]]/Table1[[#This Row],[goal]]</f>
        <v>2.54</v>
      </c>
      <c r="P2107" s="8">
        <f>IFERROR(Table1[[#This Row],[pledged]]/Table1[[#This Row],[backers_count]],0)</f>
        <v>51.313131313131315</v>
      </c>
      <c r="Q2107" t="str">
        <f>LEFT(Table1[[#This Row],[Category and Sub-Category]],FIND("/",Table1[[#This Row],[Category and Sub-Category]])-1)</f>
        <v>music</v>
      </c>
      <c r="R2107" t="str">
        <f>RIGHT(Table1[[#This Row],[Category and Sub-Category]],LEN(Table1[[#This Row],[Category and Sub-Category]])-FIND("/",Table1[[#This Row],[Category and Sub-Category]]))</f>
        <v>indie rock</v>
      </c>
      <c r="S2107" s="13">
        <f>(((Table1[[#This Row],[launched_at]]/60)/60)/24)+DATE(1970,1,1)</f>
        <v>41951.788807870369</v>
      </c>
      <c r="T2107" s="13">
        <f>(((Table1[[#This Row],[deadline]]/60)/60)/24)+DATE(1970,1,1)</f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Table1[[#This Row],[pledged]]/Table1[[#This Row],[goal]]</f>
        <v>1.0704545454545455</v>
      </c>
      <c r="P2108" s="8">
        <f>IFERROR(Table1[[#This Row],[pledged]]/Table1[[#This Row],[backers_count]],0)</f>
        <v>53.522727272727273</v>
      </c>
      <c r="Q2108" t="str">
        <f>LEFT(Table1[[#This Row],[Category and Sub-Category]],FIND("/",Table1[[#This Row],[Category and Sub-Category]])-1)</f>
        <v>music</v>
      </c>
      <c r="R2108" t="str">
        <f>RIGHT(Table1[[#This Row],[Category and Sub-Category]],LEN(Table1[[#This Row],[Category and Sub-Category]])-FIND("/",Table1[[#This Row],[Category and Sub-Category]]))</f>
        <v>indie rock</v>
      </c>
      <c r="S2108" s="13">
        <f>(((Table1[[#This Row],[launched_at]]/60)/60)/24)+DATE(1970,1,1)</f>
        <v>41270.21497685185</v>
      </c>
      <c r="T2108" s="13">
        <f>(((Table1[[#This Row],[deadline]]/60)/60)/24)+DATE(1970,1,1)</f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Table1[[#This Row],[pledged]]/Table1[[#This Row],[goal]]</f>
        <v>1.0773299999999999</v>
      </c>
      <c r="P2109" s="8">
        <f>IFERROR(Table1[[#This Row],[pledged]]/Table1[[#This Row],[backers_count]],0)</f>
        <v>37.149310344827583</v>
      </c>
      <c r="Q2109" t="str">
        <f>LEFT(Table1[[#This Row],[Category and Sub-Category]],FIND("/",Table1[[#This Row],[Category and Sub-Category]])-1)</f>
        <v>music</v>
      </c>
      <c r="R2109" t="str">
        <f>RIGHT(Table1[[#This Row],[Category and Sub-Category]],LEN(Table1[[#This Row],[Category and Sub-Category]])-FIND("/",Table1[[#This Row],[Category and Sub-Category]]))</f>
        <v>indie rock</v>
      </c>
      <c r="S2109" s="13">
        <f>(((Table1[[#This Row],[launched_at]]/60)/60)/24)+DATE(1970,1,1)</f>
        <v>41934.71056712963</v>
      </c>
      <c r="T2109" s="13">
        <f>(((Table1[[#This Row],[deadline]]/60)/60)/24)+DATE(1970,1,1)</f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Table1[[#This Row],[pledged]]/Table1[[#This Row],[goal]]</f>
        <v>1.0731250000000001</v>
      </c>
      <c r="P2110" s="8">
        <f>IFERROR(Table1[[#This Row],[pledged]]/Table1[[#This Row],[backers_count]],0)</f>
        <v>89.895287958115176</v>
      </c>
      <c r="Q2110" t="str">
        <f>LEFT(Table1[[#This Row],[Category and Sub-Category]],FIND("/",Table1[[#This Row],[Category and Sub-Category]])-1)</f>
        <v>music</v>
      </c>
      <c r="R2110" t="str">
        <f>RIGHT(Table1[[#This Row],[Category and Sub-Category]],LEN(Table1[[#This Row],[Category and Sub-Category]])-FIND("/",Table1[[#This Row],[Category and Sub-Category]]))</f>
        <v>indie rock</v>
      </c>
      <c r="S2110" s="13">
        <f>(((Table1[[#This Row],[launched_at]]/60)/60)/24)+DATE(1970,1,1)</f>
        <v>41135.175694444442</v>
      </c>
      <c r="T2110" s="13">
        <f>(((Table1[[#This Row],[deadline]]/60)/60)/24)+DATE(1970,1,1)</f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Table1[[#This Row],[pledged]]/Table1[[#This Row],[goal]]</f>
        <v>1.06525</v>
      </c>
      <c r="P2111" s="8">
        <f>IFERROR(Table1[[#This Row],[pledged]]/Table1[[#This Row],[backers_count]],0)</f>
        <v>106.52500000000001</v>
      </c>
      <c r="Q2111" t="str">
        <f>LEFT(Table1[[#This Row],[Category and Sub-Category]],FIND("/",Table1[[#This Row],[Category and Sub-Category]])-1)</f>
        <v>music</v>
      </c>
      <c r="R2111" t="str">
        <f>RIGHT(Table1[[#This Row],[Category and Sub-Category]],LEN(Table1[[#This Row],[Category and Sub-Category]])-FIND("/",Table1[[#This Row],[Category and Sub-Category]]))</f>
        <v>indie rock</v>
      </c>
      <c r="S2111" s="13">
        <f>(((Table1[[#This Row],[launched_at]]/60)/60)/24)+DATE(1970,1,1)</f>
        <v>42160.708530092597</v>
      </c>
      <c r="T2111" s="13">
        <f>(((Table1[[#This Row],[deadline]]/60)/60)/24)+DATE(1970,1,1)</f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Table1[[#This Row],[pledged]]/Table1[[#This Row],[goal]]</f>
        <v>1.0035000000000001</v>
      </c>
      <c r="P2112" s="8">
        <f>IFERROR(Table1[[#This Row],[pledged]]/Table1[[#This Row],[backers_count]],0)</f>
        <v>52.815789473684212</v>
      </c>
      <c r="Q2112" t="str">
        <f>LEFT(Table1[[#This Row],[Category and Sub-Category]],FIND("/",Table1[[#This Row],[Category and Sub-Category]])-1)</f>
        <v>music</v>
      </c>
      <c r="R2112" t="str">
        <f>RIGHT(Table1[[#This Row],[Category and Sub-Category]],LEN(Table1[[#This Row],[Category and Sub-Category]])-FIND("/",Table1[[#This Row],[Category and Sub-Category]]))</f>
        <v>indie rock</v>
      </c>
      <c r="S2112" s="13">
        <f>(((Table1[[#This Row],[launched_at]]/60)/60)/24)+DATE(1970,1,1)</f>
        <v>41759.670937499999</v>
      </c>
      <c r="T2112" s="13">
        <f>(((Table1[[#This Row],[deadline]]/60)/60)/24)+DATE(1970,1,1)</f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Table1[[#This Row],[pledged]]/Table1[[#This Row],[goal]]</f>
        <v>1.0649999999999999</v>
      </c>
      <c r="P2113" s="8">
        <f>IFERROR(Table1[[#This Row],[pledged]]/Table1[[#This Row],[backers_count]],0)</f>
        <v>54.615384615384613</v>
      </c>
      <c r="Q2113" t="str">
        <f>LEFT(Table1[[#This Row],[Category and Sub-Category]],FIND("/",Table1[[#This Row],[Category and Sub-Category]])-1)</f>
        <v>music</v>
      </c>
      <c r="R2113" t="str">
        <f>RIGHT(Table1[[#This Row],[Category and Sub-Category]],LEN(Table1[[#This Row],[Category and Sub-Category]])-FIND("/",Table1[[#This Row],[Category and Sub-Category]]))</f>
        <v>indie rock</v>
      </c>
      <c r="S2113" s="13">
        <f>(((Table1[[#This Row],[launched_at]]/60)/60)/24)+DATE(1970,1,1)</f>
        <v>40703.197048611109</v>
      </c>
      <c r="T2113" s="13">
        <f>(((Table1[[#This Row],[deadline]]/60)/60)/24)+DATE(1970,1,1)</f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Table1[[#This Row],[pledged]]/Table1[[#This Row],[goal]]</f>
        <v>1</v>
      </c>
      <c r="P2114" s="8">
        <f>IFERROR(Table1[[#This Row],[pledged]]/Table1[[#This Row],[backers_count]],0)</f>
        <v>27.272727272727273</v>
      </c>
      <c r="Q2114" t="str">
        <f>LEFT(Table1[[#This Row],[Category and Sub-Category]],FIND("/",Table1[[#This Row],[Category and Sub-Category]])-1)</f>
        <v>music</v>
      </c>
      <c r="R2114" t="str">
        <f>RIGHT(Table1[[#This Row],[Category and Sub-Category]],LEN(Table1[[#This Row],[Category and Sub-Category]])-FIND("/",Table1[[#This Row],[Category and Sub-Category]]))</f>
        <v>indie rock</v>
      </c>
      <c r="S2114" s="13">
        <f>(((Table1[[#This Row],[launched_at]]/60)/60)/24)+DATE(1970,1,1)</f>
        <v>41365.928159722222</v>
      </c>
      <c r="T2114" s="13">
        <f>(((Table1[[#This Row],[deadline]]/60)/60)/24)+DATE(1970,1,1)</f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Table1[[#This Row],[pledged]]/Table1[[#This Row],[goal]]</f>
        <v>1.0485714285714285</v>
      </c>
      <c r="P2115" s="8">
        <f>IFERROR(Table1[[#This Row],[pledged]]/Table1[[#This Row],[backers_count]],0)</f>
        <v>68.598130841121488</v>
      </c>
      <c r="Q2115" t="str">
        <f>LEFT(Table1[[#This Row],[Category and Sub-Category]],FIND("/",Table1[[#This Row],[Category and Sub-Category]])-1)</f>
        <v>music</v>
      </c>
      <c r="R2115" t="str">
        <f>RIGHT(Table1[[#This Row],[Category and Sub-Category]],LEN(Table1[[#This Row],[Category and Sub-Category]])-FIND("/",Table1[[#This Row],[Category and Sub-Category]]))</f>
        <v>indie rock</v>
      </c>
      <c r="S2115" s="13">
        <f>(((Table1[[#This Row],[launched_at]]/60)/60)/24)+DATE(1970,1,1)</f>
        <v>41870.86546296296</v>
      </c>
      <c r="T2115" s="13">
        <f>(((Table1[[#This Row],[deadline]]/60)/60)/24)+DATE(1970,1,1)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Table1[[#This Row],[pledged]]/Table1[[#This Row],[goal]]</f>
        <v>1.0469999999999999</v>
      </c>
      <c r="P2116" s="8">
        <f>IFERROR(Table1[[#This Row],[pledged]]/Table1[[#This Row],[backers_count]],0)</f>
        <v>35.612244897959187</v>
      </c>
      <c r="Q2116" t="str">
        <f>LEFT(Table1[[#This Row],[Category and Sub-Category]],FIND("/",Table1[[#This Row],[Category and Sub-Category]])-1)</f>
        <v>music</v>
      </c>
      <c r="R2116" t="str">
        <f>RIGHT(Table1[[#This Row],[Category and Sub-Category]],LEN(Table1[[#This Row],[Category and Sub-Category]])-FIND("/",Table1[[#This Row],[Category and Sub-Category]]))</f>
        <v>indie rock</v>
      </c>
      <c r="S2116" s="13">
        <f>(((Table1[[#This Row],[launched_at]]/60)/60)/24)+DATE(1970,1,1)</f>
        <v>40458.815625000003</v>
      </c>
      <c r="T2116" s="13">
        <f>(((Table1[[#This Row],[deadline]]/60)/60)/24)+DATE(1970,1,1)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Table1[[#This Row],[pledged]]/Table1[[#This Row],[goal]]</f>
        <v>2.2566666666666668</v>
      </c>
      <c r="P2117" s="8">
        <f>IFERROR(Table1[[#This Row],[pledged]]/Table1[[#This Row],[backers_count]],0)</f>
        <v>94.027777777777771</v>
      </c>
      <c r="Q2117" t="str">
        <f>LEFT(Table1[[#This Row],[Category and Sub-Category]],FIND("/",Table1[[#This Row],[Category and Sub-Category]])-1)</f>
        <v>music</v>
      </c>
      <c r="R2117" t="str">
        <f>RIGHT(Table1[[#This Row],[Category and Sub-Category]],LEN(Table1[[#This Row],[Category and Sub-Category]])-FIND("/",Table1[[#This Row],[Category and Sub-Category]]))</f>
        <v>indie rock</v>
      </c>
      <c r="S2117" s="13">
        <f>(((Table1[[#This Row],[launched_at]]/60)/60)/24)+DATE(1970,1,1)</f>
        <v>40564.081030092595</v>
      </c>
      <c r="T2117" s="13">
        <f>(((Table1[[#This Row],[deadline]]/60)/60)/24)+DATE(1970,1,1)</f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Table1[[#This Row],[pledged]]/Table1[[#This Row],[goal]]</f>
        <v>1.0090416666666666</v>
      </c>
      <c r="P2118" s="8">
        <f>IFERROR(Table1[[#This Row],[pledged]]/Table1[[#This Row],[backers_count]],0)</f>
        <v>526.45652173913038</v>
      </c>
      <c r="Q2118" t="str">
        <f>LEFT(Table1[[#This Row],[Category and Sub-Category]],FIND("/",Table1[[#This Row],[Category and Sub-Category]])-1)</f>
        <v>music</v>
      </c>
      <c r="R2118" t="str">
        <f>RIGHT(Table1[[#This Row],[Category and Sub-Category]],LEN(Table1[[#This Row],[Category and Sub-Category]])-FIND("/",Table1[[#This Row],[Category and Sub-Category]]))</f>
        <v>indie rock</v>
      </c>
      <c r="S2118" s="13">
        <f>(((Table1[[#This Row],[launched_at]]/60)/60)/24)+DATE(1970,1,1)</f>
        <v>41136.777812500004</v>
      </c>
      <c r="T2118" s="13">
        <f>(((Table1[[#This Row],[deadline]]/60)/60)/24)+DATE(1970,1,1)</f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Table1[[#This Row],[pledged]]/Table1[[#This Row],[goal]]</f>
        <v>1.4775</v>
      </c>
      <c r="P2119" s="8">
        <f>IFERROR(Table1[[#This Row],[pledged]]/Table1[[#This Row],[backers_count]],0)</f>
        <v>50.657142857142858</v>
      </c>
      <c r="Q2119" t="str">
        <f>LEFT(Table1[[#This Row],[Category and Sub-Category]],FIND("/",Table1[[#This Row],[Category and Sub-Category]])-1)</f>
        <v>music</v>
      </c>
      <c r="R2119" t="str">
        <f>RIGHT(Table1[[#This Row],[Category and Sub-Category]],LEN(Table1[[#This Row],[Category and Sub-Category]])-FIND("/",Table1[[#This Row],[Category and Sub-Category]]))</f>
        <v>indie rock</v>
      </c>
      <c r="S2119" s="13">
        <f>(((Table1[[#This Row],[launched_at]]/60)/60)/24)+DATE(1970,1,1)</f>
        <v>42290.059594907405</v>
      </c>
      <c r="T2119" s="13">
        <f>(((Table1[[#This Row],[deadline]]/60)/60)/24)+DATE(1970,1,1)</f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Table1[[#This Row],[pledged]]/Table1[[#This Row],[goal]]</f>
        <v>1.3461099999999999</v>
      </c>
      <c r="P2120" s="8">
        <f>IFERROR(Table1[[#This Row],[pledged]]/Table1[[#This Row],[backers_count]],0)</f>
        <v>79.182941176470578</v>
      </c>
      <c r="Q2120" t="str">
        <f>LEFT(Table1[[#This Row],[Category and Sub-Category]],FIND("/",Table1[[#This Row],[Category and Sub-Category]])-1)</f>
        <v>music</v>
      </c>
      <c r="R2120" t="str">
        <f>RIGHT(Table1[[#This Row],[Category and Sub-Category]],LEN(Table1[[#This Row],[Category and Sub-Category]])-FIND("/",Table1[[#This Row],[Category and Sub-Category]]))</f>
        <v>indie rock</v>
      </c>
      <c r="S2120" s="13">
        <f>(((Table1[[#This Row],[launched_at]]/60)/60)/24)+DATE(1970,1,1)</f>
        <v>40718.839537037034</v>
      </c>
      <c r="T2120" s="13">
        <f>(((Table1[[#This Row],[deadline]]/60)/60)/24)+DATE(1970,1,1)</f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Table1[[#This Row],[pledged]]/Table1[[#This Row],[goal]]</f>
        <v>1.0075000000000001</v>
      </c>
      <c r="P2121" s="8">
        <f>IFERROR(Table1[[#This Row],[pledged]]/Table1[[#This Row],[backers_count]],0)</f>
        <v>91.590909090909093</v>
      </c>
      <c r="Q2121" t="str">
        <f>LEFT(Table1[[#This Row],[Category and Sub-Category]],FIND("/",Table1[[#This Row],[Category and Sub-Category]])-1)</f>
        <v>music</v>
      </c>
      <c r="R2121" t="str">
        <f>RIGHT(Table1[[#This Row],[Category and Sub-Category]],LEN(Table1[[#This Row],[Category and Sub-Category]])-FIND("/",Table1[[#This Row],[Category and Sub-Category]]))</f>
        <v>indie rock</v>
      </c>
      <c r="S2121" s="13">
        <f>(((Table1[[#This Row],[launched_at]]/60)/60)/24)+DATE(1970,1,1)</f>
        <v>41107.130150462966</v>
      </c>
      <c r="T2121" s="13">
        <f>(((Table1[[#This Row],[deadline]]/60)/60)/24)+DATE(1970,1,1)</f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Table1[[#This Row],[pledged]]/Table1[[#This Row],[goal]]</f>
        <v>1.00880375</v>
      </c>
      <c r="P2122" s="8">
        <f>IFERROR(Table1[[#This Row],[pledged]]/Table1[[#This Row],[backers_count]],0)</f>
        <v>116.96275362318841</v>
      </c>
      <c r="Q2122" t="str">
        <f>LEFT(Table1[[#This Row],[Category and Sub-Category]],FIND("/",Table1[[#This Row],[Category and Sub-Category]])-1)</f>
        <v>music</v>
      </c>
      <c r="R2122" t="str">
        <f>RIGHT(Table1[[#This Row],[Category and Sub-Category]],LEN(Table1[[#This Row],[Category and Sub-Category]])-FIND("/",Table1[[#This Row],[Category and Sub-Category]]))</f>
        <v>indie rock</v>
      </c>
      <c r="S2122" s="13">
        <f>(((Table1[[#This Row],[launched_at]]/60)/60)/24)+DATE(1970,1,1)</f>
        <v>41591.964537037034</v>
      </c>
      <c r="T2122" s="13">
        <f>(((Table1[[#This Row],[deadline]]/60)/60)/24)+DATE(1970,1,1)</f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Table1[[#This Row],[pledged]]/Table1[[#This Row],[goal]]</f>
        <v>5.6800000000000002E-3</v>
      </c>
      <c r="P2123" s="8">
        <f>IFERROR(Table1[[#This Row],[pledged]]/Table1[[#This Row],[backers_count]],0)</f>
        <v>28.4</v>
      </c>
      <c r="Q2123" t="str">
        <f>LEFT(Table1[[#This Row],[Category and Sub-Category]],FIND("/",Table1[[#This Row],[Category and Sub-Category]])-1)</f>
        <v>games</v>
      </c>
      <c r="R2123" t="str">
        <f>RIGHT(Table1[[#This Row],[Category and Sub-Category]],LEN(Table1[[#This Row],[Category and Sub-Category]])-FIND("/",Table1[[#This Row],[Category and Sub-Category]]))</f>
        <v>video games</v>
      </c>
      <c r="S2123" s="13">
        <f>(((Table1[[#This Row],[launched_at]]/60)/60)/24)+DATE(1970,1,1)</f>
        <v>42716.7424537037</v>
      </c>
      <c r="T2123" s="13">
        <f>(((Table1[[#This Row],[deadline]]/60)/60)/24)+DATE(1970,1,1)</f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Table1[[#This Row],[pledged]]/Table1[[#This Row],[goal]]</f>
        <v>3.875E-3</v>
      </c>
      <c r="P2124" s="8">
        <f>IFERROR(Table1[[#This Row],[pledged]]/Table1[[#This Row],[backers_count]],0)</f>
        <v>103.33333333333333</v>
      </c>
      <c r="Q2124" t="str">
        <f>LEFT(Table1[[#This Row],[Category and Sub-Category]],FIND("/",Table1[[#This Row],[Category and Sub-Category]])-1)</f>
        <v>games</v>
      </c>
      <c r="R2124" t="str">
        <f>RIGHT(Table1[[#This Row],[Category and Sub-Category]],LEN(Table1[[#This Row],[Category and Sub-Category]])-FIND("/",Table1[[#This Row],[Category and Sub-Category]]))</f>
        <v>video games</v>
      </c>
      <c r="S2124" s="13">
        <f>(((Table1[[#This Row],[launched_at]]/60)/60)/24)+DATE(1970,1,1)</f>
        <v>42712.300567129627</v>
      </c>
      <c r="T2124" s="13">
        <f>(((Table1[[#This Row],[deadline]]/60)/60)/24)+DATE(1970,1,1)</f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Table1[[#This Row],[pledged]]/Table1[[#This Row],[goal]]</f>
        <v>0.1</v>
      </c>
      <c r="P2125" s="8">
        <f>IFERROR(Table1[[#This Row],[pledged]]/Table1[[#This Row],[backers_count]],0)</f>
        <v>10</v>
      </c>
      <c r="Q2125" t="str">
        <f>LEFT(Table1[[#This Row],[Category and Sub-Category]],FIND("/",Table1[[#This Row],[Category and Sub-Category]])-1)</f>
        <v>games</v>
      </c>
      <c r="R2125" t="str">
        <f>RIGHT(Table1[[#This Row],[Category and Sub-Category]],LEN(Table1[[#This Row],[Category and Sub-Category]])-FIND("/",Table1[[#This Row],[Category and Sub-Category]]))</f>
        <v>video games</v>
      </c>
      <c r="S2125" s="13">
        <f>(((Table1[[#This Row],[launched_at]]/60)/60)/24)+DATE(1970,1,1)</f>
        <v>40198.424849537041</v>
      </c>
      <c r="T2125" s="13">
        <f>(((Table1[[#This Row],[deadline]]/60)/60)/24)+DATE(1970,1,1)</f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Table1[[#This Row],[pledged]]/Table1[[#This Row],[goal]]</f>
        <v>0.10454545454545454</v>
      </c>
      <c r="P2126" s="8">
        <f>IFERROR(Table1[[#This Row],[pledged]]/Table1[[#This Row],[backers_count]],0)</f>
        <v>23</v>
      </c>
      <c r="Q2126" t="str">
        <f>LEFT(Table1[[#This Row],[Category and Sub-Category]],FIND("/",Table1[[#This Row],[Category and Sub-Category]])-1)</f>
        <v>games</v>
      </c>
      <c r="R2126" t="str">
        <f>RIGHT(Table1[[#This Row],[Category and Sub-Category]],LEN(Table1[[#This Row],[Category and Sub-Category]])-FIND("/",Table1[[#This Row],[Category and Sub-Category]]))</f>
        <v>video games</v>
      </c>
      <c r="S2126" s="13">
        <f>(((Table1[[#This Row],[launched_at]]/60)/60)/24)+DATE(1970,1,1)</f>
        <v>40464.028182870366</v>
      </c>
      <c r="T2126" s="13">
        <f>(((Table1[[#This Row],[deadline]]/60)/60)/24)+DATE(1970,1,1)</f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Table1[[#This Row],[pledged]]/Table1[[#This Row],[goal]]</f>
        <v>1.4200000000000001E-2</v>
      </c>
      <c r="P2127" s="8">
        <f>IFERROR(Table1[[#This Row],[pledged]]/Table1[[#This Row],[backers_count]],0)</f>
        <v>31.555555555555557</v>
      </c>
      <c r="Q2127" t="str">
        <f>LEFT(Table1[[#This Row],[Category and Sub-Category]],FIND("/",Table1[[#This Row],[Category and Sub-Category]])-1)</f>
        <v>games</v>
      </c>
      <c r="R2127" t="str">
        <f>RIGHT(Table1[[#This Row],[Category and Sub-Category]],LEN(Table1[[#This Row],[Category and Sub-Category]])-FIND("/",Table1[[#This Row],[Category and Sub-Category]]))</f>
        <v>video games</v>
      </c>
      <c r="S2127" s="13">
        <f>(((Table1[[#This Row],[launched_at]]/60)/60)/24)+DATE(1970,1,1)</f>
        <v>42191.023530092592</v>
      </c>
      <c r="T2127" s="13">
        <f>(((Table1[[#This Row],[deadline]]/60)/60)/24)+DATE(1970,1,1)</f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Table1[[#This Row],[pledged]]/Table1[[#This Row],[goal]]</f>
        <v>5.0000000000000001E-4</v>
      </c>
      <c r="P2128" s="8">
        <f>IFERROR(Table1[[#This Row],[pledged]]/Table1[[#This Row],[backers_count]],0)</f>
        <v>5</v>
      </c>
      <c r="Q2128" t="str">
        <f>LEFT(Table1[[#This Row],[Category and Sub-Category]],FIND("/",Table1[[#This Row],[Category and Sub-Category]])-1)</f>
        <v>games</v>
      </c>
      <c r="R2128" t="str">
        <f>RIGHT(Table1[[#This Row],[Category and Sub-Category]],LEN(Table1[[#This Row],[Category and Sub-Category]])-FIND("/",Table1[[#This Row],[Category and Sub-Category]]))</f>
        <v>video games</v>
      </c>
      <c r="S2128" s="13">
        <f>(((Table1[[#This Row],[launched_at]]/60)/60)/24)+DATE(1970,1,1)</f>
        <v>41951.973229166666</v>
      </c>
      <c r="T2128" s="13">
        <f>(((Table1[[#This Row],[deadline]]/60)/60)/24)+DATE(1970,1,1)</f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Table1[[#This Row],[pledged]]/Table1[[#This Row],[goal]]</f>
        <v>0.28842857142857142</v>
      </c>
      <c r="P2129" s="8">
        <f>IFERROR(Table1[[#This Row],[pledged]]/Table1[[#This Row],[backers_count]],0)</f>
        <v>34.220338983050844</v>
      </c>
      <c r="Q2129" t="str">
        <f>LEFT(Table1[[#This Row],[Category and Sub-Category]],FIND("/",Table1[[#This Row],[Category and Sub-Category]])-1)</f>
        <v>games</v>
      </c>
      <c r="R2129" t="str">
        <f>RIGHT(Table1[[#This Row],[Category and Sub-Category]],LEN(Table1[[#This Row],[Category and Sub-Category]])-FIND("/",Table1[[#This Row],[Category and Sub-Category]]))</f>
        <v>video games</v>
      </c>
      <c r="S2129" s="13">
        <f>(((Table1[[#This Row],[launched_at]]/60)/60)/24)+DATE(1970,1,1)</f>
        <v>42045.50535879629</v>
      </c>
      <c r="T2129" s="13">
        <f>(((Table1[[#This Row],[deadline]]/60)/60)/24)+DATE(1970,1,1)</f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Table1[[#This Row],[pledged]]/Table1[[#This Row],[goal]]</f>
        <v>1.6666666666666668E-3</v>
      </c>
      <c r="P2130" s="8">
        <f>IFERROR(Table1[[#This Row],[pledged]]/Table1[[#This Row],[backers_count]],0)</f>
        <v>25</v>
      </c>
      <c r="Q2130" t="str">
        <f>LEFT(Table1[[#This Row],[Category and Sub-Category]],FIND("/",Table1[[#This Row],[Category and Sub-Category]])-1)</f>
        <v>games</v>
      </c>
      <c r="R2130" t="str">
        <f>RIGHT(Table1[[#This Row],[Category and Sub-Category]],LEN(Table1[[#This Row],[Category and Sub-Category]])-FIND("/",Table1[[#This Row],[Category and Sub-Category]]))</f>
        <v>video games</v>
      </c>
      <c r="S2130" s="13">
        <f>(((Table1[[#This Row],[launched_at]]/60)/60)/24)+DATE(1970,1,1)</f>
        <v>41843.772789351853</v>
      </c>
      <c r="T2130" s="13">
        <f>(((Table1[[#This Row],[deadline]]/60)/60)/24)+DATE(1970,1,1)</f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Table1[[#This Row],[pledged]]/Table1[[#This Row],[goal]]</f>
        <v>0.11799999999999999</v>
      </c>
      <c r="P2131" s="8">
        <f>IFERROR(Table1[[#This Row],[pledged]]/Table1[[#This Row],[backers_count]],0)</f>
        <v>19.666666666666668</v>
      </c>
      <c r="Q2131" t="str">
        <f>LEFT(Table1[[#This Row],[Category and Sub-Category]],FIND("/",Table1[[#This Row],[Category and Sub-Category]])-1)</f>
        <v>games</v>
      </c>
      <c r="R2131" t="str">
        <f>RIGHT(Table1[[#This Row],[Category and Sub-Category]],LEN(Table1[[#This Row],[Category and Sub-Category]])-FIND("/",Table1[[#This Row],[Category and Sub-Category]]))</f>
        <v>video games</v>
      </c>
      <c r="S2131" s="13">
        <f>(((Table1[[#This Row],[launched_at]]/60)/60)/24)+DATE(1970,1,1)</f>
        <v>42409.024305555555</v>
      </c>
      <c r="T2131" s="13">
        <f>(((Table1[[#This Row],[deadline]]/60)/60)/24)+DATE(1970,1,1)</f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Table1[[#This Row],[pledged]]/Table1[[#This Row],[goal]]</f>
        <v>2.0238095238095236E-3</v>
      </c>
      <c r="P2132" s="8">
        <f>IFERROR(Table1[[#This Row],[pledged]]/Table1[[#This Row],[backers_count]],0)</f>
        <v>21.25</v>
      </c>
      <c r="Q2132" t="str">
        <f>LEFT(Table1[[#This Row],[Category and Sub-Category]],FIND("/",Table1[[#This Row],[Category and Sub-Category]])-1)</f>
        <v>games</v>
      </c>
      <c r="R2132" t="str">
        <f>RIGHT(Table1[[#This Row],[Category and Sub-Category]],LEN(Table1[[#This Row],[Category and Sub-Category]])-FIND("/",Table1[[#This Row],[Category and Sub-Category]]))</f>
        <v>video games</v>
      </c>
      <c r="S2132" s="13">
        <f>(((Table1[[#This Row],[launched_at]]/60)/60)/24)+DATE(1970,1,1)</f>
        <v>41832.086377314816</v>
      </c>
      <c r="T2132" s="13">
        <f>(((Table1[[#This Row],[deadline]]/60)/60)/24)+DATE(1970,1,1)</f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Table1[[#This Row],[pledged]]/Table1[[#This Row],[goal]]</f>
        <v>0.05</v>
      </c>
      <c r="P2133" s="8">
        <f>IFERROR(Table1[[#This Row],[pledged]]/Table1[[#This Row],[backers_count]],0)</f>
        <v>8.3333333333333339</v>
      </c>
      <c r="Q2133" t="str">
        <f>LEFT(Table1[[#This Row],[Category and Sub-Category]],FIND("/",Table1[[#This Row],[Category and Sub-Category]])-1)</f>
        <v>games</v>
      </c>
      <c r="R2133" t="str">
        <f>RIGHT(Table1[[#This Row],[Category and Sub-Category]],LEN(Table1[[#This Row],[Category and Sub-Category]])-FIND("/",Table1[[#This Row],[Category and Sub-Category]]))</f>
        <v>video games</v>
      </c>
      <c r="S2133" s="13">
        <f>(((Table1[[#This Row],[launched_at]]/60)/60)/24)+DATE(1970,1,1)</f>
        <v>42167.207071759258</v>
      </c>
      <c r="T2133" s="13">
        <f>(((Table1[[#This Row],[deadline]]/60)/60)/24)+DATE(1970,1,1)</f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Table1[[#This Row],[pledged]]/Table1[[#This Row],[goal]]</f>
        <v>2.1129899999999997E-2</v>
      </c>
      <c r="P2134" s="8">
        <f>IFERROR(Table1[[#This Row],[pledged]]/Table1[[#This Row],[backers_count]],0)</f>
        <v>21.34333333333333</v>
      </c>
      <c r="Q2134" t="str">
        <f>LEFT(Table1[[#This Row],[Category and Sub-Category]],FIND("/",Table1[[#This Row],[Category and Sub-Category]])-1)</f>
        <v>games</v>
      </c>
      <c r="R2134" t="str">
        <f>RIGHT(Table1[[#This Row],[Category and Sub-Category]],LEN(Table1[[#This Row],[Category and Sub-Category]])-FIND("/",Table1[[#This Row],[Category and Sub-Category]]))</f>
        <v>video games</v>
      </c>
      <c r="S2134" s="13">
        <f>(((Table1[[#This Row],[launched_at]]/60)/60)/24)+DATE(1970,1,1)</f>
        <v>41643.487175925926</v>
      </c>
      <c r="T2134" s="13">
        <f>(((Table1[[#This Row],[deadline]]/60)/60)/24)+DATE(1970,1,1)</f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Table1[[#This Row],[pledged]]/Table1[[#This Row],[goal]]</f>
        <v>1.6E-2</v>
      </c>
      <c r="P2135" s="8">
        <f>IFERROR(Table1[[#This Row],[pledged]]/Table1[[#This Row],[backers_count]],0)</f>
        <v>5.333333333333333</v>
      </c>
      <c r="Q2135" t="str">
        <f>LEFT(Table1[[#This Row],[Category and Sub-Category]],FIND("/",Table1[[#This Row],[Category and Sub-Category]])-1)</f>
        <v>games</v>
      </c>
      <c r="R2135" t="str">
        <f>RIGHT(Table1[[#This Row],[Category and Sub-Category]],LEN(Table1[[#This Row],[Category and Sub-Category]])-FIND("/",Table1[[#This Row],[Category and Sub-Category]]))</f>
        <v>video games</v>
      </c>
      <c r="S2135" s="13">
        <f>(((Table1[[#This Row],[launched_at]]/60)/60)/24)+DATE(1970,1,1)</f>
        <v>40619.097210648149</v>
      </c>
      <c r="T2135" s="13">
        <f>(((Table1[[#This Row],[deadline]]/60)/60)/24)+DATE(1970,1,1)</f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Table1[[#This Row],[pledged]]/Table1[[#This Row],[goal]]</f>
        <v>1.7333333333333333E-2</v>
      </c>
      <c r="P2136" s="8">
        <f>IFERROR(Table1[[#This Row],[pledged]]/Table1[[#This Row],[backers_count]],0)</f>
        <v>34.666666666666664</v>
      </c>
      <c r="Q2136" t="str">
        <f>LEFT(Table1[[#This Row],[Category and Sub-Category]],FIND("/",Table1[[#This Row],[Category and Sub-Category]])-1)</f>
        <v>games</v>
      </c>
      <c r="R2136" t="str">
        <f>RIGHT(Table1[[#This Row],[Category and Sub-Category]],LEN(Table1[[#This Row],[Category and Sub-Category]])-FIND("/",Table1[[#This Row],[Category and Sub-Category]]))</f>
        <v>video games</v>
      </c>
      <c r="S2136" s="13">
        <f>(((Table1[[#This Row],[launched_at]]/60)/60)/24)+DATE(1970,1,1)</f>
        <v>41361.886469907404</v>
      </c>
      <c r="T2136" s="13">
        <f>(((Table1[[#This Row],[deadline]]/60)/60)/24)+DATE(1970,1,1)</f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Table1[[#This Row],[pledged]]/Table1[[#This Row],[goal]]</f>
        <v>9.5600000000000004E-2</v>
      </c>
      <c r="P2137" s="8">
        <f>IFERROR(Table1[[#This Row],[pledged]]/Table1[[#This Row],[backers_count]],0)</f>
        <v>21.727272727272727</v>
      </c>
      <c r="Q2137" t="str">
        <f>LEFT(Table1[[#This Row],[Category and Sub-Category]],FIND("/",Table1[[#This Row],[Category and Sub-Category]])-1)</f>
        <v>games</v>
      </c>
      <c r="R2137" t="str">
        <f>RIGHT(Table1[[#This Row],[Category and Sub-Category]],LEN(Table1[[#This Row],[Category and Sub-Category]])-FIND("/",Table1[[#This Row],[Category and Sub-Category]]))</f>
        <v>video games</v>
      </c>
      <c r="S2137" s="13">
        <f>(((Table1[[#This Row],[launched_at]]/60)/60)/24)+DATE(1970,1,1)</f>
        <v>41156.963344907403</v>
      </c>
      <c r="T2137" s="13">
        <f>(((Table1[[#This Row],[deadline]]/60)/60)/24)+DATE(1970,1,1)</f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Table1[[#This Row],[pledged]]/Table1[[#This Row],[goal]]</f>
        <v>5.9612499999999998E-4</v>
      </c>
      <c r="P2138" s="8">
        <f>IFERROR(Table1[[#This Row],[pledged]]/Table1[[#This Row],[backers_count]],0)</f>
        <v>11.922499999999999</v>
      </c>
      <c r="Q2138" t="str">
        <f>LEFT(Table1[[#This Row],[Category and Sub-Category]],FIND("/",Table1[[#This Row],[Category and Sub-Category]])-1)</f>
        <v>games</v>
      </c>
      <c r="R2138" t="str">
        <f>RIGHT(Table1[[#This Row],[Category and Sub-Category]],LEN(Table1[[#This Row],[Category and Sub-Category]])-FIND("/",Table1[[#This Row],[Category and Sub-Category]]))</f>
        <v>video games</v>
      </c>
      <c r="S2138" s="13">
        <f>(((Table1[[#This Row],[launched_at]]/60)/60)/24)+DATE(1970,1,1)</f>
        <v>41536.509097222224</v>
      </c>
      <c r="T2138" s="13">
        <f>(((Table1[[#This Row],[deadline]]/60)/60)/24)+DATE(1970,1,1)</f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Table1[[#This Row],[pledged]]/Table1[[#This Row],[goal]]</f>
        <v>0.28405999999999998</v>
      </c>
      <c r="P2139" s="8">
        <f>IFERROR(Table1[[#This Row],[pledged]]/Table1[[#This Row],[backers_count]],0)</f>
        <v>26.59737827715356</v>
      </c>
      <c r="Q2139" t="str">
        <f>LEFT(Table1[[#This Row],[Category and Sub-Category]],FIND("/",Table1[[#This Row],[Category and Sub-Category]])-1)</f>
        <v>games</v>
      </c>
      <c r="R2139" t="str">
        <f>RIGHT(Table1[[#This Row],[Category and Sub-Category]],LEN(Table1[[#This Row],[Category and Sub-Category]])-FIND("/",Table1[[#This Row],[Category and Sub-Category]]))</f>
        <v>video games</v>
      </c>
      <c r="S2139" s="13">
        <f>(((Table1[[#This Row],[launched_at]]/60)/60)/24)+DATE(1970,1,1)</f>
        <v>41948.771168981482</v>
      </c>
      <c r="T2139" s="13">
        <f>(((Table1[[#This Row],[deadline]]/60)/60)/24)+DATE(1970,1,1)</f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Table1[[#This Row],[pledged]]/Table1[[#This Row],[goal]]</f>
        <v>0.128</v>
      </c>
      <c r="P2140" s="8">
        <f>IFERROR(Table1[[#This Row],[pledged]]/Table1[[#This Row],[backers_count]],0)</f>
        <v>10.666666666666666</v>
      </c>
      <c r="Q2140" t="str">
        <f>LEFT(Table1[[#This Row],[Category and Sub-Category]],FIND("/",Table1[[#This Row],[Category and Sub-Category]])-1)</f>
        <v>games</v>
      </c>
      <c r="R2140" t="str">
        <f>RIGHT(Table1[[#This Row],[Category and Sub-Category]],LEN(Table1[[#This Row],[Category and Sub-Category]])-FIND("/",Table1[[#This Row],[Category and Sub-Category]]))</f>
        <v>video games</v>
      </c>
      <c r="S2140" s="13">
        <f>(((Table1[[#This Row],[launched_at]]/60)/60)/24)+DATE(1970,1,1)</f>
        <v>41557.013182870374</v>
      </c>
      <c r="T2140" s="13">
        <f>(((Table1[[#This Row],[deadline]]/60)/60)/24)+DATE(1970,1,1)</f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Table1[[#This Row],[pledged]]/Table1[[#This Row],[goal]]</f>
        <v>5.4199999999999998E-2</v>
      </c>
      <c r="P2141" s="8">
        <f>IFERROR(Table1[[#This Row],[pledged]]/Table1[[#This Row],[backers_count]],0)</f>
        <v>29.035714285714285</v>
      </c>
      <c r="Q2141" t="str">
        <f>LEFT(Table1[[#This Row],[Category and Sub-Category]],FIND("/",Table1[[#This Row],[Category and Sub-Category]])-1)</f>
        <v>games</v>
      </c>
      <c r="R2141" t="str">
        <f>RIGHT(Table1[[#This Row],[Category and Sub-Category]],LEN(Table1[[#This Row],[Category and Sub-Category]])-FIND("/",Table1[[#This Row],[Category and Sub-Category]]))</f>
        <v>video games</v>
      </c>
      <c r="S2141" s="13">
        <f>(((Table1[[#This Row],[launched_at]]/60)/60)/24)+DATE(1970,1,1)</f>
        <v>42647.750092592592</v>
      </c>
      <c r="T2141" s="13">
        <f>(((Table1[[#This Row],[deadline]]/60)/60)/24)+DATE(1970,1,1)</f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Table1[[#This Row],[pledged]]/Table1[[#This Row],[goal]]</f>
        <v>1.1199999999999999E-3</v>
      </c>
      <c r="P2142" s="8">
        <f>IFERROR(Table1[[#This Row],[pledged]]/Table1[[#This Row],[backers_count]],0)</f>
        <v>50.909090909090907</v>
      </c>
      <c r="Q2142" t="str">
        <f>LEFT(Table1[[#This Row],[Category and Sub-Category]],FIND("/",Table1[[#This Row],[Category and Sub-Category]])-1)</f>
        <v>games</v>
      </c>
      <c r="R2142" t="str">
        <f>RIGHT(Table1[[#This Row],[Category and Sub-Category]],LEN(Table1[[#This Row],[Category and Sub-Category]])-FIND("/",Table1[[#This Row],[Category and Sub-Category]]))</f>
        <v>video games</v>
      </c>
      <c r="S2142" s="13">
        <f>(((Table1[[#This Row],[launched_at]]/60)/60)/24)+DATE(1970,1,1)</f>
        <v>41255.833611111113</v>
      </c>
      <c r="T2142" s="13">
        <f>(((Table1[[#This Row],[deadline]]/60)/60)/24)+DATE(1970,1,1)</f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Table1[[#This Row],[pledged]]/Table1[[#This Row],[goal]]</f>
        <v>0</v>
      </c>
      <c r="P2143" s="8">
        <f>IFERROR(Table1[[#This Row],[pledged]]/Table1[[#This Row],[backers_count]],0)</f>
        <v>0</v>
      </c>
      <c r="Q2143" t="str">
        <f>LEFT(Table1[[#This Row],[Category and Sub-Category]],FIND("/",Table1[[#This Row],[Category and Sub-Category]])-1)</f>
        <v>games</v>
      </c>
      <c r="R2143" t="str">
        <f>RIGHT(Table1[[#This Row],[Category and Sub-Category]],LEN(Table1[[#This Row],[Category and Sub-Category]])-FIND("/",Table1[[#This Row],[Category and Sub-Category]]))</f>
        <v>video games</v>
      </c>
      <c r="S2143" s="13">
        <f>(((Table1[[#This Row],[launched_at]]/60)/60)/24)+DATE(1970,1,1)</f>
        <v>41927.235636574071</v>
      </c>
      <c r="T2143" s="13">
        <f>(((Table1[[#This Row],[deadline]]/60)/60)/24)+DATE(1970,1,1)</f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Table1[[#This Row],[pledged]]/Table1[[#This Row],[goal]]</f>
        <v>5.7238095238095241E-2</v>
      </c>
      <c r="P2144" s="8">
        <f>IFERROR(Table1[[#This Row],[pledged]]/Table1[[#This Row],[backers_count]],0)</f>
        <v>50.083333333333336</v>
      </c>
      <c r="Q2144" t="str">
        <f>LEFT(Table1[[#This Row],[Category and Sub-Category]],FIND("/",Table1[[#This Row],[Category and Sub-Category]])-1)</f>
        <v>games</v>
      </c>
      <c r="R2144" t="str">
        <f>RIGHT(Table1[[#This Row],[Category and Sub-Category]],LEN(Table1[[#This Row],[Category and Sub-Category]])-FIND("/",Table1[[#This Row],[Category and Sub-Category]]))</f>
        <v>video games</v>
      </c>
      <c r="S2144" s="13">
        <f>(((Table1[[#This Row],[launched_at]]/60)/60)/24)+DATE(1970,1,1)</f>
        <v>42340.701504629629</v>
      </c>
      <c r="T2144" s="13">
        <f>(((Table1[[#This Row],[deadline]]/60)/60)/24)+DATE(1970,1,1)</f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Table1[[#This Row],[pledged]]/Table1[[#This Row],[goal]]</f>
        <v>0.1125</v>
      </c>
      <c r="P2145" s="8">
        <f>IFERROR(Table1[[#This Row],[pledged]]/Table1[[#This Row],[backers_count]],0)</f>
        <v>45</v>
      </c>
      <c r="Q2145" t="str">
        <f>LEFT(Table1[[#This Row],[Category and Sub-Category]],FIND("/",Table1[[#This Row],[Category and Sub-Category]])-1)</f>
        <v>games</v>
      </c>
      <c r="R2145" t="str">
        <f>RIGHT(Table1[[#This Row],[Category and Sub-Category]],LEN(Table1[[#This Row],[Category and Sub-Category]])-FIND("/",Table1[[#This Row],[Category and Sub-Category]]))</f>
        <v>video games</v>
      </c>
      <c r="S2145" s="13">
        <f>(((Table1[[#This Row],[launched_at]]/60)/60)/24)+DATE(1970,1,1)</f>
        <v>40332.886712962965</v>
      </c>
      <c r="T2145" s="13">
        <f>(((Table1[[#This Row],[deadline]]/60)/60)/24)+DATE(1970,1,1)</f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Table1[[#This Row],[pledged]]/Table1[[#This Row],[goal]]</f>
        <v>1.7098591549295775E-2</v>
      </c>
      <c r="P2146" s="8">
        <f>IFERROR(Table1[[#This Row],[pledged]]/Table1[[#This Row],[backers_count]],0)</f>
        <v>25.291666666666668</v>
      </c>
      <c r="Q2146" t="str">
        <f>LEFT(Table1[[#This Row],[Category and Sub-Category]],FIND("/",Table1[[#This Row],[Category and Sub-Category]])-1)</f>
        <v>games</v>
      </c>
      <c r="R2146" t="str">
        <f>RIGHT(Table1[[#This Row],[Category and Sub-Category]],LEN(Table1[[#This Row],[Category and Sub-Category]])-FIND("/",Table1[[#This Row],[Category and Sub-Category]]))</f>
        <v>video games</v>
      </c>
      <c r="S2146" s="13">
        <f>(((Table1[[#This Row],[launched_at]]/60)/60)/24)+DATE(1970,1,1)</f>
        <v>41499.546759259261</v>
      </c>
      <c r="T2146" s="13">
        <f>(((Table1[[#This Row],[deadline]]/60)/60)/24)+DATE(1970,1,1)</f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Table1[[#This Row],[pledged]]/Table1[[#This Row],[goal]]</f>
        <v>0.30433333333333334</v>
      </c>
      <c r="P2147" s="8">
        <f>IFERROR(Table1[[#This Row],[pledged]]/Table1[[#This Row],[backers_count]],0)</f>
        <v>51.292134831460672</v>
      </c>
      <c r="Q2147" t="str">
        <f>LEFT(Table1[[#This Row],[Category and Sub-Category]],FIND("/",Table1[[#This Row],[Category and Sub-Category]])-1)</f>
        <v>games</v>
      </c>
      <c r="R2147" t="str">
        <f>RIGHT(Table1[[#This Row],[Category and Sub-Category]],LEN(Table1[[#This Row],[Category and Sub-Category]])-FIND("/",Table1[[#This Row],[Category and Sub-Category]]))</f>
        <v>video games</v>
      </c>
      <c r="S2147" s="13">
        <f>(((Table1[[#This Row],[launched_at]]/60)/60)/24)+DATE(1970,1,1)</f>
        <v>41575.237430555557</v>
      </c>
      <c r="T2147" s="13">
        <f>(((Table1[[#This Row],[deadline]]/60)/60)/24)+DATE(1970,1,1)</f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Table1[[#This Row],[pledged]]/Table1[[#This Row],[goal]]</f>
        <v>2.0000000000000001E-4</v>
      </c>
      <c r="P2148" s="8">
        <f>IFERROR(Table1[[#This Row],[pledged]]/Table1[[#This Row],[backers_count]],0)</f>
        <v>1</v>
      </c>
      <c r="Q2148" t="str">
        <f>LEFT(Table1[[#This Row],[Category and Sub-Category]],FIND("/",Table1[[#This Row],[Category and Sub-Category]])-1)</f>
        <v>games</v>
      </c>
      <c r="R2148" t="str">
        <f>RIGHT(Table1[[#This Row],[Category and Sub-Category]],LEN(Table1[[#This Row],[Category and Sub-Category]])-FIND("/",Table1[[#This Row],[Category and Sub-Category]]))</f>
        <v>video games</v>
      </c>
      <c r="S2148" s="13">
        <f>(((Table1[[#This Row],[launched_at]]/60)/60)/24)+DATE(1970,1,1)</f>
        <v>42397.679513888885</v>
      </c>
      <c r="T2148" s="13">
        <f>(((Table1[[#This Row],[deadline]]/60)/60)/24)+DATE(1970,1,1)</f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Table1[[#This Row],[pledged]]/Table1[[#This Row],[goal]]</f>
        <v>6.9641025641025639E-3</v>
      </c>
      <c r="P2149" s="8">
        <f>IFERROR(Table1[[#This Row],[pledged]]/Table1[[#This Row],[backers_count]],0)</f>
        <v>49.381818181818183</v>
      </c>
      <c r="Q2149" t="str">
        <f>LEFT(Table1[[#This Row],[Category and Sub-Category]],FIND("/",Table1[[#This Row],[Category and Sub-Category]])-1)</f>
        <v>games</v>
      </c>
      <c r="R2149" t="str">
        <f>RIGHT(Table1[[#This Row],[Category and Sub-Category]],LEN(Table1[[#This Row],[Category and Sub-Category]])-FIND("/",Table1[[#This Row],[Category and Sub-Category]]))</f>
        <v>video games</v>
      </c>
      <c r="S2149" s="13">
        <f>(((Table1[[#This Row],[launched_at]]/60)/60)/24)+DATE(1970,1,1)</f>
        <v>41927.295694444445</v>
      </c>
      <c r="T2149" s="13">
        <f>(((Table1[[#This Row],[deadline]]/60)/60)/24)+DATE(1970,1,1)</f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Table1[[#This Row],[pledged]]/Table1[[#This Row],[goal]]</f>
        <v>0.02</v>
      </c>
      <c r="P2150" s="8">
        <f>IFERROR(Table1[[#This Row],[pledged]]/Table1[[#This Row],[backers_count]],0)</f>
        <v>1</v>
      </c>
      <c r="Q2150" t="str">
        <f>LEFT(Table1[[#This Row],[Category and Sub-Category]],FIND("/",Table1[[#This Row],[Category and Sub-Category]])-1)</f>
        <v>games</v>
      </c>
      <c r="R2150" t="str">
        <f>RIGHT(Table1[[#This Row],[Category and Sub-Category]],LEN(Table1[[#This Row],[Category and Sub-Category]])-FIND("/",Table1[[#This Row],[Category and Sub-Category]]))</f>
        <v>video games</v>
      </c>
      <c r="S2150" s="13">
        <f>(((Table1[[#This Row],[launched_at]]/60)/60)/24)+DATE(1970,1,1)</f>
        <v>42066.733587962968</v>
      </c>
      <c r="T2150" s="13">
        <f>(((Table1[[#This Row],[deadline]]/60)/60)/24)+DATE(1970,1,1)</f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Table1[[#This Row],[pledged]]/Table1[[#This Row],[goal]]</f>
        <v>0</v>
      </c>
      <c r="P2151" s="8">
        <f>IFERROR(Table1[[#This Row],[pledged]]/Table1[[#This Row],[backers_count]],0)</f>
        <v>0</v>
      </c>
      <c r="Q2151" t="str">
        <f>LEFT(Table1[[#This Row],[Category and Sub-Category]],FIND("/",Table1[[#This Row],[Category and Sub-Category]])-1)</f>
        <v>games</v>
      </c>
      <c r="R2151" t="str">
        <f>RIGHT(Table1[[#This Row],[Category and Sub-Category]],LEN(Table1[[#This Row],[Category and Sub-Category]])-FIND("/",Table1[[#This Row],[Category and Sub-Category]]))</f>
        <v>video games</v>
      </c>
      <c r="S2151" s="13">
        <f>(((Table1[[#This Row],[launched_at]]/60)/60)/24)+DATE(1970,1,1)</f>
        <v>40355.024953703702</v>
      </c>
      <c r="T2151" s="13">
        <f>(((Table1[[#This Row],[deadline]]/60)/60)/24)+DATE(1970,1,1)</f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Table1[[#This Row],[pledged]]/Table1[[#This Row],[goal]]</f>
        <v>8.0999999999999996E-3</v>
      </c>
      <c r="P2152" s="8">
        <f>IFERROR(Table1[[#This Row],[pledged]]/Table1[[#This Row],[backers_count]],0)</f>
        <v>101.25</v>
      </c>
      <c r="Q2152" t="str">
        <f>LEFT(Table1[[#This Row],[Category and Sub-Category]],FIND("/",Table1[[#This Row],[Category and Sub-Category]])-1)</f>
        <v>games</v>
      </c>
      <c r="R2152" t="str">
        <f>RIGHT(Table1[[#This Row],[Category and Sub-Category]],LEN(Table1[[#This Row],[Category and Sub-Category]])-FIND("/",Table1[[#This Row],[Category and Sub-Category]]))</f>
        <v>video games</v>
      </c>
      <c r="S2152" s="13">
        <f>(((Table1[[#This Row],[launched_at]]/60)/60)/24)+DATE(1970,1,1)</f>
        <v>42534.284710648149</v>
      </c>
      <c r="T2152" s="13">
        <f>(((Table1[[#This Row],[deadline]]/60)/60)/24)+DATE(1970,1,1)</f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Table1[[#This Row],[pledged]]/Table1[[#This Row],[goal]]</f>
        <v>2.6222222222222224E-3</v>
      </c>
      <c r="P2153" s="8">
        <f>IFERROR(Table1[[#This Row],[pledged]]/Table1[[#This Row],[backers_count]],0)</f>
        <v>19.666666666666668</v>
      </c>
      <c r="Q2153" t="str">
        <f>LEFT(Table1[[#This Row],[Category and Sub-Category]],FIND("/",Table1[[#This Row],[Category and Sub-Category]])-1)</f>
        <v>games</v>
      </c>
      <c r="R2153" t="str">
        <f>RIGHT(Table1[[#This Row],[Category and Sub-Category]],LEN(Table1[[#This Row],[Category and Sub-Category]])-FIND("/",Table1[[#This Row],[Category and Sub-Category]]))</f>
        <v>video games</v>
      </c>
      <c r="S2153" s="13">
        <f>(((Table1[[#This Row],[launched_at]]/60)/60)/24)+DATE(1970,1,1)</f>
        <v>42520.847384259265</v>
      </c>
      <c r="T2153" s="13">
        <f>(((Table1[[#This Row],[deadline]]/60)/60)/24)+DATE(1970,1,1)</f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Table1[[#This Row],[pledged]]/Table1[[#This Row],[goal]]</f>
        <v>1.6666666666666668E-3</v>
      </c>
      <c r="P2154" s="8">
        <f>IFERROR(Table1[[#This Row],[pledged]]/Table1[[#This Row],[backers_count]],0)</f>
        <v>12.5</v>
      </c>
      <c r="Q2154" t="str">
        <f>LEFT(Table1[[#This Row],[Category and Sub-Category]],FIND("/",Table1[[#This Row],[Category and Sub-Category]])-1)</f>
        <v>games</v>
      </c>
      <c r="R2154" t="str">
        <f>RIGHT(Table1[[#This Row],[Category and Sub-Category]],LEN(Table1[[#This Row],[Category and Sub-Category]])-FIND("/",Table1[[#This Row],[Category and Sub-Category]]))</f>
        <v>video games</v>
      </c>
      <c r="S2154" s="13">
        <f>(((Table1[[#This Row],[launched_at]]/60)/60)/24)+DATE(1970,1,1)</f>
        <v>41683.832280092596</v>
      </c>
      <c r="T2154" s="13">
        <f>(((Table1[[#This Row],[deadline]]/60)/60)/24)+DATE(1970,1,1)</f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Table1[[#This Row],[pledged]]/Table1[[#This Row],[goal]]</f>
        <v>9.1244548809124457E-5</v>
      </c>
      <c r="P2155" s="8">
        <f>IFERROR(Table1[[#This Row],[pledged]]/Table1[[#This Row],[backers_count]],0)</f>
        <v>8.5</v>
      </c>
      <c r="Q2155" t="str">
        <f>LEFT(Table1[[#This Row],[Category and Sub-Category]],FIND("/",Table1[[#This Row],[Category and Sub-Category]])-1)</f>
        <v>games</v>
      </c>
      <c r="R2155" t="str">
        <f>RIGHT(Table1[[#This Row],[Category and Sub-Category]],LEN(Table1[[#This Row],[Category and Sub-Category]])-FIND("/",Table1[[#This Row],[Category and Sub-Category]]))</f>
        <v>video games</v>
      </c>
      <c r="S2155" s="13">
        <f>(((Table1[[#This Row],[launched_at]]/60)/60)/24)+DATE(1970,1,1)</f>
        <v>41974.911087962959</v>
      </c>
      <c r="T2155" s="13">
        <f>(((Table1[[#This Row],[deadline]]/60)/60)/24)+DATE(1970,1,1)</f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Table1[[#This Row],[pledged]]/Table1[[#This Row],[goal]]</f>
        <v>8.0000000000000002E-3</v>
      </c>
      <c r="P2156" s="8">
        <f>IFERROR(Table1[[#This Row],[pledged]]/Table1[[#This Row],[backers_count]],0)</f>
        <v>1</v>
      </c>
      <c r="Q2156" t="str">
        <f>LEFT(Table1[[#This Row],[Category and Sub-Category]],FIND("/",Table1[[#This Row],[Category and Sub-Category]])-1)</f>
        <v>games</v>
      </c>
      <c r="R2156" t="str">
        <f>RIGHT(Table1[[#This Row],[Category and Sub-Category]],LEN(Table1[[#This Row],[Category and Sub-Category]])-FIND("/",Table1[[#This Row],[Category and Sub-Category]]))</f>
        <v>video games</v>
      </c>
      <c r="S2156" s="13">
        <f>(((Table1[[#This Row],[launched_at]]/60)/60)/24)+DATE(1970,1,1)</f>
        <v>41647.632256944446</v>
      </c>
      <c r="T2156" s="13">
        <f>(((Table1[[#This Row],[deadline]]/60)/60)/24)+DATE(1970,1,1)</f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Table1[[#This Row],[pledged]]/Table1[[#This Row],[goal]]</f>
        <v>2.3E-2</v>
      </c>
      <c r="P2157" s="8">
        <f>IFERROR(Table1[[#This Row],[pledged]]/Table1[[#This Row],[backers_count]],0)</f>
        <v>23</v>
      </c>
      <c r="Q2157" t="str">
        <f>LEFT(Table1[[#This Row],[Category and Sub-Category]],FIND("/",Table1[[#This Row],[Category and Sub-Category]])-1)</f>
        <v>games</v>
      </c>
      <c r="R2157" t="str">
        <f>RIGHT(Table1[[#This Row],[Category and Sub-Category]],LEN(Table1[[#This Row],[Category and Sub-Category]])-FIND("/",Table1[[#This Row],[Category and Sub-Category]]))</f>
        <v>video games</v>
      </c>
      <c r="S2157" s="13">
        <f>(((Table1[[#This Row],[launched_at]]/60)/60)/24)+DATE(1970,1,1)</f>
        <v>42430.747511574074</v>
      </c>
      <c r="T2157" s="13">
        <f>(((Table1[[#This Row],[deadline]]/60)/60)/24)+DATE(1970,1,1)</f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Table1[[#This Row],[pledged]]/Table1[[#This Row],[goal]]</f>
        <v>2.6660714285714284E-2</v>
      </c>
      <c r="P2158" s="8">
        <f>IFERROR(Table1[[#This Row],[pledged]]/Table1[[#This Row],[backers_count]],0)</f>
        <v>17.987951807228917</v>
      </c>
      <c r="Q2158" t="str">
        <f>LEFT(Table1[[#This Row],[Category and Sub-Category]],FIND("/",Table1[[#This Row],[Category and Sub-Category]])-1)</f>
        <v>games</v>
      </c>
      <c r="R2158" t="str">
        <f>RIGHT(Table1[[#This Row],[Category and Sub-Category]],LEN(Table1[[#This Row],[Category and Sub-Category]])-FIND("/",Table1[[#This Row],[Category and Sub-Category]]))</f>
        <v>video games</v>
      </c>
      <c r="S2158" s="13">
        <f>(((Table1[[#This Row],[launched_at]]/60)/60)/24)+DATE(1970,1,1)</f>
        <v>41488.85423611111</v>
      </c>
      <c r="T2158" s="13">
        <f>(((Table1[[#This Row],[deadline]]/60)/60)/24)+DATE(1970,1,1)</f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Table1[[#This Row],[pledged]]/Table1[[#This Row],[goal]]</f>
        <v>0.28192</v>
      </c>
      <c r="P2159" s="8">
        <f>IFERROR(Table1[[#This Row],[pledged]]/Table1[[#This Row],[backers_count]],0)</f>
        <v>370.94736842105266</v>
      </c>
      <c r="Q2159" t="str">
        <f>LEFT(Table1[[#This Row],[Category and Sub-Category]],FIND("/",Table1[[#This Row],[Category and Sub-Category]])-1)</f>
        <v>games</v>
      </c>
      <c r="R2159" t="str">
        <f>RIGHT(Table1[[#This Row],[Category and Sub-Category]],LEN(Table1[[#This Row],[Category and Sub-Category]])-FIND("/",Table1[[#This Row],[Category and Sub-Category]]))</f>
        <v>video games</v>
      </c>
      <c r="S2159" s="13">
        <f>(((Table1[[#This Row],[launched_at]]/60)/60)/24)+DATE(1970,1,1)</f>
        <v>42694.98128472222</v>
      </c>
      <c r="T2159" s="13">
        <f>(((Table1[[#This Row],[deadline]]/60)/60)/24)+DATE(1970,1,1)</f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Table1[[#This Row],[pledged]]/Table1[[#This Row],[goal]]</f>
        <v>6.5900366666666668E-2</v>
      </c>
      <c r="P2160" s="8">
        <f>IFERROR(Table1[[#This Row],[pledged]]/Table1[[#This Row],[backers_count]],0)</f>
        <v>63.569485530546629</v>
      </c>
      <c r="Q2160" t="str">
        <f>LEFT(Table1[[#This Row],[Category and Sub-Category]],FIND("/",Table1[[#This Row],[Category and Sub-Category]])-1)</f>
        <v>games</v>
      </c>
      <c r="R2160" t="str">
        <f>RIGHT(Table1[[#This Row],[Category and Sub-Category]],LEN(Table1[[#This Row],[Category and Sub-Category]])-FIND("/",Table1[[#This Row],[Category and Sub-Category]]))</f>
        <v>video games</v>
      </c>
      <c r="S2160" s="13">
        <f>(((Table1[[#This Row],[launched_at]]/60)/60)/24)+DATE(1970,1,1)</f>
        <v>41264.853865740741</v>
      </c>
      <c r="T2160" s="13">
        <f>(((Table1[[#This Row],[deadline]]/60)/60)/24)+DATE(1970,1,1)</f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Table1[[#This Row],[pledged]]/Table1[[#This Row],[goal]]</f>
        <v>7.2222222222222219E-3</v>
      </c>
      <c r="P2161" s="8">
        <f>IFERROR(Table1[[#This Row],[pledged]]/Table1[[#This Row],[backers_count]],0)</f>
        <v>13</v>
      </c>
      <c r="Q2161" t="str">
        <f>LEFT(Table1[[#This Row],[Category and Sub-Category]],FIND("/",Table1[[#This Row],[Category and Sub-Category]])-1)</f>
        <v>games</v>
      </c>
      <c r="R2161" t="str">
        <f>RIGHT(Table1[[#This Row],[Category and Sub-Category]],LEN(Table1[[#This Row],[Category and Sub-Category]])-FIND("/",Table1[[#This Row],[Category and Sub-Category]]))</f>
        <v>video games</v>
      </c>
      <c r="S2161" s="13">
        <f>(((Table1[[#This Row],[launched_at]]/60)/60)/24)+DATE(1970,1,1)</f>
        <v>40710.731180555551</v>
      </c>
      <c r="T2161" s="13">
        <f>(((Table1[[#This Row],[deadline]]/60)/60)/24)+DATE(1970,1,1)</f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Table1[[#This Row],[pledged]]/Table1[[#This Row],[goal]]</f>
        <v>8.5000000000000006E-3</v>
      </c>
      <c r="P2162" s="8">
        <f>IFERROR(Table1[[#This Row],[pledged]]/Table1[[#This Row],[backers_count]],0)</f>
        <v>5.3125</v>
      </c>
      <c r="Q2162" t="str">
        <f>LEFT(Table1[[#This Row],[Category and Sub-Category]],FIND("/",Table1[[#This Row],[Category and Sub-Category]])-1)</f>
        <v>games</v>
      </c>
      <c r="R2162" t="str">
        <f>RIGHT(Table1[[#This Row],[Category and Sub-Category]],LEN(Table1[[#This Row],[Category and Sub-Category]])-FIND("/",Table1[[#This Row],[Category and Sub-Category]]))</f>
        <v>video games</v>
      </c>
      <c r="S2162" s="13">
        <f>(((Table1[[#This Row],[launched_at]]/60)/60)/24)+DATE(1970,1,1)</f>
        <v>41018.711863425924</v>
      </c>
      <c r="T2162" s="13">
        <f>(((Table1[[#This Row],[deadline]]/60)/60)/24)+DATE(1970,1,1)</f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Table1[[#This Row],[pledged]]/Table1[[#This Row],[goal]]</f>
        <v>1.1575</v>
      </c>
      <c r="P2163" s="8">
        <f>IFERROR(Table1[[#This Row],[pledged]]/Table1[[#This Row],[backers_count]],0)</f>
        <v>35.615384615384613</v>
      </c>
      <c r="Q2163" t="str">
        <f>LEFT(Table1[[#This Row],[Category and Sub-Category]],FIND("/",Table1[[#This Row],[Category and Sub-Category]])-1)</f>
        <v>music</v>
      </c>
      <c r="R2163" t="str">
        <f>RIGHT(Table1[[#This Row],[Category and Sub-Category]],LEN(Table1[[#This Row],[Category and Sub-Category]])-FIND("/",Table1[[#This Row],[Category and Sub-Category]]))</f>
        <v>rock</v>
      </c>
      <c r="S2163" s="13">
        <f>(((Table1[[#This Row],[launched_at]]/60)/60)/24)+DATE(1970,1,1)</f>
        <v>42240.852534722217</v>
      </c>
      <c r="T2163" s="13">
        <f>(((Table1[[#This Row],[deadline]]/60)/60)/24)+DATE(1970,1,1)</f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Table1[[#This Row],[pledged]]/Table1[[#This Row],[goal]]</f>
        <v>1.1226666666666667</v>
      </c>
      <c r="P2164" s="8">
        <f>IFERROR(Table1[[#This Row],[pledged]]/Table1[[#This Row],[backers_count]],0)</f>
        <v>87.103448275862064</v>
      </c>
      <c r="Q2164" t="str">
        <f>LEFT(Table1[[#This Row],[Category and Sub-Category]],FIND("/",Table1[[#This Row],[Category and Sub-Category]])-1)</f>
        <v>music</v>
      </c>
      <c r="R2164" t="str">
        <f>RIGHT(Table1[[#This Row],[Category and Sub-Category]],LEN(Table1[[#This Row],[Category and Sub-Category]])-FIND("/",Table1[[#This Row],[Category and Sub-Category]]))</f>
        <v>rock</v>
      </c>
      <c r="S2164" s="13">
        <f>(((Table1[[#This Row],[launched_at]]/60)/60)/24)+DATE(1970,1,1)</f>
        <v>41813.766099537039</v>
      </c>
      <c r="T2164" s="13">
        <f>(((Table1[[#This Row],[deadline]]/60)/60)/24)+DATE(1970,1,1)</f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Table1[[#This Row],[pledged]]/Table1[[#This Row],[goal]]</f>
        <v>1.3220000000000001</v>
      </c>
      <c r="P2165" s="8">
        <f>IFERROR(Table1[[#This Row],[pledged]]/Table1[[#This Row],[backers_count]],0)</f>
        <v>75.11363636363636</v>
      </c>
      <c r="Q2165" t="str">
        <f>LEFT(Table1[[#This Row],[Category and Sub-Category]],FIND("/",Table1[[#This Row],[Category and Sub-Category]])-1)</f>
        <v>music</v>
      </c>
      <c r="R2165" t="str">
        <f>RIGHT(Table1[[#This Row],[Category and Sub-Category]],LEN(Table1[[#This Row],[Category and Sub-Category]])-FIND("/",Table1[[#This Row],[Category and Sub-Category]]))</f>
        <v>rock</v>
      </c>
      <c r="S2165" s="13">
        <f>(((Table1[[#This Row],[launched_at]]/60)/60)/24)+DATE(1970,1,1)</f>
        <v>42111.899537037039</v>
      </c>
      <c r="T2165" s="13">
        <f>(((Table1[[#This Row],[deadline]]/60)/60)/24)+DATE(1970,1,1)</f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Table1[[#This Row],[pledged]]/Table1[[#This Row],[goal]]</f>
        <v>1.0263636363636364</v>
      </c>
      <c r="P2166" s="8">
        <f>IFERROR(Table1[[#This Row],[pledged]]/Table1[[#This Row],[backers_count]],0)</f>
        <v>68.01204819277109</v>
      </c>
      <c r="Q2166" t="str">
        <f>LEFT(Table1[[#This Row],[Category and Sub-Category]],FIND("/",Table1[[#This Row],[Category and Sub-Category]])-1)</f>
        <v>music</v>
      </c>
      <c r="R2166" t="str">
        <f>RIGHT(Table1[[#This Row],[Category and Sub-Category]],LEN(Table1[[#This Row],[Category and Sub-Category]])-FIND("/",Table1[[#This Row],[Category and Sub-Category]]))</f>
        <v>rock</v>
      </c>
      <c r="S2166" s="13">
        <f>(((Table1[[#This Row],[launched_at]]/60)/60)/24)+DATE(1970,1,1)</f>
        <v>42515.71775462963</v>
      </c>
      <c r="T2166" s="13">
        <f>(((Table1[[#This Row],[deadline]]/60)/60)/24)+DATE(1970,1,1)</f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Table1[[#This Row],[pledged]]/Table1[[#This Row],[goal]]</f>
        <v>1.3864000000000001</v>
      </c>
      <c r="P2167" s="8">
        <f>IFERROR(Table1[[#This Row],[pledged]]/Table1[[#This Row],[backers_count]],0)</f>
        <v>29.623931623931625</v>
      </c>
      <c r="Q2167" t="str">
        <f>LEFT(Table1[[#This Row],[Category and Sub-Category]],FIND("/",Table1[[#This Row],[Category and Sub-Category]])-1)</f>
        <v>music</v>
      </c>
      <c r="R2167" t="str">
        <f>RIGHT(Table1[[#This Row],[Category and Sub-Category]],LEN(Table1[[#This Row],[Category and Sub-Category]])-FIND("/",Table1[[#This Row],[Category and Sub-Category]]))</f>
        <v>rock</v>
      </c>
      <c r="S2167" s="13">
        <f>(((Table1[[#This Row],[launched_at]]/60)/60)/24)+DATE(1970,1,1)</f>
        <v>42438.667071759264</v>
      </c>
      <c r="T2167" s="13">
        <f>(((Table1[[#This Row],[deadline]]/60)/60)/24)+DATE(1970,1,1)</f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Table1[[#This Row],[pledged]]/Table1[[#This Row],[goal]]</f>
        <v>1.466</v>
      </c>
      <c r="P2168" s="8">
        <f>IFERROR(Table1[[#This Row],[pledged]]/Table1[[#This Row],[backers_count]],0)</f>
        <v>91.625</v>
      </c>
      <c r="Q2168" t="str">
        <f>LEFT(Table1[[#This Row],[Category and Sub-Category]],FIND("/",Table1[[#This Row],[Category and Sub-Category]])-1)</f>
        <v>music</v>
      </c>
      <c r="R2168" t="str">
        <f>RIGHT(Table1[[#This Row],[Category and Sub-Category]],LEN(Table1[[#This Row],[Category and Sub-Category]])-FIND("/",Table1[[#This Row],[Category and Sub-Category]]))</f>
        <v>rock</v>
      </c>
      <c r="S2168" s="13">
        <f>(((Table1[[#This Row],[launched_at]]/60)/60)/24)+DATE(1970,1,1)</f>
        <v>41933.838171296295</v>
      </c>
      <c r="T2168" s="13">
        <f>(((Table1[[#This Row],[deadline]]/60)/60)/24)+DATE(1970,1,1)</f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Table1[[#This Row],[pledged]]/Table1[[#This Row],[goal]]</f>
        <v>1.2</v>
      </c>
      <c r="P2169" s="8">
        <f>IFERROR(Table1[[#This Row],[pledged]]/Table1[[#This Row],[backers_count]],0)</f>
        <v>22.5</v>
      </c>
      <c r="Q2169" t="str">
        <f>LEFT(Table1[[#This Row],[Category and Sub-Category]],FIND("/",Table1[[#This Row],[Category and Sub-Category]])-1)</f>
        <v>music</v>
      </c>
      <c r="R2169" t="str">
        <f>RIGHT(Table1[[#This Row],[Category and Sub-Category]],LEN(Table1[[#This Row],[Category and Sub-Category]])-FIND("/",Table1[[#This Row],[Category and Sub-Category]]))</f>
        <v>rock</v>
      </c>
      <c r="S2169" s="13">
        <f>(((Table1[[#This Row],[launched_at]]/60)/60)/24)+DATE(1970,1,1)</f>
        <v>41153.066400462965</v>
      </c>
      <c r="T2169" s="13">
        <f>(((Table1[[#This Row],[deadline]]/60)/60)/24)+DATE(1970,1,1)</f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Table1[[#This Row],[pledged]]/Table1[[#This Row],[goal]]</f>
        <v>1.215816111111111</v>
      </c>
      <c r="P2170" s="8">
        <f>IFERROR(Table1[[#This Row],[pledged]]/Table1[[#This Row],[backers_count]],0)</f>
        <v>64.366735294117646</v>
      </c>
      <c r="Q2170" t="str">
        <f>LEFT(Table1[[#This Row],[Category and Sub-Category]],FIND("/",Table1[[#This Row],[Category and Sub-Category]])-1)</f>
        <v>music</v>
      </c>
      <c r="R2170" t="str">
        <f>RIGHT(Table1[[#This Row],[Category and Sub-Category]],LEN(Table1[[#This Row],[Category and Sub-Category]])-FIND("/",Table1[[#This Row],[Category and Sub-Category]]))</f>
        <v>rock</v>
      </c>
      <c r="S2170" s="13">
        <f>(((Table1[[#This Row],[launched_at]]/60)/60)/24)+DATE(1970,1,1)</f>
        <v>42745.600243055553</v>
      </c>
      <c r="T2170" s="13">
        <f>(((Table1[[#This Row],[deadline]]/60)/60)/24)+DATE(1970,1,1)</f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Table1[[#This Row],[pledged]]/Table1[[#This Row],[goal]]</f>
        <v>1</v>
      </c>
      <c r="P2171" s="8">
        <f>IFERROR(Table1[[#This Row],[pledged]]/Table1[[#This Row],[backers_count]],0)</f>
        <v>21.857142857142858</v>
      </c>
      <c r="Q2171" t="str">
        <f>LEFT(Table1[[#This Row],[Category and Sub-Category]],FIND("/",Table1[[#This Row],[Category and Sub-Category]])-1)</f>
        <v>music</v>
      </c>
      <c r="R2171" t="str">
        <f>RIGHT(Table1[[#This Row],[Category and Sub-Category]],LEN(Table1[[#This Row],[Category and Sub-Category]])-FIND("/",Table1[[#This Row],[Category and Sub-Category]]))</f>
        <v>rock</v>
      </c>
      <c r="S2171" s="13">
        <f>(((Table1[[#This Row],[launched_at]]/60)/60)/24)+DATE(1970,1,1)</f>
        <v>42793.700821759259</v>
      </c>
      <c r="T2171" s="13">
        <f>(((Table1[[#This Row],[deadline]]/60)/60)/24)+DATE(1970,1,1)</f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Table1[[#This Row],[pledged]]/Table1[[#This Row],[goal]]</f>
        <v>1.8085714285714285</v>
      </c>
      <c r="P2172" s="8">
        <f>IFERROR(Table1[[#This Row],[pledged]]/Table1[[#This Row],[backers_count]],0)</f>
        <v>33.315789473684212</v>
      </c>
      <c r="Q2172" t="str">
        <f>LEFT(Table1[[#This Row],[Category and Sub-Category]],FIND("/",Table1[[#This Row],[Category and Sub-Category]])-1)</f>
        <v>music</v>
      </c>
      <c r="R2172" t="str">
        <f>RIGHT(Table1[[#This Row],[Category and Sub-Category]],LEN(Table1[[#This Row],[Category and Sub-Category]])-FIND("/",Table1[[#This Row],[Category and Sub-Category]]))</f>
        <v>rock</v>
      </c>
      <c r="S2172" s="13">
        <f>(((Table1[[#This Row],[launched_at]]/60)/60)/24)+DATE(1970,1,1)</f>
        <v>42198.750254629631</v>
      </c>
      <c r="T2172" s="13">
        <f>(((Table1[[#This Row],[deadline]]/60)/60)/24)+DATE(1970,1,1)</f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Table1[[#This Row],[pledged]]/Table1[[#This Row],[goal]]</f>
        <v>1.0607500000000001</v>
      </c>
      <c r="P2173" s="8">
        <f>IFERROR(Table1[[#This Row],[pledged]]/Table1[[#This Row],[backers_count]],0)</f>
        <v>90.276595744680847</v>
      </c>
      <c r="Q2173" t="str">
        <f>LEFT(Table1[[#This Row],[Category and Sub-Category]],FIND("/",Table1[[#This Row],[Category and Sub-Category]])-1)</f>
        <v>music</v>
      </c>
      <c r="R2173" t="str">
        <f>RIGHT(Table1[[#This Row],[Category and Sub-Category]],LEN(Table1[[#This Row],[Category and Sub-Category]])-FIND("/",Table1[[#This Row],[Category and Sub-Category]]))</f>
        <v>rock</v>
      </c>
      <c r="S2173" s="13">
        <f>(((Table1[[#This Row],[launched_at]]/60)/60)/24)+DATE(1970,1,1)</f>
        <v>42141.95711805555</v>
      </c>
      <c r="T2173" s="13">
        <f>(((Table1[[#This Row],[deadline]]/60)/60)/24)+DATE(1970,1,1)</f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Table1[[#This Row],[pledged]]/Table1[[#This Row],[goal]]</f>
        <v>1</v>
      </c>
      <c r="P2174" s="8">
        <f>IFERROR(Table1[[#This Row],[pledged]]/Table1[[#This Row],[backers_count]],0)</f>
        <v>76.92307692307692</v>
      </c>
      <c r="Q2174" t="str">
        <f>LEFT(Table1[[#This Row],[Category and Sub-Category]],FIND("/",Table1[[#This Row],[Category and Sub-Category]])-1)</f>
        <v>music</v>
      </c>
      <c r="R2174" t="str">
        <f>RIGHT(Table1[[#This Row],[Category and Sub-Category]],LEN(Table1[[#This Row],[Category and Sub-Category]])-FIND("/",Table1[[#This Row],[Category and Sub-Category]]))</f>
        <v>rock</v>
      </c>
      <c r="S2174" s="13">
        <f>(((Table1[[#This Row],[launched_at]]/60)/60)/24)+DATE(1970,1,1)</f>
        <v>42082.580092592587</v>
      </c>
      <c r="T2174" s="13">
        <f>(((Table1[[#This Row],[deadline]]/60)/60)/24)+DATE(1970,1,1)</f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Table1[[#This Row],[pledged]]/Table1[[#This Row],[goal]]</f>
        <v>1.2692857142857144</v>
      </c>
      <c r="P2175" s="8">
        <f>IFERROR(Table1[[#This Row],[pledged]]/Table1[[#This Row],[backers_count]],0)</f>
        <v>59.233333333333334</v>
      </c>
      <c r="Q2175" t="str">
        <f>LEFT(Table1[[#This Row],[Category and Sub-Category]],FIND("/",Table1[[#This Row],[Category and Sub-Category]])-1)</f>
        <v>music</v>
      </c>
      <c r="R2175" t="str">
        <f>RIGHT(Table1[[#This Row],[Category and Sub-Category]],LEN(Table1[[#This Row],[Category and Sub-Category]])-FIND("/",Table1[[#This Row],[Category and Sub-Category]]))</f>
        <v>rock</v>
      </c>
      <c r="S2175" s="13">
        <f>(((Table1[[#This Row],[launched_at]]/60)/60)/24)+DATE(1970,1,1)</f>
        <v>41495.692627314813</v>
      </c>
      <c r="T2175" s="13">
        <f>(((Table1[[#This Row],[deadline]]/60)/60)/24)+DATE(1970,1,1)</f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Table1[[#This Row],[pledged]]/Table1[[#This Row],[goal]]</f>
        <v>1.0297499999999999</v>
      </c>
      <c r="P2176" s="8">
        <f>IFERROR(Table1[[#This Row],[pledged]]/Table1[[#This Row],[backers_count]],0)</f>
        <v>65.38095238095238</v>
      </c>
      <c r="Q2176" t="str">
        <f>LEFT(Table1[[#This Row],[Category and Sub-Category]],FIND("/",Table1[[#This Row],[Category and Sub-Category]])-1)</f>
        <v>music</v>
      </c>
      <c r="R2176" t="str">
        <f>RIGHT(Table1[[#This Row],[Category and Sub-Category]],LEN(Table1[[#This Row],[Category and Sub-Category]])-FIND("/",Table1[[#This Row],[Category and Sub-Category]]))</f>
        <v>rock</v>
      </c>
      <c r="S2176" s="13">
        <f>(((Table1[[#This Row],[launched_at]]/60)/60)/24)+DATE(1970,1,1)</f>
        <v>42465.542905092589</v>
      </c>
      <c r="T2176" s="13">
        <f>(((Table1[[#This Row],[deadline]]/60)/60)/24)+DATE(1970,1,1)</f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Table1[[#This Row],[pledged]]/Table1[[#This Row],[goal]]</f>
        <v>2.5</v>
      </c>
      <c r="P2177" s="8">
        <f>IFERROR(Table1[[#This Row],[pledged]]/Table1[[#This Row],[backers_count]],0)</f>
        <v>67.307692307692307</v>
      </c>
      <c r="Q2177" t="str">
        <f>LEFT(Table1[[#This Row],[Category and Sub-Category]],FIND("/",Table1[[#This Row],[Category and Sub-Category]])-1)</f>
        <v>music</v>
      </c>
      <c r="R2177" t="str">
        <f>RIGHT(Table1[[#This Row],[Category and Sub-Category]],LEN(Table1[[#This Row],[Category and Sub-Category]])-FIND("/",Table1[[#This Row],[Category and Sub-Category]]))</f>
        <v>rock</v>
      </c>
      <c r="S2177" s="13">
        <f>(((Table1[[#This Row],[launched_at]]/60)/60)/24)+DATE(1970,1,1)</f>
        <v>42565.009097222224</v>
      </c>
      <c r="T2177" s="13">
        <f>(((Table1[[#This Row],[deadline]]/60)/60)/24)+DATE(1970,1,1)</f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Table1[[#This Row],[pledged]]/Table1[[#This Row],[goal]]</f>
        <v>1.2602</v>
      </c>
      <c r="P2178" s="8">
        <f>IFERROR(Table1[[#This Row],[pledged]]/Table1[[#This Row],[backers_count]],0)</f>
        <v>88.74647887323944</v>
      </c>
      <c r="Q2178" t="str">
        <f>LEFT(Table1[[#This Row],[Category and Sub-Category]],FIND("/",Table1[[#This Row],[Category and Sub-Category]])-1)</f>
        <v>music</v>
      </c>
      <c r="R2178" t="str">
        <f>RIGHT(Table1[[#This Row],[Category and Sub-Category]],LEN(Table1[[#This Row],[Category and Sub-Category]])-FIND("/",Table1[[#This Row],[Category and Sub-Category]]))</f>
        <v>rock</v>
      </c>
      <c r="S2178" s="13">
        <f>(((Table1[[#This Row],[launched_at]]/60)/60)/24)+DATE(1970,1,1)</f>
        <v>42096.633206018523</v>
      </c>
      <c r="T2178" s="13">
        <f>(((Table1[[#This Row],[deadline]]/60)/60)/24)+DATE(1970,1,1)</f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Table1[[#This Row],[pledged]]/Table1[[#This Row],[goal]]</f>
        <v>1.0012000000000001</v>
      </c>
      <c r="P2179" s="8">
        <f>IFERROR(Table1[[#This Row],[pledged]]/Table1[[#This Row],[backers_count]],0)</f>
        <v>65.868421052631575</v>
      </c>
      <c r="Q2179" t="str">
        <f>LEFT(Table1[[#This Row],[Category and Sub-Category]],FIND("/",Table1[[#This Row],[Category and Sub-Category]])-1)</f>
        <v>music</v>
      </c>
      <c r="R2179" t="str">
        <f>RIGHT(Table1[[#This Row],[Category and Sub-Category]],LEN(Table1[[#This Row],[Category and Sub-Category]])-FIND("/",Table1[[#This Row],[Category and Sub-Category]]))</f>
        <v>rock</v>
      </c>
      <c r="S2179" s="13">
        <f>(((Table1[[#This Row],[launched_at]]/60)/60)/24)+DATE(1970,1,1)</f>
        <v>42502.250775462962</v>
      </c>
      <c r="T2179" s="13">
        <f>(((Table1[[#This Row],[deadline]]/60)/60)/24)+DATE(1970,1,1)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Table1[[#This Row],[pledged]]/Table1[[#This Row],[goal]]</f>
        <v>1.3864000000000001</v>
      </c>
      <c r="P2180" s="8">
        <f>IFERROR(Table1[[#This Row],[pledged]]/Table1[[#This Row],[backers_count]],0)</f>
        <v>40.349243306169967</v>
      </c>
      <c r="Q2180" t="str">
        <f>LEFT(Table1[[#This Row],[Category and Sub-Category]],FIND("/",Table1[[#This Row],[Category and Sub-Category]])-1)</f>
        <v>music</v>
      </c>
      <c r="R2180" t="str">
        <f>RIGHT(Table1[[#This Row],[Category and Sub-Category]],LEN(Table1[[#This Row],[Category and Sub-Category]])-FIND("/",Table1[[#This Row],[Category and Sub-Category]]))</f>
        <v>rock</v>
      </c>
      <c r="S2180" s="13">
        <f>(((Table1[[#This Row],[launched_at]]/60)/60)/24)+DATE(1970,1,1)</f>
        <v>42723.63653935185</v>
      </c>
      <c r="T2180" s="13">
        <f>(((Table1[[#This Row],[deadline]]/60)/60)/24)+DATE(1970,1,1)</f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Table1[[#This Row],[pledged]]/Table1[[#This Row],[goal]]</f>
        <v>1.6140000000000001</v>
      </c>
      <c r="P2181" s="8">
        <f>IFERROR(Table1[[#This Row],[pledged]]/Table1[[#This Row],[backers_count]],0)</f>
        <v>76.857142857142861</v>
      </c>
      <c r="Q2181" t="str">
        <f>LEFT(Table1[[#This Row],[Category and Sub-Category]],FIND("/",Table1[[#This Row],[Category and Sub-Category]])-1)</f>
        <v>music</v>
      </c>
      <c r="R2181" t="str">
        <f>RIGHT(Table1[[#This Row],[Category and Sub-Category]],LEN(Table1[[#This Row],[Category and Sub-Category]])-FIND("/",Table1[[#This Row],[Category and Sub-Category]]))</f>
        <v>rock</v>
      </c>
      <c r="S2181" s="13">
        <f>(((Table1[[#This Row],[launched_at]]/60)/60)/24)+DATE(1970,1,1)</f>
        <v>42075.171203703707</v>
      </c>
      <c r="T2181" s="13">
        <f>(((Table1[[#This Row],[deadline]]/60)/60)/24)+DATE(1970,1,1)</f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Table1[[#This Row],[pledged]]/Table1[[#This Row],[goal]]</f>
        <v>1.071842</v>
      </c>
      <c r="P2182" s="8">
        <f>IFERROR(Table1[[#This Row],[pledged]]/Table1[[#This Row],[backers_count]],0)</f>
        <v>68.707820512820518</v>
      </c>
      <c r="Q2182" t="str">
        <f>LEFT(Table1[[#This Row],[Category and Sub-Category]],FIND("/",Table1[[#This Row],[Category and Sub-Category]])-1)</f>
        <v>music</v>
      </c>
      <c r="R2182" t="str">
        <f>RIGHT(Table1[[#This Row],[Category and Sub-Category]],LEN(Table1[[#This Row],[Category and Sub-Category]])-FIND("/",Table1[[#This Row],[Category and Sub-Category]]))</f>
        <v>rock</v>
      </c>
      <c r="S2182" s="13">
        <f>(((Table1[[#This Row],[launched_at]]/60)/60)/24)+DATE(1970,1,1)</f>
        <v>42279.669768518521</v>
      </c>
      <c r="T2182" s="13">
        <f>(((Table1[[#This Row],[deadline]]/60)/60)/24)+DATE(1970,1,1)</f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Table1[[#This Row],[pledged]]/Table1[[#This Row],[goal]]</f>
        <v>1.5309999999999999</v>
      </c>
      <c r="P2183" s="8">
        <f>IFERROR(Table1[[#This Row],[pledged]]/Table1[[#This Row],[backers_count]],0)</f>
        <v>57.773584905660378</v>
      </c>
      <c r="Q2183" t="str">
        <f>LEFT(Table1[[#This Row],[Category and Sub-Category]],FIND("/",Table1[[#This Row],[Category and Sub-Category]])-1)</f>
        <v>games</v>
      </c>
      <c r="R2183" t="str">
        <f>RIGHT(Table1[[#This Row],[Category and Sub-Category]],LEN(Table1[[#This Row],[Category and Sub-Category]])-FIND("/",Table1[[#This Row],[Category and Sub-Category]]))</f>
        <v>tabletop games</v>
      </c>
      <c r="S2183" s="13">
        <f>(((Table1[[#This Row],[launched_at]]/60)/60)/24)+DATE(1970,1,1)</f>
        <v>42773.005243055552</v>
      </c>
      <c r="T2183" s="13">
        <f>(((Table1[[#This Row],[deadline]]/60)/60)/24)+DATE(1970,1,1)</f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Table1[[#This Row],[pledged]]/Table1[[#This Row],[goal]]</f>
        <v>5.2416666666666663</v>
      </c>
      <c r="P2184" s="8">
        <f>IFERROR(Table1[[#This Row],[pledged]]/Table1[[#This Row],[backers_count]],0)</f>
        <v>44.171348314606739</v>
      </c>
      <c r="Q2184" t="str">
        <f>LEFT(Table1[[#This Row],[Category and Sub-Category]],FIND("/",Table1[[#This Row],[Category and Sub-Category]])-1)</f>
        <v>games</v>
      </c>
      <c r="R2184" t="str">
        <f>RIGHT(Table1[[#This Row],[Category and Sub-Category]],LEN(Table1[[#This Row],[Category and Sub-Category]])-FIND("/",Table1[[#This Row],[Category and Sub-Category]]))</f>
        <v>tabletop games</v>
      </c>
      <c r="S2184" s="13">
        <f>(((Table1[[#This Row],[launched_at]]/60)/60)/24)+DATE(1970,1,1)</f>
        <v>41879.900752314818</v>
      </c>
      <c r="T2184" s="13">
        <f>(((Table1[[#This Row],[deadline]]/60)/60)/24)+DATE(1970,1,1)</f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Table1[[#This Row],[pledged]]/Table1[[#This Row],[goal]]</f>
        <v>4.8927777777777779</v>
      </c>
      <c r="P2185" s="8">
        <f>IFERROR(Table1[[#This Row],[pledged]]/Table1[[#This Row],[backers_count]],0)</f>
        <v>31.566308243727597</v>
      </c>
      <c r="Q2185" t="str">
        <f>LEFT(Table1[[#This Row],[Category and Sub-Category]],FIND("/",Table1[[#This Row],[Category and Sub-Category]])-1)</f>
        <v>games</v>
      </c>
      <c r="R2185" t="str">
        <f>RIGHT(Table1[[#This Row],[Category and Sub-Category]],LEN(Table1[[#This Row],[Category and Sub-Category]])-FIND("/",Table1[[#This Row],[Category and Sub-Category]]))</f>
        <v>tabletop games</v>
      </c>
      <c r="S2185" s="13">
        <f>(((Table1[[#This Row],[launched_at]]/60)/60)/24)+DATE(1970,1,1)</f>
        <v>42745.365474537044</v>
      </c>
      <c r="T2185" s="13">
        <f>(((Table1[[#This Row],[deadline]]/60)/60)/24)+DATE(1970,1,1)</f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Table1[[#This Row],[pledged]]/Table1[[#This Row],[goal]]</f>
        <v>2.8473999999999999</v>
      </c>
      <c r="P2186" s="8">
        <f>IFERROR(Table1[[#This Row],[pledged]]/Table1[[#This Row],[backers_count]],0)</f>
        <v>107.04511278195488</v>
      </c>
      <c r="Q2186" t="str">
        <f>LEFT(Table1[[#This Row],[Category and Sub-Category]],FIND("/",Table1[[#This Row],[Category and Sub-Category]])-1)</f>
        <v>games</v>
      </c>
      <c r="R2186" t="str">
        <f>RIGHT(Table1[[#This Row],[Category and Sub-Category]],LEN(Table1[[#This Row],[Category and Sub-Category]])-FIND("/",Table1[[#This Row],[Category and Sub-Category]]))</f>
        <v>tabletop games</v>
      </c>
      <c r="S2186" s="13">
        <f>(((Table1[[#This Row],[launched_at]]/60)/60)/24)+DATE(1970,1,1)</f>
        <v>42380.690289351856</v>
      </c>
      <c r="T2186" s="13">
        <f>(((Table1[[#This Row],[deadline]]/60)/60)/24)+DATE(1970,1,1)</f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Table1[[#This Row],[pledged]]/Table1[[#This Row],[goal]]</f>
        <v>18.569700000000001</v>
      </c>
      <c r="P2187" s="8">
        <f>IFERROR(Table1[[#This Row],[pledged]]/Table1[[#This Row],[backers_count]],0)</f>
        <v>149.03451043338683</v>
      </c>
      <c r="Q2187" t="str">
        <f>LEFT(Table1[[#This Row],[Category and Sub-Category]],FIND("/",Table1[[#This Row],[Category and Sub-Category]])-1)</f>
        <v>games</v>
      </c>
      <c r="R2187" t="str">
        <f>RIGHT(Table1[[#This Row],[Category and Sub-Category]],LEN(Table1[[#This Row],[Category and Sub-Category]])-FIND("/",Table1[[#This Row],[Category and Sub-Category]]))</f>
        <v>tabletop games</v>
      </c>
      <c r="S2187" s="13">
        <f>(((Table1[[#This Row],[launched_at]]/60)/60)/24)+DATE(1970,1,1)</f>
        <v>41319.349988425929</v>
      </c>
      <c r="T2187" s="13">
        <f>(((Table1[[#This Row],[deadline]]/60)/60)/24)+DATE(1970,1,1)</f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Table1[[#This Row],[pledged]]/Table1[[#This Row],[goal]]</f>
        <v>1.0967499999999999</v>
      </c>
      <c r="P2188" s="8">
        <f>IFERROR(Table1[[#This Row],[pledged]]/Table1[[#This Row],[backers_count]],0)</f>
        <v>55.956632653061227</v>
      </c>
      <c r="Q2188" t="str">
        <f>LEFT(Table1[[#This Row],[Category and Sub-Category]],FIND("/",Table1[[#This Row],[Category and Sub-Category]])-1)</f>
        <v>games</v>
      </c>
      <c r="R2188" t="str">
        <f>RIGHT(Table1[[#This Row],[Category and Sub-Category]],LEN(Table1[[#This Row],[Category and Sub-Category]])-FIND("/",Table1[[#This Row],[Category and Sub-Category]]))</f>
        <v>tabletop games</v>
      </c>
      <c r="S2188" s="13">
        <f>(((Table1[[#This Row],[launched_at]]/60)/60)/24)+DATE(1970,1,1)</f>
        <v>42583.615081018521</v>
      </c>
      <c r="T2188" s="13">
        <f>(((Table1[[#This Row],[deadline]]/60)/60)/24)+DATE(1970,1,1)</f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Table1[[#This Row],[pledged]]/Table1[[#This Row],[goal]]</f>
        <v>10.146425000000001</v>
      </c>
      <c r="P2189" s="8">
        <f>IFERROR(Table1[[#This Row],[pledged]]/Table1[[#This Row],[backers_count]],0)</f>
        <v>56.970381807973048</v>
      </c>
      <c r="Q2189" t="str">
        <f>LEFT(Table1[[#This Row],[Category and Sub-Category]],FIND("/",Table1[[#This Row],[Category and Sub-Category]])-1)</f>
        <v>games</v>
      </c>
      <c r="R2189" t="str">
        <f>RIGHT(Table1[[#This Row],[Category and Sub-Category]],LEN(Table1[[#This Row],[Category and Sub-Category]])-FIND("/",Table1[[#This Row],[Category and Sub-Category]]))</f>
        <v>tabletop games</v>
      </c>
      <c r="S2189" s="13">
        <f>(((Table1[[#This Row],[launched_at]]/60)/60)/24)+DATE(1970,1,1)</f>
        <v>42068.209097222221</v>
      </c>
      <c r="T2189" s="13">
        <f>(((Table1[[#This Row],[deadline]]/60)/60)/24)+DATE(1970,1,1)</f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Table1[[#This Row],[pledged]]/Table1[[#This Row],[goal]]</f>
        <v>4.1217692027666546</v>
      </c>
      <c r="P2190" s="8">
        <f>IFERROR(Table1[[#This Row],[pledged]]/Table1[[#This Row],[backers_count]],0)</f>
        <v>44.056420233463037</v>
      </c>
      <c r="Q2190" t="str">
        <f>LEFT(Table1[[#This Row],[Category and Sub-Category]],FIND("/",Table1[[#This Row],[Category and Sub-Category]])-1)</f>
        <v>games</v>
      </c>
      <c r="R2190" t="str">
        <f>RIGHT(Table1[[#This Row],[Category and Sub-Category]],LEN(Table1[[#This Row],[Category and Sub-Category]])-FIND("/",Table1[[#This Row],[Category and Sub-Category]]))</f>
        <v>tabletop games</v>
      </c>
      <c r="S2190" s="13">
        <f>(((Table1[[#This Row],[launched_at]]/60)/60)/24)+DATE(1970,1,1)</f>
        <v>42633.586122685185</v>
      </c>
      <c r="T2190" s="13">
        <f>(((Table1[[#This Row],[deadline]]/60)/60)/24)+DATE(1970,1,1)</f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Table1[[#This Row],[pledged]]/Table1[[#This Row],[goal]]</f>
        <v>5.0324999999999998</v>
      </c>
      <c r="P2191" s="8">
        <f>IFERROR(Table1[[#This Row],[pledged]]/Table1[[#This Row],[backers_count]],0)</f>
        <v>68.625</v>
      </c>
      <c r="Q2191" t="str">
        <f>LEFT(Table1[[#This Row],[Category and Sub-Category]],FIND("/",Table1[[#This Row],[Category and Sub-Category]])-1)</f>
        <v>games</v>
      </c>
      <c r="R2191" t="str">
        <f>RIGHT(Table1[[#This Row],[Category and Sub-Category]],LEN(Table1[[#This Row],[Category and Sub-Category]])-FIND("/",Table1[[#This Row],[Category and Sub-Category]]))</f>
        <v>tabletop games</v>
      </c>
      <c r="S2191" s="13">
        <f>(((Table1[[#This Row],[launched_at]]/60)/60)/24)+DATE(1970,1,1)</f>
        <v>42467.788194444445</v>
      </c>
      <c r="T2191" s="13">
        <f>(((Table1[[#This Row],[deadline]]/60)/60)/24)+DATE(1970,1,1)</f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Table1[[#This Row],[pledged]]/Table1[[#This Row],[goal]]</f>
        <v>1.8461052631578947</v>
      </c>
      <c r="P2192" s="8">
        <f>IFERROR(Table1[[#This Row],[pledged]]/Table1[[#This Row],[backers_count]],0)</f>
        <v>65.318435754189949</v>
      </c>
      <c r="Q2192" t="str">
        <f>LEFT(Table1[[#This Row],[Category and Sub-Category]],FIND("/",Table1[[#This Row],[Category and Sub-Category]])-1)</f>
        <v>games</v>
      </c>
      <c r="R2192" t="str">
        <f>RIGHT(Table1[[#This Row],[Category and Sub-Category]],LEN(Table1[[#This Row],[Category and Sub-Category]])-FIND("/",Table1[[#This Row],[Category and Sub-Category]]))</f>
        <v>tabletop games</v>
      </c>
      <c r="S2192" s="13">
        <f>(((Table1[[#This Row],[launched_at]]/60)/60)/24)+DATE(1970,1,1)</f>
        <v>42417.625046296293</v>
      </c>
      <c r="T2192" s="13">
        <f>(((Table1[[#This Row],[deadline]]/60)/60)/24)+DATE(1970,1,1)</f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Table1[[#This Row],[pledged]]/Table1[[#This Row],[goal]]</f>
        <v>1.1973333333333334</v>
      </c>
      <c r="P2193" s="8">
        <f>IFERROR(Table1[[#This Row],[pledged]]/Table1[[#This Row],[backers_count]],0)</f>
        <v>35.92</v>
      </c>
      <c r="Q2193" t="str">
        <f>LEFT(Table1[[#This Row],[Category and Sub-Category]],FIND("/",Table1[[#This Row],[Category and Sub-Category]])-1)</f>
        <v>games</v>
      </c>
      <c r="R2193" t="str">
        <f>RIGHT(Table1[[#This Row],[Category and Sub-Category]],LEN(Table1[[#This Row],[Category and Sub-Category]])-FIND("/",Table1[[#This Row],[Category and Sub-Category]]))</f>
        <v>tabletop games</v>
      </c>
      <c r="S2193" s="13">
        <f>(((Table1[[#This Row],[launched_at]]/60)/60)/24)+DATE(1970,1,1)</f>
        <v>42768.833645833336</v>
      </c>
      <c r="T2193" s="13">
        <f>(((Table1[[#This Row],[deadline]]/60)/60)/24)+DATE(1970,1,1)</f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Table1[[#This Row],[pledged]]/Table1[[#This Row],[goal]]</f>
        <v>10.812401666666668</v>
      </c>
      <c r="P2194" s="8">
        <f>IFERROR(Table1[[#This Row],[pledged]]/Table1[[#This Row],[backers_count]],0)</f>
        <v>40.070667078443485</v>
      </c>
      <c r="Q2194" t="str">
        <f>LEFT(Table1[[#This Row],[Category and Sub-Category]],FIND("/",Table1[[#This Row],[Category and Sub-Category]])-1)</f>
        <v>games</v>
      </c>
      <c r="R2194" t="str">
        <f>RIGHT(Table1[[#This Row],[Category and Sub-Category]],LEN(Table1[[#This Row],[Category and Sub-Category]])-FIND("/",Table1[[#This Row],[Category and Sub-Category]]))</f>
        <v>tabletop games</v>
      </c>
      <c r="S2194" s="13">
        <f>(((Table1[[#This Row],[launched_at]]/60)/60)/24)+DATE(1970,1,1)</f>
        <v>42691.8512037037</v>
      </c>
      <c r="T2194" s="13">
        <f>(((Table1[[#This Row],[deadline]]/60)/60)/24)+DATE(1970,1,1)</f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Table1[[#This Row],[pledged]]/Table1[[#This Row],[goal]]</f>
        <v>4.5237333333333334</v>
      </c>
      <c r="P2195" s="8">
        <f>IFERROR(Table1[[#This Row],[pledged]]/Table1[[#This Row],[backers_count]],0)</f>
        <v>75.647714604236342</v>
      </c>
      <c r="Q2195" t="str">
        <f>LEFT(Table1[[#This Row],[Category and Sub-Category]],FIND("/",Table1[[#This Row],[Category and Sub-Category]])-1)</f>
        <v>games</v>
      </c>
      <c r="R2195" t="str">
        <f>RIGHT(Table1[[#This Row],[Category and Sub-Category]],LEN(Table1[[#This Row],[Category and Sub-Category]])-FIND("/",Table1[[#This Row],[Category and Sub-Category]]))</f>
        <v>tabletop games</v>
      </c>
      <c r="S2195" s="13">
        <f>(((Table1[[#This Row],[launched_at]]/60)/60)/24)+DATE(1970,1,1)</f>
        <v>42664.405925925923</v>
      </c>
      <c r="T2195" s="13">
        <f>(((Table1[[#This Row],[deadline]]/60)/60)/24)+DATE(1970,1,1)</f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Table1[[#This Row],[pledged]]/Table1[[#This Row],[goal]]</f>
        <v>5.3737000000000004</v>
      </c>
      <c r="P2196" s="8">
        <f>IFERROR(Table1[[#This Row],[pledged]]/Table1[[#This Row],[backers_count]],0)</f>
        <v>61.203872437357631</v>
      </c>
      <c r="Q2196" t="str">
        <f>LEFT(Table1[[#This Row],[Category and Sub-Category]],FIND("/",Table1[[#This Row],[Category and Sub-Category]])-1)</f>
        <v>games</v>
      </c>
      <c r="R2196" t="str">
        <f>RIGHT(Table1[[#This Row],[Category and Sub-Category]],LEN(Table1[[#This Row],[Category and Sub-Category]])-FIND("/",Table1[[#This Row],[Category and Sub-Category]]))</f>
        <v>tabletop games</v>
      </c>
      <c r="S2196" s="13">
        <f>(((Table1[[#This Row],[launched_at]]/60)/60)/24)+DATE(1970,1,1)</f>
        <v>42425.757986111115</v>
      </c>
      <c r="T2196" s="13">
        <f>(((Table1[[#This Row],[deadline]]/60)/60)/24)+DATE(1970,1,1)</f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Table1[[#This Row],[pledged]]/Table1[[#This Row],[goal]]</f>
        <v>1.2032608695652174</v>
      </c>
      <c r="P2197" s="8">
        <f>IFERROR(Table1[[#This Row],[pledged]]/Table1[[#This Row],[backers_count]],0)</f>
        <v>48.130434782608695</v>
      </c>
      <c r="Q2197" t="str">
        <f>LEFT(Table1[[#This Row],[Category and Sub-Category]],FIND("/",Table1[[#This Row],[Category and Sub-Category]])-1)</f>
        <v>games</v>
      </c>
      <c r="R2197" t="str">
        <f>RIGHT(Table1[[#This Row],[Category and Sub-Category]],LEN(Table1[[#This Row],[Category and Sub-Category]])-FIND("/",Table1[[#This Row],[Category and Sub-Category]]))</f>
        <v>tabletop games</v>
      </c>
      <c r="S2197" s="13">
        <f>(((Table1[[#This Row],[launched_at]]/60)/60)/24)+DATE(1970,1,1)</f>
        <v>42197.771990740745</v>
      </c>
      <c r="T2197" s="13">
        <f>(((Table1[[#This Row],[deadline]]/60)/60)/24)+DATE(1970,1,1)</f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Table1[[#This Row],[pledged]]/Table1[[#This Row],[goal]]</f>
        <v>1.1383571428571428</v>
      </c>
      <c r="P2198" s="8">
        <f>IFERROR(Table1[[#This Row],[pledged]]/Table1[[#This Row],[backers_count]],0)</f>
        <v>68.106837606837601</v>
      </c>
      <c r="Q2198" t="str">
        <f>LEFT(Table1[[#This Row],[Category and Sub-Category]],FIND("/",Table1[[#This Row],[Category and Sub-Category]])-1)</f>
        <v>games</v>
      </c>
      <c r="R2198" t="str">
        <f>RIGHT(Table1[[#This Row],[Category and Sub-Category]],LEN(Table1[[#This Row],[Category and Sub-Category]])-FIND("/",Table1[[#This Row],[Category and Sub-Category]]))</f>
        <v>tabletop games</v>
      </c>
      <c r="S2198" s="13">
        <f>(((Table1[[#This Row],[launched_at]]/60)/60)/24)+DATE(1970,1,1)</f>
        <v>42675.487291666665</v>
      </c>
      <c r="T2198" s="13">
        <f>(((Table1[[#This Row],[deadline]]/60)/60)/24)+DATE(1970,1,1)</f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Table1[[#This Row],[pledged]]/Table1[[#This Row],[goal]]</f>
        <v>9.5103109999999997</v>
      </c>
      <c r="P2199" s="8">
        <f>IFERROR(Table1[[#This Row],[pledged]]/Table1[[#This Row],[backers_count]],0)</f>
        <v>65.891300230946882</v>
      </c>
      <c r="Q2199" t="str">
        <f>LEFT(Table1[[#This Row],[Category and Sub-Category]],FIND("/",Table1[[#This Row],[Category and Sub-Category]])-1)</f>
        <v>games</v>
      </c>
      <c r="R2199" t="str">
        <f>RIGHT(Table1[[#This Row],[Category and Sub-Category]],LEN(Table1[[#This Row],[Category and Sub-Category]])-FIND("/",Table1[[#This Row],[Category and Sub-Category]]))</f>
        <v>tabletop games</v>
      </c>
      <c r="S2199" s="13">
        <f>(((Table1[[#This Row],[launched_at]]/60)/60)/24)+DATE(1970,1,1)</f>
        <v>42033.584016203706</v>
      </c>
      <c r="T2199" s="13">
        <f>(((Table1[[#This Row],[deadline]]/60)/60)/24)+DATE(1970,1,1)</f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Table1[[#This Row],[pledged]]/Table1[[#This Row],[goal]]</f>
        <v>1.3289249999999999</v>
      </c>
      <c r="P2200" s="8">
        <f>IFERROR(Table1[[#This Row],[pledged]]/Table1[[#This Row],[backers_count]],0)</f>
        <v>81.654377880184327</v>
      </c>
      <c r="Q2200" t="str">
        <f>LEFT(Table1[[#This Row],[Category and Sub-Category]],FIND("/",Table1[[#This Row],[Category and Sub-Category]])-1)</f>
        <v>games</v>
      </c>
      <c r="R2200" t="str">
        <f>RIGHT(Table1[[#This Row],[Category and Sub-Category]],LEN(Table1[[#This Row],[Category and Sub-Category]])-FIND("/",Table1[[#This Row],[Category and Sub-Category]]))</f>
        <v>tabletop games</v>
      </c>
      <c r="S2200" s="13">
        <f>(((Table1[[#This Row],[launched_at]]/60)/60)/24)+DATE(1970,1,1)</f>
        <v>42292.513888888891</v>
      </c>
      <c r="T2200" s="13">
        <f>(((Table1[[#This Row],[deadline]]/60)/60)/24)+DATE(1970,1,1)</f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Table1[[#This Row],[pledged]]/Table1[[#This Row],[goal]]</f>
        <v>1.4697777777777778</v>
      </c>
      <c r="P2201" s="8">
        <f>IFERROR(Table1[[#This Row],[pledged]]/Table1[[#This Row],[backers_count]],0)</f>
        <v>52.701195219123505</v>
      </c>
      <c r="Q2201" t="str">
        <f>LEFT(Table1[[#This Row],[Category and Sub-Category]],FIND("/",Table1[[#This Row],[Category and Sub-Category]])-1)</f>
        <v>games</v>
      </c>
      <c r="R2201" t="str">
        <f>RIGHT(Table1[[#This Row],[Category and Sub-Category]],LEN(Table1[[#This Row],[Category and Sub-Category]])-FIND("/",Table1[[#This Row],[Category and Sub-Category]]))</f>
        <v>tabletop games</v>
      </c>
      <c r="S2201" s="13">
        <f>(((Table1[[#This Row],[launched_at]]/60)/60)/24)+DATE(1970,1,1)</f>
        <v>42262.416643518518</v>
      </c>
      <c r="T2201" s="13">
        <f>(((Table1[[#This Row],[deadline]]/60)/60)/24)+DATE(1970,1,1)</f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Table1[[#This Row],[pledged]]/Table1[[#This Row],[goal]]</f>
        <v>5.4215</v>
      </c>
      <c r="P2202" s="8">
        <f>IFERROR(Table1[[#This Row],[pledged]]/Table1[[#This Row],[backers_count]],0)</f>
        <v>41.228136882129277</v>
      </c>
      <c r="Q2202" t="str">
        <f>LEFT(Table1[[#This Row],[Category and Sub-Category]],FIND("/",Table1[[#This Row],[Category and Sub-Category]])-1)</f>
        <v>games</v>
      </c>
      <c r="R2202" t="str">
        <f>RIGHT(Table1[[#This Row],[Category and Sub-Category]],LEN(Table1[[#This Row],[Category and Sub-Category]])-FIND("/",Table1[[#This Row],[Category and Sub-Category]]))</f>
        <v>tabletop games</v>
      </c>
      <c r="S2202" s="13">
        <f>(((Table1[[#This Row],[launched_at]]/60)/60)/24)+DATE(1970,1,1)</f>
        <v>42163.625787037032</v>
      </c>
      <c r="T2202" s="13">
        <f>(((Table1[[#This Row],[deadline]]/60)/60)/24)+DATE(1970,1,1)</f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Table1[[#This Row],[pledged]]/Table1[[#This Row],[goal]]</f>
        <v>3.8271818181818182</v>
      </c>
      <c r="P2203" s="8">
        <f>IFERROR(Table1[[#This Row],[pledged]]/Table1[[#This Row],[backers_count]],0)</f>
        <v>15.035357142857142</v>
      </c>
      <c r="Q2203" t="str">
        <f>LEFT(Table1[[#This Row],[Category and Sub-Category]],FIND("/",Table1[[#This Row],[Category and Sub-Category]])-1)</f>
        <v>music</v>
      </c>
      <c r="R2203" t="str">
        <f>RIGHT(Table1[[#This Row],[Category and Sub-Category]],LEN(Table1[[#This Row],[Category and Sub-Category]])-FIND("/",Table1[[#This Row],[Category and Sub-Category]]))</f>
        <v>electronic music</v>
      </c>
      <c r="S2203" s="13">
        <f>(((Table1[[#This Row],[launched_at]]/60)/60)/24)+DATE(1970,1,1)</f>
        <v>41276.846817129634</v>
      </c>
      <c r="T2203" s="13">
        <f>(((Table1[[#This Row],[deadline]]/60)/60)/24)+DATE(1970,1,1)</f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Table1[[#This Row],[pledged]]/Table1[[#This Row],[goal]]</f>
        <v>7.0418124999999998</v>
      </c>
      <c r="P2204" s="8">
        <f>IFERROR(Table1[[#This Row],[pledged]]/Table1[[#This Row],[backers_count]],0)</f>
        <v>39.066920943134534</v>
      </c>
      <c r="Q2204" t="str">
        <f>LEFT(Table1[[#This Row],[Category and Sub-Category]],FIND("/",Table1[[#This Row],[Category and Sub-Category]])-1)</f>
        <v>music</v>
      </c>
      <c r="R2204" t="str">
        <f>RIGHT(Table1[[#This Row],[Category and Sub-Category]],LEN(Table1[[#This Row],[Category and Sub-Category]])-FIND("/",Table1[[#This Row],[Category and Sub-Category]]))</f>
        <v>electronic music</v>
      </c>
      <c r="S2204" s="13">
        <f>(((Table1[[#This Row],[launched_at]]/60)/60)/24)+DATE(1970,1,1)</f>
        <v>41184.849166666667</v>
      </c>
      <c r="T2204" s="13">
        <f>(((Table1[[#This Row],[deadline]]/60)/60)/24)+DATE(1970,1,1)</f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Table1[[#This Row],[pledged]]/Table1[[#This Row],[goal]]</f>
        <v>1.0954999999999999</v>
      </c>
      <c r="P2205" s="8">
        <f>IFERROR(Table1[[#This Row],[pledged]]/Table1[[#This Row],[backers_count]],0)</f>
        <v>43.82</v>
      </c>
      <c r="Q2205" t="str">
        <f>LEFT(Table1[[#This Row],[Category and Sub-Category]],FIND("/",Table1[[#This Row],[Category and Sub-Category]])-1)</f>
        <v>music</v>
      </c>
      <c r="R2205" t="str">
        <f>RIGHT(Table1[[#This Row],[Category and Sub-Category]],LEN(Table1[[#This Row],[Category and Sub-Category]])-FIND("/",Table1[[#This Row],[Category and Sub-Category]]))</f>
        <v>electronic music</v>
      </c>
      <c r="S2205" s="13">
        <f>(((Table1[[#This Row],[launched_at]]/60)/60)/24)+DATE(1970,1,1)</f>
        <v>42241.85974537037</v>
      </c>
      <c r="T2205" s="13">
        <f>(((Table1[[#This Row],[deadline]]/60)/60)/24)+DATE(1970,1,1)</f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Table1[[#This Row],[pledged]]/Table1[[#This Row],[goal]]</f>
        <v>1.3286666666666667</v>
      </c>
      <c r="P2206" s="8">
        <f>IFERROR(Table1[[#This Row],[pledged]]/Table1[[#This Row],[backers_count]],0)</f>
        <v>27.301369863013697</v>
      </c>
      <c r="Q2206" t="str">
        <f>LEFT(Table1[[#This Row],[Category and Sub-Category]],FIND("/",Table1[[#This Row],[Category and Sub-Category]])-1)</f>
        <v>music</v>
      </c>
      <c r="R2206" t="str">
        <f>RIGHT(Table1[[#This Row],[Category and Sub-Category]],LEN(Table1[[#This Row],[Category and Sub-Category]])-FIND("/",Table1[[#This Row],[Category and Sub-Category]]))</f>
        <v>electronic music</v>
      </c>
      <c r="S2206" s="13">
        <f>(((Table1[[#This Row],[launched_at]]/60)/60)/24)+DATE(1970,1,1)</f>
        <v>41312.311562499999</v>
      </c>
      <c r="T2206" s="13">
        <f>(((Table1[[#This Row],[deadline]]/60)/60)/24)+DATE(1970,1,1)</f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Table1[[#This Row],[pledged]]/Table1[[#This Row],[goal]]</f>
        <v>1.52</v>
      </c>
      <c r="P2207" s="8">
        <f>IFERROR(Table1[[#This Row],[pledged]]/Table1[[#This Row],[backers_count]],0)</f>
        <v>42.222222222222221</v>
      </c>
      <c r="Q2207" t="str">
        <f>LEFT(Table1[[#This Row],[Category and Sub-Category]],FIND("/",Table1[[#This Row],[Category and Sub-Category]])-1)</f>
        <v>music</v>
      </c>
      <c r="R2207" t="str">
        <f>RIGHT(Table1[[#This Row],[Category and Sub-Category]],LEN(Table1[[#This Row],[Category and Sub-Category]])-FIND("/",Table1[[#This Row],[Category and Sub-Category]]))</f>
        <v>electronic music</v>
      </c>
      <c r="S2207" s="13">
        <f>(((Table1[[#This Row],[launched_at]]/60)/60)/24)+DATE(1970,1,1)</f>
        <v>41031.82163194444</v>
      </c>
      <c r="T2207" s="13">
        <f>(((Table1[[#This Row],[deadline]]/60)/60)/24)+DATE(1970,1,1)</f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Table1[[#This Row],[pledged]]/Table1[[#This Row],[goal]]</f>
        <v>1.0272727272727273</v>
      </c>
      <c r="P2208" s="8">
        <f>IFERROR(Table1[[#This Row],[pledged]]/Table1[[#This Row],[backers_count]],0)</f>
        <v>33.235294117647058</v>
      </c>
      <c r="Q2208" t="str">
        <f>LEFT(Table1[[#This Row],[Category and Sub-Category]],FIND("/",Table1[[#This Row],[Category and Sub-Category]])-1)</f>
        <v>music</v>
      </c>
      <c r="R2208" t="str">
        <f>RIGHT(Table1[[#This Row],[Category and Sub-Category]],LEN(Table1[[#This Row],[Category and Sub-Category]])-FIND("/",Table1[[#This Row],[Category and Sub-Category]]))</f>
        <v>electronic music</v>
      </c>
      <c r="S2208" s="13">
        <f>(((Table1[[#This Row],[launched_at]]/60)/60)/24)+DATE(1970,1,1)</f>
        <v>40997.257222222222</v>
      </c>
      <c r="T2208" s="13">
        <f>(((Table1[[#This Row],[deadline]]/60)/60)/24)+DATE(1970,1,1)</f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Table1[[#This Row],[pledged]]/Table1[[#This Row],[goal]]</f>
        <v>1</v>
      </c>
      <c r="P2209" s="8">
        <f>IFERROR(Table1[[#This Row],[pledged]]/Table1[[#This Row],[backers_count]],0)</f>
        <v>285.71428571428572</v>
      </c>
      <c r="Q2209" t="str">
        <f>LEFT(Table1[[#This Row],[Category and Sub-Category]],FIND("/",Table1[[#This Row],[Category and Sub-Category]])-1)</f>
        <v>music</v>
      </c>
      <c r="R2209" t="str">
        <f>RIGHT(Table1[[#This Row],[Category and Sub-Category]],LEN(Table1[[#This Row],[Category and Sub-Category]])-FIND("/",Table1[[#This Row],[Category and Sub-Category]]))</f>
        <v>electronic music</v>
      </c>
      <c r="S2209" s="13">
        <f>(((Table1[[#This Row],[launched_at]]/60)/60)/24)+DATE(1970,1,1)</f>
        <v>41564.194131944445</v>
      </c>
      <c r="T2209" s="13">
        <f>(((Table1[[#This Row],[deadline]]/60)/60)/24)+DATE(1970,1,1)</f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Table1[[#This Row],[pledged]]/Table1[[#This Row],[goal]]</f>
        <v>1.016</v>
      </c>
      <c r="P2210" s="8">
        <f>IFERROR(Table1[[#This Row],[pledged]]/Table1[[#This Row],[backers_count]],0)</f>
        <v>42.333333333333336</v>
      </c>
      <c r="Q2210" t="str">
        <f>LEFT(Table1[[#This Row],[Category and Sub-Category]],FIND("/",Table1[[#This Row],[Category and Sub-Category]])-1)</f>
        <v>music</v>
      </c>
      <c r="R2210" t="str">
        <f>RIGHT(Table1[[#This Row],[Category and Sub-Category]],LEN(Table1[[#This Row],[Category and Sub-Category]])-FIND("/",Table1[[#This Row],[Category and Sub-Category]]))</f>
        <v>electronic music</v>
      </c>
      <c r="S2210" s="13">
        <f>(((Table1[[#This Row],[launched_at]]/60)/60)/24)+DATE(1970,1,1)</f>
        <v>40946.882245370369</v>
      </c>
      <c r="T2210" s="13">
        <f>(((Table1[[#This Row],[deadline]]/60)/60)/24)+DATE(1970,1,1)</f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Table1[[#This Row],[pledged]]/Table1[[#This Row],[goal]]</f>
        <v>1.508</v>
      </c>
      <c r="P2211" s="8">
        <f>IFERROR(Table1[[#This Row],[pledged]]/Table1[[#This Row],[backers_count]],0)</f>
        <v>50.266666666666666</v>
      </c>
      <c r="Q2211" t="str">
        <f>LEFT(Table1[[#This Row],[Category and Sub-Category]],FIND("/",Table1[[#This Row],[Category and Sub-Category]])-1)</f>
        <v>music</v>
      </c>
      <c r="R2211" t="str">
        <f>RIGHT(Table1[[#This Row],[Category and Sub-Category]],LEN(Table1[[#This Row],[Category and Sub-Category]])-FIND("/",Table1[[#This Row],[Category and Sub-Category]]))</f>
        <v>electronic music</v>
      </c>
      <c r="S2211" s="13">
        <f>(((Table1[[#This Row],[launched_at]]/60)/60)/24)+DATE(1970,1,1)</f>
        <v>41732.479675925926</v>
      </c>
      <c r="T2211" s="13">
        <f>(((Table1[[#This Row],[deadline]]/60)/60)/24)+DATE(1970,1,1)</f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Table1[[#This Row],[pledged]]/Table1[[#This Row],[goal]]</f>
        <v>1.11425</v>
      </c>
      <c r="P2212" s="8">
        <f>IFERROR(Table1[[#This Row],[pledged]]/Table1[[#This Row],[backers_count]],0)</f>
        <v>61.902777777777779</v>
      </c>
      <c r="Q2212" t="str">
        <f>LEFT(Table1[[#This Row],[Category and Sub-Category]],FIND("/",Table1[[#This Row],[Category and Sub-Category]])-1)</f>
        <v>music</v>
      </c>
      <c r="R2212" t="str">
        <f>RIGHT(Table1[[#This Row],[Category and Sub-Category]],LEN(Table1[[#This Row],[Category and Sub-Category]])-FIND("/",Table1[[#This Row],[Category and Sub-Category]]))</f>
        <v>electronic music</v>
      </c>
      <c r="S2212" s="13">
        <f>(((Table1[[#This Row],[launched_at]]/60)/60)/24)+DATE(1970,1,1)</f>
        <v>40956.066087962965</v>
      </c>
      <c r="T2212" s="13">
        <f>(((Table1[[#This Row],[deadline]]/60)/60)/24)+DATE(1970,1,1)</f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Table1[[#This Row],[pledged]]/Table1[[#This Row],[goal]]</f>
        <v>1.956</v>
      </c>
      <c r="P2213" s="8">
        <f>IFERROR(Table1[[#This Row],[pledged]]/Table1[[#This Row],[backers_count]],0)</f>
        <v>40.75</v>
      </c>
      <c r="Q2213" t="str">
        <f>LEFT(Table1[[#This Row],[Category and Sub-Category]],FIND("/",Table1[[#This Row],[Category and Sub-Category]])-1)</f>
        <v>music</v>
      </c>
      <c r="R2213" t="str">
        <f>RIGHT(Table1[[#This Row],[Category and Sub-Category]],LEN(Table1[[#This Row],[Category and Sub-Category]])-FIND("/",Table1[[#This Row],[Category and Sub-Category]]))</f>
        <v>electronic music</v>
      </c>
      <c r="S2213" s="13">
        <f>(((Table1[[#This Row],[launched_at]]/60)/60)/24)+DATE(1970,1,1)</f>
        <v>41716.785011574073</v>
      </c>
      <c r="T2213" s="13">
        <f>(((Table1[[#This Row],[deadline]]/60)/60)/24)+DATE(1970,1,1)</f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Table1[[#This Row],[pledged]]/Table1[[#This Row],[goal]]</f>
        <v>1.1438333333333333</v>
      </c>
      <c r="P2214" s="8">
        <f>IFERROR(Table1[[#This Row],[pledged]]/Table1[[#This Row],[backers_count]],0)</f>
        <v>55.796747967479675</v>
      </c>
      <c r="Q2214" t="str">
        <f>LEFT(Table1[[#This Row],[Category and Sub-Category]],FIND("/",Table1[[#This Row],[Category and Sub-Category]])-1)</f>
        <v>music</v>
      </c>
      <c r="R2214" t="str">
        <f>RIGHT(Table1[[#This Row],[Category and Sub-Category]],LEN(Table1[[#This Row],[Category and Sub-Category]])-FIND("/",Table1[[#This Row],[Category and Sub-Category]]))</f>
        <v>electronic music</v>
      </c>
      <c r="S2214" s="13">
        <f>(((Table1[[#This Row],[launched_at]]/60)/60)/24)+DATE(1970,1,1)</f>
        <v>41548.747418981482</v>
      </c>
      <c r="T2214" s="13">
        <f>(((Table1[[#This Row],[deadline]]/60)/60)/24)+DATE(1970,1,1)</f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Table1[[#This Row],[pledged]]/Table1[[#This Row],[goal]]</f>
        <v>2</v>
      </c>
      <c r="P2215" s="8">
        <f>IFERROR(Table1[[#This Row],[pledged]]/Table1[[#This Row],[backers_count]],0)</f>
        <v>10</v>
      </c>
      <c r="Q2215" t="str">
        <f>LEFT(Table1[[#This Row],[Category and Sub-Category]],FIND("/",Table1[[#This Row],[Category and Sub-Category]])-1)</f>
        <v>music</v>
      </c>
      <c r="R2215" t="str">
        <f>RIGHT(Table1[[#This Row],[Category and Sub-Category]],LEN(Table1[[#This Row],[Category and Sub-Category]])-FIND("/",Table1[[#This Row],[Category and Sub-Category]]))</f>
        <v>electronic music</v>
      </c>
      <c r="S2215" s="13">
        <f>(((Table1[[#This Row],[launched_at]]/60)/60)/24)+DATE(1970,1,1)</f>
        <v>42109.826145833329</v>
      </c>
      <c r="T2215" s="13">
        <f>(((Table1[[#This Row],[deadline]]/60)/60)/24)+DATE(1970,1,1)</f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Table1[[#This Row],[pledged]]/Table1[[#This Row],[goal]]</f>
        <v>2.9250166666666666</v>
      </c>
      <c r="P2216" s="8">
        <f>IFERROR(Table1[[#This Row],[pledged]]/Table1[[#This Row],[backers_count]],0)</f>
        <v>73.125416666666666</v>
      </c>
      <c r="Q2216" t="str">
        <f>LEFT(Table1[[#This Row],[Category and Sub-Category]],FIND("/",Table1[[#This Row],[Category and Sub-Category]])-1)</f>
        <v>music</v>
      </c>
      <c r="R2216" t="str">
        <f>RIGHT(Table1[[#This Row],[Category and Sub-Category]],LEN(Table1[[#This Row],[Category and Sub-Category]])-FIND("/",Table1[[#This Row],[Category and Sub-Category]]))</f>
        <v>electronic music</v>
      </c>
      <c r="S2216" s="13">
        <f>(((Table1[[#This Row],[launched_at]]/60)/60)/24)+DATE(1970,1,1)</f>
        <v>41646.792222222226</v>
      </c>
      <c r="T2216" s="13">
        <f>(((Table1[[#This Row],[deadline]]/60)/60)/24)+DATE(1970,1,1)</f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Table1[[#This Row],[pledged]]/Table1[[#This Row],[goal]]</f>
        <v>1.5636363636363637</v>
      </c>
      <c r="P2217" s="8">
        <f>IFERROR(Table1[[#This Row],[pledged]]/Table1[[#This Row],[backers_count]],0)</f>
        <v>26.060606060606062</v>
      </c>
      <c r="Q2217" t="str">
        <f>LEFT(Table1[[#This Row],[Category and Sub-Category]],FIND("/",Table1[[#This Row],[Category and Sub-Category]])-1)</f>
        <v>music</v>
      </c>
      <c r="R2217" t="str">
        <f>RIGHT(Table1[[#This Row],[Category and Sub-Category]],LEN(Table1[[#This Row],[Category and Sub-Category]])-FIND("/",Table1[[#This Row],[Category and Sub-Category]]))</f>
        <v>electronic music</v>
      </c>
      <c r="S2217" s="13">
        <f>(((Table1[[#This Row],[launched_at]]/60)/60)/24)+DATE(1970,1,1)</f>
        <v>40958.717268518521</v>
      </c>
      <c r="T2217" s="13">
        <f>(((Table1[[#This Row],[deadline]]/60)/60)/24)+DATE(1970,1,1)</f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Table1[[#This Row],[pledged]]/Table1[[#This Row],[goal]]</f>
        <v>1.0566666666666666</v>
      </c>
      <c r="P2218" s="8">
        <f>IFERROR(Table1[[#This Row],[pledged]]/Table1[[#This Row],[backers_count]],0)</f>
        <v>22.642857142857142</v>
      </c>
      <c r="Q2218" t="str">
        <f>LEFT(Table1[[#This Row],[Category and Sub-Category]],FIND("/",Table1[[#This Row],[Category and Sub-Category]])-1)</f>
        <v>music</v>
      </c>
      <c r="R2218" t="str">
        <f>RIGHT(Table1[[#This Row],[Category and Sub-Category]],LEN(Table1[[#This Row],[Category and Sub-Category]])-FIND("/",Table1[[#This Row],[Category and Sub-Category]]))</f>
        <v>electronic music</v>
      </c>
      <c r="S2218" s="13">
        <f>(((Table1[[#This Row],[launched_at]]/60)/60)/24)+DATE(1970,1,1)</f>
        <v>42194.751678240747</v>
      </c>
      <c r="T2218" s="13">
        <f>(((Table1[[#This Row],[deadline]]/60)/60)/24)+DATE(1970,1,1)</f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Table1[[#This Row],[pledged]]/Table1[[#This Row],[goal]]</f>
        <v>1.0119047619047619</v>
      </c>
      <c r="P2219" s="8">
        <f>IFERROR(Table1[[#This Row],[pledged]]/Table1[[#This Row],[backers_count]],0)</f>
        <v>47.222222222222221</v>
      </c>
      <c r="Q2219" t="str">
        <f>LEFT(Table1[[#This Row],[Category and Sub-Category]],FIND("/",Table1[[#This Row],[Category and Sub-Category]])-1)</f>
        <v>music</v>
      </c>
      <c r="R2219" t="str">
        <f>RIGHT(Table1[[#This Row],[Category and Sub-Category]],LEN(Table1[[#This Row],[Category and Sub-Category]])-FIND("/",Table1[[#This Row],[Category and Sub-Category]]))</f>
        <v>electronic music</v>
      </c>
      <c r="S2219" s="13">
        <f>(((Table1[[#This Row],[launched_at]]/60)/60)/24)+DATE(1970,1,1)</f>
        <v>42299.776770833334</v>
      </c>
      <c r="T2219" s="13">
        <f>(((Table1[[#This Row],[deadline]]/60)/60)/24)+DATE(1970,1,1)</f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Table1[[#This Row],[pledged]]/Table1[[#This Row],[goal]]</f>
        <v>1.2283299999999999</v>
      </c>
      <c r="P2220" s="8">
        <f>IFERROR(Table1[[#This Row],[pledged]]/Table1[[#This Row],[backers_count]],0)</f>
        <v>32.324473684210524</v>
      </c>
      <c r="Q2220" t="str">
        <f>LEFT(Table1[[#This Row],[Category and Sub-Category]],FIND("/",Table1[[#This Row],[Category and Sub-Category]])-1)</f>
        <v>music</v>
      </c>
      <c r="R2220" t="str">
        <f>RIGHT(Table1[[#This Row],[Category and Sub-Category]],LEN(Table1[[#This Row],[Category and Sub-Category]])-FIND("/",Table1[[#This Row],[Category and Sub-Category]]))</f>
        <v>electronic music</v>
      </c>
      <c r="S2220" s="13">
        <f>(((Table1[[#This Row],[launched_at]]/60)/60)/24)+DATE(1970,1,1)</f>
        <v>41127.812303240738</v>
      </c>
      <c r="T2220" s="13">
        <f>(((Table1[[#This Row],[deadline]]/60)/60)/24)+DATE(1970,1,1)</f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Table1[[#This Row],[pledged]]/Table1[[#This Row],[goal]]</f>
        <v>1.0149999999999999</v>
      </c>
      <c r="P2221" s="8">
        <f>IFERROR(Table1[[#This Row],[pledged]]/Table1[[#This Row],[backers_count]],0)</f>
        <v>53.421052631578945</v>
      </c>
      <c r="Q2221" t="str">
        <f>LEFT(Table1[[#This Row],[Category and Sub-Category]],FIND("/",Table1[[#This Row],[Category and Sub-Category]])-1)</f>
        <v>music</v>
      </c>
      <c r="R2221" t="str">
        <f>RIGHT(Table1[[#This Row],[Category and Sub-Category]],LEN(Table1[[#This Row],[Category and Sub-Category]])-FIND("/",Table1[[#This Row],[Category and Sub-Category]]))</f>
        <v>electronic music</v>
      </c>
      <c r="S2221" s="13">
        <f>(((Table1[[#This Row],[launched_at]]/60)/60)/24)+DATE(1970,1,1)</f>
        <v>42205.718888888892</v>
      </c>
      <c r="T2221" s="13">
        <f>(((Table1[[#This Row],[deadline]]/60)/60)/24)+DATE(1970,1,1)</f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Table1[[#This Row],[pledged]]/Table1[[#This Row],[goal]]</f>
        <v>1.0114285714285713</v>
      </c>
      <c r="P2222" s="8">
        <f>IFERROR(Table1[[#This Row],[pledged]]/Table1[[#This Row],[backers_count]],0)</f>
        <v>51.304347826086953</v>
      </c>
      <c r="Q2222" t="str">
        <f>LEFT(Table1[[#This Row],[Category and Sub-Category]],FIND("/",Table1[[#This Row],[Category and Sub-Category]])-1)</f>
        <v>music</v>
      </c>
      <c r="R2222" t="str">
        <f>RIGHT(Table1[[#This Row],[Category and Sub-Category]],LEN(Table1[[#This Row],[Category and Sub-Category]])-FIND("/",Table1[[#This Row],[Category and Sub-Category]]))</f>
        <v>electronic music</v>
      </c>
      <c r="S2222" s="13">
        <f>(((Table1[[#This Row],[launched_at]]/60)/60)/24)+DATE(1970,1,1)</f>
        <v>41452.060601851852</v>
      </c>
      <c r="T2222" s="13">
        <f>(((Table1[[#This Row],[deadline]]/60)/60)/24)+DATE(1970,1,1)</f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Table1[[#This Row],[pledged]]/Table1[[#This Row],[goal]]</f>
        <v>1.0811999999999999</v>
      </c>
      <c r="P2223" s="8">
        <f>IFERROR(Table1[[#This Row],[pledged]]/Table1[[#This Row],[backers_count]],0)</f>
        <v>37.197247706422019</v>
      </c>
      <c r="Q2223" t="str">
        <f>LEFT(Table1[[#This Row],[Category and Sub-Category]],FIND("/",Table1[[#This Row],[Category and Sub-Category]])-1)</f>
        <v>games</v>
      </c>
      <c r="R2223" t="str">
        <f>RIGHT(Table1[[#This Row],[Category and Sub-Category]],LEN(Table1[[#This Row],[Category and Sub-Category]])-FIND("/",Table1[[#This Row],[Category and Sub-Category]]))</f>
        <v>tabletop games</v>
      </c>
      <c r="S2223" s="13">
        <f>(((Table1[[#This Row],[launched_at]]/60)/60)/24)+DATE(1970,1,1)</f>
        <v>42452.666770833333</v>
      </c>
      <c r="T2223" s="13">
        <f>(((Table1[[#This Row],[deadline]]/60)/60)/24)+DATE(1970,1,1)</f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Table1[[#This Row],[pledged]]/Table1[[#This Row],[goal]]</f>
        <v>1.6259999999999999</v>
      </c>
      <c r="P2224" s="8">
        <f>IFERROR(Table1[[#This Row],[pledged]]/Table1[[#This Row],[backers_count]],0)</f>
        <v>27.1</v>
      </c>
      <c r="Q2224" t="str">
        <f>LEFT(Table1[[#This Row],[Category and Sub-Category]],FIND("/",Table1[[#This Row],[Category and Sub-Category]])-1)</f>
        <v>games</v>
      </c>
      <c r="R2224" t="str">
        <f>RIGHT(Table1[[#This Row],[Category and Sub-Category]],LEN(Table1[[#This Row],[Category and Sub-Category]])-FIND("/",Table1[[#This Row],[Category and Sub-Category]]))</f>
        <v>tabletop games</v>
      </c>
      <c r="S2224" s="13">
        <f>(((Table1[[#This Row],[launched_at]]/60)/60)/24)+DATE(1970,1,1)</f>
        <v>40906.787581018521</v>
      </c>
      <c r="T2224" s="13">
        <f>(((Table1[[#This Row],[deadline]]/60)/60)/24)+DATE(1970,1,1)</f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Table1[[#This Row],[pledged]]/Table1[[#This Row],[goal]]</f>
        <v>1.0580000000000001</v>
      </c>
      <c r="P2225" s="8">
        <f>IFERROR(Table1[[#This Row],[pledged]]/Table1[[#This Row],[backers_count]],0)</f>
        <v>206.31</v>
      </c>
      <c r="Q2225" t="str">
        <f>LEFT(Table1[[#This Row],[Category and Sub-Category]],FIND("/",Table1[[#This Row],[Category and Sub-Category]])-1)</f>
        <v>games</v>
      </c>
      <c r="R2225" t="str">
        <f>RIGHT(Table1[[#This Row],[Category and Sub-Category]],LEN(Table1[[#This Row],[Category and Sub-Category]])-FIND("/",Table1[[#This Row],[Category and Sub-Category]]))</f>
        <v>tabletop games</v>
      </c>
      <c r="S2225" s="13">
        <f>(((Table1[[#This Row],[launched_at]]/60)/60)/24)+DATE(1970,1,1)</f>
        <v>42152.640833333338</v>
      </c>
      <c r="T2225" s="13">
        <f>(((Table1[[#This Row],[deadline]]/60)/60)/24)+DATE(1970,1,1)</f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Table1[[#This Row],[pledged]]/Table1[[#This Row],[goal]]</f>
        <v>2.4315000000000002</v>
      </c>
      <c r="P2226" s="8">
        <f>IFERROR(Table1[[#This Row],[pledged]]/Table1[[#This Row],[backers_count]],0)</f>
        <v>82.145270270270274</v>
      </c>
      <c r="Q2226" t="str">
        <f>LEFT(Table1[[#This Row],[Category and Sub-Category]],FIND("/",Table1[[#This Row],[Category and Sub-Category]])-1)</f>
        <v>games</v>
      </c>
      <c r="R2226" t="str">
        <f>RIGHT(Table1[[#This Row],[Category and Sub-Category]],LEN(Table1[[#This Row],[Category and Sub-Category]])-FIND("/",Table1[[#This Row],[Category and Sub-Category]]))</f>
        <v>tabletop games</v>
      </c>
      <c r="S2226" s="13">
        <f>(((Table1[[#This Row],[launched_at]]/60)/60)/24)+DATE(1970,1,1)</f>
        <v>42644.667534722219</v>
      </c>
      <c r="T2226" s="13">
        <f>(((Table1[[#This Row],[deadline]]/60)/60)/24)+DATE(1970,1,1)</f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Table1[[#This Row],[pledged]]/Table1[[#This Row],[goal]]</f>
        <v>9.4483338095238096</v>
      </c>
      <c r="P2227" s="8">
        <f>IFERROR(Table1[[#This Row],[pledged]]/Table1[[#This Row],[backers_count]],0)</f>
        <v>164.79651993355483</v>
      </c>
      <c r="Q2227" t="str">
        <f>LEFT(Table1[[#This Row],[Category and Sub-Category]],FIND("/",Table1[[#This Row],[Category and Sub-Category]])-1)</f>
        <v>games</v>
      </c>
      <c r="R2227" t="str">
        <f>RIGHT(Table1[[#This Row],[Category and Sub-Category]],LEN(Table1[[#This Row],[Category and Sub-Category]])-FIND("/",Table1[[#This Row],[Category and Sub-Category]]))</f>
        <v>tabletop games</v>
      </c>
      <c r="S2227" s="13">
        <f>(((Table1[[#This Row],[launched_at]]/60)/60)/24)+DATE(1970,1,1)</f>
        <v>41873.79184027778</v>
      </c>
      <c r="T2227" s="13">
        <f>(((Table1[[#This Row],[deadline]]/60)/60)/24)+DATE(1970,1,1)</f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Table1[[#This Row],[pledged]]/Table1[[#This Row],[goal]]</f>
        <v>1.0846283333333333</v>
      </c>
      <c r="P2228" s="8">
        <f>IFERROR(Table1[[#This Row],[pledged]]/Table1[[#This Row],[backers_count]],0)</f>
        <v>60.820280373831778</v>
      </c>
      <c r="Q2228" t="str">
        <f>LEFT(Table1[[#This Row],[Category and Sub-Category]],FIND("/",Table1[[#This Row],[Category and Sub-Category]])-1)</f>
        <v>games</v>
      </c>
      <c r="R2228" t="str">
        <f>RIGHT(Table1[[#This Row],[Category and Sub-Category]],LEN(Table1[[#This Row],[Category and Sub-Category]])-FIND("/",Table1[[#This Row],[Category and Sub-Category]]))</f>
        <v>tabletop games</v>
      </c>
      <c r="S2228" s="13">
        <f>(((Table1[[#This Row],[launched_at]]/60)/60)/24)+DATE(1970,1,1)</f>
        <v>42381.79886574074</v>
      </c>
      <c r="T2228" s="13">
        <f>(((Table1[[#This Row],[deadline]]/60)/60)/24)+DATE(1970,1,1)</f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Table1[[#This Row],[pledged]]/Table1[[#This Row],[goal]]</f>
        <v>1.5737692307692308</v>
      </c>
      <c r="P2229" s="8">
        <f>IFERROR(Table1[[#This Row],[pledged]]/Table1[[#This Row],[backers_count]],0)</f>
        <v>67.970099667774093</v>
      </c>
      <c r="Q2229" t="str">
        <f>LEFT(Table1[[#This Row],[Category and Sub-Category]],FIND("/",Table1[[#This Row],[Category and Sub-Category]])-1)</f>
        <v>games</v>
      </c>
      <c r="R2229" t="str">
        <f>RIGHT(Table1[[#This Row],[Category and Sub-Category]],LEN(Table1[[#This Row],[Category and Sub-Category]])-FIND("/",Table1[[#This Row],[Category and Sub-Category]]))</f>
        <v>tabletop games</v>
      </c>
      <c r="S2229" s="13">
        <f>(((Table1[[#This Row],[launched_at]]/60)/60)/24)+DATE(1970,1,1)</f>
        <v>41561.807349537034</v>
      </c>
      <c r="T2229" s="13">
        <f>(((Table1[[#This Row],[deadline]]/60)/60)/24)+DATE(1970,1,1)</f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Table1[[#This Row],[pledged]]/Table1[[#This Row],[goal]]</f>
        <v>11.744899999999999</v>
      </c>
      <c r="P2230" s="8">
        <f>IFERROR(Table1[[#This Row],[pledged]]/Table1[[#This Row],[backers_count]],0)</f>
        <v>81.561805555555551</v>
      </c>
      <c r="Q2230" t="str">
        <f>LEFT(Table1[[#This Row],[Category and Sub-Category]],FIND("/",Table1[[#This Row],[Category and Sub-Category]])-1)</f>
        <v>games</v>
      </c>
      <c r="R2230" t="str">
        <f>RIGHT(Table1[[#This Row],[Category and Sub-Category]],LEN(Table1[[#This Row],[Category and Sub-Category]])-FIND("/",Table1[[#This Row],[Category and Sub-Category]]))</f>
        <v>tabletop games</v>
      </c>
      <c r="S2230" s="13">
        <f>(((Table1[[#This Row],[launched_at]]/60)/60)/24)+DATE(1970,1,1)</f>
        <v>42202.278194444443</v>
      </c>
      <c r="T2230" s="13">
        <f>(((Table1[[#This Row],[deadline]]/60)/60)/24)+DATE(1970,1,1)</f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Table1[[#This Row],[pledged]]/Table1[[#This Row],[goal]]</f>
        <v>1.7104755366949576</v>
      </c>
      <c r="P2231" s="8">
        <f>IFERROR(Table1[[#This Row],[pledged]]/Table1[[#This Row],[backers_count]],0)</f>
        <v>25.42547309833024</v>
      </c>
      <c r="Q2231" t="str">
        <f>LEFT(Table1[[#This Row],[Category and Sub-Category]],FIND("/",Table1[[#This Row],[Category and Sub-Category]])-1)</f>
        <v>games</v>
      </c>
      <c r="R2231" t="str">
        <f>RIGHT(Table1[[#This Row],[Category and Sub-Category]],LEN(Table1[[#This Row],[Category and Sub-Category]])-FIND("/",Table1[[#This Row],[Category and Sub-Category]]))</f>
        <v>tabletop games</v>
      </c>
      <c r="S2231" s="13">
        <f>(((Table1[[#This Row],[launched_at]]/60)/60)/24)+DATE(1970,1,1)</f>
        <v>41484.664247685185</v>
      </c>
      <c r="T2231" s="13">
        <f>(((Table1[[#This Row],[deadline]]/60)/60)/24)+DATE(1970,1,1)</f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Table1[[#This Row],[pledged]]/Table1[[#This Row],[goal]]</f>
        <v>1.2595294117647058</v>
      </c>
      <c r="P2232" s="8">
        <f>IFERROR(Table1[[#This Row],[pledged]]/Table1[[#This Row],[backers_count]],0)</f>
        <v>21.497991967871485</v>
      </c>
      <c r="Q2232" t="str">
        <f>LEFT(Table1[[#This Row],[Category and Sub-Category]],FIND("/",Table1[[#This Row],[Category and Sub-Category]])-1)</f>
        <v>games</v>
      </c>
      <c r="R2232" t="str">
        <f>RIGHT(Table1[[#This Row],[Category and Sub-Category]],LEN(Table1[[#This Row],[Category and Sub-Category]])-FIND("/",Table1[[#This Row],[Category and Sub-Category]]))</f>
        <v>tabletop games</v>
      </c>
      <c r="S2232" s="13">
        <f>(((Table1[[#This Row],[launched_at]]/60)/60)/24)+DATE(1970,1,1)</f>
        <v>41724.881099537037</v>
      </c>
      <c r="T2232" s="13">
        <f>(((Table1[[#This Row],[deadline]]/60)/60)/24)+DATE(1970,1,1)</f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Table1[[#This Row],[pledged]]/Table1[[#This Row],[goal]]</f>
        <v>12.121296000000001</v>
      </c>
      <c r="P2233" s="8">
        <f>IFERROR(Table1[[#This Row],[pledged]]/Table1[[#This Row],[backers_count]],0)</f>
        <v>27.226630727762803</v>
      </c>
      <c r="Q2233" t="str">
        <f>LEFT(Table1[[#This Row],[Category and Sub-Category]],FIND("/",Table1[[#This Row],[Category and Sub-Category]])-1)</f>
        <v>games</v>
      </c>
      <c r="R2233" t="str">
        <f>RIGHT(Table1[[#This Row],[Category and Sub-Category]],LEN(Table1[[#This Row],[Category and Sub-Category]])-FIND("/",Table1[[#This Row],[Category and Sub-Category]]))</f>
        <v>tabletop games</v>
      </c>
      <c r="S2233" s="13">
        <f>(((Table1[[#This Row],[launched_at]]/60)/60)/24)+DATE(1970,1,1)</f>
        <v>41423.910891203705</v>
      </c>
      <c r="T2233" s="13">
        <f>(((Table1[[#This Row],[deadline]]/60)/60)/24)+DATE(1970,1,1)</f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Table1[[#This Row],[pledged]]/Table1[[#This Row],[goal]]</f>
        <v>4.9580000000000002</v>
      </c>
      <c r="P2234" s="8">
        <f>IFERROR(Table1[[#This Row],[pledged]]/Table1[[#This Row],[backers_count]],0)</f>
        <v>25.091093117408906</v>
      </c>
      <c r="Q2234" t="str">
        <f>LEFT(Table1[[#This Row],[Category and Sub-Category]],FIND("/",Table1[[#This Row],[Category and Sub-Category]])-1)</f>
        <v>games</v>
      </c>
      <c r="R2234" t="str">
        <f>RIGHT(Table1[[#This Row],[Category and Sub-Category]],LEN(Table1[[#This Row],[Category and Sub-Category]])-FIND("/",Table1[[#This Row],[Category and Sub-Category]]))</f>
        <v>tabletop games</v>
      </c>
      <c r="S2234" s="13">
        <f>(((Table1[[#This Row],[launched_at]]/60)/60)/24)+DATE(1970,1,1)</f>
        <v>41806.794074074074</v>
      </c>
      <c r="T2234" s="13">
        <f>(((Table1[[#This Row],[deadline]]/60)/60)/24)+DATE(1970,1,1)</f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Table1[[#This Row],[pledged]]/Table1[[#This Row],[goal]]</f>
        <v>3.3203999999999998</v>
      </c>
      <c r="P2235" s="8">
        <f>IFERROR(Table1[[#This Row],[pledged]]/Table1[[#This Row],[backers_count]],0)</f>
        <v>21.230179028132991</v>
      </c>
      <c r="Q2235" t="str">
        <f>LEFT(Table1[[#This Row],[Category and Sub-Category]],FIND("/",Table1[[#This Row],[Category and Sub-Category]])-1)</f>
        <v>games</v>
      </c>
      <c r="R2235" t="str">
        <f>RIGHT(Table1[[#This Row],[Category and Sub-Category]],LEN(Table1[[#This Row],[Category and Sub-Category]])-FIND("/",Table1[[#This Row],[Category and Sub-Category]]))</f>
        <v>tabletop games</v>
      </c>
      <c r="S2235" s="13">
        <f>(((Table1[[#This Row],[launched_at]]/60)/60)/24)+DATE(1970,1,1)</f>
        <v>42331.378923611104</v>
      </c>
      <c r="T2235" s="13">
        <f>(((Table1[[#This Row],[deadline]]/60)/60)/24)+DATE(1970,1,1)</f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Table1[[#This Row],[pledged]]/Table1[[#This Row],[goal]]</f>
        <v>11.65</v>
      </c>
      <c r="P2236" s="8">
        <f>IFERROR(Table1[[#This Row],[pledged]]/Table1[[#This Row],[backers_count]],0)</f>
        <v>41.607142857142854</v>
      </c>
      <c r="Q2236" t="str">
        <f>LEFT(Table1[[#This Row],[Category and Sub-Category]],FIND("/",Table1[[#This Row],[Category and Sub-Category]])-1)</f>
        <v>games</v>
      </c>
      <c r="R2236" t="str">
        <f>RIGHT(Table1[[#This Row],[Category and Sub-Category]],LEN(Table1[[#This Row],[Category and Sub-Category]])-FIND("/",Table1[[#This Row],[Category and Sub-Category]]))</f>
        <v>tabletop games</v>
      </c>
      <c r="S2236" s="13">
        <f>(((Table1[[#This Row],[launched_at]]/60)/60)/24)+DATE(1970,1,1)</f>
        <v>42710.824618055558</v>
      </c>
      <c r="T2236" s="13">
        <f>(((Table1[[#This Row],[deadline]]/60)/60)/24)+DATE(1970,1,1)</f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Table1[[#This Row],[pledged]]/Table1[[#This Row],[goal]]</f>
        <v>1.5331538461538461</v>
      </c>
      <c r="P2237" s="8">
        <f>IFERROR(Table1[[#This Row],[pledged]]/Table1[[#This Row],[backers_count]],0)</f>
        <v>135.58503401360545</v>
      </c>
      <c r="Q2237" t="str">
        <f>LEFT(Table1[[#This Row],[Category and Sub-Category]],FIND("/",Table1[[#This Row],[Category and Sub-Category]])-1)</f>
        <v>games</v>
      </c>
      <c r="R2237" t="str">
        <f>RIGHT(Table1[[#This Row],[Category and Sub-Category]],LEN(Table1[[#This Row],[Category and Sub-Category]])-FIND("/",Table1[[#This Row],[Category and Sub-Category]]))</f>
        <v>tabletop games</v>
      </c>
      <c r="S2237" s="13">
        <f>(((Table1[[#This Row],[launched_at]]/60)/60)/24)+DATE(1970,1,1)</f>
        <v>42062.022118055553</v>
      </c>
      <c r="T2237" s="13">
        <f>(((Table1[[#This Row],[deadline]]/60)/60)/24)+DATE(1970,1,1)</f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Table1[[#This Row],[pledged]]/Table1[[#This Row],[goal]]</f>
        <v>5.3710714285714287</v>
      </c>
      <c r="P2238" s="8">
        <f>IFERROR(Table1[[#This Row],[pledged]]/Table1[[#This Row],[backers_count]],0)</f>
        <v>22.116176470588236</v>
      </c>
      <c r="Q2238" t="str">
        <f>LEFT(Table1[[#This Row],[Category and Sub-Category]],FIND("/",Table1[[#This Row],[Category and Sub-Category]])-1)</f>
        <v>games</v>
      </c>
      <c r="R2238" t="str">
        <f>RIGHT(Table1[[#This Row],[Category and Sub-Category]],LEN(Table1[[#This Row],[Category and Sub-Category]])-FIND("/",Table1[[#This Row],[Category and Sub-Category]]))</f>
        <v>tabletop games</v>
      </c>
      <c r="S2238" s="13">
        <f>(((Table1[[#This Row],[launched_at]]/60)/60)/24)+DATE(1970,1,1)</f>
        <v>42371.617164351846</v>
      </c>
      <c r="T2238" s="13">
        <f>(((Table1[[#This Row],[deadline]]/60)/60)/24)+DATE(1970,1,1)</f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Table1[[#This Row],[pledged]]/Table1[[#This Row],[goal]]</f>
        <v>3.5292777777777777</v>
      </c>
      <c r="P2239" s="8">
        <f>IFERROR(Table1[[#This Row],[pledged]]/Table1[[#This Row],[backers_count]],0)</f>
        <v>64.625635808748726</v>
      </c>
      <c r="Q2239" t="str">
        <f>LEFT(Table1[[#This Row],[Category and Sub-Category]],FIND("/",Table1[[#This Row],[Category and Sub-Category]])-1)</f>
        <v>games</v>
      </c>
      <c r="R2239" t="str">
        <f>RIGHT(Table1[[#This Row],[Category and Sub-Category]],LEN(Table1[[#This Row],[Category and Sub-Category]])-FIND("/",Table1[[#This Row],[Category and Sub-Category]]))</f>
        <v>tabletop games</v>
      </c>
      <c r="S2239" s="13">
        <f>(((Table1[[#This Row],[launched_at]]/60)/60)/24)+DATE(1970,1,1)</f>
        <v>41915.003275462965</v>
      </c>
      <c r="T2239" s="13">
        <f>(((Table1[[#This Row],[deadline]]/60)/60)/24)+DATE(1970,1,1)</f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Table1[[#This Row],[pledged]]/Table1[[#This Row],[goal]]</f>
        <v>1.3740000000000001</v>
      </c>
      <c r="P2240" s="8">
        <f>IFERROR(Table1[[#This Row],[pledged]]/Table1[[#This Row],[backers_count]],0)</f>
        <v>69.569620253164558</v>
      </c>
      <c r="Q2240" t="str">
        <f>LEFT(Table1[[#This Row],[Category and Sub-Category]],FIND("/",Table1[[#This Row],[Category and Sub-Category]])-1)</f>
        <v>games</v>
      </c>
      <c r="R2240" t="str">
        <f>RIGHT(Table1[[#This Row],[Category and Sub-Category]],LEN(Table1[[#This Row],[Category and Sub-Category]])-FIND("/",Table1[[#This Row],[Category and Sub-Category]]))</f>
        <v>tabletop games</v>
      </c>
      <c r="S2240" s="13">
        <f>(((Table1[[#This Row],[launched_at]]/60)/60)/24)+DATE(1970,1,1)</f>
        <v>42774.621712962966</v>
      </c>
      <c r="T2240" s="13">
        <f>(((Table1[[#This Row],[deadline]]/60)/60)/24)+DATE(1970,1,1)</f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Table1[[#This Row],[pledged]]/Table1[[#This Row],[goal]]</f>
        <v>1.2802667999999999</v>
      </c>
      <c r="P2241" s="8">
        <f>IFERROR(Table1[[#This Row],[pledged]]/Table1[[#This Row],[backers_count]],0)</f>
        <v>75.133028169014082</v>
      </c>
      <c r="Q2241" t="str">
        <f>LEFT(Table1[[#This Row],[Category and Sub-Category]],FIND("/",Table1[[#This Row],[Category and Sub-Category]])-1)</f>
        <v>games</v>
      </c>
      <c r="R2241" t="str">
        <f>RIGHT(Table1[[#This Row],[Category and Sub-Category]],LEN(Table1[[#This Row],[Category and Sub-Category]])-FIND("/",Table1[[#This Row],[Category and Sub-Category]]))</f>
        <v>tabletop games</v>
      </c>
      <c r="S2241" s="13">
        <f>(((Table1[[#This Row],[launched_at]]/60)/60)/24)+DATE(1970,1,1)</f>
        <v>41572.958495370374</v>
      </c>
      <c r="T2241" s="13">
        <f>(((Table1[[#This Row],[deadline]]/60)/60)/24)+DATE(1970,1,1)</f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Table1[[#This Row],[pledged]]/Table1[[#This Row],[goal]]</f>
        <v>2.7067999999999999</v>
      </c>
      <c r="P2242" s="8">
        <f>IFERROR(Table1[[#This Row],[pledged]]/Table1[[#This Row],[backers_count]],0)</f>
        <v>140.97916666666666</v>
      </c>
      <c r="Q2242" t="str">
        <f>LEFT(Table1[[#This Row],[Category and Sub-Category]],FIND("/",Table1[[#This Row],[Category and Sub-Category]])-1)</f>
        <v>games</v>
      </c>
      <c r="R2242" t="str">
        <f>RIGHT(Table1[[#This Row],[Category and Sub-Category]],LEN(Table1[[#This Row],[Category and Sub-Category]])-FIND("/",Table1[[#This Row],[Category and Sub-Category]]))</f>
        <v>tabletop games</v>
      </c>
      <c r="S2242" s="13">
        <f>(((Table1[[#This Row],[launched_at]]/60)/60)/24)+DATE(1970,1,1)</f>
        <v>42452.825740740736</v>
      </c>
      <c r="T2242" s="13">
        <f>(((Table1[[#This Row],[deadline]]/60)/60)/24)+DATE(1970,1,1)</f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Table1[[#This Row],[pledged]]/Table1[[#This Row],[goal]]</f>
        <v>8.0640000000000001</v>
      </c>
      <c r="P2243" s="8">
        <f>IFERROR(Table1[[#This Row],[pledged]]/Table1[[#This Row],[backers_count]],0)</f>
        <v>49.472392638036808</v>
      </c>
      <c r="Q2243" t="str">
        <f>LEFT(Table1[[#This Row],[Category and Sub-Category]],FIND("/",Table1[[#This Row],[Category and Sub-Category]])-1)</f>
        <v>games</v>
      </c>
      <c r="R2243" t="str">
        <f>RIGHT(Table1[[#This Row],[Category and Sub-Category]],LEN(Table1[[#This Row],[Category and Sub-Category]])-FIND("/",Table1[[#This Row],[Category and Sub-Category]]))</f>
        <v>tabletop games</v>
      </c>
      <c r="S2243" s="13">
        <f>(((Table1[[#This Row],[launched_at]]/60)/60)/24)+DATE(1970,1,1)</f>
        <v>42766.827546296292</v>
      </c>
      <c r="T2243" s="13">
        <f>(((Table1[[#This Row],[deadline]]/60)/60)/24)+DATE(1970,1,1)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Table1[[#This Row],[pledged]]/Table1[[#This Row],[goal]]</f>
        <v>13.600976000000001</v>
      </c>
      <c r="P2244" s="8">
        <f>IFERROR(Table1[[#This Row],[pledged]]/Table1[[#This Row],[backers_count]],0)</f>
        <v>53.865251485148519</v>
      </c>
      <c r="Q2244" t="str">
        <f>LEFT(Table1[[#This Row],[Category and Sub-Category]],FIND("/",Table1[[#This Row],[Category and Sub-Category]])-1)</f>
        <v>games</v>
      </c>
      <c r="R2244" t="str">
        <f>RIGHT(Table1[[#This Row],[Category and Sub-Category]],LEN(Table1[[#This Row],[Category and Sub-Category]])-FIND("/",Table1[[#This Row],[Category and Sub-Category]]))</f>
        <v>tabletop games</v>
      </c>
      <c r="S2244" s="13">
        <f>(((Table1[[#This Row],[launched_at]]/60)/60)/24)+DATE(1970,1,1)</f>
        <v>41569.575613425928</v>
      </c>
      <c r="T2244" s="13">
        <f>(((Table1[[#This Row],[deadline]]/60)/60)/24)+DATE(1970,1,1)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Table1[[#This Row],[pledged]]/Table1[[#This Row],[goal]]</f>
        <v>9302.5</v>
      </c>
      <c r="P2245" s="8">
        <f>IFERROR(Table1[[#This Row],[pledged]]/Table1[[#This Row],[backers_count]],0)</f>
        <v>4.5712530712530715</v>
      </c>
      <c r="Q2245" t="str">
        <f>LEFT(Table1[[#This Row],[Category and Sub-Category]],FIND("/",Table1[[#This Row],[Category and Sub-Category]])-1)</f>
        <v>games</v>
      </c>
      <c r="R2245" t="str">
        <f>RIGHT(Table1[[#This Row],[Category and Sub-Category]],LEN(Table1[[#This Row],[Category and Sub-Category]])-FIND("/",Table1[[#This Row],[Category and Sub-Category]]))</f>
        <v>tabletop games</v>
      </c>
      <c r="S2245" s="13">
        <f>(((Table1[[#This Row],[launched_at]]/60)/60)/24)+DATE(1970,1,1)</f>
        <v>42800.751041666663</v>
      </c>
      <c r="T2245" s="13">
        <f>(((Table1[[#This Row],[deadline]]/60)/60)/24)+DATE(1970,1,1)</f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Table1[[#This Row],[pledged]]/Table1[[#This Row],[goal]]</f>
        <v>3.7702</v>
      </c>
      <c r="P2246" s="8">
        <f>IFERROR(Table1[[#This Row],[pledged]]/Table1[[#This Row],[backers_count]],0)</f>
        <v>65.00344827586207</v>
      </c>
      <c r="Q2246" t="str">
        <f>LEFT(Table1[[#This Row],[Category and Sub-Category]],FIND("/",Table1[[#This Row],[Category and Sub-Category]])-1)</f>
        <v>games</v>
      </c>
      <c r="R2246" t="str">
        <f>RIGHT(Table1[[#This Row],[Category and Sub-Category]],LEN(Table1[[#This Row],[Category and Sub-Category]])-FIND("/",Table1[[#This Row],[Category and Sub-Category]]))</f>
        <v>tabletop games</v>
      </c>
      <c r="S2246" s="13">
        <f>(((Table1[[#This Row],[launched_at]]/60)/60)/24)+DATE(1970,1,1)</f>
        <v>42647.818819444445</v>
      </c>
      <c r="T2246" s="13">
        <f>(((Table1[[#This Row],[deadline]]/60)/60)/24)+DATE(1970,1,1)</f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Table1[[#This Row],[pledged]]/Table1[[#This Row],[goal]]</f>
        <v>26.47025</v>
      </c>
      <c r="P2247" s="8">
        <f>IFERROR(Table1[[#This Row],[pledged]]/Table1[[#This Row],[backers_count]],0)</f>
        <v>53.475252525252522</v>
      </c>
      <c r="Q2247" t="str">
        <f>LEFT(Table1[[#This Row],[Category and Sub-Category]],FIND("/",Table1[[#This Row],[Category and Sub-Category]])-1)</f>
        <v>games</v>
      </c>
      <c r="R2247" t="str">
        <f>RIGHT(Table1[[#This Row],[Category and Sub-Category]],LEN(Table1[[#This Row],[Category and Sub-Category]])-FIND("/",Table1[[#This Row],[Category and Sub-Category]]))</f>
        <v>tabletop games</v>
      </c>
      <c r="S2247" s="13">
        <f>(((Table1[[#This Row],[launched_at]]/60)/60)/24)+DATE(1970,1,1)</f>
        <v>41660.708530092597</v>
      </c>
      <c r="T2247" s="13">
        <f>(((Table1[[#This Row],[deadline]]/60)/60)/24)+DATE(1970,1,1)</f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Table1[[#This Row],[pledged]]/Table1[[#This Row],[goal]]</f>
        <v>1.0012000000000001</v>
      </c>
      <c r="P2248" s="8">
        <f>IFERROR(Table1[[#This Row],[pledged]]/Table1[[#This Row],[backers_count]],0)</f>
        <v>43.912280701754383</v>
      </c>
      <c r="Q2248" t="str">
        <f>LEFT(Table1[[#This Row],[Category and Sub-Category]],FIND("/",Table1[[#This Row],[Category and Sub-Category]])-1)</f>
        <v>games</v>
      </c>
      <c r="R2248" t="str">
        <f>RIGHT(Table1[[#This Row],[Category and Sub-Category]],LEN(Table1[[#This Row],[Category and Sub-Category]])-FIND("/",Table1[[#This Row],[Category and Sub-Category]]))</f>
        <v>tabletop games</v>
      </c>
      <c r="S2248" s="13">
        <f>(((Table1[[#This Row],[launched_at]]/60)/60)/24)+DATE(1970,1,1)</f>
        <v>42221.79178240741</v>
      </c>
      <c r="T2248" s="13">
        <f>(((Table1[[#This Row],[deadline]]/60)/60)/24)+DATE(1970,1,1)</f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Table1[[#This Row],[pledged]]/Table1[[#This Row],[goal]]</f>
        <v>1.0445405405405406</v>
      </c>
      <c r="P2249" s="8">
        <f>IFERROR(Table1[[#This Row],[pledged]]/Table1[[#This Row],[backers_count]],0)</f>
        <v>50.852631578947367</v>
      </c>
      <c r="Q2249" t="str">
        <f>LEFT(Table1[[#This Row],[Category and Sub-Category]],FIND("/",Table1[[#This Row],[Category and Sub-Category]])-1)</f>
        <v>games</v>
      </c>
      <c r="R2249" t="str">
        <f>RIGHT(Table1[[#This Row],[Category and Sub-Category]],LEN(Table1[[#This Row],[Category and Sub-Category]])-FIND("/",Table1[[#This Row],[Category and Sub-Category]]))</f>
        <v>tabletop games</v>
      </c>
      <c r="S2249" s="13">
        <f>(((Table1[[#This Row],[launched_at]]/60)/60)/24)+DATE(1970,1,1)</f>
        <v>42200.666261574079</v>
      </c>
      <c r="T2249" s="13">
        <f>(((Table1[[#This Row],[deadline]]/60)/60)/24)+DATE(1970,1,1)</f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Table1[[#This Row],[pledged]]/Table1[[#This Row],[goal]]</f>
        <v>1.0721428571428571</v>
      </c>
      <c r="P2250" s="8">
        <f>IFERROR(Table1[[#This Row],[pledged]]/Table1[[#This Row],[backers_count]],0)</f>
        <v>58.6328125</v>
      </c>
      <c r="Q2250" t="str">
        <f>LEFT(Table1[[#This Row],[Category and Sub-Category]],FIND("/",Table1[[#This Row],[Category and Sub-Category]])-1)</f>
        <v>games</v>
      </c>
      <c r="R2250" t="str">
        <f>RIGHT(Table1[[#This Row],[Category and Sub-Category]],LEN(Table1[[#This Row],[Category and Sub-Category]])-FIND("/",Table1[[#This Row],[Category and Sub-Category]]))</f>
        <v>tabletop games</v>
      </c>
      <c r="S2250" s="13">
        <f>(((Table1[[#This Row],[launched_at]]/60)/60)/24)+DATE(1970,1,1)</f>
        <v>42688.875902777778</v>
      </c>
      <c r="T2250" s="13">
        <f>(((Table1[[#This Row],[deadline]]/60)/60)/24)+DATE(1970,1,1)</f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Table1[[#This Row],[pledged]]/Table1[[#This Row],[goal]]</f>
        <v>1.6877142857142857</v>
      </c>
      <c r="P2251" s="8">
        <f>IFERROR(Table1[[#This Row],[pledged]]/Table1[[#This Row],[backers_count]],0)</f>
        <v>32.81666666666667</v>
      </c>
      <c r="Q2251" t="str">
        <f>LEFT(Table1[[#This Row],[Category and Sub-Category]],FIND("/",Table1[[#This Row],[Category and Sub-Category]])-1)</f>
        <v>games</v>
      </c>
      <c r="R2251" t="str">
        <f>RIGHT(Table1[[#This Row],[Category and Sub-Category]],LEN(Table1[[#This Row],[Category and Sub-Category]])-FIND("/",Table1[[#This Row],[Category and Sub-Category]]))</f>
        <v>tabletop games</v>
      </c>
      <c r="S2251" s="13">
        <f>(((Table1[[#This Row],[launched_at]]/60)/60)/24)+DATE(1970,1,1)</f>
        <v>41336.703298611108</v>
      </c>
      <c r="T2251" s="13">
        <f>(((Table1[[#This Row],[deadline]]/60)/60)/24)+DATE(1970,1,1)</f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Table1[[#This Row],[pledged]]/Table1[[#This Row],[goal]]</f>
        <v>9.7511200000000002</v>
      </c>
      <c r="P2252" s="8">
        <f>IFERROR(Table1[[#This Row],[pledged]]/Table1[[#This Row],[backers_count]],0)</f>
        <v>426.93169877408059</v>
      </c>
      <c r="Q2252" t="str">
        <f>LEFT(Table1[[#This Row],[Category and Sub-Category]],FIND("/",Table1[[#This Row],[Category and Sub-Category]])-1)</f>
        <v>games</v>
      </c>
      <c r="R2252" t="str">
        <f>RIGHT(Table1[[#This Row],[Category and Sub-Category]],LEN(Table1[[#This Row],[Category and Sub-Category]])-FIND("/",Table1[[#This Row],[Category and Sub-Category]]))</f>
        <v>tabletop games</v>
      </c>
      <c r="S2252" s="13">
        <f>(((Table1[[#This Row],[launched_at]]/60)/60)/24)+DATE(1970,1,1)</f>
        <v>42677.005474537036</v>
      </c>
      <c r="T2252" s="13">
        <f>(((Table1[[#This Row],[deadline]]/60)/60)/24)+DATE(1970,1,1)</f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Table1[[#This Row],[pledged]]/Table1[[#This Row],[goal]]</f>
        <v>1.3444929411764706</v>
      </c>
      <c r="P2253" s="8">
        <f>IFERROR(Table1[[#This Row],[pledged]]/Table1[[#This Row],[backers_count]],0)</f>
        <v>23.808729166666669</v>
      </c>
      <c r="Q2253" t="str">
        <f>LEFT(Table1[[#This Row],[Category and Sub-Category]],FIND("/",Table1[[#This Row],[Category and Sub-Category]])-1)</f>
        <v>games</v>
      </c>
      <c r="R2253" t="str">
        <f>RIGHT(Table1[[#This Row],[Category and Sub-Category]],LEN(Table1[[#This Row],[Category and Sub-Category]])-FIND("/",Table1[[#This Row],[Category and Sub-Category]]))</f>
        <v>tabletop games</v>
      </c>
      <c r="S2253" s="13">
        <f>(((Table1[[#This Row],[launched_at]]/60)/60)/24)+DATE(1970,1,1)</f>
        <v>41846.34579861111</v>
      </c>
      <c r="T2253" s="13">
        <f>(((Table1[[#This Row],[deadline]]/60)/60)/24)+DATE(1970,1,1)</f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Table1[[#This Row],[pledged]]/Table1[[#This Row],[goal]]</f>
        <v>2.722777777777778</v>
      </c>
      <c r="P2254" s="8">
        <f>IFERROR(Table1[[#This Row],[pledged]]/Table1[[#This Row],[backers_count]],0)</f>
        <v>98.413654618473899</v>
      </c>
      <c r="Q2254" t="str">
        <f>LEFT(Table1[[#This Row],[Category and Sub-Category]],FIND("/",Table1[[#This Row],[Category and Sub-Category]])-1)</f>
        <v>games</v>
      </c>
      <c r="R2254" t="str">
        <f>RIGHT(Table1[[#This Row],[Category and Sub-Category]],LEN(Table1[[#This Row],[Category and Sub-Category]])-FIND("/",Table1[[#This Row],[Category and Sub-Category]]))</f>
        <v>tabletop games</v>
      </c>
      <c r="S2254" s="13">
        <f>(((Table1[[#This Row],[launched_at]]/60)/60)/24)+DATE(1970,1,1)</f>
        <v>42573.327986111108</v>
      </c>
      <c r="T2254" s="13">
        <f>(((Table1[[#This Row],[deadline]]/60)/60)/24)+DATE(1970,1,1)</f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Table1[[#This Row],[pledged]]/Table1[[#This Row],[goal]]</f>
        <v>1.1268750000000001</v>
      </c>
      <c r="P2255" s="8">
        <f>IFERROR(Table1[[#This Row],[pledged]]/Table1[[#This Row],[backers_count]],0)</f>
        <v>107.32142857142857</v>
      </c>
      <c r="Q2255" t="str">
        <f>LEFT(Table1[[#This Row],[Category and Sub-Category]],FIND("/",Table1[[#This Row],[Category and Sub-Category]])-1)</f>
        <v>games</v>
      </c>
      <c r="R2255" t="str">
        <f>RIGHT(Table1[[#This Row],[Category and Sub-Category]],LEN(Table1[[#This Row],[Category and Sub-Category]])-FIND("/",Table1[[#This Row],[Category and Sub-Category]]))</f>
        <v>tabletop games</v>
      </c>
      <c r="S2255" s="13">
        <f>(((Table1[[#This Row],[launched_at]]/60)/60)/24)+DATE(1970,1,1)</f>
        <v>42296.631331018521</v>
      </c>
      <c r="T2255" s="13">
        <f>(((Table1[[#This Row],[deadline]]/60)/60)/24)+DATE(1970,1,1)</f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Table1[[#This Row],[pledged]]/Table1[[#This Row],[goal]]</f>
        <v>4.5979999999999999</v>
      </c>
      <c r="P2256" s="8">
        <f>IFERROR(Table1[[#This Row],[pledged]]/Table1[[#This Row],[backers_count]],0)</f>
        <v>11.67005076142132</v>
      </c>
      <c r="Q2256" t="str">
        <f>LEFT(Table1[[#This Row],[Category and Sub-Category]],FIND("/",Table1[[#This Row],[Category and Sub-Category]])-1)</f>
        <v>games</v>
      </c>
      <c r="R2256" t="str">
        <f>RIGHT(Table1[[#This Row],[Category and Sub-Category]],LEN(Table1[[#This Row],[Category and Sub-Category]])-FIND("/",Table1[[#This Row],[Category and Sub-Category]]))</f>
        <v>tabletop games</v>
      </c>
      <c r="S2256" s="13">
        <f>(((Table1[[#This Row],[launched_at]]/60)/60)/24)+DATE(1970,1,1)</f>
        <v>42752.647777777776</v>
      </c>
      <c r="T2256" s="13">
        <f>(((Table1[[#This Row],[deadline]]/60)/60)/24)+DATE(1970,1,1)</f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Table1[[#This Row],[pledged]]/Table1[[#This Row],[goal]]</f>
        <v>2.8665822784810127</v>
      </c>
      <c r="P2257" s="8">
        <f>IFERROR(Table1[[#This Row],[pledged]]/Table1[[#This Row],[backers_count]],0)</f>
        <v>41.782287822878232</v>
      </c>
      <c r="Q2257" t="str">
        <f>LEFT(Table1[[#This Row],[Category and Sub-Category]],FIND("/",Table1[[#This Row],[Category and Sub-Category]])-1)</f>
        <v>games</v>
      </c>
      <c r="R2257" t="str">
        <f>RIGHT(Table1[[#This Row],[Category and Sub-Category]],LEN(Table1[[#This Row],[Category and Sub-Category]])-FIND("/",Table1[[#This Row],[Category and Sub-Category]]))</f>
        <v>tabletop games</v>
      </c>
      <c r="S2257" s="13">
        <f>(((Table1[[#This Row],[launched_at]]/60)/60)/24)+DATE(1970,1,1)</f>
        <v>42467.951979166668</v>
      </c>
      <c r="T2257" s="13">
        <f>(((Table1[[#This Row],[deadline]]/60)/60)/24)+DATE(1970,1,1)</f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Table1[[#This Row],[pledged]]/Table1[[#This Row],[goal]]</f>
        <v>2.2270833333333333</v>
      </c>
      <c r="P2258" s="8">
        <f>IFERROR(Table1[[#This Row],[pledged]]/Table1[[#This Row],[backers_count]],0)</f>
        <v>21.38</v>
      </c>
      <c r="Q2258" t="str">
        <f>LEFT(Table1[[#This Row],[Category and Sub-Category]],FIND("/",Table1[[#This Row],[Category and Sub-Category]])-1)</f>
        <v>games</v>
      </c>
      <c r="R2258" t="str">
        <f>RIGHT(Table1[[#This Row],[Category and Sub-Category]],LEN(Table1[[#This Row],[Category and Sub-Category]])-FIND("/",Table1[[#This Row],[Category and Sub-Category]]))</f>
        <v>tabletop games</v>
      </c>
      <c r="S2258" s="13">
        <f>(((Table1[[#This Row],[launched_at]]/60)/60)/24)+DATE(1970,1,1)</f>
        <v>42682.451921296291</v>
      </c>
      <c r="T2258" s="13">
        <f>(((Table1[[#This Row],[deadline]]/60)/60)/24)+DATE(1970,1,1)</f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Table1[[#This Row],[pledged]]/Table1[[#This Row],[goal]]</f>
        <v>6.3613999999999997</v>
      </c>
      <c r="P2259" s="8">
        <f>IFERROR(Table1[[#This Row],[pledged]]/Table1[[#This Row],[backers_count]],0)</f>
        <v>94.103550295857985</v>
      </c>
      <c r="Q2259" t="str">
        <f>LEFT(Table1[[#This Row],[Category and Sub-Category]],FIND("/",Table1[[#This Row],[Category and Sub-Category]])-1)</f>
        <v>games</v>
      </c>
      <c r="R2259" t="str">
        <f>RIGHT(Table1[[#This Row],[Category and Sub-Category]],LEN(Table1[[#This Row],[Category and Sub-Category]])-FIND("/",Table1[[#This Row],[Category and Sub-Category]]))</f>
        <v>tabletop games</v>
      </c>
      <c r="S2259" s="13">
        <f>(((Table1[[#This Row],[launched_at]]/60)/60)/24)+DATE(1970,1,1)</f>
        <v>42505.936678240745</v>
      </c>
      <c r="T2259" s="13">
        <f>(((Table1[[#This Row],[deadline]]/60)/60)/24)+DATE(1970,1,1)</f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Table1[[#This Row],[pledged]]/Table1[[#This Row],[goal]]</f>
        <v>1.4650000000000001</v>
      </c>
      <c r="P2260" s="8">
        <f>IFERROR(Table1[[#This Row],[pledged]]/Table1[[#This Row],[backers_count]],0)</f>
        <v>15.721951219512196</v>
      </c>
      <c r="Q2260" t="str">
        <f>LEFT(Table1[[#This Row],[Category and Sub-Category]],FIND("/",Table1[[#This Row],[Category and Sub-Category]])-1)</f>
        <v>games</v>
      </c>
      <c r="R2260" t="str">
        <f>RIGHT(Table1[[#This Row],[Category and Sub-Category]],LEN(Table1[[#This Row],[Category and Sub-Category]])-FIND("/",Table1[[#This Row],[Category and Sub-Category]]))</f>
        <v>tabletop games</v>
      </c>
      <c r="S2260" s="13">
        <f>(((Table1[[#This Row],[launched_at]]/60)/60)/24)+DATE(1970,1,1)</f>
        <v>42136.75100694444</v>
      </c>
      <c r="T2260" s="13">
        <f>(((Table1[[#This Row],[deadline]]/60)/60)/24)+DATE(1970,1,1)</f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Table1[[#This Row],[pledged]]/Table1[[#This Row],[goal]]</f>
        <v>18.670999999999999</v>
      </c>
      <c r="P2261" s="8">
        <f>IFERROR(Table1[[#This Row],[pledged]]/Table1[[#This Row],[backers_count]],0)</f>
        <v>90.635922330097088</v>
      </c>
      <c r="Q2261" t="str">
        <f>LEFT(Table1[[#This Row],[Category and Sub-Category]],FIND("/",Table1[[#This Row],[Category and Sub-Category]])-1)</f>
        <v>games</v>
      </c>
      <c r="R2261" t="str">
        <f>RIGHT(Table1[[#This Row],[Category and Sub-Category]],LEN(Table1[[#This Row],[Category and Sub-Category]])-FIND("/",Table1[[#This Row],[Category and Sub-Category]]))</f>
        <v>tabletop games</v>
      </c>
      <c r="S2261" s="13">
        <f>(((Table1[[#This Row],[launched_at]]/60)/60)/24)+DATE(1970,1,1)</f>
        <v>42702.804814814815</v>
      </c>
      <c r="T2261" s="13">
        <f>(((Table1[[#This Row],[deadline]]/60)/60)/24)+DATE(1970,1,1)</f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Table1[[#This Row],[pledged]]/Table1[[#This Row],[goal]]</f>
        <v>3.2692000000000001</v>
      </c>
      <c r="P2262" s="8">
        <f>IFERROR(Table1[[#This Row],[pledged]]/Table1[[#This Row],[backers_count]],0)</f>
        <v>97.297619047619051</v>
      </c>
      <c r="Q2262" t="str">
        <f>LEFT(Table1[[#This Row],[Category and Sub-Category]],FIND("/",Table1[[#This Row],[Category and Sub-Category]])-1)</f>
        <v>games</v>
      </c>
      <c r="R2262" t="str">
        <f>RIGHT(Table1[[#This Row],[Category and Sub-Category]],LEN(Table1[[#This Row],[Category and Sub-Category]])-FIND("/",Table1[[#This Row],[Category and Sub-Category]]))</f>
        <v>tabletop games</v>
      </c>
      <c r="S2262" s="13">
        <f>(((Table1[[#This Row],[launched_at]]/60)/60)/24)+DATE(1970,1,1)</f>
        <v>41695.016782407409</v>
      </c>
      <c r="T2262" s="13">
        <f>(((Table1[[#This Row],[deadline]]/60)/60)/24)+DATE(1970,1,1)</f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Table1[[#This Row],[pledged]]/Table1[[#This Row],[goal]]</f>
        <v>7.7949999999999999</v>
      </c>
      <c r="P2263" s="8">
        <f>IFERROR(Table1[[#This Row],[pledged]]/Table1[[#This Row],[backers_count]],0)</f>
        <v>37.11904761904762</v>
      </c>
      <c r="Q2263" t="str">
        <f>LEFT(Table1[[#This Row],[Category and Sub-Category]],FIND("/",Table1[[#This Row],[Category and Sub-Category]])-1)</f>
        <v>games</v>
      </c>
      <c r="R2263" t="str">
        <f>RIGHT(Table1[[#This Row],[Category and Sub-Category]],LEN(Table1[[#This Row],[Category and Sub-Category]])-FIND("/",Table1[[#This Row],[Category and Sub-Category]]))</f>
        <v>tabletop games</v>
      </c>
      <c r="S2263" s="13">
        <f>(((Table1[[#This Row],[launched_at]]/60)/60)/24)+DATE(1970,1,1)</f>
        <v>42759.724768518514</v>
      </c>
      <c r="T2263" s="13">
        <f>(((Table1[[#This Row],[deadline]]/60)/60)/24)+DATE(1970,1,1)</f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Table1[[#This Row],[pledged]]/Table1[[#This Row],[goal]]</f>
        <v>1.5415151515151515</v>
      </c>
      <c r="P2264" s="8">
        <f>IFERROR(Table1[[#This Row],[pledged]]/Table1[[#This Row],[backers_count]],0)</f>
        <v>28.104972375690608</v>
      </c>
      <c r="Q2264" t="str">
        <f>LEFT(Table1[[#This Row],[Category and Sub-Category]],FIND("/",Table1[[#This Row],[Category and Sub-Category]])-1)</f>
        <v>games</v>
      </c>
      <c r="R2264" t="str">
        <f>RIGHT(Table1[[#This Row],[Category and Sub-Category]],LEN(Table1[[#This Row],[Category and Sub-Category]])-FIND("/",Table1[[#This Row],[Category and Sub-Category]]))</f>
        <v>tabletop games</v>
      </c>
      <c r="S2264" s="13">
        <f>(((Table1[[#This Row],[launched_at]]/60)/60)/24)+DATE(1970,1,1)</f>
        <v>41926.585162037038</v>
      </c>
      <c r="T2264" s="13">
        <f>(((Table1[[#This Row],[deadline]]/60)/60)/24)+DATE(1970,1,1)</f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Table1[[#This Row],[pledged]]/Table1[[#This Row],[goal]]</f>
        <v>1.1554666666666666</v>
      </c>
      <c r="P2265" s="8">
        <f>IFERROR(Table1[[#This Row],[pledged]]/Table1[[#This Row],[backers_count]],0)</f>
        <v>144.43333333333334</v>
      </c>
      <c r="Q2265" t="str">
        <f>LEFT(Table1[[#This Row],[Category and Sub-Category]],FIND("/",Table1[[#This Row],[Category and Sub-Category]])-1)</f>
        <v>games</v>
      </c>
      <c r="R2265" t="str">
        <f>RIGHT(Table1[[#This Row],[Category and Sub-Category]],LEN(Table1[[#This Row],[Category and Sub-Category]])-FIND("/",Table1[[#This Row],[Category and Sub-Category]]))</f>
        <v>tabletop games</v>
      </c>
      <c r="S2265" s="13">
        <f>(((Table1[[#This Row],[launched_at]]/60)/60)/24)+DATE(1970,1,1)</f>
        <v>42014.832326388889</v>
      </c>
      <c r="T2265" s="13">
        <f>(((Table1[[#This Row],[deadline]]/60)/60)/24)+DATE(1970,1,1)</f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Table1[[#This Row],[pledged]]/Table1[[#This Row],[goal]]</f>
        <v>1.8003333333333333</v>
      </c>
      <c r="P2266" s="8">
        <f>IFERROR(Table1[[#This Row],[pledged]]/Table1[[#This Row],[backers_count]],0)</f>
        <v>24.274157303370785</v>
      </c>
      <c r="Q2266" t="str">
        <f>LEFT(Table1[[#This Row],[Category and Sub-Category]],FIND("/",Table1[[#This Row],[Category and Sub-Category]])-1)</f>
        <v>games</v>
      </c>
      <c r="R2266" t="str">
        <f>RIGHT(Table1[[#This Row],[Category and Sub-Category]],LEN(Table1[[#This Row],[Category and Sub-Category]])-FIND("/",Table1[[#This Row],[Category and Sub-Category]]))</f>
        <v>tabletop games</v>
      </c>
      <c r="S2266" s="13">
        <f>(((Table1[[#This Row],[launched_at]]/60)/60)/24)+DATE(1970,1,1)</f>
        <v>42496.582337962958</v>
      </c>
      <c r="T2266" s="13">
        <f>(((Table1[[#This Row],[deadline]]/60)/60)/24)+DATE(1970,1,1)</f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Table1[[#This Row],[pledged]]/Table1[[#This Row],[goal]]</f>
        <v>2.9849999999999999</v>
      </c>
      <c r="P2267" s="8">
        <f>IFERROR(Table1[[#This Row],[pledged]]/Table1[[#This Row],[backers_count]],0)</f>
        <v>35.117647058823529</v>
      </c>
      <c r="Q2267" t="str">
        <f>LEFT(Table1[[#This Row],[Category and Sub-Category]],FIND("/",Table1[[#This Row],[Category and Sub-Category]])-1)</f>
        <v>games</v>
      </c>
      <c r="R2267" t="str">
        <f>RIGHT(Table1[[#This Row],[Category and Sub-Category]],LEN(Table1[[#This Row],[Category and Sub-Category]])-FIND("/",Table1[[#This Row],[Category and Sub-Category]]))</f>
        <v>tabletop games</v>
      </c>
      <c r="S2267" s="13">
        <f>(((Table1[[#This Row],[launched_at]]/60)/60)/24)+DATE(1970,1,1)</f>
        <v>42689.853090277778</v>
      </c>
      <c r="T2267" s="13">
        <f>(((Table1[[#This Row],[deadline]]/60)/60)/24)+DATE(1970,1,1)</f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Table1[[#This Row],[pledged]]/Table1[[#This Row],[goal]]</f>
        <v>3.2026666666666666</v>
      </c>
      <c r="P2268" s="8">
        <f>IFERROR(Table1[[#This Row],[pledged]]/Table1[[#This Row],[backers_count]],0)</f>
        <v>24.762886597938145</v>
      </c>
      <c r="Q2268" t="str">
        <f>LEFT(Table1[[#This Row],[Category and Sub-Category]],FIND("/",Table1[[#This Row],[Category and Sub-Category]])-1)</f>
        <v>games</v>
      </c>
      <c r="R2268" t="str">
        <f>RIGHT(Table1[[#This Row],[Category and Sub-Category]],LEN(Table1[[#This Row],[Category and Sub-Category]])-FIND("/",Table1[[#This Row],[Category and Sub-Category]]))</f>
        <v>tabletop games</v>
      </c>
      <c r="S2268" s="13">
        <f>(((Table1[[#This Row],[launched_at]]/60)/60)/24)+DATE(1970,1,1)</f>
        <v>42469.874907407408</v>
      </c>
      <c r="T2268" s="13">
        <f>(((Table1[[#This Row],[deadline]]/60)/60)/24)+DATE(1970,1,1)</f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Table1[[#This Row],[pledged]]/Table1[[#This Row],[goal]]</f>
        <v>3.80525</v>
      </c>
      <c r="P2269" s="8">
        <f>IFERROR(Table1[[#This Row],[pledged]]/Table1[[#This Row],[backers_count]],0)</f>
        <v>188.37871287128712</v>
      </c>
      <c r="Q2269" t="str">
        <f>LEFT(Table1[[#This Row],[Category and Sub-Category]],FIND("/",Table1[[#This Row],[Category and Sub-Category]])-1)</f>
        <v>games</v>
      </c>
      <c r="R2269" t="str">
        <f>RIGHT(Table1[[#This Row],[Category and Sub-Category]],LEN(Table1[[#This Row],[Category and Sub-Category]])-FIND("/",Table1[[#This Row],[Category and Sub-Category]]))</f>
        <v>tabletop games</v>
      </c>
      <c r="S2269" s="13">
        <f>(((Table1[[#This Row],[launched_at]]/60)/60)/24)+DATE(1970,1,1)</f>
        <v>41968.829826388886</v>
      </c>
      <c r="T2269" s="13">
        <f>(((Table1[[#This Row],[deadline]]/60)/60)/24)+DATE(1970,1,1)</f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Table1[[#This Row],[pledged]]/Table1[[#This Row],[goal]]</f>
        <v>1.026</v>
      </c>
      <c r="P2270" s="8">
        <f>IFERROR(Table1[[#This Row],[pledged]]/Table1[[#This Row],[backers_count]],0)</f>
        <v>148.08247422680412</v>
      </c>
      <c r="Q2270" t="str">
        <f>LEFT(Table1[[#This Row],[Category and Sub-Category]],FIND("/",Table1[[#This Row],[Category and Sub-Category]])-1)</f>
        <v>games</v>
      </c>
      <c r="R2270" t="str">
        <f>RIGHT(Table1[[#This Row],[Category and Sub-Category]],LEN(Table1[[#This Row],[Category and Sub-Category]])-FIND("/",Table1[[#This Row],[Category and Sub-Category]]))</f>
        <v>tabletop games</v>
      </c>
      <c r="S2270" s="13">
        <f>(((Table1[[#This Row],[launched_at]]/60)/60)/24)+DATE(1970,1,1)</f>
        <v>42776.082349537035</v>
      </c>
      <c r="T2270" s="13">
        <f>(((Table1[[#This Row],[deadline]]/60)/60)/24)+DATE(1970,1,1)</f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Table1[[#This Row],[pledged]]/Table1[[#This Row],[goal]]</f>
        <v>18.016400000000001</v>
      </c>
      <c r="P2271" s="8">
        <f>IFERROR(Table1[[#This Row],[pledged]]/Table1[[#This Row],[backers_count]],0)</f>
        <v>49.934589800443462</v>
      </c>
      <c r="Q2271" t="str">
        <f>LEFT(Table1[[#This Row],[Category and Sub-Category]],FIND("/",Table1[[#This Row],[Category and Sub-Category]])-1)</f>
        <v>games</v>
      </c>
      <c r="R2271" t="str">
        <f>RIGHT(Table1[[#This Row],[Category and Sub-Category]],LEN(Table1[[#This Row],[Category and Sub-Category]])-FIND("/",Table1[[#This Row],[Category and Sub-Category]]))</f>
        <v>tabletop games</v>
      </c>
      <c r="S2271" s="13">
        <f>(((Table1[[#This Row],[launched_at]]/60)/60)/24)+DATE(1970,1,1)</f>
        <v>42776.704432870371</v>
      </c>
      <c r="T2271" s="13">
        <f>(((Table1[[#This Row],[deadline]]/60)/60)/24)+DATE(1970,1,1)</f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Table1[[#This Row],[pledged]]/Table1[[#This Row],[goal]]</f>
        <v>7.2024800000000004</v>
      </c>
      <c r="P2272" s="8">
        <f>IFERROR(Table1[[#This Row],[pledged]]/Table1[[#This Row],[backers_count]],0)</f>
        <v>107.82155688622754</v>
      </c>
      <c r="Q2272" t="str">
        <f>LEFT(Table1[[#This Row],[Category and Sub-Category]],FIND("/",Table1[[#This Row],[Category and Sub-Category]])-1)</f>
        <v>games</v>
      </c>
      <c r="R2272" t="str">
        <f>RIGHT(Table1[[#This Row],[Category and Sub-Category]],LEN(Table1[[#This Row],[Category and Sub-Category]])-FIND("/",Table1[[#This Row],[Category and Sub-Category]]))</f>
        <v>tabletop games</v>
      </c>
      <c r="S2272" s="13">
        <f>(((Table1[[#This Row],[launched_at]]/60)/60)/24)+DATE(1970,1,1)</f>
        <v>42725.869363425925</v>
      </c>
      <c r="T2272" s="13">
        <f>(((Table1[[#This Row],[deadline]]/60)/60)/24)+DATE(1970,1,1)</f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Table1[[#This Row],[pledged]]/Table1[[#This Row],[goal]]</f>
        <v>2.8309000000000002</v>
      </c>
      <c r="P2273" s="8">
        <f>IFERROR(Table1[[#This Row],[pledged]]/Table1[[#This Row],[backers_count]],0)</f>
        <v>42.63403614457831</v>
      </c>
      <c r="Q2273" t="str">
        <f>LEFT(Table1[[#This Row],[Category and Sub-Category]],FIND("/",Table1[[#This Row],[Category and Sub-Category]])-1)</f>
        <v>games</v>
      </c>
      <c r="R2273" t="str">
        <f>RIGHT(Table1[[#This Row],[Category and Sub-Category]],LEN(Table1[[#This Row],[Category and Sub-Category]])-FIND("/",Table1[[#This Row],[Category and Sub-Category]]))</f>
        <v>tabletop games</v>
      </c>
      <c r="S2273" s="13">
        <f>(((Table1[[#This Row],[launched_at]]/60)/60)/24)+DATE(1970,1,1)</f>
        <v>42684.000046296293</v>
      </c>
      <c r="T2273" s="13">
        <f>(((Table1[[#This Row],[deadline]]/60)/60)/24)+DATE(1970,1,1)</f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Table1[[#This Row],[pledged]]/Table1[[#This Row],[goal]]</f>
        <v>13.566000000000001</v>
      </c>
      <c r="P2274" s="8">
        <f>IFERROR(Table1[[#This Row],[pledged]]/Table1[[#This Row],[backers_count]],0)</f>
        <v>14.370762711864407</v>
      </c>
      <c r="Q2274" t="str">
        <f>LEFT(Table1[[#This Row],[Category and Sub-Category]],FIND("/",Table1[[#This Row],[Category and Sub-Category]])-1)</f>
        <v>games</v>
      </c>
      <c r="R2274" t="str">
        <f>RIGHT(Table1[[#This Row],[Category and Sub-Category]],LEN(Table1[[#This Row],[Category and Sub-Category]])-FIND("/",Table1[[#This Row],[Category and Sub-Category]]))</f>
        <v>tabletop games</v>
      </c>
      <c r="S2274" s="13">
        <f>(((Table1[[#This Row],[launched_at]]/60)/60)/24)+DATE(1970,1,1)</f>
        <v>42315.699490740735</v>
      </c>
      <c r="T2274" s="13">
        <f>(((Table1[[#This Row],[deadline]]/60)/60)/24)+DATE(1970,1,1)</f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Table1[[#This Row],[pledged]]/Table1[[#This Row],[goal]]</f>
        <v>2.2035999999999998</v>
      </c>
      <c r="P2275" s="8">
        <f>IFERROR(Table1[[#This Row],[pledged]]/Table1[[#This Row],[backers_count]],0)</f>
        <v>37.476190476190474</v>
      </c>
      <c r="Q2275" t="str">
        <f>LEFT(Table1[[#This Row],[Category and Sub-Category]],FIND("/",Table1[[#This Row],[Category and Sub-Category]])-1)</f>
        <v>games</v>
      </c>
      <c r="R2275" t="str">
        <f>RIGHT(Table1[[#This Row],[Category and Sub-Category]],LEN(Table1[[#This Row],[Category and Sub-Category]])-FIND("/",Table1[[#This Row],[Category and Sub-Category]]))</f>
        <v>tabletop games</v>
      </c>
      <c r="S2275" s="13">
        <f>(((Table1[[#This Row],[launched_at]]/60)/60)/24)+DATE(1970,1,1)</f>
        <v>42781.549097222218</v>
      </c>
      <c r="T2275" s="13">
        <f>(((Table1[[#This Row],[deadline]]/60)/60)/24)+DATE(1970,1,1)</f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Table1[[#This Row],[pledged]]/Table1[[#This Row],[goal]]</f>
        <v>1.196</v>
      </c>
      <c r="P2276" s="8">
        <f>IFERROR(Table1[[#This Row],[pledged]]/Table1[[#This Row],[backers_count]],0)</f>
        <v>30.202020202020201</v>
      </c>
      <c r="Q2276" t="str">
        <f>LEFT(Table1[[#This Row],[Category and Sub-Category]],FIND("/",Table1[[#This Row],[Category and Sub-Category]])-1)</f>
        <v>games</v>
      </c>
      <c r="R2276" t="str">
        <f>RIGHT(Table1[[#This Row],[Category and Sub-Category]],LEN(Table1[[#This Row],[Category and Sub-Category]])-FIND("/",Table1[[#This Row],[Category and Sub-Category]]))</f>
        <v>tabletop games</v>
      </c>
      <c r="S2276" s="13">
        <f>(((Table1[[#This Row],[launched_at]]/60)/60)/24)+DATE(1970,1,1)</f>
        <v>41663.500659722224</v>
      </c>
      <c r="T2276" s="13">
        <f>(((Table1[[#This Row],[deadline]]/60)/60)/24)+DATE(1970,1,1)</f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Table1[[#This Row],[pledged]]/Table1[[#This Row],[goal]]</f>
        <v>4.0776923076923079</v>
      </c>
      <c r="P2277" s="8">
        <f>IFERROR(Table1[[#This Row],[pledged]]/Table1[[#This Row],[backers_count]],0)</f>
        <v>33.550632911392405</v>
      </c>
      <c r="Q2277" t="str">
        <f>LEFT(Table1[[#This Row],[Category and Sub-Category]],FIND("/",Table1[[#This Row],[Category and Sub-Category]])-1)</f>
        <v>games</v>
      </c>
      <c r="R2277" t="str">
        <f>RIGHT(Table1[[#This Row],[Category and Sub-Category]],LEN(Table1[[#This Row],[Category and Sub-Category]])-FIND("/",Table1[[#This Row],[Category and Sub-Category]]))</f>
        <v>tabletop games</v>
      </c>
      <c r="S2277" s="13">
        <f>(((Table1[[#This Row],[launched_at]]/60)/60)/24)+DATE(1970,1,1)</f>
        <v>41965.616655092599</v>
      </c>
      <c r="T2277" s="13">
        <f>(((Table1[[#This Row],[deadline]]/60)/60)/24)+DATE(1970,1,1)</f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Table1[[#This Row],[pledged]]/Table1[[#This Row],[goal]]</f>
        <v>1.0581826105905425</v>
      </c>
      <c r="P2278" s="8">
        <f>IFERROR(Table1[[#This Row],[pledged]]/Table1[[#This Row],[backers_count]],0)</f>
        <v>64.74666666666667</v>
      </c>
      <c r="Q2278" t="str">
        <f>LEFT(Table1[[#This Row],[Category and Sub-Category]],FIND("/",Table1[[#This Row],[Category and Sub-Category]])-1)</f>
        <v>games</v>
      </c>
      <c r="R2278" t="str">
        <f>RIGHT(Table1[[#This Row],[Category and Sub-Category]],LEN(Table1[[#This Row],[Category and Sub-Category]])-FIND("/",Table1[[#This Row],[Category and Sub-Category]]))</f>
        <v>tabletop games</v>
      </c>
      <c r="S2278" s="13">
        <f>(((Table1[[#This Row],[launched_at]]/60)/60)/24)+DATE(1970,1,1)</f>
        <v>41614.651493055557</v>
      </c>
      <c r="T2278" s="13">
        <f>(((Table1[[#This Row],[deadline]]/60)/60)/24)+DATE(1970,1,1)</f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Table1[[#This Row],[pledged]]/Table1[[#This Row],[goal]]</f>
        <v>1.4108235294117648</v>
      </c>
      <c r="P2279" s="8">
        <f>IFERROR(Table1[[#This Row],[pledged]]/Table1[[#This Row],[backers_count]],0)</f>
        <v>57.932367149758456</v>
      </c>
      <c r="Q2279" t="str">
        <f>LEFT(Table1[[#This Row],[Category and Sub-Category]],FIND("/",Table1[[#This Row],[Category and Sub-Category]])-1)</f>
        <v>games</v>
      </c>
      <c r="R2279" t="str">
        <f>RIGHT(Table1[[#This Row],[Category and Sub-Category]],LEN(Table1[[#This Row],[Category and Sub-Category]])-FIND("/",Table1[[#This Row],[Category and Sub-Category]]))</f>
        <v>tabletop games</v>
      </c>
      <c r="S2279" s="13">
        <f>(((Table1[[#This Row],[launched_at]]/60)/60)/24)+DATE(1970,1,1)</f>
        <v>40936.678506944445</v>
      </c>
      <c r="T2279" s="13">
        <f>(((Table1[[#This Row],[deadline]]/60)/60)/24)+DATE(1970,1,1)</f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Table1[[#This Row],[pledged]]/Table1[[#This Row],[goal]]</f>
        <v>2.7069999999999999</v>
      </c>
      <c r="P2280" s="8">
        <f>IFERROR(Table1[[#This Row],[pledged]]/Table1[[#This Row],[backers_count]],0)</f>
        <v>53.078431372549019</v>
      </c>
      <c r="Q2280" t="str">
        <f>LEFT(Table1[[#This Row],[Category and Sub-Category]],FIND("/",Table1[[#This Row],[Category and Sub-Category]])-1)</f>
        <v>games</v>
      </c>
      <c r="R2280" t="str">
        <f>RIGHT(Table1[[#This Row],[Category and Sub-Category]],LEN(Table1[[#This Row],[Category and Sub-Category]])-FIND("/",Table1[[#This Row],[Category and Sub-Category]]))</f>
        <v>tabletop games</v>
      </c>
      <c r="S2280" s="13">
        <f>(((Table1[[#This Row],[launched_at]]/60)/60)/24)+DATE(1970,1,1)</f>
        <v>42338.709108796291</v>
      </c>
      <c r="T2280" s="13">
        <f>(((Table1[[#This Row],[deadline]]/60)/60)/24)+DATE(1970,1,1)</f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Table1[[#This Row],[pledged]]/Table1[[#This Row],[goal]]</f>
        <v>1.538</v>
      </c>
      <c r="P2281" s="8">
        <f>IFERROR(Table1[[#This Row],[pledged]]/Table1[[#This Row],[backers_count]],0)</f>
        <v>48.0625</v>
      </c>
      <c r="Q2281" t="str">
        <f>LEFT(Table1[[#This Row],[Category and Sub-Category]],FIND("/",Table1[[#This Row],[Category and Sub-Category]])-1)</f>
        <v>games</v>
      </c>
      <c r="R2281" t="str">
        <f>RIGHT(Table1[[#This Row],[Category and Sub-Category]],LEN(Table1[[#This Row],[Category and Sub-Category]])-FIND("/",Table1[[#This Row],[Category and Sub-Category]]))</f>
        <v>tabletop games</v>
      </c>
      <c r="S2281" s="13">
        <f>(((Table1[[#This Row],[launched_at]]/60)/60)/24)+DATE(1970,1,1)</f>
        <v>42020.806701388887</v>
      </c>
      <c r="T2281" s="13">
        <f>(((Table1[[#This Row],[deadline]]/60)/60)/24)+DATE(1970,1,1)</f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Table1[[#This Row],[pledged]]/Table1[[#This Row],[goal]]</f>
        <v>4.0357653061224488</v>
      </c>
      <c r="P2282" s="8">
        <f>IFERROR(Table1[[#This Row],[pledged]]/Table1[[#This Row],[backers_count]],0)</f>
        <v>82.396874999999994</v>
      </c>
      <c r="Q2282" t="str">
        <f>LEFT(Table1[[#This Row],[Category and Sub-Category]],FIND("/",Table1[[#This Row],[Category and Sub-Category]])-1)</f>
        <v>games</v>
      </c>
      <c r="R2282" t="str">
        <f>RIGHT(Table1[[#This Row],[Category and Sub-Category]],LEN(Table1[[#This Row],[Category and Sub-Category]])-FIND("/",Table1[[#This Row],[Category and Sub-Category]]))</f>
        <v>tabletop games</v>
      </c>
      <c r="S2282" s="13">
        <f>(((Table1[[#This Row],[launched_at]]/60)/60)/24)+DATE(1970,1,1)</f>
        <v>42234.624895833331</v>
      </c>
      <c r="T2282" s="13">
        <f>(((Table1[[#This Row],[deadline]]/60)/60)/24)+DATE(1970,1,1)</f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Table1[[#This Row],[pledged]]/Table1[[#This Row],[goal]]</f>
        <v>1.85</v>
      </c>
      <c r="P2283" s="8">
        <f>IFERROR(Table1[[#This Row],[pledged]]/Table1[[#This Row],[backers_count]],0)</f>
        <v>50.454545454545453</v>
      </c>
      <c r="Q2283" t="str">
        <f>LEFT(Table1[[#This Row],[Category and Sub-Category]],FIND("/",Table1[[#This Row],[Category and Sub-Category]])-1)</f>
        <v>music</v>
      </c>
      <c r="R2283" t="str">
        <f>RIGHT(Table1[[#This Row],[Category and Sub-Category]],LEN(Table1[[#This Row],[Category and Sub-Category]])-FIND("/",Table1[[#This Row],[Category and Sub-Category]]))</f>
        <v>rock</v>
      </c>
      <c r="S2283" s="13">
        <f>(((Table1[[#This Row],[launched_at]]/60)/60)/24)+DATE(1970,1,1)</f>
        <v>40687.285844907405</v>
      </c>
      <c r="T2283" s="13">
        <f>(((Table1[[#This Row],[deadline]]/60)/60)/24)+DATE(1970,1,1)</f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Table1[[#This Row],[pledged]]/Table1[[#This Row],[goal]]</f>
        <v>1.8533333333333333</v>
      </c>
      <c r="P2284" s="8">
        <f>IFERROR(Table1[[#This Row],[pledged]]/Table1[[#This Row],[backers_count]],0)</f>
        <v>115.83333333333333</v>
      </c>
      <c r="Q2284" t="str">
        <f>LEFT(Table1[[#This Row],[Category and Sub-Category]],FIND("/",Table1[[#This Row],[Category and Sub-Category]])-1)</f>
        <v>music</v>
      </c>
      <c r="R2284" t="str">
        <f>RIGHT(Table1[[#This Row],[Category and Sub-Category]],LEN(Table1[[#This Row],[Category and Sub-Category]])-FIND("/",Table1[[#This Row],[Category and Sub-Category]]))</f>
        <v>rock</v>
      </c>
      <c r="S2284" s="13">
        <f>(((Table1[[#This Row],[launched_at]]/60)/60)/24)+DATE(1970,1,1)</f>
        <v>42323.17460648148</v>
      </c>
      <c r="T2284" s="13">
        <f>(((Table1[[#This Row],[deadline]]/60)/60)/24)+DATE(1970,1,1)</f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Table1[[#This Row],[pledged]]/Table1[[#This Row],[goal]]</f>
        <v>1.0085533333333332</v>
      </c>
      <c r="P2285" s="8">
        <f>IFERROR(Table1[[#This Row],[pledged]]/Table1[[#This Row],[backers_count]],0)</f>
        <v>63.03458333333333</v>
      </c>
      <c r="Q2285" t="str">
        <f>LEFT(Table1[[#This Row],[Category and Sub-Category]],FIND("/",Table1[[#This Row],[Category and Sub-Category]])-1)</f>
        <v>music</v>
      </c>
      <c r="R2285" t="str">
        <f>RIGHT(Table1[[#This Row],[Category and Sub-Category]],LEN(Table1[[#This Row],[Category and Sub-Category]])-FIND("/",Table1[[#This Row],[Category and Sub-Category]]))</f>
        <v>rock</v>
      </c>
      <c r="S2285" s="13">
        <f>(((Table1[[#This Row],[launched_at]]/60)/60)/24)+DATE(1970,1,1)</f>
        <v>40978.125046296293</v>
      </c>
      <c r="T2285" s="13">
        <f>(((Table1[[#This Row],[deadline]]/60)/60)/24)+DATE(1970,1,1)</f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Table1[[#This Row],[pledged]]/Table1[[#This Row],[goal]]</f>
        <v>1.0622116666666668</v>
      </c>
      <c r="P2286" s="8">
        <f>IFERROR(Table1[[#This Row],[pledged]]/Table1[[#This Row],[backers_count]],0)</f>
        <v>108.02152542372882</v>
      </c>
      <c r="Q2286" t="str">
        <f>LEFT(Table1[[#This Row],[Category and Sub-Category]],FIND("/",Table1[[#This Row],[Category and Sub-Category]])-1)</f>
        <v>music</v>
      </c>
      <c r="R2286" t="str">
        <f>RIGHT(Table1[[#This Row],[Category and Sub-Category]],LEN(Table1[[#This Row],[Category and Sub-Category]])-FIND("/",Table1[[#This Row],[Category and Sub-Category]]))</f>
        <v>rock</v>
      </c>
      <c r="S2286" s="13">
        <f>(((Table1[[#This Row],[launched_at]]/60)/60)/24)+DATE(1970,1,1)</f>
        <v>40585.796817129631</v>
      </c>
      <c r="T2286" s="13">
        <f>(((Table1[[#This Row],[deadline]]/60)/60)/24)+DATE(1970,1,1)</f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Table1[[#This Row],[pledged]]/Table1[[#This Row],[goal]]</f>
        <v>1.2136666666666667</v>
      </c>
      <c r="P2287" s="8">
        <f>IFERROR(Table1[[#This Row],[pledged]]/Table1[[#This Row],[backers_count]],0)</f>
        <v>46.088607594936711</v>
      </c>
      <c r="Q2287" t="str">
        <f>LEFT(Table1[[#This Row],[Category and Sub-Category]],FIND("/",Table1[[#This Row],[Category and Sub-Category]])-1)</f>
        <v>music</v>
      </c>
      <c r="R2287" t="str">
        <f>RIGHT(Table1[[#This Row],[Category and Sub-Category]],LEN(Table1[[#This Row],[Category and Sub-Category]])-FIND("/",Table1[[#This Row],[Category and Sub-Category]]))</f>
        <v>rock</v>
      </c>
      <c r="S2287" s="13">
        <f>(((Table1[[#This Row],[launched_at]]/60)/60)/24)+DATE(1970,1,1)</f>
        <v>41059.185682870368</v>
      </c>
      <c r="T2287" s="13">
        <f>(((Table1[[#This Row],[deadline]]/60)/60)/24)+DATE(1970,1,1)</f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Table1[[#This Row],[pledged]]/Table1[[#This Row],[goal]]</f>
        <v>1.0006666666666666</v>
      </c>
      <c r="P2288" s="8">
        <f>IFERROR(Table1[[#This Row],[pledged]]/Table1[[#This Row],[backers_count]],0)</f>
        <v>107.21428571428571</v>
      </c>
      <c r="Q2288" t="str">
        <f>LEFT(Table1[[#This Row],[Category and Sub-Category]],FIND("/",Table1[[#This Row],[Category and Sub-Category]])-1)</f>
        <v>music</v>
      </c>
      <c r="R2288" t="str">
        <f>RIGHT(Table1[[#This Row],[Category and Sub-Category]],LEN(Table1[[#This Row],[Category and Sub-Category]])-FIND("/",Table1[[#This Row],[Category and Sub-Category]]))</f>
        <v>rock</v>
      </c>
      <c r="S2288" s="13">
        <f>(((Table1[[#This Row],[launched_at]]/60)/60)/24)+DATE(1970,1,1)</f>
        <v>41494.963587962964</v>
      </c>
      <c r="T2288" s="13">
        <f>(((Table1[[#This Row],[deadline]]/60)/60)/24)+DATE(1970,1,1)</f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Table1[[#This Row],[pledged]]/Table1[[#This Row],[goal]]</f>
        <v>1.1997755555555556</v>
      </c>
      <c r="P2289" s="8">
        <f>IFERROR(Table1[[#This Row],[pledged]]/Table1[[#This Row],[backers_count]],0)</f>
        <v>50.9338679245283</v>
      </c>
      <c r="Q2289" t="str">
        <f>LEFT(Table1[[#This Row],[Category and Sub-Category]],FIND("/",Table1[[#This Row],[Category and Sub-Category]])-1)</f>
        <v>music</v>
      </c>
      <c r="R2289" t="str">
        <f>RIGHT(Table1[[#This Row],[Category and Sub-Category]],LEN(Table1[[#This Row],[Category and Sub-Category]])-FIND("/",Table1[[#This Row],[Category and Sub-Category]]))</f>
        <v>rock</v>
      </c>
      <c r="S2289" s="13">
        <f>(((Table1[[#This Row],[launched_at]]/60)/60)/24)+DATE(1970,1,1)</f>
        <v>41792.667361111111</v>
      </c>
      <c r="T2289" s="13">
        <f>(((Table1[[#This Row],[deadline]]/60)/60)/24)+DATE(1970,1,1)</f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Table1[[#This Row],[pledged]]/Table1[[#This Row],[goal]]</f>
        <v>1.0009999999999999</v>
      </c>
      <c r="P2290" s="8">
        <f>IFERROR(Table1[[#This Row],[pledged]]/Table1[[#This Row],[backers_count]],0)</f>
        <v>40.04</v>
      </c>
      <c r="Q2290" t="str">
        <f>LEFT(Table1[[#This Row],[Category and Sub-Category]],FIND("/",Table1[[#This Row],[Category and Sub-Category]])-1)</f>
        <v>music</v>
      </c>
      <c r="R2290" t="str">
        <f>RIGHT(Table1[[#This Row],[Category and Sub-Category]],LEN(Table1[[#This Row],[Category and Sub-Category]])-FIND("/",Table1[[#This Row],[Category and Sub-Category]]))</f>
        <v>rock</v>
      </c>
      <c r="S2290" s="13">
        <f>(((Table1[[#This Row],[launched_at]]/60)/60)/24)+DATE(1970,1,1)</f>
        <v>41067.827418981484</v>
      </c>
      <c r="T2290" s="13">
        <f>(((Table1[[#This Row],[deadline]]/60)/60)/24)+DATE(1970,1,1)</f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Table1[[#This Row],[pledged]]/Table1[[#This Row],[goal]]</f>
        <v>1.0740000000000001</v>
      </c>
      <c r="P2291" s="8">
        <f>IFERROR(Table1[[#This Row],[pledged]]/Table1[[#This Row],[backers_count]],0)</f>
        <v>64.44</v>
      </c>
      <c r="Q2291" t="str">
        <f>LEFT(Table1[[#This Row],[Category and Sub-Category]],FIND("/",Table1[[#This Row],[Category and Sub-Category]])-1)</f>
        <v>music</v>
      </c>
      <c r="R2291" t="str">
        <f>RIGHT(Table1[[#This Row],[Category and Sub-Category]],LEN(Table1[[#This Row],[Category and Sub-Category]])-FIND("/",Table1[[#This Row],[Category and Sub-Category]]))</f>
        <v>rock</v>
      </c>
      <c r="S2291" s="13">
        <f>(((Table1[[#This Row],[launched_at]]/60)/60)/24)+DATE(1970,1,1)</f>
        <v>41571.998379629629</v>
      </c>
      <c r="T2291" s="13">
        <f>(((Table1[[#This Row],[deadline]]/60)/60)/24)+DATE(1970,1,1)</f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Table1[[#This Row],[pledged]]/Table1[[#This Row],[goal]]</f>
        <v>1.0406666666666666</v>
      </c>
      <c r="P2292" s="8">
        <f>IFERROR(Table1[[#This Row],[pledged]]/Table1[[#This Row],[backers_count]],0)</f>
        <v>53.827586206896555</v>
      </c>
      <c r="Q2292" t="str">
        <f>LEFT(Table1[[#This Row],[Category and Sub-Category]],FIND("/",Table1[[#This Row],[Category and Sub-Category]])-1)</f>
        <v>music</v>
      </c>
      <c r="R2292" t="str">
        <f>RIGHT(Table1[[#This Row],[Category and Sub-Category]],LEN(Table1[[#This Row],[Category and Sub-Category]])-FIND("/",Table1[[#This Row],[Category and Sub-Category]]))</f>
        <v>rock</v>
      </c>
      <c r="S2292" s="13">
        <f>(((Table1[[#This Row],[launched_at]]/60)/60)/24)+DATE(1970,1,1)</f>
        <v>40070.253819444442</v>
      </c>
      <c r="T2292" s="13">
        <f>(((Table1[[#This Row],[deadline]]/60)/60)/24)+DATE(1970,1,1)</f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Table1[[#This Row],[pledged]]/Table1[[#This Row],[goal]]</f>
        <v>1.728</v>
      </c>
      <c r="P2293" s="8">
        <f>IFERROR(Table1[[#This Row],[pledged]]/Table1[[#This Row],[backers_count]],0)</f>
        <v>100.46511627906976</v>
      </c>
      <c r="Q2293" t="str">
        <f>LEFT(Table1[[#This Row],[Category and Sub-Category]],FIND("/",Table1[[#This Row],[Category and Sub-Category]])-1)</f>
        <v>music</v>
      </c>
      <c r="R2293" t="str">
        <f>RIGHT(Table1[[#This Row],[Category and Sub-Category]],LEN(Table1[[#This Row],[Category and Sub-Category]])-FIND("/",Table1[[#This Row],[Category and Sub-Category]]))</f>
        <v>rock</v>
      </c>
      <c r="S2293" s="13">
        <f>(((Table1[[#This Row],[launched_at]]/60)/60)/24)+DATE(1970,1,1)</f>
        <v>40987.977060185185</v>
      </c>
      <c r="T2293" s="13">
        <f>(((Table1[[#This Row],[deadline]]/60)/60)/24)+DATE(1970,1,1)</f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Table1[[#This Row],[pledged]]/Table1[[#This Row],[goal]]</f>
        <v>1.072505</v>
      </c>
      <c r="P2294" s="8">
        <f>IFERROR(Table1[[#This Row],[pledged]]/Table1[[#This Row],[backers_count]],0)</f>
        <v>46.630652173913049</v>
      </c>
      <c r="Q2294" t="str">
        <f>LEFT(Table1[[#This Row],[Category and Sub-Category]],FIND("/",Table1[[#This Row],[Category and Sub-Category]])-1)</f>
        <v>music</v>
      </c>
      <c r="R2294" t="str">
        <f>RIGHT(Table1[[#This Row],[Category and Sub-Category]],LEN(Table1[[#This Row],[Category and Sub-Category]])-FIND("/",Table1[[#This Row],[Category and Sub-Category]]))</f>
        <v>rock</v>
      </c>
      <c r="S2294" s="13">
        <f>(((Table1[[#This Row],[launched_at]]/60)/60)/24)+DATE(1970,1,1)</f>
        <v>40987.697638888887</v>
      </c>
      <c r="T2294" s="13">
        <f>(((Table1[[#This Row],[deadline]]/60)/60)/24)+DATE(1970,1,1)</f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Table1[[#This Row],[pledged]]/Table1[[#This Row],[goal]]</f>
        <v>1.0823529411764705</v>
      </c>
      <c r="P2295" s="8">
        <f>IFERROR(Table1[[#This Row],[pledged]]/Table1[[#This Row],[backers_count]],0)</f>
        <v>34.074074074074076</v>
      </c>
      <c r="Q2295" t="str">
        <f>LEFT(Table1[[#This Row],[Category and Sub-Category]],FIND("/",Table1[[#This Row],[Category and Sub-Category]])-1)</f>
        <v>music</v>
      </c>
      <c r="R2295" t="str">
        <f>RIGHT(Table1[[#This Row],[Category and Sub-Category]],LEN(Table1[[#This Row],[Category and Sub-Category]])-FIND("/",Table1[[#This Row],[Category and Sub-Category]]))</f>
        <v>rock</v>
      </c>
      <c r="S2295" s="13">
        <f>(((Table1[[#This Row],[launched_at]]/60)/60)/24)+DATE(1970,1,1)</f>
        <v>41151.708321759259</v>
      </c>
      <c r="T2295" s="13">
        <f>(((Table1[[#This Row],[deadline]]/60)/60)/24)+DATE(1970,1,1)</f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Table1[[#This Row],[pledged]]/Table1[[#This Row],[goal]]</f>
        <v>1.4608079999999999</v>
      </c>
      <c r="P2296" s="8">
        <f>IFERROR(Table1[[#This Row],[pledged]]/Table1[[#This Row],[backers_count]],0)</f>
        <v>65.214642857142863</v>
      </c>
      <c r="Q2296" t="str">
        <f>LEFT(Table1[[#This Row],[Category and Sub-Category]],FIND("/",Table1[[#This Row],[Category and Sub-Category]])-1)</f>
        <v>music</v>
      </c>
      <c r="R2296" t="str">
        <f>RIGHT(Table1[[#This Row],[Category and Sub-Category]],LEN(Table1[[#This Row],[Category and Sub-Category]])-FIND("/",Table1[[#This Row],[Category and Sub-Category]]))</f>
        <v>rock</v>
      </c>
      <c r="S2296" s="13">
        <f>(((Table1[[#This Row],[launched_at]]/60)/60)/24)+DATE(1970,1,1)</f>
        <v>41264.72314814815</v>
      </c>
      <c r="T2296" s="13">
        <f>(((Table1[[#This Row],[deadline]]/60)/60)/24)+DATE(1970,1,1)</f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Table1[[#This Row],[pledged]]/Table1[[#This Row],[goal]]</f>
        <v>1.2524999999999999</v>
      </c>
      <c r="P2297" s="8">
        <f>IFERROR(Table1[[#This Row],[pledged]]/Table1[[#This Row],[backers_count]],0)</f>
        <v>44.205882352941174</v>
      </c>
      <c r="Q2297" t="str">
        <f>LEFT(Table1[[#This Row],[Category and Sub-Category]],FIND("/",Table1[[#This Row],[Category and Sub-Category]])-1)</f>
        <v>music</v>
      </c>
      <c r="R2297" t="str">
        <f>RIGHT(Table1[[#This Row],[Category and Sub-Category]],LEN(Table1[[#This Row],[Category and Sub-Category]])-FIND("/",Table1[[#This Row],[Category and Sub-Category]]))</f>
        <v>rock</v>
      </c>
      <c r="S2297" s="13">
        <f>(((Table1[[#This Row],[launched_at]]/60)/60)/24)+DATE(1970,1,1)</f>
        <v>41270.954351851848</v>
      </c>
      <c r="T2297" s="13">
        <f>(((Table1[[#This Row],[deadline]]/60)/60)/24)+DATE(1970,1,1)</f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Table1[[#This Row],[pledged]]/Table1[[#This Row],[goal]]</f>
        <v>1.4907142857142857</v>
      </c>
      <c r="P2298" s="8">
        <f>IFERROR(Table1[[#This Row],[pledged]]/Table1[[#This Row],[backers_count]],0)</f>
        <v>71.965517241379317</v>
      </c>
      <c r="Q2298" t="str">
        <f>LEFT(Table1[[#This Row],[Category and Sub-Category]],FIND("/",Table1[[#This Row],[Category and Sub-Category]])-1)</f>
        <v>music</v>
      </c>
      <c r="R2298" t="str">
        <f>RIGHT(Table1[[#This Row],[Category and Sub-Category]],LEN(Table1[[#This Row],[Category and Sub-Category]])-FIND("/",Table1[[#This Row],[Category and Sub-Category]]))</f>
        <v>rock</v>
      </c>
      <c r="S2298" s="13">
        <f>(((Table1[[#This Row],[launched_at]]/60)/60)/24)+DATE(1970,1,1)</f>
        <v>40927.731782407405</v>
      </c>
      <c r="T2298" s="13">
        <f>(((Table1[[#This Row],[deadline]]/60)/60)/24)+DATE(1970,1,1)</f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Table1[[#This Row],[pledged]]/Table1[[#This Row],[goal]]</f>
        <v>1.006</v>
      </c>
      <c r="P2299" s="8">
        <f>IFERROR(Table1[[#This Row],[pledged]]/Table1[[#This Row],[backers_count]],0)</f>
        <v>52.94736842105263</v>
      </c>
      <c r="Q2299" t="str">
        <f>LEFT(Table1[[#This Row],[Category and Sub-Category]],FIND("/",Table1[[#This Row],[Category and Sub-Category]])-1)</f>
        <v>music</v>
      </c>
      <c r="R2299" t="str">
        <f>RIGHT(Table1[[#This Row],[Category and Sub-Category]],LEN(Table1[[#This Row],[Category and Sub-Category]])-FIND("/",Table1[[#This Row],[Category and Sub-Category]]))</f>
        <v>rock</v>
      </c>
      <c r="S2299" s="13">
        <f>(((Table1[[#This Row],[launched_at]]/60)/60)/24)+DATE(1970,1,1)</f>
        <v>40948.042233796295</v>
      </c>
      <c r="T2299" s="13">
        <f>(((Table1[[#This Row],[deadline]]/60)/60)/24)+DATE(1970,1,1)</f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Table1[[#This Row],[pledged]]/Table1[[#This Row],[goal]]</f>
        <v>1.0507333333333333</v>
      </c>
      <c r="P2300" s="8">
        <f>IFERROR(Table1[[#This Row],[pledged]]/Table1[[#This Row],[backers_count]],0)</f>
        <v>109.45138888888889</v>
      </c>
      <c r="Q2300" t="str">
        <f>LEFT(Table1[[#This Row],[Category and Sub-Category]],FIND("/",Table1[[#This Row],[Category and Sub-Category]])-1)</f>
        <v>music</v>
      </c>
      <c r="R2300" t="str">
        <f>RIGHT(Table1[[#This Row],[Category and Sub-Category]],LEN(Table1[[#This Row],[Category and Sub-Category]])-FIND("/",Table1[[#This Row],[Category and Sub-Category]]))</f>
        <v>rock</v>
      </c>
      <c r="S2300" s="13">
        <f>(((Table1[[#This Row],[launched_at]]/60)/60)/24)+DATE(1970,1,1)</f>
        <v>41694.84065972222</v>
      </c>
      <c r="T2300" s="13">
        <f>(((Table1[[#This Row],[deadline]]/60)/60)/24)+DATE(1970,1,1)</f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Table1[[#This Row],[pledged]]/Table1[[#This Row],[goal]]</f>
        <v>3.5016666666666665</v>
      </c>
      <c r="P2301" s="8">
        <f>IFERROR(Table1[[#This Row],[pledged]]/Table1[[#This Row],[backers_count]],0)</f>
        <v>75.035714285714292</v>
      </c>
      <c r="Q2301" t="str">
        <f>LEFT(Table1[[#This Row],[Category and Sub-Category]],FIND("/",Table1[[#This Row],[Category and Sub-Category]])-1)</f>
        <v>music</v>
      </c>
      <c r="R2301" t="str">
        <f>RIGHT(Table1[[#This Row],[Category and Sub-Category]],LEN(Table1[[#This Row],[Category and Sub-Category]])-FIND("/",Table1[[#This Row],[Category and Sub-Category]]))</f>
        <v>rock</v>
      </c>
      <c r="S2301" s="13">
        <f>(((Table1[[#This Row],[launched_at]]/60)/60)/24)+DATE(1970,1,1)</f>
        <v>40565.032511574071</v>
      </c>
      <c r="T2301" s="13">
        <f>(((Table1[[#This Row],[deadline]]/60)/60)/24)+DATE(1970,1,1)</f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Table1[[#This Row],[pledged]]/Table1[[#This Row],[goal]]</f>
        <v>1.0125</v>
      </c>
      <c r="P2302" s="8">
        <f>IFERROR(Table1[[#This Row],[pledged]]/Table1[[#This Row],[backers_count]],0)</f>
        <v>115.71428571428571</v>
      </c>
      <c r="Q2302" t="str">
        <f>LEFT(Table1[[#This Row],[Category and Sub-Category]],FIND("/",Table1[[#This Row],[Category and Sub-Category]])-1)</f>
        <v>music</v>
      </c>
      <c r="R2302" t="str">
        <f>RIGHT(Table1[[#This Row],[Category and Sub-Category]],LEN(Table1[[#This Row],[Category and Sub-Category]])-FIND("/",Table1[[#This Row],[Category and Sub-Category]]))</f>
        <v>rock</v>
      </c>
      <c r="S2302" s="13">
        <f>(((Table1[[#This Row],[launched_at]]/60)/60)/24)+DATE(1970,1,1)</f>
        <v>41074.727037037039</v>
      </c>
      <c r="T2302" s="13">
        <f>(((Table1[[#This Row],[deadline]]/60)/60)/24)+DATE(1970,1,1)</f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Table1[[#This Row],[pledged]]/Table1[[#This Row],[goal]]</f>
        <v>1.336044</v>
      </c>
      <c r="P2303" s="8">
        <f>IFERROR(Table1[[#This Row],[pledged]]/Table1[[#This Row],[backers_count]],0)</f>
        <v>31.659810426540286</v>
      </c>
      <c r="Q2303" t="str">
        <f>LEFT(Table1[[#This Row],[Category and Sub-Category]],FIND("/",Table1[[#This Row],[Category and Sub-Category]])-1)</f>
        <v>music</v>
      </c>
      <c r="R2303" t="str">
        <f>RIGHT(Table1[[#This Row],[Category and Sub-Category]],LEN(Table1[[#This Row],[Category and Sub-Category]])-FIND("/",Table1[[#This Row],[Category and Sub-Category]]))</f>
        <v>indie rock</v>
      </c>
      <c r="S2303" s="13">
        <f>(((Table1[[#This Row],[launched_at]]/60)/60)/24)+DATE(1970,1,1)</f>
        <v>41416.146944444445</v>
      </c>
      <c r="T2303" s="13">
        <f>(((Table1[[#This Row],[deadline]]/60)/60)/24)+DATE(1970,1,1)</f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Table1[[#This Row],[pledged]]/Table1[[#This Row],[goal]]</f>
        <v>1.7065217391304348</v>
      </c>
      <c r="P2304" s="8">
        <f>IFERROR(Table1[[#This Row],[pledged]]/Table1[[#This Row],[backers_count]],0)</f>
        <v>46.176470588235297</v>
      </c>
      <c r="Q2304" t="str">
        <f>LEFT(Table1[[#This Row],[Category and Sub-Category]],FIND("/",Table1[[#This Row],[Category and Sub-Category]])-1)</f>
        <v>music</v>
      </c>
      <c r="R2304" t="str">
        <f>RIGHT(Table1[[#This Row],[Category and Sub-Category]],LEN(Table1[[#This Row],[Category and Sub-Category]])-FIND("/",Table1[[#This Row],[Category and Sub-Category]]))</f>
        <v>indie rock</v>
      </c>
      <c r="S2304" s="13">
        <f>(((Table1[[#This Row],[launched_at]]/60)/60)/24)+DATE(1970,1,1)</f>
        <v>41605.868449074071</v>
      </c>
      <c r="T2304" s="13">
        <f>(((Table1[[#This Row],[deadline]]/60)/60)/24)+DATE(1970,1,1)</f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Table1[[#This Row],[pledged]]/Table1[[#This Row],[goal]]</f>
        <v>1.0935829457364341</v>
      </c>
      <c r="P2305" s="8">
        <f>IFERROR(Table1[[#This Row],[pledged]]/Table1[[#This Row],[backers_count]],0)</f>
        <v>68.481650485436887</v>
      </c>
      <c r="Q2305" t="str">
        <f>LEFT(Table1[[#This Row],[Category and Sub-Category]],FIND("/",Table1[[#This Row],[Category and Sub-Category]])-1)</f>
        <v>music</v>
      </c>
      <c r="R2305" t="str">
        <f>RIGHT(Table1[[#This Row],[Category and Sub-Category]],LEN(Table1[[#This Row],[Category and Sub-Category]])-FIND("/",Table1[[#This Row],[Category and Sub-Category]]))</f>
        <v>indie rock</v>
      </c>
      <c r="S2305" s="13">
        <f>(((Table1[[#This Row],[launched_at]]/60)/60)/24)+DATE(1970,1,1)</f>
        <v>40850.111064814817</v>
      </c>
      <c r="T2305" s="13">
        <f>(((Table1[[#This Row],[deadline]]/60)/60)/24)+DATE(1970,1,1)</f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Table1[[#This Row],[pledged]]/Table1[[#This Row],[goal]]</f>
        <v>1.0070033333333335</v>
      </c>
      <c r="P2306" s="8">
        <f>IFERROR(Table1[[#This Row],[pledged]]/Table1[[#This Row],[backers_count]],0)</f>
        <v>53.469203539823013</v>
      </c>
      <c r="Q2306" t="str">
        <f>LEFT(Table1[[#This Row],[Category and Sub-Category]],FIND("/",Table1[[#This Row],[Category and Sub-Category]])-1)</f>
        <v>music</v>
      </c>
      <c r="R2306" t="str">
        <f>RIGHT(Table1[[#This Row],[Category and Sub-Category]],LEN(Table1[[#This Row],[Category and Sub-Category]])-FIND("/",Table1[[#This Row],[Category and Sub-Category]]))</f>
        <v>indie rock</v>
      </c>
      <c r="S2306" s="13">
        <f>(((Table1[[#This Row],[launched_at]]/60)/60)/24)+DATE(1970,1,1)</f>
        <v>40502.815868055557</v>
      </c>
      <c r="T2306" s="13">
        <f>(((Table1[[#This Row],[deadline]]/60)/60)/24)+DATE(1970,1,1)</f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Table1[[#This Row],[pledged]]/Table1[[#This Row],[goal]]</f>
        <v>1.0122777777777778</v>
      </c>
      <c r="P2307" s="8">
        <f>IFERROR(Table1[[#This Row],[pledged]]/Table1[[#This Row],[backers_count]],0)</f>
        <v>109.10778443113773</v>
      </c>
      <c r="Q2307" t="str">
        <f>LEFT(Table1[[#This Row],[Category and Sub-Category]],FIND("/",Table1[[#This Row],[Category and Sub-Category]])-1)</f>
        <v>music</v>
      </c>
      <c r="R2307" t="str">
        <f>RIGHT(Table1[[#This Row],[Category and Sub-Category]],LEN(Table1[[#This Row],[Category and Sub-Category]])-FIND("/",Table1[[#This Row],[Category and Sub-Category]]))</f>
        <v>indie rock</v>
      </c>
      <c r="S2307" s="13">
        <f>(((Table1[[#This Row],[launched_at]]/60)/60)/24)+DATE(1970,1,1)</f>
        <v>41834.695277777777</v>
      </c>
      <c r="T2307" s="13">
        <f>(((Table1[[#This Row],[deadline]]/60)/60)/24)+DATE(1970,1,1)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Table1[[#This Row],[pledged]]/Table1[[#This Row],[goal]]</f>
        <v>1.0675857142857144</v>
      </c>
      <c r="P2308" s="8">
        <f>IFERROR(Table1[[#This Row],[pledged]]/Table1[[#This Row],[backers_count]],0)</f>
        <v>51.185616438356163</v>
      </c>
      <c r="Q2308" t="str">
        <f>LEFT(Table1[[#This Row],[Category and Sub-Category]],FIND("/",Table1[[#This Row],[Category and Sub-Category]])-1)</f>
        <v>music</v>
      </c>
      <c r="R2308" t="str">
        <f>RIGHT(Table1[[#This Row],[Category and Sub-Category]],LEN(Table1[[#This Row],[Category and Sub-Category]])-FIND("/",Table1[[#This Row],[Category and Sub-Category]]))</f>
        <v>indie rock</v>
      </c>
      <c r="S2308" s="13">
        <f>(((Table1[[#This Row],[launched_at]]/60)/60)/24)+DATE(1970,1,1)</f>
        <v>40948.16815972222</v>
      </c>
      <c r="T2308" s="13">
        <f>(((Table1[[#This Row],[deadline]]/60)/60)/24)+DATE(1970,1,1)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Table1[[#This Row],[pledged]]/Table1[[#This Row],[goal]]</f>
        <v>1.0665777537961894</v>
      </c>
      <c r="P2309" s="8">
        <f>IFERROR(Table1[[#This Row],[pledged]]/Table1[[#This Row],[backers_count]],0)</f>
        <v>27.936800000000002</v>
      </c>
      <c r="Q2309" t="str">
        <f>LEFT(Table1[[#This Row],[Category and Sub-Category]],FIND("/",Table1[[#This Row],[Category and Sub-Category]])-1)</f>
        <v>music</v>
      </c>
      <c r="R2309" t="str">
        <f>RIGHT(Table1[[#This Row],[Category and Sub-Category]],LEN(Table1[[#This Row],[Category and Sub-Category]])-FIND("/",Table1[[#This Row],[Category and Sub-Category]]))</f>
        <v>indie rock</v>
      </c>
      <c r="S2309" s="13">
        <f>(((Table1[[#This Row],[launched_at]]/60)/60)/24)+DATE(1970,1,1)</f>
        <v>41004.802465277775</v>
      </c>
      <c r="T2309" s="13">
        <f>(((Table1[[#This Row],[deadline]]/60)/60)/24)+DATE(1970,1,1)</f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Table1[[#This Row],[pledged]]/Table1[[#This Row],[goal]]</f>
        <v>1.0130622</v>
      </c>
      <c r="P2310" s="8">
        <f>IFERROR(Table1[[#This Row],[pledged]]/Table1[[#This Row],[backers_count]],0)</f>
        <v>82.496921824104234</v>
      </c>
      <c r="Q2310" t="str">
        <f>LEFT(Table1[[#This Row],[Category and Sub-Category]],FIND("/",Table1[[#This Row],[Category and Sub-Category]])-1)</f>
        <v>music</v>
      </c>
      <c r="R2310" t="str">
        <f>RIGHT(Table1[[#This Row],[Category and Sub-Category]],LEN(Table1[[#This Row],[Category and Sub-Category]])-FIND("/",Table1[[#This Row],[Category and Sub-Category]]))</f>
        <v>indie rock</v>
      </c>
      <c r="S2310" s="13">
        <f>(((Table1[[#This Row],[launched_at]]/60)/60)/24)+DATE(1970,1,1)</f>
        <v>41851.962916666671</v>
      </c>
      <c r="T2310" s="13">
        <f>(((Table1[[#This Row],[deadline]]/60)/60)/24)+DATE(1970,1,1)</f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Table1[[#This Row],[pledged]]/Table1[[#This Row],[goal]]</f>
        <v>1.0667450000000001</v>
      </c>
      <c r="P2311" s="8">
        <f>IFERROR(Table1[[#This Row],[pledged]]/Table1[[#This Row],[backers_count]],0)</f>
        <v>59.817476635514019</v>
      </c>
      <c r="Q2311" t="str">
        <f>LEFT(Table1[[#This Row],[Category and Sub-Category]],FIND("/",Table1[[#This Row],[Category and Sub-Category]])-1)</f>
        <v>music</v>
      </c>
      <c r="R2311" t="str">
        <f>RIGHT(Table1[[#This Row],[Category and Sub-Category]],LEN(Table1[[#This Row],[Category and Sub-Category]])-FIND("/",Table1[[#This Row],[Category and Sub-Category]]))</f>
        <v>indie rock</v>
      </c>
      <c r="S2311" s="13">
        <f>(((Table1[[#This Row],[launched_at]]/60)/60)/24)+DATE(1970,1,1)</f>
        <v>41307.987696759257</v>
      </c>
      <c r="T2311" s="13">
        <f>(((Table1[[#This Row],[deadline]]/60)/60)/24)+DATE(1970,1,1)</f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Table1[[#This Row],[pledged]]/Table1[[#This Row],[goal]]</f>
        <v>4.288397837837838</v>
      </c>
      <c r="P2312" s="8">
        <f>IFERROR(Table1[[#This Row],[pledged]]/Table1[[#This Row],[backers_count]],0)</f>
        <v>64.816470588235291</v>
      </c>
      <c r="Q2312" t="str">
        <f>LEFT(Table1[[#This Row],[Category and Sub-Category]],FIND("/",Table1[[#This Row],[Category and Sub-Category]])-1)</f>
        <v>music</v>
      </c>
      <c r="R2312" t="str">
        <f>RIGHT(Table1[[#This Row],[Category and Sub-Category]],LEN(Table1[[#This Row],[Category and Sub-Category]])-FIND("/",Table1[[#This Row],[Category and Sub-Category]]))</f>
        <v>indie rock</v>
      </c>
      <c r="S2312" s="13">
        <f>(((Table1[[#This Row],[launched_at]]/60)/60)/24)+DATE(1970,1,1)</f>
        <v>41324.79415509259</v>
      </c>
      <c r="T2312" s="13">
        <f>(((Table1[[#This Row],[deadline]]/60)/60)/24)+DATE(1970,1,1)</f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Table1[[#This Row],[pledged]]/Table1[[#This Row],[goal]]</f>
        <v>1.0411111111111111</v>
      </c>
      <c r="P2313" s="8">
        <f>IFERROR(Table1[[#This Row],[pledged]]/Table1[[#This Row],[backers_count]],0)</f>
        <v>90.09615384615384</v>
      </c>
      <c r="Q2313" t="str">
        <f>LEFT(Table1[[#This Row],[Category and Sub-Category]],FIND("/",Table1[[#This Row],[Category and Sub-Category]])-1)</f>
        <v>music</v>
      </c>
      <c r="R2313" t="str">
        <f>RIGHT(Table1[[#This Row],[Category and Sub-Category]],LEN(Table1[[#This Row],[Category and Sub-Category]])-FIND("/",Table1[[#This Row],[Category and Sub-Category]]))</f>
        <v>indie rock</v>
      </c>
      <c r="S2313" s="13">
        <f>(((Table1[[#This Row],[launched_at]]/60)/60)/24)+DATE(1970,1,1)</f>
        <v>41736.004502314812</v>
      </c>
      <c r="T2313" s="13">
        <f>(((Table1[[#This Row],[deadline]]/60)/60)/24)+DATE(1970,1,1)</f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Table1[[#This Row],[pledged]]/Table1[[#This Row],[goal]]</f>
        <v>1.0786666666666667</v>
      </c>
      <c r="P2314" s="8">
        <f>IFERROR(Table1[[#This Row],[pledged]]/Table1[[#This Row],[backers_count]],0)</f>
        <v>40.962025316455694</v>
      </c>
      <c r="Q2314" t="str">
        <f>LEFT(Table1[[#This Row],[Category and Sub-Category]],FIND("/",Table1[[#This Row],[Category and Sub-Category]])-1)</f>
        <v>music</v>
      </c>
      <c r="R2314" t="str">
        <f>RIGHT(Table1[[#This Row],[Category and Sub-Category]],LEN(Table1[[#This Row],[Category and Sub-Category]])-FIND("/",Table1[[#This Row],[Category and Sub-Category]]))</f>
        <v>indie rock</v>
      </c>
      <c r="S2314" s="13">
        <f>(((Table1[[#This Row],[launched_at]]/60)/60)/24)+DATE(1970,1,1)</f>
        <v>41716.632847222223</v>
      </c>
      <c r="T2314" s="13">
        <f>(((Table1[[#This Row],[deadline]]/60)/60)/24)+DATE(1970,1,1)</f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Table1[[#This Row],[pledged]]/Table1[[#This Row],[goal]]</f>
        <v>1.7584040000000001</v>
      </c>
      <c r="P2315" s="8">
        <f>IFERROR(Table1[[#This Row],[pledged]]/Table1[[#This Row],[backers_count]],0)</f>
        <v>56.000127388535034</v>
      </c>
      <c r="Q2315" t="str">
        <f>LEFT(Table1[[#This Row],[Category and Sub-Category]],FIND("/",Table1[[#This Row],[Category and Sub-Category]])-1)</f>
        <v>music</v>
      </c>
      <c r="R2315" t="str">
        <f>RIGHT(Table1[[#This Row],[Category and Sub-Category]],LEN(Table1[[#This Row],[Category and Sub-Category]])-FIND("/",Table1[[#This Row],[Category and Sub-Category]]))</f>
        <v>indie rock</v>
      </c>
      <c r="S2315" s="13">
        <f>(((Table1[[#This Row],[launched_at]]/60)/60)/24)+DATE(1970,1,1)</f>
        <v>41002.958634259259</v>
      </c>
      <c r="T2315" s="13">
        <f>(((Table1[[#This Row],[deadline]]/60)/60)/24)+DATE(1970,1,1)</f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Table1[[#This Row],[pledged]]/Table1[[#This Row],[goal]]</f>
        <v>1.5697000000000001</v>
      </c>
      <c r="P2316" s="8">
        <f>IFERROR(Table1[[#This Row],[pledged]]/Table1[[#This Row],[backers_count]],0)</f>
        <v>37.672800000000002</v>
      </c>
      <c r="Q2316" t="str">
        <f>LEFT(Table1[[#This Row],[Category and Sub-Category]],FIND("/",Table1[[#This Row],[Category and Sub-Category]])-1)</f>
        <v>music</v>
      </c>
      <c r="R2316" t="str">
        <f>RIGHT(Table1[[#This Row],[Category and Sub-Category]],LEN(Table1[[#This Row],[Category and Sub-Category]])-FIND("/",Table1[[#This Row],[Category and Sub-Category]]))</f>
        <v>indie rock</v>
      </c>
      <c r="S2316" s="13">
        <f>(((Table1[[#This Row],[launched_at]]/60)/60)/24)+DATE(1970,1,1)</f>
        <v>41037.551585648151</v>
      </c>
      <c r="T2316" s="13">
        <f>(((Table1[[#This Row],[deadline]]/60)/60)/24)+DATE(1970,1,1)</f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Table1[[#This Row],[pledged]]/Table1[[#This Row],[goal]]</f>
        <v>1.026</v>
      </c>
      <c r="P2317" s="8">
        <f>IFERROR(Table1[[#This Row],[pledged]]/Table1[[#This Row],[backers_count]],0)</f>
        <v>40.078125</v>
      </c>
      <c r="Q2317" t="str">
        <f>LEFT(Table1[[#This Row],[Category and Sub-Category]],FIND("/",Table1[[#This Row],[Category and Sub-Category]])-1)</f>
        <v>music</v>
      </c>
      <c r="R2317" t="str">
        <f>RIGHT(Table1[[#This Row],[Category and Sub-Category]],LEN(Table1[[#This Row],[Category and Sub-Category]])-FIND("/",Table1[[#This Row],[Category and Sub-Category]]))</f>
        <v>indie rock</v>
      </c>
      <c r="S2317" s="13">
        <f>(((Table1[[#This Row],[launched_at]]/60)/60)/24)+DATE(1970,1,1)</f>
        <v>41004.72619212963</v>
      </c>
      <c r="T2317" s="13">
        <f>(((Table1[[#This Row],[deadline]]/60)/60)/24)+DATE(1970,1,1)</f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Table1[[#This Row],[pledged]]/Table1[[#This Row],[goal]]</f>
        <v>1.0404266666666666</v>
      </c>
      <c r="P2318" s="8">
        <f>IFERROR(Table1[[#This Row],[pledged]]/Table1[[#This Row],[backers_count]],0)</f>
        <v>78.031999999999996</v>
      </c>
      <c r="Q2318" t="str">
        <f>LEFT(Table1[[#This Row],[Category and Sub-Category]],FIND("/",Table1[[#This Row],[Category and Sub-Category]])-1)</f>
        <v>music</v>
      </c>
      <c r="R2318" t="str">
        <f>RIGHT(Table1[[#This Row],[Category and Sub-Category]],LEN(Table1[[#This Row],[Category and Sub-Category]])-FIND("/",Table1[[#This Row],[Category and Sub-Category]]))</f>
        <v>indie rock</v>
      </c>
      <c r="S2318" s="13">
        <f>(((Table1[[#This Row],[launched_at]]/60)/60)/24)+DATE(1970,1,1)</f>
        <v>40079.725115740745</v>
      </c>
      <c r="T2318" s="13">
        <f>(((Table1[[#This Row],[deadline]]/60)/60)/24)+DATE(1970,1,1)</f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Table1[[#This Row],[pledged]]/Table1[[#This Row],[goal]]</f>
        <v>1.04</v>
      </c>
      <c r="P2319" s="8">
        <f>IFERROR(Table1[[#This Row],[pledged]]/Table1[[#This Row],[backers_count]],0)</f>
        <v>18.90909090909091</v>
      </c>
      <c r="Q2319" t="str">
        <f>LEFT(Table1[[#This Row],[Category and Sub-Category]],FIND("/",Table1[[#This Row],[Category and Sub-Category]])-1)</f>
        <v>music</v>
      </c>
      <c r="R2319" t="str">
        <f>RIGHT(Table1[[#This Row],[Category and Sub-Category]],LEN(Table1[[#This Row],[Category and Sub-Category]])-FIND("/",Table1[[#This Row],[Category and Sub-Category]]))</f>
        <v>indie rock</v>
      </c>
      <c r="S2319" s="13">
        <f>(((Table1[[#This Row],[launched_at]]/60)/60)/24)+DATE(1970,1,1)</f>
        <v>40192.542233796295</v>
      </c>
      <c r="T2319" s="13">
        <f>(((Table1[[#This Row],[deadline]]/60)/60)/24)+DATE(1970,1,1)</f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Table1[[#This Row],[pledged]]/Table1[[#This Row],[goal]]</f>
        <v>1.2105999999999999</v>
      </c>
      <c r="P2320" s="8">
        <f>IFERROR(Table1[[#This Row],[pledged]]/Table1[[#This Row],[backers_count]],0)</f>
        <v>37.134969325153371</v>
      </c>
      <c r="Q2320" t="str">
        <f>LEFT(Table1[[#This Row],[Category and Sub-Category]],FIND("/",Table1[[#This Row],[Category and Sub-Category]])-1)</f>
        <v>music</v>
      </c>
      <c r="R2320" t="str">
        <f>RIGHT(Table1[[#This Row],[Category and Sub-Category]],LEN(Table1[[#This Row],[Category and Sub-Category]])-FIND("/",Table1[[#This Row],[Category and Sub-Category]]))</f>
        <v>indie rock</v>
      </c>
      <c r="S2320" s="13">
        <f>(((Table1[[#This Row],[launched_at]]/60)/60)/24)+DATE(1970,1,1)</f>
        <v>40050.643680555557</v>
      </c>
      <c r="T2320" s="13">
        <f>(((Table1[[#This Row],[deadline]]/60)/60)/24)+DATE(1970,1,1)</f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Table1[[#This Row],[pledged]]/Table1[[#This Row],[goal]]</f>
        <v>1.077</v>
      </c>
      <c r="P2321" s="8">
        <f>IFERROR(Table1[[#This Row],[pledged]]/Table1[[#This Row],[backers_count]],0)</f>
        <v>41.961038961038959</v>
      </c>
      <c r="Q2321" t="str">
        <f>LEFT(Table1[[#This Row],[Category and Sub-Category]],FIND("/",Table1[[#This Row],[Category and Sub-Category]])-1)</f>
        <v>music</v>
      </c>
      <c r="R2321" t="str">
        <f>RIGHT(Table1[[#This Row],[Category and Sub-Category]],LEN(Table1[[#This Row],[Category and Sub-Category]])-FIND("/",Table1[[#This Row],[Category and Sub-Category]]))</f>
        <v>indie rock</v>
      </c>
      <c r="S2321" s="13">
        <f>(((Table1[[#This Row],[launched_at]]/60)/60)/24)+DATE(1970,1,1)</f>
        <v>41593.082002314812</v>
      </c>
      <c r="T2321" s="13">
        <f>(((Table1[[#This Row],[deadline]]/60)/60)/24)+DATE(1970,1,1)</f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Table1[[#This Row],[pledged]]/Table1[[#This Row],[goal]]</f>
        <v>1.0866</v>
      </c>
      <c r="P2322" s="8">
        <f>IFERROR(Table1[[#This Row],[pledged]]/Table1[[#This Row],[backers_count]],0)</f>
        <v>61.044943820224717</v>
      </c>
      <c r="Q2322" t="str">
        <f>LEFT(Table1[[#This Row],[Category and Sub-Category]],FIND("/",Table1[[#This Row],[Category and Sub-Category]])-1)</f>
        <v>music</v>
      </c>
      <c r="R2322" t="str">
        <f>RIGHT(Table1[[#This Row],[Category and Sub-Category]],LEN(Table1[[#This Row],[Category and Sub-Category]])-FIND("/",Table1[[#This Row],[Category and Sub-Category]]))</f>
        <v>indie rock</v>
      </c>
      <c r="S2322" s="13">
        <f>(((Table1[[#This Row],[launched_at]]/60)/60)/24)+DATE(1970,1,1)</f>
        <v>41696.817129629628</v>
      </c>
      <c r="T2322" s="13">
        <f>(((Table1[[#This Row],[deadline]]/60)/60)/24)+DATE(1970,1,1)</f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Table1[[#This Row],[pledged]]/Table1[[#This Row],[goal]]</f>
        <v>0.39120962394619685</v>
      </c>
      <c r="P2323" s="8">
        <f>IFERROR(Table1[[#This Row],[pledged]]/Table1[[#This Row],[backers_count]],0)</f>
        <v>64.53125</v>
      </c>
      <c r="Q2323" t="str">
        <f>LEFT(Table1[[#This Row],[Category and Sub-Category]],FIND("/",Table1[[#This Row],[Category and Sub-Category]])-1)</f>
        <v>food</v>
      </c>
      <c r="R2323" t="str">
        <f>RIGHT(Table1[[#This Row],[Category and Sub-Category]],LEN(Table1[[#This Row],[Category and Sub-Category]])-FIND("/",Table1[[#This Row],[Category and Sub-Category]]))</f>
        <v>small batch</v>
      </c>
      <c r="S2323" s="13">
        <f>(((Table1[[#This Row],[launched_at]]/60)/60)/24)+DATE(1970,1,1)</f>
        <v>42799.260428240741</v>
      </c>
      <c r="T2323" s="13">
        <f>(((Table1[[#This Row],[deadline]]/60)/60)/24)+DATE(1970,1,1)</f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Table1[[#This Row],[pledged]]/Table1[[#This Row],[goal]]</f>
        <v>3.1481481481481478E-2</v>
      </c>
      <c r="P2324" s="8">
        <f>IFERROR(Table1[[#This Row],[pledged]]/Table1[[#This Row],[backers_count]],0)</f>
        <v>21.25</v>
      </c>
      <c r="Q2324" t="str">
        <f>LEFT(Table1[[#This Row],[Category and Sub-Category]],FIND("/",Table1[[#This Row],[Category and Sub-Category]])-1)</f>
        <v>food</v>
      </c>
      <c r="R2324" t="str">
        <f>RIGHT(Table1[[#This Row],[Category and Sub-Category]],LEN(Table1[[#This Row],[Category and Sub-Category]])-FIND("/",Table1[[#This Row],[Category and Sub-Category]]))</f>
        <v>small batch</v>
      </c>
      <c r="S2324" s="13">
        <f>(((Table1[[#This Row],[launched_at]]/60)/60)/24)+DATE(1970,1,1)</f>
        <v>42804.895474537043</v>
      </c>
      <c r="T2324" s="13">
        <f>(((Table1[[#This Row],[deadline]]/60)/60)/24)+DATE(1970,1,1)</f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Table1[[#This Row],[pledged]]/Table1[[#This Row],[goal]]</f>
        <v>0.48</v>
      </c>
      <c r="P2325" s="8">
        <f>IFERROR(Table1[[#This Row],[pledged]]/Table1[[#This Row],[backers_count]],0)</f>
        <v>30</v>
      </c>
      <c r="Q2325" t="str">
        <f>LEFT(Table1[[#This Row],[Category and Sub-Category]],FIND("/",Table1[[#This Row],[Category and Sub-Category]])-1)</f>
        <v>food</v>
      </c>
      <c r="R2325" t="str">
        <f>RIGHT(Table1[[#This Row],[Category and Sub-Category]],LEN(Table1[[#This Row],[Category and Sub-Category]])-FIND("/",Table1[[#This Row],[Category and Sub-Category]]))</f>
        <v>small batch</v>
      </c>
      <c r="S2325" s="13">
        <f>(((Table1[[#This Row],[launched_at]]/60)/60)/24)+DATE(1970,1,1)</f>
        <v>42807.755173611105</v>
      </c>
      <c r="T2325" s="13">
        <f>(((Table1[[#This Row],[deadline]]/60)/60)/24)+DATE(1970,1,1)</f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Table1[[#This Row],[pledged]]/Table1[[#This Row],[goal]]</f>
        <v>0.20733333333333334</v>
      </c>
      <c r="P2326" s="8">
        <f>IFERROR(Table1[[#This Row],[pledged]]/Table1[[#This Row],[backers_count]],0)</f>
        <v>25.491803278688526</v>
      </c>
      <c r="Q2326" t="str">
        <f>LEFT(Table1[[#This Row],[Category and Sub-Category]],FIND("/",Table1[[#This Row],[Category and Sub-Category]])-1)</f>
        <v>food</v>
      </c>
      <c r="R2326" t="str">
        <f>RIGHT(Table1[[#This Row],[Category and Sub-Category]],LEN(Table1[[#This Row],[Category and Sub-Category]])-FIND("/",Table1[[#This Row],[Category and Sub-Category]]))</f>
        <v>small batch</v>
      </c>
      <c r="S2326" s="13">
        <f>(((Table1[[#This Row],[launched_at]]/60)/60)/24)+DATE(1970,1,1)</f>
        <v>42790.885243055556</v>
      </c>
      <c r="T2326" s="13">
        <f>(((Table1[[#This Row],[deadline]]/60)/60)/24)+DATE(1970,1,1)</f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Table1[[#This Row],[pledged]]/Table1[[#This Row],[goal]]</f>
        <v>0.08</v>
      </c>
      <c r="P2327" s="8">
        <f>IFERROR(Table1[[#This Row],[pledged]]/Table1[[#This Row],[backers_count]],0)</f>
        <v>11.428571428571429</v>
      </c>
      <c r="Q2327" t="str">
        <f>LEFT(Table1[[#This Row],[Category and Sub-Category]],FIND("/",Table1[[#This Row],[Category and Sub-Category]])-1)</f>
        <v>food</v>
      </c>
      <c r="R2327" t="str">
        <f>RIGHT(Table1[[#This Row],[Category and Sub-Category]],LEN(Table1[[#This Row],[Category and Sub-Category]])-FIND("/",Table1[[#This Row],[Category and Sub-Category]]))</f>
        <v>small batch</v>
      </c>
      <c r="S2327" s="13">
        <f>(((Table1[[#This Row],[launched_at]]/60)/60)/24)+DATE(1970,1,1)</f>
        <v>42794.022349537037</v>
      </c>
      <c r="T2327" s="13">
        <f>(((Table1[[#This Row],[deadline]]/60)/60)/24)+DATE(1970,1,1)</f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Table1[[#This Row],[pledged]]/Table1[[#This Row],[goal]]</f>
        <v>7.1999999999999998E-3</v>
      </c>
      <c r="P2328" s="8">
        <f>IFERROR(Table1[[#This Row],[pledged]]/Table1[[#This Row],[backers_count]],0)</f>
        <v>108</v>
      </c>
      <c r="Q2328" t="str">
        <f>LEFT(Table1[[#This Row],[Category and Sub-Category]],FIND("/",Table1[[#This Row],[Category and Sub-Category]])-1)</f>
        <v>food</v>
      </c>
      <c r="R2328" t="str">
        <f>RIGHT(Table1[[#This Row],[Category and Sub-Category]],LEN(Table1[[#This Row],[Category and Sub-Category]])-FIND("/",Table1[[#This Row],[Category and Sub-Category]]))</f>
        <v>small batch</v>
      </c>
      <c r="S2328" s="13">
        <f>(((Table1[[#This Row],[launched_at]]/60)/60)/24)+DATE(1970,1,1)</f>
        <v>42804.034120370372</v>
      </c>
      <c r="T2328" s="13">
        <f>(((Table1[[#This Row],[deadline]]/60)/60)/24)+DATE(1970,1,1)</f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Table1[[#This Row],[pledged]]/Table1[[#This Row],[goal]]</f>
        <v>5.2609431428571432</v>
      </c>
      <c r="P2329" s="8">
        <f>IFERROR(Table1[[#This Row],[pledged]]/Table1[[#This Row],[backers_count]],0)</f>
        <v>54.883162444113267</v>
      </c>
      <c r="Q2329" t="str">
        <f>LEFT(Table1[[#This Row],[Category and Sub-Category]],FIND("/",Table1[[#This Row],[Category and Sub-Category]])-1)</f>
        <v>food</v>
      </c>
      <c r="R2329" t="str">
        <f>RIGHT(Table1[[#This Row],[Category and Sub-Category]],LEN(Table1[[#This Row],[Category and Sub-Category]])-FIND("/",Table1[[#This Row],[Category and Sub-Category]]))</f>
        <v>small batch</v>
      </c>
      <c r="S2329" s="13">
        <f>(((Table1[[#This Row],[launched_at]]/60)/60)/24)+DATE(1970,1,1)</f>
        <v>41842.917129629634</v>
      </c>
      <c r="T2329" s="13">
        <f>(((Table1[[#This Row],[deadline]]/60)/60)/24)+DATE(1970,1,1)</f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Table1[[#This Row],[pledged]]/Table1[[#This Row],[goal]]</f>
        <v>2.5445000000000002</v>
      </c>
      <c r="P2330" s="8">
        <f>IFERROR(Table1[[#This Row],[pledged]]/Table1[[#This Row],[backers_count]],0)</f>
        <v>47.383612662942269</v>
      </c>
      <c r="Q2330" t="str">
        <f>LEFT(Table1[[#This Row],[Category and Sub-Category]],FIND("/",Table1[[#This Row],[Category and Sub-Category]])-1)</f>
        <v>food</v>
      </c>
      <c r="R2330" t="str">
        <f>RIGHT(Table1[[#This Row],[Category and Sub-Category]],LEN(Table1[[#This Row],[Category and Sub-Category]])-FIND("/",Table1[[#This Row],[Category and Sub-Category]]))</f>
        <v>small batch</v>
      </c>
      <c r="S2330" s="13">
        <f>(((Table1[[#This Row],[launched_at]]/60)/60)/24)+DATE(1970,1,1)</f>
        <v>42139.781678240746</v>
      </c>
      <c r="T2330" s="13">
        <f>(((Table1[[#This Row],[deadline]]/60)/60)/24)+DATE(1970,1,1)</f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Table1[[#This Row],[pledged]]/Table1[[#This Row],[goal]]</f>
        <v>1.0591999999999999</v>
      </c>
      <c r="P2331" s="8">
        <f>IFERROR(Table1[[#This Row],[pledged]]/Table1[[#This Row],[backers_count]],0)</f>
        <v>211.84</v>
      </c>
      <c r="Q2331" t="str">
        <f>LEFT(Table1[[#This Row],[Category and Sub-Category]],FIND("/",Table1[[#This Row],[Category and Sub-Category]])-1)</f>
        <v>food</v>
      </c>
      <c r="R2331" t="str">
        <f>RIGHT(Table1[[#This Row],[Category and Sub-Category]],LEN(Table1[[#This Row],[Category and Sub-Category]])-FIND("/",Table1[[#This Row],[Category and Sub-Category]]))</f>
        <v>small batch</v>
      </c>
      <c r="S2331" s="13">
        <f>(((Table1[[#This Row],[launched_at]]/60)/60)/24)+DATE(1970,1,1)</f>
        <v>41807.624374999999</v>
      </c>
      <c r="T2331" s="13">
        <f>(((Table1[[#This Row],[deadline]]/60)/60)/24)+DATE(1970,1,1)</f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Table1[[#This Row],[pledged]]/Table1[[#This Row],[goal]]</f>
        <v>1.0242285714285715</v>
      </c>
      <c r="P2332" s="8">
        <f>IFERROR(Table1[[#This Row],[pledged]]/Table1[[#This Row],[backers_count]],0)</f>
        <v>219.92638036809817</v>
      </c>
      <c r="Q2332" t="str">
        <f>LEFT(Table1[[#This Row],[Category and Sub-Category]],FIND("/",Table1[[#This Row],[Category and Sub-Category]])-1)</f>
        <v>food</v>
      </c>
      <c r="R2332" t="str">
        <f>RIGHT(Table1[[#This Row],[Category and Sub-Category]],LEN(Table1[[#This Row],[Category and Sub-Category]])-FIND("/",Table1[[#This Row],[Category and Sub-Category]]))</f>
        <v>small batch</v>
      </c>
      <c r="S2332" s="13">
        <f>(((Table1[[#This Row],[launched_at]]/60)/60)/24)+DATE(1970,1,1)</f>
        <v>42332.89980324074</v>
      </c>
      <c r="T2332" s="13">
        <f>(((Table1[[#This Row],[deadline]]/60)/60)/24)+DATE(1970,1,1)</f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Table1[[#This Row],[pledged]]/Table1[[#This Row],[goal]]</f>
        <v>1.4431375</v>
      </c>
      <c r="P2333" s="8">
        <f>IFERROR(Table1[[#This Row],[pledged]]/Table1[[#This Row],[backers_count]],0)</f>
        <v>40.795406360424032</v>
      </c>
      <c r="Q2333" t="str">
        <f>LEFT(Table1[[#This Row],[Category and Sub-Category]],FIND("/",Table1[[#This Row],[Category and Sub-Category]])-1)</f>
        <v>food</v>
      </c>
      <c r="R2333" t="str">
        <f>RIGHT(Table1[[#This Row],[Category and Sub-Category]],LEN(Table1[[#This Row],[Category and Sub-Category]])-FIND("/",Table1[[#This Row],[Category and Sub-Category]]))</f>
        <v>small batch</v>
      </c>
      <c r="S2333" s="13">
        <f>(((Table1[[#This Row],[launched_at]]/60)/60)/24)+DATE(1970,1,1)</f>
        <v>41839.005671296298</v>
      </c>
      <c r="T2333" s="13">
        <f>(((Table1[[#This Row],[deadline]]/60)/60)/24)+DATE(1970,1,1)</f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Table1[[#This Row],[pledged]]/Table1[[#This Row],[goal]]</f>
        <v>1.06308</v>
      </c>
      <c r="P2334" s="8">
        <f>IFERROR(Table1[[#This Row],[pledged]]/Table1[[#This Row],[backers_count]],0)</f>
        <v>75.502840909090907</v>
      </c>
      <c r="Q2334" t="str">
        <f>LEFT(Table1[[#This Row],[Category and Sub-Category]],FIND("/",Table1[[#This Row],[Category and Sub-Category]])-1)</f>
        <v>food</v>
      </c>
      <c r="R2334" t="str">
        <f>RIGHT(Table1[[#This Row],[Category and Sub-Category]],LEN(Table1[[#This Row],[Category and Sub-Category]])-FIND("/",Table1[[#This Row],[Category and Sub-Category]]))</f>
        <v>small batch</v>
      </c>
      <c r="S2334" s="13">
        <f>(((Table1[[#This Row],[launched_at]]/60)/60)/24)+DATE(1970,1,1)</f>
        <v>42011.628136574072</v>
      </c>
      <c r="T2334" s="13">
        <f>(((Table1[[#This Row],[deadline]]/60)/60)/24)+DATE(1970,1,1)</f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Table1[[#This Row],[pledged]]/Table1[[#This Row],[goal]]</f>
        <v>2.1216666666666666</v>
      </c>
      <c r="P2335" s="8">
        <f>IFERROR(Table1[[#This Row],[pledged]]/Table1[[#This Row],[backers_count]],0)</f>
        <v>13.542553191489361</v>
      </c>
      <c r="Q2335" t="str">
        <f>LEFT(Table1[[#This Row],[Category and Sub-Category]],FIND("/",Table1[[#This Row],[Category and Sub-Category]])-1)</f>
        <v>food</v>
      </c>
      <c r="R2335" t="str">
        <f>RIGHT(Table1[[#This Row],[Category and Sub-Category]],LEN(Table1[[#This Row],[Category and Sub-Category]])-FIND("/",Table1[[#This Row],[Category and Sub-Category]]))</f>
        <v>small batch</v>
      </c>
      <c r="S2335" s="13">
        <f>(((Table1[[#This Row],[launched_at]]/60)/60)/24)+DATE(1970,1,1)</f>
        <v>41767.650347222225</v>
      </c>
      <c r="T2335" s="13">
        <f>(((Table1[[#This Row],[deadline]]/60)/60)/24)+DATE(1970,1,1)</f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Table1[[#This Row],[pledged]]/Table1[[#This Row],[goal]]</f>
        <v>1.0195000000000001</v>
      </c>
      <c r="P2336" s="8">
        <f>IFERROR(Table1[[#This Row],[pledged]]/Table1[[#This Row],[backers_count]],0)</f>
        <v>60.865671641791046</v>
      </c>
      <c r="Q2336" t="str">
        <f>LEFT(Table1[[#This Row],[Category and Sub-Category]],FIND("/",Table1[[#This Row],[Category and Sub-Category]])-1)</f>
        <v>food</v>
      </c>
      <c r="R2336" t="str">
        <f>RIGHT(Table1[[#This Row],[Category and Sub-Category]],LEN(Table1[[#This Row],[Category and Sub-Category]])-FIND("/",Table1[[#This Row],[Category and Sub-Category]]))</f>
        <v>small batch</v>
      </c>
      <c r="S2336" s="13">
        <f>(((Table1[[#This Row],[launched_at]]/60)/60)/24)+DATE(1970,1,1)</f>
        <v>41918.670115740737</v>
      </c>
      <c r="T2336" s="13">
        <f>(((Table1[[#This Row],[deadline]]/60)/60)/24)+DATE(1970,1,1)</f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Table1[[#This Row],[pledged]]/Table1[[#This Row],[goal]]</f>
        <v>1.0227200000000001</v>
      </c>
      <c r="P2337" s="8">
        <f>IFERROR(Table1[[#This Row],[pledged]]/Table1[[#This Row],[backers_count]],0)</f>
        <v>115.69230769230769</v>
      </c>
      <c r="Q2337" t="str">
        <f>LEFT(Table1[[#This Row],[Category and Sub-Category]],FIND("/",Table1[[#This Row],[Category and Sub-Category]])-1)</f>
        <v>food</v>
      </c>
      <c r="R2337" t="str">
        <f>RIGHT(Table1[[#This Row],[Category and Sub-Category]],LEN(Table1[[#This Row],[Category and Sub-Category]])-FIND("/",Table1[[#This Row],[Category and Sub-Category]]))</f>
        <v>small batch</v>
      </c>
      <c r="S2337" s="13">
        <f>(((Table1[[#This Row],[launched_at]]/60)/60)/24)+DATE(1970,1,1)</f>
        <v>41771.572256944448</v>
      </c>
      <c r="T2337" s="13">
        <f>(((Table1[[#This Row],[deadline]]/60)/60)/24)+DATE(1970,1,1)</f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Table1[[#This Row],[pledged]]/Table1[[#This Row],[goal]]</f>
        <v>5.2073254999999996</v>
      </c>
      <c r="P2338" s="8">
        <f>IFERROR(Table1[[#This Row],[pledged]]/Table1[[#This Row],[backers_count]],0)</f>
        <v>48.104623556581984</v>
      </c>
      <c r="Q2338" t="str">
        <f>LEFT(Table1[[#This Row],[Category and Sub-Category]],FIND("/",Table1[[#This Row],[Category and Sub-Category]])-1)</f>
        <v>food</v>
      </c>
      <c r="R2338" t="str">
        <f>RIGHT(Table1[[#This Row],[Category and Sub-Category]],LEN(Table1[[#This Row],[Category and Sub-Category]])-FIND("/",Table1[[#This Row],[Category and Sub-Category]]))</f>
        <v>small batch</v>
      </c>
      <c r="S2338" s="13">
        <f>(((Table1[[#This Row],[launched_at]]/60)/60)/24)+DATE(1970,1,1)</f>
        <v>41666.924710648149</v>
      </c>
      <c r="T2338" s="13">
        <f>(((Table1[[#This Row],[deadline]]/60)/60)/24)+DATE(1970,1,1)</f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Table1[[#This Row],[pledged]]/Table1[[#This Row],[goal]]</f>
        <v>1.1065833333333333</v>
      </c>
      <c r="P2339" s="8">
        <f>IFERROR(Table1[[#This Row],[pledged]]/Table1[[#This Row],[backers_count]],0)</f>
        <v>74.184357541899445</v>
      </c>
      <c r="Q2339" t="str">
        <f>LEFT(Table1[[#This Row],[Category and Sub-Category]],FIND("/",Table1[[#This Row],[Category and Sub-Category]])-1)</f>
        <v>food</v>
      </c>
      <c r="R2339" t="str">
        <f>RIGHT(Table1[[#This Row],[Category and Sub-Category]],LEN(Table1[[#This Row],[Category and Sub-Category]])-FIND("/",Table1[[#This Row],[Category and Sub-Category]]))</f>
        <v>small batch</v>
      </c>
      <c r="S2339" s="13">
        <f>(((Table1[[#This Row],[launched_at]]/60)/60)/24)+DATE(1970,1,1)</f>
        <v>41786.640543981484</v>
      </c>
      <c r="T2339" s="13">
        <f>(((Table1[[#This Row],[deadline]]/60)/60)/24)+DATE(1970,1,1)</f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Table1[[#This Row],[pledged]]/Table1[[#This Row],[goal]]</f>
        <v>1.0114333333333334</v>
      </c>
      <c r="P2340" s="8">
        <f>IFERROR(Table1[[#This Row],[pledged]]/Table1[[#This Row],[backers_count]],0)</f>
        <v>123.34552845528455</v>
      </c>
      <c r="Q2340" t="str">
        <f>LEFT(Table1[[#This Row],[Category and Sub-Category]],FIND("/",Table1[[#This Row],[Category and Sub-Category]])-1)</f>
        <v>food</v>
      </c>
      <c r="R2340" t="str">
        <f>RIGHT(Table1[[#This Row],[Category and Sub-Category]],LEN(Table1[[#This Row],[Category and Sub-Category]])-FIND("/",Table1[[#This Row],[Category and Sub-Category]]))</f>
        <v>small batch</v>
      </c>
      <c r="S2340" s="13">
        <f>(((Table1[[#This Row],[launched_at]]/60)/60)/24)+DATE(1970,1,1)</f>
        <v>41789.896805555552</v>
      </c>
      <c r="T2340" s="13">
        <f>(((Table1[[#This Row],[deadline]]/60)/60)/24)+DATE(1970,1,1)</f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Table1[[#This Row],[pledged]]/Table1[[#This Row],[goal]]</f>
        <v>2.9420799999999998</v>
      </c>
      <c r="P2341" s="8">
        <f>IFERROR(Table1[[#This Row],[pledged]]/Table1[[#This Row],[backers_count]],0)</f>
        <v>66.623188405797094</v>
      </c>
      <c r="Q2341" t="str">
        <f>LEFT(Table1[[#This Row],[Category and Sub-Category]],FIND("/",Table1[[#This Row],[Category and Sub-Category]])-1)</f>
        <v>food</v>
      </c>
      <c r="R2341" t="str">
        <f>RIGHT(Table1[[#This Row],[Category and Sub-Category]],LEN(Table1[[#This Row],[Category and Sub-Category]])-FIND("/",Table1[[#This Row],[Category and Sub-Category]]))</f>
        <v>small batch</v>
      </c>
      <c r="S2341" s="13">
        <f>(((Table1[[#This Row],[launched_at]]/60)/60)/24)+DATE(1970,1,1)</f>
        <v>42692.79987268518</v>
      </c>
      <c r="T2341" s="13">
        <f>(((Table1[[#This Row],[deadline]]/60)/60)/24)+DATE(1970,1,1)</f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Table1[[#This Row],[pledged]]/Table1[[#This Row],[goal]]</f>
        <v>1.0577749999999999</v>
      </c>
      <c r="P2342" s="8">
        <f>IFERROR(Table1[[#This Row],[pledged]]/Table1[[#This Row],[backers_count]],0)</f>
        <v>104.99007444168734</v>
      </c>
      <c r="Q2342" t="str">
        <f>LEFT(Table1[[#This Row],[Category and Sub-Category]],FIND("/",Table1[[#This Row],[Category and Sub-Category]])-1)</f>
        <v>food</v>
      </c>
      <c r="R2342" t="str">
        <f>RIGHT(Table1[[#This Row],[Category and Sub-Category]],LEN(Table1[[#This Row],[Category and Sub-Category]])-FIND("/",Table1[[#This Row],[Category and Sub-Category]]))</f>
        <v>small batch</v>
      </c>
      <c r="S2342" s="13">
        <f>(((Table1[[#This Row],[launched_at]]/60)/60)/24)+DATE(1970,1,1)</f>
        <v>42643.642800925925</v>
      </c>
      <c r="T2342" s="13">
        <f>(((Table1[[#This Row],[deadline]]/60)/60)/24)+DATE(1970,1,1)</f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Table1[[#This Row],[pledged]]/Table1[[#This Row],[goal]]</f>
        <v>0</v>
      </c>
      <c r="P2343" s="8">
        <f>IFERROR(Table1[[#This Row],[pledged]]/Table1[[#This Row],[backers_count]],0)</f>
        <v>0</v>
      </c>
      <c r="Q2343" t="str">
        <f>LEFT(Table1[[#This Row],[Category and Sub-Category]],FIND("/",Table1[[#This Row],[Category and Sub-Category]])-1)</f>
        <v>technology</v>
      </c>
      <c r="R2343" t="str">
        <f>RIGHT(Table1[[#This Row],[Category and Sub-Category]],LEN(Table1[[#This Row],[Category and Sub-Category]])-FIND("/",Table1[[#This Row],[Category and Sub-Category]]))</f>
        <v>web</v>
      </c>
      <c r="S2343" s="13">
        <f>(((Table1[[#This Row],[launched_at]]/60)/60)/24)+DATE(1970,1,1)</f>
        <v>42167.813703703709</v>
      </c>
      <c r="T2343" s="13">
        <f>(((Table1[[#This Row],[deadline]]/60)/60)/24)+DATE(1970,1,1)</f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Table1[[#This Row],[pledged]]/Table1[[#This Row],[goal]]</f>
        <v>0</v>
      </c>
      <c r="P2344" s="8">
        <f>IFERROR(Table1[[#This Row],[pledged]]/Table1[[#This Row],[backers_count]],0)</f>
        <v>0</v>
      </c>
      <c r="Q2344" t="str">
        <f>LEFT(Table1[[#This Row],[Category and Sub-Category]],FIND("/",Table1[[#This Row],[Category and Sub-Category]])-1)</f>
        <v>technology</v>
      </c>
      <c r="R2344" t="str">
        <f>RIGHT(Table1[[#This Row],[Category and Sub-Category]],LEN(Table1[[#This Row],[Category and Sub-Category]])-FIND("/",Table1[[#This Row],[Category and Sub-Category]]))</f>
        <v>web</v>
      </c>
      <c r="S2344" s="13">
        <f>(((Table1[[#This Row],[launched_at]]/60)/60)/24)+DATE(1970,1,1)</f>
        <v>41897.702199074076</v>
      </c>
      <c r="T2344" s="13">
        <f>(((Table1[[#This Row],[deadline]]/60)/60)/24)+DATE(1970,1,1)</f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Table1[[#This Row],[pledged]]/Table1[[#This Row],[goal]]</f>
        <v>0.03</v>
      </c>
      <c r="P2345" s="8">
        <f>IFERROR(Table1[[#This Row],[pledged]]/Table1[[#This Row],[backers_count]],0)</f>
        <v>300</v>
      </c>
      <c r="Q2345" t="str">
        <f>LEFT(Table1[[#This Row],[Category and Sub-Category]],FIND("/",Table1[[#This Row],[Category and Sub-Category]])-1)</f>
        <v>technology</v>
      </c>
      <c r="R2345" t="str">
        <f>RIGHT(Table1[[#This Row],[Category and Sub-Category]],LEN(Table1[[#This Row],[Category and Sub-Category]])-FIND("/",Table1[[#This Row],[Category and Sub-Category]]))</f>
        <v>web</v>
      </c>
      <c r="S2345" s="13">
        <f>(((Table1[[#This Row],[launched_at]]/60)/60)/24)+DATE(1970,1,1)</f>
        <v>42327.825289351851</v>
      </c>
      <c r="T2345" s="13">
        <f>(((Table1[[#This Row],[deadline]]/60)/60)/24)+DATE(1970,1,1)</f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Table1[[#This Row],[pledged]]/Table1[[#This Row],[goal]]</f>
        <v>1E-3</v>
      </c>
      <c r="P2346" s="8">
        <f>IFERROR(Table1[[#This Row],[pledged]]/Table1[[#This Row],[backers_count]],0)</f>
        <v>1</v>
      </c>
      <c r="Q2346" t="str">
        <f>LEFT(Table1[[#This Row],[Category and Sub-Category]],FIND("/",Table1[[#This Row],[Category and Sub-Category]])-1)</f>
        <v>technology</v>
      </c>
      <c r="R2346" t="str">
        <f>RIGHT(Table1[[#This Row],[Category and Sub-Category]],LEN(Table1[[#This Row],[Category and Sub-Category]])-FIND("/",Table1[[#This Row],[Category and Sub-Category]]))</f>
        <v>web</v>
      </c>
      <c r="S2346" s="13">
        <f>(((Table1[[#This Row],[launched_at]]/60)/60)/24)+DATE(1970,1,1)</f>
        <v>42515.727650462963</v>
      </c>
      <c r="T2346" s="13">
        <f>(((Table1[[#This Row],[deadline]]/60)/60)/24)+DATE(1970,1,1)</f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Table1[[#This Row],[pledged]]/Table1[[#This Row],[goal]]</f>
        <v>0</v>
      </c>
      <c r="P2347" s="8">
        <f>IFERROR(Table1[[#This Row],[pledged]]/Table1[[#This Row],[backers_count]],0)</f>
        <v>0</v>
      </c>
      <c r="Q2347" t="str">
        <f>LEFT(Table1[[#This Row],[Category and Sub-Category]],FIND("/",Table1[[#This Row],[Category and Sub-Category]])-1)</f>
        <v>technology</v>
      </c>
      <c r="R2347" t="str">
        <f>RIGHT(Table1[[#This Row],[Category and Sub-Category]],LEN(Table1[[#This Row],[Category and Sub-Category]])-FIND("/",Table1[[#This Row],[Category and Sub-Category]]))</f>
        <v>web</v>
      </c>
      <c r="S2347" s="13">
        <f>(((Table1[[#This Row],[launched_at]]/60)/60)/24)+DATE(1970,1,1)</f>
        <v>42060.001805555556</v>
      </c>
      <c r="T2347" s="13">
        <f>(((Table1[[#This Row],[deadline]]/60)/60)/24)+DATE(1970,1,1)</f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Table1[[#This Row],[pledged]]/Table1[[#This Row],[goal]]</f>
        <v>6.4999999999999997E-4</v>
      </c>
      <c r="P2348" s="8">
        <f>IFERROR(Table1[[#This Row],[pledged]]/Table1[[#This Row],[backers_count]],0)</f>
        <v>13</v>
      </c>
      <c r="Q2348" t="str">
        <f>LEFT(Table1[[#This Row],[Category and Sub-Category]],FIND("/",Table1[[#This Row],[Category and Sub-Category]])-1)</f>
        <v>technology</v>
      </c>
      <c r="R2348" t="str">
        <f>RIGHT(Table1[[#This Row],[Category and Sub-Category]],LEN(Table1[[#This Row],[Category and Sub-Category]])-FIND("/",Table1[[#This Row],[Category and Sub-Category]]))</f>
        <v>web</v>
      </c>
      <c r="S2348" s="13">
        <f>(((Table1[[#This Row],[launched_at]]/60)/60)/24)+DATE(1970,1,1)</f>
        <v>42615.79896990741</v>
      </c>
      <c r="T2348" s="13">
        <f>(((Table1[[#This Row],[deadline]]/60)/60)/24)+DATE(1970,1,1)</f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Table1[[#This Row],[pledged]]/Table1[[#This Row],[goal]]</f>
        <v>1.4999999999999999E-2</v>
      </c>
      <c r="P2349" s="8">
        <f>IFERROR(Table1[[#This Row],[pledged]]/Table1[[#This Row],[backers_count]],0)</f>
        <v>15</v>
      </c>
      <c r="Q2349" t="str">
        <f>LEFT(Table1[[#This Row],[Category and Sub-Category]],FIND("/",Table1[[#This Row],[Category and Sub-Category]])-1)</f>
        <v>technology</v>
      </c>
      <c r="R2349" t="str">
        <f>RIGHT(Table1[[#This Row],[Category and Sub-Category]],LEN(Table1[[#This Row],[Category and Sub-Category]])-FIND("/",Table1[[#This Row],[Category and Sub-Category]]))</f>
        <v>web</v>
      </c>
      <c r="S2349" s="13">
        <f>(((Table1[[#This Row],[launched_at]]/60)/60)/24)+DATE(1970,1,1)</f>
        <v>42577.607361111113</v>
      </c>
      <c r="T2349" s="13">
        <f>(((Table1[[#This Row],[deadline]]/60)/60)/24)+DATE(1970,1,1)</f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Table1[[#This Row],[pledged]]/Table1[[#This Row],[goal]]</f>
        <v>3.8571428571428572E-3</v>
      </c>
      <c r="P2350" s="8">
        <f>IFERROR(Table1[[#This Row],[pledged]]/Table1[[#This Row],[backers_count]],0)</f>
        <v>54</v>
      </c>
      <c r="Q2350" t="str">
        <f>LEFT(Table1[[#This Row],[Category and Sub-Category]],FIND("/",Table1[[#This Row],[Category and Sub-Category]])-1)</f>
        <v>technology</v>
      </c>
      <c r="R2350" t="str">
        <f>RIGHT(Table1[[#This Row],[Category and Sub-Category]],LEN(Table1[[#This Row],[Category and Sub-Category]])-FIND("/",Table1[[#This Row],[Category and Sub-Category]]))</f>
        <v>web</v>
      </c>
      <c r="S2350" s="13">
        <f>(((Table1[[#This Row],[launched_at]]/60)/60)/24)+DATE(1970,1,1)</f>
        <v>42360.932152777779</v>
      </c>
      <c r="T2350" s="13">
        <f>(((Table1[[#This Row],[deadline]]/60)/60)/24)+DATE(1970,1,1)</f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Table1[[#This Row],[pledged]]/Table1[[#This Row],[goal]]</f>
        <v>0</v>
      </c>
      <c r="P2351" s="8">
        <f>IFERROR(Table1[[#This Row],[pledged]]/Table1[[#This Row],[backers_count]],0)</f>
        <v>0</v>
      </c>
      <c r="Q2351" t="str">
        <f>LEFT(Table1[[#This Row],[Category and Sub-Category]],FIND("/",Table1[[#This Row],[Category and Sub-Category]])-1)</f>
        <v>technology</v>
      </c>
      <c r="R2351" t="str">
        <f>RIGHT(Table1[[#This Row],[Category and Sub-Category]],LEN(Table1[[#This Row],[Category and Sub-Category]])-FIND("/",Table1[[#This Row],[Category and Sub-Category]]))</f>
        <v>web</v>
      </c>
      <c r="S2351" s="13">
        <f>(((Table1[[#This Row],[launched_at]]/60)/60)/24)+DATE(1970,1,1)</f>
        <v>42198.775787037041</v>
      </c>
      <c r="T2351" s="13">
        <f>(((Table1[[#This Row],[deadline]]/60)/60)/24)+DATE(1970,1,1)</f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Table1[[#This Row],[pledged]]/Table1[[#This Row],[goal]]</f>
        <v>0</v>
      </c>
      <c r="P2352" s="8">
        <f>IFERROR(Table1[[#This Row],[pledged]]/Table1[[#This Row],[backers_count]],0)</f>
        <v>0</v>
      </c>
      <c r="Q2352" t="str">
        <f>LEFT(Table1[[#This Row],[Category and Sub-Category]],FIND("/",Table1[[#This Row],[Category and Sub-Category]])-1)</f>
        <v>technology</v>
      </c>
      <c r="R2352" t="str">
        <f>RIGHT(Table1[[#This Row],[Category and Sub-Category]],LEN(Table1[[#This Row],[Category and Sub-Category]])-FIND("/",Table1[[#This Row],[Category and Sub-Category]]))</f>
        <v>web</v>
      </c>
      <c r="S2352" s="13">
        <f>(((Table1[[#This Row],[launched_at]]/60)/60)/24)+DATE(1970,1,1)</f>
        <v>42708.842245370368</v>
      </c>
      <c r="T2352" s="13">
        <f>(((Table1[[#This Row],[deadline]]/60)/60)/24)+DATE(1970,1,1)</f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Table1[[#This Row],[pledged]]/Table1[[#This Row],[goal]]</f>
        <v>5.7142857142857143E-3</v>
      </c>
      <c r="P2353" s="8">
        <f>IFERROR(Table1[[#This Row],[pledged]]/Table1[[#This Row],[backers_count]],0)</f>
        <v>15.428571428571429</v>
      </c>
      <c r="Q2353" t="str">
        <f>LEFT(Table1[[#This Row],[Category and Sub-Category]],FIND("/",Table1[[#This Row],[Category and Sub-Category]])-1)</f>
        <v>technology</v>
      </c>
      <c r="R2353" t="str">
        <f>RIGHT(Table1[[#This Row],[Category and Sub-Category]],LEN(Table1[[#This Row],[Category and Sub-Category]])-FIND("/",Table1[[#This Row],[Category and Sub-Category]]))</f>
        <v>web</v>
      </c>
      <c r="S2353" s="13">
        <f>(((Table1[[#This Row],[launched_at]]/60)/60)/24)+DATE(1970,1,1)</f>
        <v>42094.101145833338</v>
      </c>
      <c r="T2353" s="13">
        <f>(((Table1[[#This Row],[deadline]]/60)/60)/24)+DATE(1970,1,1)</f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Table1[[#This Row],[pledged]]/Table1[[#This Row],[goal]]</f>
        <v>0</v>
      </c>
      <c r="P2354" s="8">
        <f>IFERROR(Table1[[#This Row],[pledged]]/Table1[[#This Row],[backers_count]],0)</f>
        <v>0</v>
      </c>
      <c r="Q2354" t="str">
        <f>LEFT(Table1[[#This Row],[Category and Sub-Category]],FIND("/",Table1[[#This Row],[Category and Sub-Category]])-1)</f>
        <v>technology</v>
      </c>
      <c r="R2354" t="str">
        <f>RIGHT(Table1[[#This Row],[Category and Sub-Category]],LEN(Table1[[#This Row],[Category and Sub-Category]])-FIND("/",Table1[[#This Row],[Category and Sub-Category]]))</f>
        <v>web</v>
      </c>
      <c r="S2354" s="13">
        <f>(((Table1[[#This Row],[launched_at]]/60)/60)/24)+DATE(1970,1,1)</f>
        <v>42101.633703703701</v>
      </c>
      <c r="T2354" s="13">
        <f>(((Table1[[#This Row],[deadline]]/60)/60)/24)+DATE(1970,1,1)</f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Table1[[#This Row],[pledged]]/Table1[[#This Row],[goal]]</f>
        <v>0</v>
      </c>
      <c r="P2355" s="8">
        <f>IFERROR(Table1[[#This Row],[pledged]]/Table1[[#This Row],[backers_count]],0)</f>
        <v>0</v>
      </c>
      <c r="Q2355" t="str">
        <f>LEFT(Table1[[#This Row],[Category and Sub-Category]],FIND("/",Table1[[#This Row],[Category and Sub-Category]])-1)</f>
        <v>technology</v>
      </c>
      <c r="R2355" t="str">
        <f>RIGHT(Table1[[#This Row],[Category and Sub-Category]],LEN(Table1[[#This Row],[Category and Sub-Category]])-FIND("/",Table1[[#This Row],[Category and Sub-Category]]))</f>
        <v>web</v>
      </c>
      <c r="S2355" s="13">
        <f>(((Table1[[#This Row],[launched_at]]/60)/60)/24)+DATE(1970,1,1)</f>
        <v>42103.676180555558</v>
      </c>
      <c r="T2355" s="13">
        <f>(((Table1[[#This Row],[deadline]]/60)/60)/24)+DATE(1970,1,1)</f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Table1[[#This Row],[pledged]]/Table1[[#This Row],[goal]]</f>
        <v>7.1428571428571429E-4</v>
      </c>
      <c r="P2356" s="8">
        <f>IFERROR(Table1[[#This Row],[pledged]]/Table1[[#This Row],[backers_count]],0)</f>
        <v>25</v>
      </c>
      <c r="Q2356" t="str">
        <f>LEFT(Table1[[#This Row],[Category and Sub-Category]],FIND("/",Table1[[#This Row],[Category and Sub-Category]])-1)</f>
        <v>technology</v>
      </c>
      <c r="R2356" t="str">
        <f>RIGHT(Table1[[#This Row],[Category and Sub-Category]],LEN(Table1[[#This Row],[Category and Sub-Category]])-FIND("/",Table1[[#This Row],[Category and Sub-Category]]))</f>
        <v>web</v>
      </c>
      <c r="S2356" s="13">
        <f>(((Table1[[#This Row],[launched_at]]/60)/60)/24)+DATE(1970,1,1)</f>
        <v>41954.722916666666</v>
      </c>
      <c r="T2356" s="13">
        <f>(((Table1[[#This Row],[deadline]]/60)/60)/24)+DATE(1970,1,1)</f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Table1[[#This Row],[pledged]]/Table1[[#This Row],[goal]]</f>
        <v>6.875E-3</v>
      </c>
      <c r="P2357" s="8">
        <f>IFERROR(Table1[[#This Row],[pledged]]/Table1[[#This Row],[backers_count]],0)</f>
        <v>27.5</v>
      </c>
      <c r="Q2357" t="str">
        <f>LEFT(Table1[[#This Row],[Category and Sub-Category]],FIND("/",Table1[[#This Row],[Category and Sub-Category]])-1)</f>
        <v>technology</v>
      </c>
      <c r="R2357" t="str">
        <f>RIGHT(Table1[[#This Row],[Category and Sub-Category]],LEN(Table1[[#This Row],[Category and Sub-Category]])-FIND("/",Table1[[#This Row],[Category and Sub-Category]]))</f>
        <v>web</v>
      </c>
      <c r="S2357" s="13">
        <f>(((Table1[[#This Row],[launched_at]]/60)/60)/24)+DATE(1970,1,1)</f>
        <v>42096.918240740735</v>
      </c>
      <c r="T2357" s="13">
        <f>(((Table1[[#This Row],[deadline]]/60)/60)/24)+DATE(1970,1,1)</f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Table1[[#This Row],[pledged]]/Table1[[#This Row],[goal]]</f>
        <v>0</v>
      </c>
      <c r="P2358" s="8">
        <f>IFERROR(Table1[[#This Row],[pledged]]/Table1[[#This Row],[backers_count]],0)</f>
        <v>0</v>
      </c>
      <c r="Q2358" t="str">
        <f>LEFT(Table1[[#This Row],[Category and Sub-Category]],FIND("/",Table1[[#This Row],[Category and Sub-Category]])-1)</f>
        <v>technology</v>
      </c>
      <c r="R2358" t="str">
        <f>RIGHT(Table1[[#This Row],[Category and Sub-Category]],LEN(Table1[[#This Row],[Category and Sub-Category]])-FIND("/",Table1[[#This Row],[Category and Sub-Category]]))</f>
        <v>web</v>
      </c>
      <c r="S2358" s="13">
        <f>(((Table1[[#This Row],[launched_at]]/60)/60)/24)+DATE(1970,1,1)</f>
        <v>42130.78361111111</v>
      </c>
      <c r="T2358" s="13">
        <f>(((Table1[[#This Row],[deadline]]/60)/60)/24)+DATE(1970,1,1)</f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Table1[[#This Row],[pledged]]/Table1[[#This Row],[goal]]</f>
        <v>0</v>
      </c>
      <c r="P2359" s="8">
        <f>IFERROR(Table1[[#This Row],[pledged]]/Table1[[#This Row],[backers_count]],0)</f>
        <v>0</v>
      </c>
      <c r="Q2359" t="str">
        <f>LEFT(Table1[[#This Row],[Category and Sub-Category]],FIND("/",Table1[[#This Row],[Category and Sub-Category]])-1)</f>
        <v>technology</v>
      </c>
      <c r="R2359" t="str">
        <f>RIGHT(Table1[[#This Row],[Category and Sub-Category]],LEN(Table1[[#This Row],[Category and Sub-Category]])-FIND("/",Table1[[#This Row],[Category and Sub-Category]]))</f>
        <v>web</v>
      </c>
      <c r="S2359" s="13">
        <f>(((Table1[[#This Row],[launched_at]]/60)/60)/24)+DATE(1970,1,1)</f>
        <v>42264.620115740734</v>
      </c>
      <c r="T2359" s="13">
        <f>(((Table1[[#This Row],[deadline]]/60)/60)/24)+DATE(1970,1,1)</f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Table1[[#This Row],[pledged]]/Table1[[#This Row],[goal]]</f>
        <v>0</v>
      </c>
      <c r="P2360" s="8">
        <f>IFERROR(Table1[[#This Row],[pledged]]/Table1[[#This Row],[backers_count]],0)</f>
        <v>0</v>
      </c>
      <c r="Q2360" t="str">
        <f>LEFT(Table1[[#This Row],[Category and Sub-Category]],FIND("/",Table1[[#This Row],[Category and Sub-Category]])-1)</f>
        <v>technology</v>
      </c>
      <c r="R2360" t="str">
        <f>RIGHT(Table1[[#This Row],[Category and Sub-Category]],LEN(Table1[[#This Row],[Category and Sub-Category]])-FIND("/",Table1[[#This Row],[Category and Sub-Category]]))</f>
        <v>web</v>
      </c>
      <c r="S2360" s="13">
        <f>(((Table1[[#This Row],[launched_at]]/60)/60)/24)+DATE(1970,1,1)</f>
        <v>41978.930972222224</v>
      </c>
      <c r="T2360" s="13">
        <f>(((Table1[[#This Row],[deadline]]/60)/60)/24)+DATE(1970,1,1)</f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Table1[[#This Row],[pledged]]/Table1[[#This Row],[goal]]</f>
        <v>0.14680000000000001</v>
      </c>
      <c r="P2361" s="8">
        <f>IFERROR(Table1[[#This Row],[pledged]]/Table1[[#This Row],[backers_count]],0)</f>
        <v>367</v>
      </c>
      <c r="Q2361" t="str">
        <f>LEFT(Table1[[#This Row],[Category and Sub-Category]],FIND("/",Table1[[#This Row],[Category and Sub-Category]])-1)</f>
        <v>technology</v>
      </c>
      <c r="R2361" t="str">
        <f>RIGHT(Table1[[#This Row],[Category and Sub-Category]],LEN(Table1[[#This Row],[Category and Sub-Category]])-FIND("/",Table1[[#This Row],[Category and Sub-Category]]))</f>
        <v>web</v>
      </c>
      <c r="S2361" s="13">
        <f>(((Table1[[#This Row],[launched_at]]/60)/60)/24)+DATE(1970,1,1)</f>
        <v>42159.649583333332</v>
      </c>
      <c r="T2361" s="13">
        <f>(((Table1[[#This Row],[deadline]]/60)/60)/24)+DATE(1970,1,1)</f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Table1[[#This Row],[pledged]]/Table1[[#This Row],[goal]]</f>
        <v>4.0000000000000002E-4</v>
      </c>
      <c r="P2362" s="8">
        <f>IFERROR(Table1[[#This Row],[pledged]]/Table1[[#This Row],[backers_count]],0)</f>
        <v>2</v>
      </c>
      <c r="Q2362" t="str">
        <f>LEFT(Table1[[#This Row],[Category and Sub-Category]],FIND("/",Table1[[#This Row],[Category and Sub-Category]])-1)</f>
        <v>technology</v>
      </c>
      <c r="R2362" t="str">
        <f>RIGHT(Table1[[#This Row],[Category and Sub-Category]],LEN(Table1[[#This Row],[Category and Sub-Category]])-FIND("/",Table1[[#This Row],[Category and Sub-Category]]))</f>
        <v>web</v>
      </c>
      <c r="S2362" s="13">
        <f>(((Table1[[#This Row],[launched_at]]/60)/60)/24)+DATE(1970,1,1)</f>
        <v>42377.70694444445</v>
      </c>
      <c r="T2362" s="13">
        <f>(((Table1[[#This Row],[deadline]]/60)/60)/24)+DATE(1970,1,1)</f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Table1[[#This Row],[pledged]]/Table1[[#This Row],[goal]]</f>
        <v>0</v>
      </c>
      <c r="P2363" s="8">
        <f>IFERROR(Table1[[#This Row],[pledged]]/Table1[[#This Row],[backers_count]],0)</f>
        <v>0</v>
      </c>
      <c r="Q2363" t="str">
        <f>LEFT(Table1[[#This Row],[Category and Sub-Category]],FIND("/",Table1[[#This Row],[Category and Sub-Category]])-1)</f>
        <v>technology</v>
      </c>
      <c r="R2363" t="str">
        <f>RIGHT(Table1[[#This Row],[Category and Sub-Category]],LEN(Table1[[#This Row],[Category and Sub-Category]])-FIND("/",Table1[[#This Row],[Category and Sub-Category]]))</f>
        <v>web</v>
      </c>
      <c r="S2363" s="13">
        <f>(((Table1[[#This Row],[launched_at]]/60)/60)/24)+DATE(1970,1,1)</f>
        <v>42466.858888888892</v>
      </c>
      <c r="T2363" s="13">
        <f>(((Table1[[#This Row],[deadline]]/60)/60)/24)+DATE(1970,1,1)</f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Table1[[#This Row],[pledged]]/Table1[[#This Row],[goal]]</f>
        <v>0.2857142857142857</v>
      </c>
      <c r="P2364" s="8">
        <f>IFERROR(Table1[[#This Row],[pledged]]/Table1[[#This Row],[backers_count]],0)</f>
        <v>60</v>
      </c>
      <c r="Q2364" t="str">
        <f>LEFT(Table1[[#This Row],[Category and Sub-Category]],FIND("/",Table1[[#This Row],[Category and Sub-Category]])-1)</f>
        <v>technology</v>
      </c>
      <c r="R2364" t="str">
        <f>RIGHT(Table1[[#This Row],[Category and Sub-Category]],LEN(Table1[[#This Row],[Category and Sub-Category]])-FIND("/",Table1[[#This Row],[Category and Sub-Category]]))</f>
        <v>web</v>
      </c>
      <c r="S2364" s="13">
        <f>(((Table1[[#This Row],[launched_at]]/60)/60)/24)+DATE(1970,1,1)</f>
        <v>41954.688310185185</v>
      </c>
      <c r="T2364" s="13">
        <f>(((Table1[[#This Row],[deadline]]/60)/60)/24)+DATE(1970,1,1)</f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Table1[[#This Row],[pledged]]/Table1[[#This Row],[goal]]</f>
        <v>0</v>
      </c>
      <c r="P2365" s="8">
        <f>IFERROR(Table1[[#This Row],[pledged]]/Table1[[#This Row],[backers_count]],0)</f>
        <v>0</v>
      </c>
      <c r="Q2365" t="str">
        <f>LEFT(Table1[[#This Row],[Category and Sub-Category]],FIND("/",Table1[[#This Row],[Category and Sub-Category]])-1)</f>
        <v>technology</v>
      </c>
      <c r="R2365" t="str">
        <f>RIGHT(Table1[[#This Row],[Category and Sub-Category]],LEN(Table1[[#This Row],[Category and Sub-Category]])-FIND("/",Table1[[#This Row],[Category and Sub-Category]]))</f>
        <v>web</v>
      </c>
      <c r="S2365" s="13">
        <f>(((Table1[[#This Row],[launched_at]]/60)/60)/24)+DATE(1970,1,1)</f>
        <v>42322.011574074073</v>
      </c>
      <c r="T2365" s="13">
        <f>(((Table1[[#This Row],[deadline]]/60)/60)/24)+DATE(1970,1,1)</f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Table1[[#This Row],[pledged]]/Table1[[#This Row],[goal]]</f>
        <v>0</v>
      </c>
      <c r="P2366" s="8">
        <f>IFERROR(Table1[[#This Row],[pledged]]/Table1[[#This Row],[backers_count]],0)</f>
        <v>0</v>
      </c>
      <c r="Q2366" t="str">
        <f>LEFT(Table1[[#This Row],[Category and Sub-Category]],FIND("/",Table1[[#This Row],[Category and Sub-Category]])-1)</f>
        <v>technology</v>
      </c>
      <c r="R2366" t="str">
        <f>RIGHT(Table1[[#This Row],[Category and Sub-Category]],LEN(Table1[[#This Row],[Category and Sub-Category]])-FIND("/",Table1[[#This Row],[Category and Sub-Category]]))</f>
        <v>web</v>
      </c>
      <c r="S2366" s="13">
        <f>(((Table1[[#This Row],[launched_at]]/60)/60)/24)+DATE(1970,1,1)</f>
        <v>42248.934675925921</v>
      </c>
      <c r="T2366" s="13">
        <f>(((Table1[[#This Row],[deadline]]/60)/60)/24)+DATE(1970,1,1)</f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Table1[[#This Row],[pledged]]/Table1[[#This Row],[goal]]</f>
        <v>0</v>
      </c>
      <c r="P2367" s="8">
        <f>IFERROR(Table1[[#This Row],[pledged]]/Table1[[#This Row],[backers_count]],0)</f>
        <v>0</v>
      </c>
      <c r="Q2367" t="str">
        <f>LEFT(Table1[[#This Row],[Category and Sub-Category]],FIND("/",Table1[[#This Row],[Category and Sub-Category]])-1)</f>
        <v>technology</v>
      </c>
      <c r="R2367" t="str">
        <f>RIGHT(Table1[[#This Row],[Category and Sub-Category]],LEN(Table1[[#This Row],[Category and Sub-Category]])-FIND("/",Table1[[#This Row],[Category and Sub-Category]]))</f>
        <v>web</v>
      </c>
      <c r="S2367" s="13">
        <f>(((Table1[[#This Row],[launched_at]]/60)/60)/24)+DATE(1970,1,1)</f>
        <v>42346.736400462964</v>
      </c>
      <c r="T2367" s="13">
        <f>(((Table1[[#This Row],[deadline]]/60)/60)/24)+DATE(1970,1,1)</f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Table1[[#This Row],[pledged]]/Table1[[#This Row],[goal]]</f>
        <v>0.1052</v>
      </c>
      <c r="P2368" s="8">
        <f>IFERROR(Table1[[#This Row],[pledged]]/Table1[[#This Row],[backers_count]],0)</f>
        <v>97.407407407407405</v>
      </c>
      <c r="Q2368" t="str">
        <f>LEFT(Table1[[#This Row],[Category and Sub-Category]],FIND("/",Table1[[#This Row],[Category and Sub-Category]])-1)</f>
        <v>technology</v>
      </c>
      <c r="R2368" t="str">
        <f>RIGHT(Table1[[#This Row],[Category and Sub-Category]],LEN(Table1[[#This Row],[Category and Sub-Category]])-FIND("/",Table1[[#This Row],[Category and Sub-Category]]))</f>
        <v>web</v>
      </c>
      <c r="S2368" s="13">
        <f>(((Table1[[#This Row],[launched_at]]/60)/60)/24)+DATE(1970,1,1)</f>
        <v>42268.531631944439</v>
      </c>
      <c r="T2368" s="13">
        <f>(((Table1[[#This Row],[deadline]]/60)/60)/24)+DATE(1970,1,1)</f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Table1[[#This Row],[pledged]]/Table1[[#This Row],[goal]]</f>
        <v>1.34E-2</v>
      </c>
      <c r="P2369" s="8">
        <f>IFERROR(Table1[[#This Row],[pledged]]/Table1[[#This Row],[backers_count]],0)</f>
        <v>47.857142857142854</v>
      </c>
      <c r="Q2369" t="str">
        <f>LEFT(Table1[[#This Row],[Category and Sub-Category]],FIND("/",Table1[[#This Row],[Category and Sub-Category]])-1)</f>
        <v>technology</v>
      </c>
      <c r="R2369" t="str">
        <f>RIGHT(Table1[[#This Row],[Category and Sub-Category]],LEN(Table1[[#This Row],[Category and Sub-Category]])-FIND("/",Table1[[#This Row],[Category and Sub-Category]]))</f>
        <v>web</v>
      </c>
      <c r="S2369" s="13">
        <f>(((Table1[[#This Row],[launched_at]]/60)/60)/24)+DATE(1970,1,1)</f>
        <v>42425.970092592594</v>
      </c>
      <c r="T2369" s="13">
        <f>(((Table1[[#This Row],[deadline]]/60)/60)/24)+DATE(1970,1,1)</f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Table1[[#This Row],[pledged]]/Table1[[#This Row],[goal]]</f>
        <v>2.5000000000000001E-3</v>
      </c>
      <c r="P2370" s="8">
        <f>IFERROR(Table1[[#This Row],[pledged]]/Table1[[#This Row],[backers_count]],0)</f>
        <v>50</v>
      </c>
      <c r="Q2370" t="str">
        <f>LEFT(Table1[[#This Row],[Category and Sub-Category]],FIND("/",Table1[[#This Row],[Category and Sub-Category]])-1)</f>
        <v>technology</v>
      </c>
      <c r="R2370" t="str">
        <f>RIGHT(Table1[[#This Row],[Category and Sub-Category]],LEN(Table1[[#This Row],[Category and Sub-Category]])-FIND("/",Table1[[#This Row],[Category and Sub-Category]]))</f>
        <v>web</v>
      </c>
      <c r="S2370" s="13">
        <f>(((Table1[[#This Row],[launched_at]]/60)/60)/24)+DATE(1970,1,1)</f>
        <v>42063.721817129626</v>
      </c>
      <c r="T2370" s="13">
        <f>(((Table1[[#This Row],[deadline]]/60)/60)/24)+DATE(1970,1,1)</f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Table1[[#This Row],[pledged]]/Table1[[#This Row],[goal]]</f>
        <v>0</v>
      </c>
      <c r="P2371" s="8">
        <f>IFERROR(Table1[[#This Row],[pledged]]/Table1[[#This Row],[backers_count]],0)</f>
        <v>0</v>
      </c>
      <c r="Q2371" t="str">
        <f>LEFT(Table1[[#This Row],[Category and Sub-Category]],FIND("/",Table1[[#This Row],[Category and Sub-Category]])-1)</f>
        <v>technology</v>
      </c>
      <c r="R2371" t="str">
        <f>RIGHT(Table1[[#This Row],[Category and Sub-Category]],LEN(Table1[[#This Row],[Category and Sub-Category]])-FIND("/",Table1[[#This Row],[Category and Sub-Category]]))</f>
        <v>web</v>
      </c>
      <c r="S2371" s="13">
        <f>(((Table1[[#This Row],[launched_at]]/60)/60)/24)+DATE(1970,1,1)</f>
        <v>42380.812627314815</v>
      </c>
      <c r="T2371" s="13">
        <f>(((Table1[[#This Row],[deadline]]/60)/60)/24)+DATE(1970,1,1)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Table1[[#This Row],[pledged]]/Table1[[#This Row],[goal]]</f>
        <v>3.2799999999999999E-3</v>
      </c>
      <c r="P2372" s="8">
        <f>IFERROR(Table1[[#This Row],[pledged]]/Table1[[#This Row],[backers_count]],0)</f>
        <v>20.5</v>
      </c>
      <c r="Q2372" t="str">
        <f>LEFT(Table1[[#This Row],[Category and Sub-Category]],FIND("/",Table1[[#This Row],[Category and Sub-Category]])-1)</f>
        <v>technology</v>
      </c>
      <c r="R2372" t="str">
        <f>RIGHT(Table1[[#This Row],[Category and Sub-Category]],LEN(Table1[[#This Row],[Category and Sub-Category]])-FIND("/",Table1[[#This Row],[Category and Sub-Category]]))</f>
        <v>web</v>
      </c>
      <c r="S2372" s="13">
        <f>(((Table1[[#This Row],[launched_at]]/60)/60)/24)+DATE(1970,1,1)</f>
        <v>41961.18913194444</v>
      </c>
      <c r="T2372" s="13">
        <f>(((Table1[[#This Row],[deadline]]/60)/60)/24)+DATE(1970,1,1)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Table1[[#This Row],[pledged]]/Table1[[#This Row],[goal]]</f>
        <v>0</v>
      </c>
      <c r="P2373" s="8">
        <f>IFERROR(Table1[[#This Row],[pledged]]/Table1[[#This Row],[backers_count]],0)</f>
        <v>0</v>
      </c>
      <c r="Q2373" t="str">
        <f>LEFT(Table1[[#This Row],[Category and Sub-Category]],FIND("/",Table1[[#This Row],[Category and Sub-Category]])-1)</f>
        <v>technology</v>
      </c>
      <c r="R2373" t="str">
        <f>RIGHT(Table1[[#This Row],[Category and Sub-Category]],LEN(Table1[[#This Row],[Category and Sub-Category]])-FIND("/",Table1[[#This Row],[Category and Sub-Category]]))</f>
        <v>web</v>
      </c>
      <c r="S2373" s="13">
        <f>(((Table1[[#This Row],[launched_at]]/60)/60)/24)+DATE(1970,1,1)</f>
        <v>42150.777731481481</v>
      </c>
      <c r="T2373" s="13">
        <f>(((Table1[[#This Row],[deadline]]/60)/60)/24)+DATE(1970,1,1)</f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Table1[[#This Row],[pledged]]/Table1[[#This Row],[goal]]</f>
        <v>3.272727272727273E-2</v>
      </c>
      <c r="P2374" s="8">
        <f>IFERROR(Table1[[#This Row],[pledged]]/Table1[[#This Row],[backers_count]],0)</f>
        <v>30</v>
      </c>
      <c r="Q2374" t="str">
        <f>LEFT(Table1[[#This Row],[Category and Sub-Category]],FIND("/",Table1[[#This Row],[Category and Sub-Category]])-1)</f>
        <v>technology</v>
      </c>
      <c r="R2374" t="str">
        <f>RIGHT(Table1[[#This Row],[Category and Sub-Category]],LEN(Table1[[#This Row],[Category and Sub-Category]])-FIND("/",Table1[[#This Row],[Category and Sub-Category]]))</f>
        <v>web</v>
      </c>
      <c r="S2374" s="13">
        <f>(((Table1[[#This Row],[launched_at]]/60)/60)/24)+DATE(1970,1,1)</f>
        <v>42088.069108796291</v>
      </c>
      <c r="T2374" s="13">
        <f>(((Table1[[#This Row],[deadline]]/60)/60)/24)+DATE(1970,1,1)</f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Table1[[#This Row],[pledged]]/Table1[[#This Row],[goal]]</f>
        <v>5.8823529411764708E-5</v>
      </c>
      <c r="P2375" s="8">
        <f>IFERROR(Table1[[#This Row],[pledged]]/Table1[[#This Row],[backers_count]],0)</f>
        <v>50</v>
      </c>
      <c r="Q2375" t="str">
        <f>LEFT(Table1[[#This Row],[Category and Sub-Category]],FIND("/",Table1[[#This Row],[Category and Sub-Category]])-1)</f>
        <v>technology</v>
      </c>
      <c r="R2375" t="str">
        <f>RIGHT(Table1[[#This Row],[Category and Sub-Category]],LEN(Table1[[#This Row],[Category and Sub-Category]])-FIND("/",Table1[[#This Row],[Category and Sub-Category]]))</f>
        <v>web</v>
      </c>
      <c r="S2375" s="13">
        <f>(((Table1[[#This Row],[launched_at]]/60)/60)/24)+DATE(1970,1,1)</f>
        <v>42215.662314814821</v>
      </c>
      <c r="T2375" s="13">
        <f>(((Table1[[#This Row],[deadline]]/60)/60)/24)+DATE(1970,1,1)</f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Table1[[#This Row],[pledged]]/Table1[[#This Row],[goal]]</f>
        <v>4.5454545454545455E-4</v>
      </c>
      <c r="P2376" s="8">
        <f>IFERROR(Table1[[#This Row],[pledged]]/Table1[[#This Row],[backers_count]],0)</f>
        <v>10</v>
      </c>
      <c r="Q2376" t="str">
        <f>LEFT(Table1[[#This Row],[Category and Sub-Category]],FIND("/",Table1[[#This Row],[Category and Sub-Category]])-1)</f>
        <v>technology</v>
      </c>
      <c r="R2376" t="str">
        <f>RIGHT(Table1[[#This Row],[Category and Sub-Category]],LEN(Table1[[#This Row],[Category and Sub-Category]])-FIND("/",Table1[[#This Row],[Category and Sub-Category]]))</f>
        <v>web</v>
      </c>
      <c r="S2376" s="13">
        <f>(((Table1[[#This Row],[launched_at]]/60)/60)/24)+DATE(1970,1,1)</f>
        <v>42017.843287037031</v>
      </c>
      <c r="T2376" s="13">
        <f>(((Table1[[#This Row],[deadline]]/60)/60)/24)+DATE(1970,1,1)</f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Table1[[#This Row],[pledged]]/Table1[[#This Row],[goal]]</f>
        <v>0</v>
      </c>
      <c r="P2377" s="8">
        <f>IFERROR(Table1[[#This Row],[pledged]]/Table1[[#This Row],[backers_count]],0)</f>
        <v>0</v>
      </c>
      <c r="Q2377" t="str">
        <f>LEFT(Table1[[#This Row],[Category and Sub-Category]],FIND("/",Table1[[#This Row],[Category and Sub-Category]])-1)</f>
        <v>technology</v>
      </c>
      <c r="R2377" t="str">
        <f>RIGHT(Table1[[#This Row],[Category and Sub-Category]],LEN(Table1[[#This Row],[Category and Sub-Category]])-FIND("/",Table1[[#This Row],[Category and Sub-Category]]))</f>
        <v>web</v>
      </c>
      <c r="S2377" s="13">
        <f>(((Table1[[#This Row],[launched_at]]/60)/60)/24)+DATE(1970,1,1)</f>
        <v>42592.836076388892</v>
      </c>
      <c r="T2377" s="13">
        <f>(((Table1[[#This Row],[deadline]]/60)/60)/24)+DATE(1970,1,1)</f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Table1[[#This Row],[pledged]]/Table1[[#This Row],[goal]]</f>
        <v>0.10877666666666666</v>
      </c>
      <c r="P2378" s="8">
        <f>IFERROR(Table1[[#This Row],[pledged]]/Table1[[#This Row],[backers_count]],0)</f>
        <v>81.582499999999996</v>
      </c>
      <c r="Q2378" t="str">
        <f>LEFT(Table1[[#This Row],[Category and Sub-Category]],FIND("/",Table1[[#This Row],[Category and Sub-Category]])-1)</f>
        <v>technology</v>
      </c>
      <c r="R2378" t="str">
        <f>RIGHT(Table1[[#This Row],[Category and Sub-Category]],LEN(Table1[[#This Row],[Category and Sub-Category]])-FIND("/",Table1[[#This Row],[Category and Sub-Category]]))</f>
        <v>web</v>
      </c>
      <c r="S2378" s="13">
        <f>(((Table1[[#This Row],[launched_at]]/60)/60)/24)+DATE(1970,1,1)</f>
        <v>42318.925532407404</v>
      </c>
      <c r="T2378" s="13">
        <f>(((Table1[[#This Row],[deadline]]/60)/60)/24)+DATE(1970,1,1)</f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Table1[[#This Row],[pledged]]/Table1[[#This Row],[goal]]</f>
        <v>0</v>
      </c>
      <c r="P2379" s="8">
        <f>IFERROR(Table1[[#This Row],[pledged]]/Table1[[#This Row],[backers_count]],0)</f>
        <v>0</v>
      </c>
      <c r="Q2379" t="str">
        <f>LEFT(Table1[[#This Row],[Category and Sub-Category]],FIND("/",Table1[[#This Row],[Category and Sub-Category]])-1)</f>
        <v>technology</v>
      </c>
      <c r="R2379" t="str">
        <f>RIGHT(Table1[[#This Row],[Category and Sub-Category]],LEN(Table1[[#This Row],[Category and Sub-Category]])-FIND("/",Table1[[#This Row],[Category and Sub-Category]]))</f>
        <v>web</v>
      </c>
      <c r="S2379" s="13">
        <f>(((Table1[[#This Row],[launched_at]]/60)/60)/24)+DATE(1970,1,1)</f>
        <v>42669.870173611111</v>
      </c>
      <c r="T2379" s="13">
        <f>(((Table1[[#This Row],[deadline]]/60)/60)/24)+DATE(1970,1,1)</f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Table1[[#This Row],[pledged]]/Table1[[#This Row],[goal]]</f>
        <v>0</v>
      </c>
      <c r="P2380" s="8">
        <f>IFERROR(Table1[[#This Row],[pledged]]/Table1[[#This Row],[backers_count]],0)</f>
        <v>0</v>
      </c>
      <c r="Q2380" t="str">
        <f>LEFT(Table1[[#This Row],[Category and Sub-Category]],FIND("/",Table1[[#This Row],[Category and Sub-Category]])-1)</f>
        <v>technology</v>
      </c>
      <c r="R2380" t="str">
        <f>RIGHT(Table1[[#This Row],[Category and Sub-Category]],LEN(Table1[[#This Row],[Category and Sub-Category]])-FIND("/",Table1[[#This Row],[Category and Sub-Category]]))</f>
        <v>web</v>
      </c>
      <c r="S2380" s="13">
        <f>(((Table1[[#This Row],[launched_at]]/60)/60)/24)+DATE(1970,1,1)</f>
        <v>42213.013078703705</v>
      </c>
      <c r="T2380" s="13">
        <f>(((Table1[[#This Row],[deadline]]/60)/60)/24)+DATE(1970,1,1)</f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Table1[[#This Row],[pledged]]/Table1[[#This Row],[goal]]</f>
        <v>0</v>
      </c>
      <c r="P2381" s="8">
        <f>IFERROR(Table1[[#This Row],[pledged]]/Table1[[#This Row],[backers_count]],0)</f>
        <v>0</v>
      </c>
      <c r="Q2381" t="str">
        <f>LEFT(Table1[[#This Row],[Category and Sub-Category]],FIND("/",Table1[[#This Row],[Category and Sub-Category]])-1)</f>
        <v>technology</v>
      </c>
      <c r="R2381" t="str">
        <f>RIGHT(Table1[[#This Row],[Category and Sub-Category]],LEN(Table1[[#This Row],[Category and Sub-Category]])-FIND("/",Table1[[#This Row],[Category and Sub-Category]]))</f>
        <v>web</v>
      </c>
      <c r="S2381" s="13">
        <f>(((Table1[[#This Row],[launched_at]]/60)/60)/24)+DATE(1970,1,1)</f>
        <v>42237.016388888893</v>
      </c>
      <c r="T2381" s="13">
        <f>(((Table1[[#This Row],[deadline]]/60)/60)/24)+DATE(1970,1,1)</f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Table1[[#This Row],[pledged]]/Table1[[#This Row],[goal]]</f>
        <v>3.6666666666666666E-3</v>
      </c>
      <c r="P2382" s="8">
        <f>IFERROR(Table1[[#This Row],[pledged]]/Table1[[#This Row],[backers_count]],0)</f>
        <v>18.333333333333332</v>
      </c>
      <c r="Q2382" t="str">
        <f>LEFT(Table1[[#This Row],[Category and Sub-Category]],FIND("/",Table1[[#This Row],[Category and Sub-Category]])-1)</f>
        <v>technology</v>
      </c>
      <c r="R2382" t="str">
        <f>RIGHT(Table1[[#This Row],[Category and Sub-Category]],LEN(Table1[[#This Row],[Category and Sub-Category]])-FIND("/",Table1[[#This Row],[Category and Sub-Category]]))</f>
        <v>web</v>
      </c>
      <c r="S2382" s="13">
        <f>(((Table1[[#This Row],[launched_at]]/60)/60)/24)+DATE(1970,1,1)</f>
        <v>42248.793310185181</v>
      </c>
      <c r="T2382" s="13">
        <f>(((Table1[[#This Row],[deadline]]/60)/60)/24)+DATE(1970,1,1)</f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Table1[[#This Row],[pledged]]/Table1[[#This Row],[goal]]</f>
        <v>1.8193398957730169E-2</v>
      </c>
      <c r="P2383" s="8">
        <f>IFERROR(Table1[[#This Row],[pledged]]/Table1[[#This Row],[backers_count]],0)</f>
        <v>224.42857142857142</v>
      </c>
      <c r="Q2383" t="str">
        <f>LEFT(Table1[[#This Row],[Category and Sub-Category]],FIND("/",Table1[[#This Row],[Category and Sub-Category]])-1)</f>
        <v>technology</v>
      </c>
      <c r="R2383" t="str">
        <f>RIGHT(Table1[[#This Row],[Category and Sub-Category]],LEN(Table1[[#This Row],[Category and Sub-Category]])-FIND("/",Table1[[#This Row],[Category and Sub-Category]]))</f>
        <v>web</v>
      </c>
      <c r="S2383" s="13">
        <f>(((Table1[[#This Row],[launched_at]]/60)/60)/24)+DATE(1970,1,1)</f>
        <v>42074.935740740737</v>
      </c>
      <c r="T2383" s="13">
        <f>(((Table1[[#This Row],[deadline]]/60)/60)/24)+DATE(1970,1,1)</f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Table1[[#This Row],[pledged]]/Table1[[#This Row],[goal]]</f>
        <v>2.5000000000000001E-2</v>
      </c>
      <c r="P2384" s="8">
        <f>IFERROR(Table1[[#This Row],[pledged]]/Table1[[#This Row],[backers_count]],0)</f>
        <v>37.5</v>
      </c>
      <c r="Q2384" t="str">
        <f>LEFT(Table1[[#This Row],[Category and Sub-Category]],FIND("/",Table1[[#This Row],[Category and Sub-Category]])-1)</f>
        <v>technology</v>
      </c>
      <c r="R2384" t="str">
        <f>RIGHT(Table1[[#This Row],[Category and Sub-Category]],LEN(Table1[[#This Row],[Category and Sub-Category]])-FIND("/",Table1[[#This Row],[Category and Sub-Category]]))</f>
        <v>web</v>
      </c>
      <c r="S2384" s="13">
        <f>(((Table1[[#This Row],[launched_at]]/60)/60)/24)+DATE(1970,1,1)</f>
        <v>42195.187534722223</v>
      </c>
      <c r="T2384" s="13">
        <f>(((Table1[[#This Row],[deadline]]/60)/60)/24)+DATE(1970,1,1)</f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Table1[[#This Row],[pledged]]/Table1[[#This Row],[goal]]</f>
        <v>4.3499999999999997E-2</v>
      </c>
      <c r="P2385" s="8">
        <f>IFERROR(Table1[[#This Row],[pledged]]/Table1[[#This Row],[backers_count]],0)</f>
        <v>145</v>
      </c>
      <c r="Q2385" t="str">
        <f>LEFT(Table1[[#This Row],[Category and Sub-Category]],FIND("/",Table1[[#This Row],[Category and Sub-Category]])-1)</f>
        <v>technology</v>
      </c>
      <c r="R2385" t="str">
        <f>RIGHT(Table1[[#This Row],[Category and Sub-Category]],LEN(Table1[[#This Row],[Category and Sub-Category]])-FIND("/",Table1[[#This Row],[Category and Sub-Category]]))</f>
        <v>web</v>
      </c>
      <c r="S2385" s="13">
        <f>(((Table1[[#This Row],[launched_at]]/60)/60)/24)+DATE(1970,1,1)</f>
        <v>42027.056793981479</v>
      </c>
      <c r="T2385" s="13">
        <f>(((Table1[[#This Row],[deadline]]/60)/60)/24)+DATE(1970,1,1)</f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Table1[[#This Row],[pledged]]/Table1[[#This Row],[goal]]</f>
        <v>8.0000000000000002E-3</v>
      </c>
      <c r="P2386" s="8">
        <f>IFERROR(Table1[[#This Row],[pledged]]/Table1[[#This Row],[backers_count]],0)</f>
        <v>1</v>
      </c>
      <c r="Q2386" t="str">
        <f>LEFT(Table1[[#This Row],[Category and Sub-Category]],FIND("/",Table1[[#This Row],[Category and Sub-Category]])-1)</f>
        <v>technology</v>
      </c>
      <c r="R2386" t="str">
        <f>RIGHT(Table1[[#This Row],[Category and Sub-Category]],LEN(Table1[[#This Row],[Category and Sub-Category]])-FIND("/",Table1[[#This Row],[Category and Sub-Category]]))</f>
        <v>web</v>
      </c>
      <c r="S2386" s="13">
        <f>(((Table1[[#This Row],[launched_at]]/60)/60)/24)+DATE(1970,1,1)</f>
        <v>41927.067627314813</v>
      </c>
      <c r="T2386" s="13">
        <f>(((Table1[[#This Row],[deadline]]/60)/60)/24)+DATE(1970,1,1)</f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Table1[[#This Row],[pledged]]/Table1[[#This Row],[goal]]</f>
        <v>1.2123076923076924E-2</v>
      </c>
      <c r="P2387" s="8">
        <f>IFERROR(Table1[[#This Row],[pledged]]/Table1[[#This Row],[backers_count]],0)</f>
        <v>112.57142857142857</v>
      </c>
      <c r="Q2387" t="str">
        <f>LEFT(Table1[[#This Row],[Category and Sub-Category]],FIND("/",Table1[[#This Row],[Category and Sub-Category]])-1)</f>
        <v>technology</v>
      </c>
      <c r="R2387" t="str">
        <f>RIGHT(Table1[[#This Row],[Category and Sub-Category]],LEN(Table1[[#This Row],[Category and Sub-Category]])-FIND("/",Table1[[#This Row],[Category and Sub-Category]]))</f>
        <v>web</v>
      </c>
      <c r="S2387" s="13">
        <f>(((Table1[[#This Row],[launched_at]]/60)/60)/24)+DATE(1970,1,1)</f>
        <v>42191.70175925926</v>
      </c>
      <c r="T2387" s="13">
        <f>(((Table1[[#This Row],[deadline]]/60)/60)/24)+DATE(1970,1,1)</f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Table1[[#This Row],[pledged]]/Table1[[#This Row],[goal]]</f>
        <v>0</v>
      </c>
      <c r="P2388" s="8">
        <f>IFERROR(Table1[[#This Row],[pledged]]/Table1[[#This Row],[backers_count]],0)</f>
        <v>0</v>
      </c>
      <c r="Q2388" t="str">
        <f>LEFT(Table1[[#This Row],[Category and Sub-Category]],FIND("/",Table1[[#This Row],[Category and Sub-Category]])-1)</f>
        <v>technology</v>
      </c>
      <c r="R2388" t="str">
        <f>RIGHT(Table1[[#This Row],[Category and Sub-Category]],LEN(Table1[[#This Row],[Category and Sub-Category]])-FIND("/",Table1[[#This Row],[Category and Sub-Category]]))</f>
        <v>web</v>
      </c>
      <c r="S2388" s="13">
        <f>(((Table1[[#This Row],[launched_at]]/60)/60)/24)+DATE(1970,1,1)</f>
        <v>41954.838240740741</v>
      </c>
      <c r="T2388" s="13">
        <f>(((Table1[[#This Row],[deadline]]/60)/60)/24)+DATE(1970,1,1)</f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Table1[[#This Row],[pledged]]/Table1[[#This Row],[goal]]</f>
        <v>6.8399999999999997E-3</v>
      </c>
      <c r="P2389" s="8">
        <f>IFERROR(Table1[[#This Row],[pledged]]/Table1[[#This Row],[backers_count]],0)</f>
        <v>342</v>
      </c>
      <c r="Q2389" t="str">
        <f>LEFT(Table1[[#This Row],[Category and Sub-Category]],FIND("/",Table1[[#This Row],[Category and Sub-Category]])-1)</f>
        <v>technology</v>
      </c>
      <c r="R2389" t="str">
        <f>RIGHT(Table1[[#This Row],[Category and Sub-Category]],LEN(Table1[[#This Row],[Category and Sub-Category]])-FIND("/",Table1[[#This Row],[Category and Sub-Category]]))</f>
        <v>web</v>
      </c>
      <c r="S2389" s="13">
        <f>(((Table1[[#This Row],[launched_at]]/60)/60)/24)+DATE(1970,1,1)</f>
        <v>42528.626620370371</v>
      </c>
      <c r="T2389" s="13">
        <f>(((Table1[[#This Row],[deadline]]/60)/60)/24)+DATE(1970,1,1)</f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Table1[[#This Row],[pledged]]/Table1[[#This Row],[goal]]</f>
        <v>1.2513513513513513E-2</v>
      </c>
      <c r="P2390" s="8">
        <f>IFERROR(Table1[[#This Row],[pledged]]/Table1[[#This Row],[backers_count]],0)</f>
        <v>57.875</v>
      </c>
      <c r="Q2390" t="str">
        <f>LEFT(Table1[[#This Row],[Category and Sub-Category]],FIND("/",Table1[[#This Row],[Category and Sub-Category]])-1)</f>
        <v>technology</v>
      </c>
      <c r="R2390" t="str">
        <f>RIGHT(Table1[[#This Row],[Category and Sub-Category]],LEN(Table1[[#This Row],[Category and Sub-Category]])-FIND("/",Table1[[#This Row],[Category and Sub-Category]]))</f>
        <v>web</v>
      </c>
      <c r="S2390" s="13">
        <f>(((Table1[[#This Row],[launched_at]]/60)/60)/24)+DATE(1970,1,1)</f>
        <v>41989.853692129633</v>
      </c>
      <c r="T2390" s="13">
        <f>(((Table1[[#This Row],[deadline]]/60)/60)/24)+DATE(1970,1,1)</f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Table1[[#This Row],[pledged]]/Table1[[#This Row],[goal]]</f>
        <v>1.8749999999999999E-3</v>
      </c>
      <c r="P2391" s="8">
        <f>IFERROR(Table1[[#This Row],[pledged]]/Table1[[#This Row],[backers_count]],0)</f>
        <v>30</v>
      </c>
      <c r="Q2391" t="str">
        <f>LEFT(Table1[[#This Row],[Category and Sub-Category]],FIND("/",Table1[[#This Row],[Category and Sub-Category]])-1)</f>
        <v>technology</v>
      </c>
      <c r="R2391" t="str">
        <f>RIGHT(Table1[[#This Row],[Category and Sub-Category]],LEN(Table1[[#This Row],[Category and Sub-Category]])-FIND("/",Table1[[#This Row],[Category and Sub-Category]]))</f>
        <v>web</v>
      </c>
      <c r="S2391" s="13">
        <f>(((Table1[[#This Row],[launched_at]]/60)/60)/24)+DATE(1970,1,1)</f>
        <v>42179.653379629628</v>
      </c>
      <c r="T2391" s="13">
        <f>(((Table1[[#This Row],[deadline]]/60)/60)/24)+DATE(1970,1,1)</f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Table1[[#This Row],[pledged]]/Table1[[#This Row],[goal]]</f>
        <v>0</v>
      </c>
      <c r="P2392" s="8">
        <f>IFERROR(Table1[[#This Row],[pledged]]/Table1[[#This Row],[backers_count]],0)</f>
        <v>0</v>
      </c>
      <c r="Q2392" t="str">
        <f>LEFT(Table1[[#This Row],[Category and Sub-Category]],FIND("/",Table1[[#This Row],[Category and Sub-Category]])-1)</f>
        <v>technology</v>
      </c>
      <c r="R2392" t="str">
        <f>RIGHT(Table1[[#This Row],[Category and Sub-Category]],LEN(Table1[[#This Row],[Category and Sub-Category]])-FIND("/",Table1[[#This Row],[Category and Sub-Category]]))</f>
        <v>web</v>
      </c>
      <c r="S2392" s="13">
        <f>(((Table1[[#This Row],[launched_at]]/60)/60)/24)+DATE(1970,1,1)</f>
        <v>41968.262314814812</v>
      </c>
      <c r="T2392" s="13">
        <f>(((Table1[[#This Row],[deadline]]/60)/60)/24)+DATE(1970,1,1)</f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Table1[[#This Row],[pledged]]/Table1[[#This Row],[goal]]</f>
        <v>1.25E-3</v>
      </c>
      <c r="P2393" s="8">
        <f>IFERROR(Table1[[#This Row],[pledged]]/Table1[[#This Row],[backers_count]],0)</f>
        <v>25</v>
      </c>
      <c r="Q2393" t="str">
        <f>LEFT(Table1[[#This Row],[Category and Sub-Category]],FIND("/",Table1[[#This Row],[Category and Sub-Category]])-1)</f>
        <v>technology</v>
      </c>
      <c r="R2393" t="str">
        <f>RIGHT(Table1[[#This Row],[Category and Sub-Category]],LEN(Table1[[#This Row],[Category and Sub-Category]])-FIND("/",Table1[[#This Row],[Category and Sub-Category]]))</f>
        <v>web</v>
      </c>
      <c r="S2393" s="13">
        <f>(((Table1[[#This Row],[launched_at]]/60)/60)/24)+DATE(1970,1,1)</f>
        <v>42064.794490740736</v>
      </c>
      <c r="T2393" s="13">
        <f>(((Table1[[#This Row],[deadline]]/60)/60)/24)+DATE(1970,1,1)</f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Table1[[#This Row],[pledged]]/Table1[[#This Row],[goal]]</f>
        <v>0</v>
      </c>
      <c r="P2394" s="8">
        <f>IFERROR(Table1[[#This Row],[pledged]]/Table1[[#This Row],[backers_count]],0)</f>
        <v>0</v>
      </c>
      <c r="Q2394" t="str">
        <f>LEFT(Table1[[#This Row],[Category and Sub-Category]],FIND("/",Table1[[#This Row],[Category and Sub-Category]])-1)</f>
        <v>technology</v>
      </c>
      <c r="R2394" t="str">
        <f>RIGHT(Table1[[#This Row],[Category and Sub-Category]],LEN(Table1[[#This Row],[Category and Sub-Category]])-FIND("/",Table1[[#This Row],[Category and Sub-Category]]))</f>
        <v>web</v>
      </c>
      <c r="S2394" s="13">
        <f>(((Table1[[#This Row],[launched_at]]/60)/60)/24)+DATE(1970,1,1)</f>
        <v>42276.120636574073</v>
      </c>
      <c r="T2394" s="13">
        <f>(((Table1[[#This Row],[deadline]]/60)/60)/24)+DATE(1970,1,1)</f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Table1[[#This Row],[pledged]]/Table1[[#This Row],[goal]]</f>
        <v>5.0000000000000001E-4</v>
      </c>
      <c r="P2395" s="8">
        <f>IFERROR(Table1[[#This Row],[pledged]]/Table1[[#This Row],[backers_count]],0)</f>
        <v>50</v>
      </c>
      <c r="Q2395" t="str">
        <f>LEFT(Table1[[#This Row],[Category and Sub-Category]],FIND("/",Table1[[#This Row],[Category and Sub-Category]])-1)</f>
        <v>technology</v>
      </c>
      <c r="R2395" t="str">
        <f>RIGHT(Table1[[#This Row],[Category and Sub-Category]],LEN(Table1[[#This Row],[Category and Sub-Category]])-FIND("/",Table1[[#This Row],[Category and Sub-Category]]))</f>
        <v>web</v>
      </c>
      <c r="S2395" s="13">
        <f>(((Table1[[#This Row],[launched_at]]/60)/60)/24)+DATE(1970,1,1)</f>
        <v>42194.648344907408</v>
      </c>
      <c r="T2395" s="13">
        <f>(((Table1[[#This Row],[deadline]]/60)/60)/24)+DATE(1970,1,1)</f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Table1[[#This Row],[pledged]]/Table1[[#This Row],[goal]]</f>
        <v>5.9999999999999995E-4</v>
      </c>
      <c r="P2396" s="8">
        <f>IFERROR(Table1[[#This Row],[pledged]]/Table1[[#This Row],[backers_count]],0)</f>
        <v>1.5</v>
      </c>
      <c r="Q2396" t="str">
        <f>LEFT(Table1[[#This Row],[Category and Sub-Category]],FIND("/",Table1[[#This Row],[Category and Sub-Category]])-1)</f>
        <v>technology</v>
      </c>
      <c r="R2396" t="str">
        <f>RIGHT(Table1[[#This Row],[Category and Sub-Category]],LEN(Table1[[#This Row],[Category and Sub-Category]])-FIND("/",Table1[[#This Row],[Category and Sub-Category]]))</f>
        <v>web</v>
      </c>
      <c r="S2396" s="13">
        <f>(((Table1[[#This Row],[launched_at]]/60)/60)/24)+DATE(1970,1,1)</f>
        <v>42031.362187499995</v>
      </c>
      <c r="T2396" s="13">
        <f>(((Table1[[#This Row],[deadline]]/60)/60)/24)+DATE(1970,1,1)</f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Table1[[#This Row],[pledged]]/Table1[[#This Row],[goal]]</f>
        <v>0</v>
      </c>
      <c r="P2397" s="8">
        <f>IFERROR(Table1[[#This Row],[pledged]]/Table1[[#This Row],[backers_count]],0)</f>
        <v>0</v>
      </c>
      <c r="Q2397" t="str">
        <f>LEFT(Table1[[#This Row],[Category and Sub-Category]],FIND("/",Table1[[#This Row],[Category and Sub-Category]])-1)</f>
        <v>technology</v>
      </c>
      <c r="R2397" t="str">
        <f>RIGHT(Table1[[#This Row],[Category and Sub-Category]],LEN(Table1[[#This Row],[Category and Sub-Category]])-FIND("/",Table1[[#This Row],[Category and Sub-Category]]))</f>
        <v>web</v>
      </c>
      <c r="S2397" s="13">
        <f>(((Table1[[#This Row],[launched_at]]/60)/60)/24)+DATE(1970,1,1)</f>
        <v>42717.121377314819</v>
      </c>
      <c r="T2397" s="13">
        <f>(((Table1[[#This Row],[deadline]]/60)/60)/24)+DATE(1970,1,1)</f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Table1[[#This Row],[pledged]]/Table1[[#This Row],[goal]]</f>
        <v>2E-3</v>
      </c>
      <c r="P2398" s="8">
        <f>IFERROR(Table1[[#This Row],[pledged]]/Table1[[#This Row],[backers_count]],0)</f>
        <v>10</v>
      </c>
      <c r="Q2398" t="str">
        <f>LEFT(Table1[[#This Row],[Category and Sub-Category]],FIND("/",Table1[[#This Row],[Category and Sub-Category]])-1)</f>
        <v>technology</v>
      </c>
      <c r="R2398" t="str">
        <f>RIGHT(Table1[[#This Row],[Category and Sub-Category]],LEN(Table1[[#This Row],[Category and Sub-Category]])-FIND("/",Table1[[#This Row],[Category and Sub-Category]]))</f>
        <v>web</v>
      </c>
      <c r="S2398" s="13">
        <f>(((Table1[[#This Row],[launched_at]]/60)/60)/24)+DATE(1970,1,1)</f>
        <v>42262.849050925928</v>
      </c>
      <c r="T2398" s="13">
        <f>(((Table1[[#This Row],[deadline]]/60)/60)/24)+DATE(1970,1,1)</f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Table1[[#This Row],[pledged]]/Table1[[#This Row],[goal]]</f>
        <v>0</v>
      </c>
      <c r="P2399" s="8">
        <f>IFERROR(Table1[[#This Row],[pledged]]/Table1[[#This Row],[backers_count]],0)</f>
        <v>0</v>
      </c>
      <c r="Q2399" t="str">
        <f>LEFT(Table1[[#This Row],[Category and Sub-Category]],FIND("/",Table1[[#This Row],[Category and Sub-Category]])-1)</f>
        <v>technology</v>
      </c>
      <c r="R2399" t="str">
        <f>RIGHT(Table1[[#This Row],[Category and Sub-Category]],LEN(Table1[[#This Row],[Category and Sub-Category]])-FIND("/",Table1[[#This Row],[Category and Sub-Category]]))</f>
        <v>web</v>
      </c>
      <c r="S2399" s="13">
        <f>(((Table1[[#This Row],[launched_at]]/60)/60)/24)+DATE(1970,1,1)</f>
        <v>41976.88490740741</v>
      </c>
      <c r="T2399" s="13">
        <f>(((Table1[[#This Row],[deadline]]/60)/60)/24)+DATE(1970,1,1)</f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Table1[[#This Row],[pledged]]/Table1[[#This Row],[goal]]</f>
        <v>0</v>
      </c>
      <c r="P2400" s="8">
        <f>IFERROR(Table1[[#This Row],[pledged]]/Table1[[#This Row],[backers_count]],0)</f>
        <v>0</v>
      </c>
      <c r="Q2400" t="str">
        <f>LEFT(Table1[[#This Row],[Category and Sub-Category]],FIND("/",Table1[[#This Row],[Category and Sub-Category]])-1)</f>
        <v>technology</v>
      </c>
      <c r="R2400" t="str">
        <f>RIGHT(Table1[[#This Row],[Category and Sub-Category]],LEN(Table1[[#This Row],[Category and Sub-Category]])-FIND("/",Table1[[#This Row],[Category and Sub-Category]]))</f>
        <v>web</v>
      </c>
      <c r="S2400" s="13">
        <f>(((Table1[[#This Row],[launched_at]]/60)/60)/24)+DATE(1970,1,1)</f>
        <v>42157.916481481487</v>
      </c>
      <c r="T2400" s="13">
        <f>(((Table1[[#This Row],[deadline]]/60)/60)/24)+DATE(1970,1,1)</f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Table1[[#This Row],[pledged]]/Table1[[#This Row],[goal]]</f>
        <v>0</v>
      </c>
      <c r="P2401" s="8">
        <f>IFERROR(Table1[[#This Row],[pledged]]/Table1[[#This Row],[backers_count]],0)</f>
        <v>0</v>
      </c>
      <c r="Q2401" t="str">
        <f>LEFT(Table1[[#This Row],[Category and Sub-Category]],FIND("/",Table1[[#This Row],[Category and Sub-Category]])-1)</f>
        <v>technology</v>
      </c>
      <c r="R2401" t="str">
        <f>RIGHT(Table1[[#This Row],[Category and Sub-Category]],LEN(Table1[[#This Row],[Category and Sub-Category]])-FIND("/",Table1[[#This Row],[Category and Sub-Category]]))</f>
        <v>web</v>
      </c>
      <c r="S2401" s="13">
        <f>(((Table1[[#This Row],[launched_at]]/60)/60)/24)+DATE(1970,1,1)</f>
        <v>41956.853078703702</v>
      </c>
      <c r="T2401" s="13">
        <f>(((Table1[[#This Row],[deadline]]/60)/60)/24)+DATE(1970,1,1)</f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Table1[[#This Row],[pledged]]/Table1[[#This Row],[goal]]</f>
        <v>0</v>
      </c>
      <c r="P2402" s="8">
        <f>IFERROR(Table1[[#This Row],[pledged]]/Table1[[#This Row],[backers_count]],0)</f>
        <v>0</v>
      </c>
      <c r="Q2402" t="str">
        <f>LEFT(Table1[[#This Row],[Category and Sub-Category]],FIND("/",Table1[[#This Row],[Category and Sub-Category]])-1)</f>
        <v>technology</v>
      </c>
      <c r="R2402" t="str">
        <f>RIGHT(Table1[[#This Row],[Category and Sub-Category]],LEN(Table1[[#This Row],[Category and Sub-Category]])-FIND("/",Table1[[#This Row],[Category and Sub-Category]]))</f>
        <v>web</v>
      </c>
      <c r="S2402" s="13">
        <f>(((Table1[[#This Row],[launched_at]]/60)/60)/24)+DATE(1970,1,1)</f>
        <v>42444.268101851849</v>
      </c>
      <c r="T2402" s="13">
        <f>(((Table1[[#This Row],[deadline]]/60)/60)/24)+DATE(1970,1,1)</f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Table1[[#This Row],[pledged]]/Table1[[#This Row],[goal]]</f>
        <v>7.1785714285714283E-3</v>
      </c>
      <c r="P2403" s="8">
        <f>IFERROR(Table1[[#This Row],[pledged]]/Table1[[#This Row],[backers_count]],0)</f>
        <v>22.333333333333332</v>
      </c>
      <c r="Q2403" t="str">
        <f>LEFT(Table1[[#This Row],[Category and Sub-Category]],FIND("/",Table1[[#This Row],[Category and Sub-Category]])-1)</f>
        <v>food</v>
      </c>
      <c r="R2403" t="str">
        <f>RIGHT(Table1[[#This Row],[Category and Sub-Category]],LEN(Table1[[#This Row],[Category and Sub-Category]])-FIND("/",Table1[[#This Row],[Category and Sub-Category]]))</f>
        <v>food trucks</v>
      </c>
      <c r="S2403" s="13">
        <f>(((Table1[[#This Row],[launched_at]]/60)/60)/24)+DATE(1970,1,1)</f>
        <v>42374.822870370372</v>
      </c>
      <c r="T2403" s="13">
        <f>(((Table1[[#This Row],[deadline]]/60)/60)/24)+DATE(1970,1,1)</f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Table1[[#This Row],[pledged]]/Table1[[#This Row],[goal]]</f>
        <v>4.3333333333333331E-3</v>
      </c>
      <c r="P2404" s="8">
        <f>IFERROR(Table1[[#This Row],[pledged]]/Table1[[#This Row],[backers_count]],0)</f>
        <v>52</v>
      </c>
      <c r="Q2404" t="str">
        <f>LEFT(Table1[[#This Row],[Category and Sub-Category]],FIND("/",Table1[[#This Row],[Category and Sub-Category]])-1)</f>
        <v>food</v>
      </c>
      <c r="R2404" t="str">
        <f>RIGHT(Table1[[#This Row],[Category and Sub-Category]],LEN(Table1[[#This Row],[Category and Sub-Category]])-FIND("/",Table1[[#This Row],[Category and Sub-Category]]))</f>
        <v>food trucks</v>
      </c>
      <c r="S2404" s="13">
        <f>(((Table1[[#This Row],[launched_at]]/60)/60)/24)+DATE(1970,1,1)</f>
        <v>42107.679756944446</v>
      </c>
      <c r="T2404" s="13">
        <f>(((Table1[[#This Row],[deadline]]/60)/60)/24)+DATE(1970,1,1)</f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Table1[[#This Row],[pledged]]/Table1[[#This Row],[goal]]</f>
        <v>0.16833333333333333</v>
      </c>
      <c r="P2405" s="8">
        <f>IFERROR(Table1[[#This Row],[pledged]]/Table1[[#This Row],[backers_count]],0)</f>
        <v>16.833333333333332</v>
      </c>
      <c r="Q2405" t="str">
        <f>LEFT(Table1[[#This Row],[Category and Sub-Category]],FIND("/",Table1[[#This Row],[Category and Sub-Category]])-1)</f>
        <v>food</v>
      </c>
      <c r="R2405" t="str">
        <f>RIGHT(Table1[[#This Row],[Category and Sub-Category]],LEN(Table1[[#This Row],[Category and Sub-Category]])-FIND("/",Table1[[#This Row],[Category and Sub-Category]]))</f>
        <v>food trucks</v>
      </c>
      <c r="S2405" s="13">
        <f>(((Table1[[#This Row],[launched_at]]/60)/60)/24)+DATE(1970,1,1)</f>
        <v>42399.882615740738</v>
      </c>
      <c r="T2405" s="13">
        <f>(((Table1[[#This Row],[deadline]]/60)/60)/24)+DATE(1970,1,1)</f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Table1[[#This Row],[pledged]]/Table1[[#This Row],[goal]]</f>
        <v>0</v>
      </c>
      <c r="P2406" s="8">
        <f>IFERROR(Table1[[#This Row],[pledged]]/Table1[[#This Row],[backers_count]],0)</f>
        <v>0</v>
      </c>
      <c r="Q2406" t="str">
        <f>LEFT(Table1[[#This Row],[Category and Sub-Category]],FIND("/",Table1[[#This Row],[Category and Sub-Category]])-1)</f>
        <v>food</v>
      </c>
      <c r="R2406" t="str">
        <f>RIGHT(Table1[[#This Row],[Category and Sub-Category]],LEN(Table1[[#This Row],[Category and Sub-Category]])-FIND("/",Table1[[#This Row],[Category and Sub-Category]]))</f>
        <v>food trucks</v>
      </c>
      <c r="S2406" s="13">
        <f>(((Table1[[#This Row],[launched_at]]/60)/60)/24)+DATE(1970,1,1)</f>
        <v>42342.03943287037</v>
      </c>
      <c r="T2406" s="13">
        <f>(((Table1[[#This Row],[deadline]]/60)/60)/24)+DATE(1970,1,1)</f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Table1[[#This Row],[pledged]]/Table1[[#This Row],[goal]]</f>
        <v>0.22520000000000001</v>
      </c>
      <c r="P2407" s="8">
        <f>IFERROR(Table1[[#This Row],[pledged]]/Table1[[#This Row],[backers_count]],0)</f>
        <v>56.3</v>
      </c>
      <c r="Q2407" t="str">
        <f>LEFT(Table1[[#This Row],[Category and Sub-Category]],FIND("/",Table1[[#This Row],[Category and Sub-Category]])-1)</f>
        <v>food</v>
      </c>
      <c r="R2407" t="str">
        <f>RIGHT(Table1[[#This Row],[Category and Sub-Category]],LEN(Table1[[#This Row],[Category and Sub-Category]])-FIND("/",Table1[[#This Row],[Category and Sub-Category]]))</f>
        <v>food trucks</v>
      </c>
      <c r="S2407" s="13">
        <f>(((Table1[[#This Row],[launched_at]]/60)/60)/24)+DATE(1970,1,1)</f>
        <v>42595.585358796292</v>
      </c>
      <c r="T2407" s="13">
        <f>(((Table1[[#This Row],[deadline]]/60)/60)/24)+DATE(1970,1,1)</f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Table1[[#This Row],[pledged]]/Table1[[#This Row],[goal]]</f>
        <v>0.41384615384615386</v>
      </c>
      <c r="P2408" s="8">
        <f>IFERROR(Table1[[#This Row],[pledged]]/Table1[[#This Row],[backers_count]],0)</f>
        <v>84.0625</v>
      </c>
      <c r="Q2408" t="str">
        <f>LEFT(Table1[[#This Row],[Category and Sub-Category]],FIND("/",Table1[[#This Row],[Category and Sub-Category]])-1)</f>
        <v>food</v>
      </c>
      <c r="R2408" t="str">
        <f>RIGHT(Table1[[#This Row],[Category and Sub-Category]],LEN(Table1[[#This Row],[Category and Sub-Category]])-FIND("/",Table1[[#This Row],[Category and Sub-Category]]))</f>
        <v>food trucks</v>
      </c>
      <c r="S2408" s="13">
        <f>(((Table1[[#This Row],[launched_at]]/60)/60)/24)+DATE(1970,1,1)</f>
        <v>41983.110995370371</v>
      </c>
      <c r="T2408" s="13">
        <f>(((Table1[[#This Row],[deadline]]/60)/60)/24)+DATE(1970,1,1)</f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Table1[[#This Row],[pledged]]/Table1[[#This Row],[goal]]</f>
        <v>0.25259090909090909</v>
      </c>
      <c r="P2409" s="8">
        <f>IFERROR(Table1[[#This Row],[pledged]]/Table1[[#This Row],[backers_count]],0)</f>
        <v>168.39393939393941</v>
      </c>
      <c r="Q2409" t="str">
        <f>LEFT(Table1[[#This Row],[Category and Sub-Category]],FIND("/",Table1[[#This Row],[Category and Sub-Category]])-1)</f>
        <v>food</v>
      </c>
      <c r="R2409" t="str">
        <f>RIGHT(Table1[[#This Row],[Category and Sub-Category]],LEN(Table1[[#This Row],[Category and Sub-Category]])-FIND("/",Table1[[#This Row],[Category and Sub-Category]]))</f>
        <v>food trucks</v>
      </c>
      <c r="S2409" s="13">
        <f>(((Table1[[#This Row],[launched_at]]/60)/60)/24)+DATE(1970,1,1)</f>
        <v>42082.575555555552</v>
      </c>
      <c r="T2409" s="13">
        <f>(((Table1[[#This Row],[deadline]]/60)/60)/24)+DATE(1970,1,1)</f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Table1[[#This Row],[pledged]]/Table1[[#This Row],[goal]]</f>
        <v>2E-3</v>
      </c>
      <c r="P2410" s="8">
        <f>IFERROR(Table1[[#This Row],[pledged]]/Table1[[#This Row],[backers_count]],0)</f>
        <v>15</v>
      </c>
      <c r="Q2410" t="str">
        <f>LEFT(Table1[[#This Row],[Category and Sub-Category]],FIND("/",Table1[[#This Row],[Category and Sub-Category]])-1)</f>
        <v>food</v>
      </c>
      <c r="R2410" t="str">
        <f>RIGHT(Table1[[#This Row],[Category and Sub-Category]],LEN(Table1[[#This Row],[Category and Sub-Category]])-FIND("/",Table1[[#This Row],[Category and Sub-Category]]))</f>
        <v>food trucks</v>
      </c>
      <c r="S2410" s="13">
        <f>(((Table1[[#This Row],[launched_at]]/60)/60)/24)+DATE(1970,1,1)</f>
        <v>41919.140706018516</v>
      </c>
      <c r="T2410" s="13">
        <f>(((Table1[[#This Row],[deadline]]/60)/60)/24)+DATE(1970,1,1)</f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Table1[[#This Row],[pledged]]/Table1[[#This Row],[goal]]</f>
        <v>1.84E-2</v>
      </c>
      <c r="P2411" s="8">
        <f>IFERROR(Table1[[#This Row],[pledged]]/Table1[[#This Row],[backers_count]],0)</f>
        <v>76.666666666666671</v>
      </c>
      <c r="Q2411" t="str">
        <f>LEFT(Table1[[#This Row],[Category and Sub-Category]],FIND("/",Table1[[#This Row],[Category and Sub-Category]])-1)</f>
        <v>food</v>
      </c>
      <c r="R2411" t="str">
        <f>RIGHT(Table1[[#This Row],[Category and Sub-Category]],LEN(Table1[[#This Row],[Category and Sub-Category]])-FIND("/",Table1[[#This Row],[Category and Sub-Category]]))</f>
        <v>food trucks</v>
      </c>
      <c r="S2411" s="13">
        <f>(((Table1[[#This Row],[launched_at]]/60)/60)/24)+DATE(1970,1,1)</f>
        <v>42204.875868055555</v>
      </c>
      <c r="T2411" s="13">
        <f>(((Table1[[#This Row],[deadline]]/60)/60)/24)+DATE(1970,1,1)</f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Table1[[#This Row],[pledged]]/Table1[[#This Row],[goal]]</f>
        <v>0</v>
      </c>
      <c r="P2412" s="8">
        <f>IFERROR(Table1[[#This Row],[pledged]]/Table1[[#This Row],[backers_count]],0)</f>
        <v>0</v>
      </c>
      <c r="Q2412" t="str">
        <f>LEFT(Table1[[#This Row],[Category and Sub-Category]],FIND("/",Table1[[#This Row],[Category and Sub-Category]])-1)</f>
        <v>food</v>
      </c>
      <c r="R2412" t="str">
        <f>RIGHT(Table1[[#This Row],[Category and Sub-Category]],LEN(Table1[[#This Row],[Category and Sub-Category]])-FIND("/",Table1[[#This Row],[Category and Sub-Category]]))</f>
        <v>food trucks</v>
      </c>
      <c r="S2412" s="13">
        <f>(((Table1[[#This Row],[launched_at]]/60)/60)/24)+DATE(1970,1,1)</f>
        <v>42224.408275462964</v>
      </c>
      <c r="T2412" s="13">
        <f>(((Table1[[#This Row],[deadline]]/60)/60)/24)+DATE(1970,1,1)</f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Table1[[#This Row],[pledged]]/Table1[[#This Row],[goal]]</f>
        <v>6.0400000000000002E-3</v>
      </c>
      <c r="P2413" s="8">
        <f>IFERROR(Table1[[#This Row],[pledged]]/Table1[[#This Row],[backers_count]],0)</f>
        <v>50.333333333333336</v>
      </c>
      <c r="Q2413" t="str">
        <f>LEFT(Table1[[#This Row],[Category and Sub-Category]],FIND("/",Table1[[#This Row],[Category and Sub-Category]])-1)</f>
        <v>food</v>
      </c>
      <c r="R2413" t="str">
        <f>RIGHT(Table1[[#This Row],[Category and Sub-Category]],LEN(Table1[[#This Row],[Category and Sub-Category]])-FIND("/",Table1[[#This Row],[Category and Sub-Category]]))</f>
        <v>food trucks</v>
      </c>
      <c r="S2413" s="13">
        <f>(((Table1[[#This Row],[launched_at]]/60)/60)/24)+DATE(1970,1,1)</f>
        <v>42211.732430555552</v>
      </c>
      <c r="T2413" s="13">
        <f>(((Table1[[#This Row],[deadline]]/60)/60)/24)+DATE(1970,1,1)</f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Table1[[#This Row],[pledged]]/Table1[[#This Row],[goal]]</f>
        <v>0</v>
      </c>
      <c r="P2414" s="8">
        <f>IFERROR(Table1[[#This Row],[pledged]]/Table1[[#This Row],[backers_count]],0)</f>
        <v>0</v>
      </c>
      <c r="Q2414" t="str">
        <f>LEFT(Table1[[#This Row],[Category and Sub-Category]],FIND("/",Table1[[#This Row],[Category and Sub-Category]])-1)</f>
        <v>food</v>
      </c>
      <c r="R2414" t="str">
        <f>RIGHT(Table1[[#This Row],[Category and Sub-Category]],LEN(Table1[[#This Row],[Category and Sub-Category]])-FIND("/",Table1[[#This Row],[Category and Sub-Category]]))</f>
        <v>food trucks</v>
      </c>
      <c r="S2414" s="13">
        <f>(((Table1[[#This Row],[launched_at]]/60)/60)/24)+DATE(1970,1,1)</f>
        <v>42655.736956018518</v>
      </c>
      <c r="T2414" s="13">
        <f>(((Table1[[#This Row],[deadline]]/60)/60)/24)+DATE(1970,1,1)</f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Table1[[#This Row],[pledged]]/Table1[[#This Row],[goal]]</f>
        <v>8.3333333333333332E-3</v>
      </c>
      <c r="P2415" s="8">
        <f>IFERROR(Table1[[#This Row],[pledged]]/Table1[[#This Row],[backers_count]],0)</f>
        <v>8.3333333333333339</v>
      </c>
      <c r="Q2415" t="str">
        <f>LEFT(Table1[[#This Row],[Category and Sub-Category]],FIND("/",Table1[[#This Row],[Category and Sub-Category]])-1)</f>
        <v>food</v>
      </c>
      <c r="R2415" t="str">
        <f>RIGHT(Table1[[#This Row],[Category and Sub-Category]],LEN(Table1[[#This Row],[Category and Sub-Category]])-FIND("/",Table1[[#This Row],[Category and Sub-Category]]))</f>
        <v>food trucks</v>
      </c>
      <c r="S2415" s="13">
        <f>(((Table1[[#This Row],[launched_at]]/60)/60)/24)+DATE(1970,1,1)</f>
        <v>41760.10974537037</v>
      </c>
      <c r="T2415" s="13">
        <f>(((Table1[[#This Row],[deadline]]/60)/60)/24)+DATE(1970,1,1)</f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Table1[[#This Row],[pledged]]/Table1[[#This Row],[goal]]</f>
        <v>3.0666666666666665E-2</v>
      </c>
      <c r="P2416" s="8">
        <f>IFERROR(Table1[[#This Row],[pledged]]/Table1[[#This Row],[backers_count]],0)</f>
        <v>35.384615384615387</v>
      </c>
      <c r="Q2416" t="str">
        <f>LEFT(Table1[[#This Row],[Category and Sub-Category]],FIND("/",Table1[[#This Row],[Category and Sub-Category]])-1)</f>
        <v>food</v>
      </c>
      <c r="R2416" t="str">
        <f>RIGHT(Table1[[#This Row],[Category and Sub-Category]],LEN(Table1[[#This Row],[Category and Sub-Category]])-FIND("/",Table1[[#This Row],[Category and Sub-Category]]))</f>
        <v>food trucks</v>
      </c>
      <c r="S2416" s="13">
        <f>(((Table1[[#This Row],[launched_at]]/60)/60)/24)+DATE(1970,1,1)</f>
        <v>42198.695138888885</v>
      </c>
      <c r="T2416" s="13">
        <f>(((Table1[[#This Row],[deadline]]/60)/60)/24)+DATE(1970,1,1)</f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Table1[[#This Row],[pledged]]/Table1[[#This Row],[goal]]</f>
        <v>5.5833333333333334E-3</v>
      </c>
      <c r="P2417" s="8">
        <f>IFERROR(Table1[[#This Row],[pledged]]/Table1[[#This Row],[backers_count]],0)</f>
        <v>55.833333333333336</v>
      </c>
      <c r="Q2417" t="str">
        <f>LEFT(Table1[[#This Row],[Category and Sub-Category]],FIND("/",Table1[[#This Row],[Category and Sub-Category]])-1)</f>
        <v>food</v>
      </c>
      <c r="R2417" t="str">
        <f>RIGHT(Table1[[#This Row],[Category and Sub-Category]],LEN(Table1[[#This Row],[Category and Sub-Category]])-FIND("/",Table1[[#This Row],[Category and Sub-Category]]))</f>
        <v>food trucks</v>
      </c>
      <c r="S2417" s="13">
        <f>(((Table1[[#This Row],[launched_at]]/60)/60)/24)+DATE(1970,1,1)</f>
        <v>42536.862800925926</v>
      </c>
      <c r="T2417" s="13">
        <f>(((Table1[[#This Row],[deadline]]/60)/60)/24)+DATE(1970,1,1)</f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Table1[[#This Row],[pledged]]/Table1[[#This Row],[goal]]</f>
        <v>2.5000000000000001E-4</v>
      </c>
      <c r="P2418" s="8">
        <f>IFERROR(Table1[[#This Row],[pledged]]/Table1[[#This Row],[backers_count]],0)</f>
        <v>5</v>
      </c>
      <c r="Q2418" t="str">
        <f>LEFT(Table1[[#This Row],[Category and Sub-Category]],FIND("/",Table1[[#This Row],[Category and Sub-Category]])-1)</f>
        <v>food</v>
      </c>
      <c r="R2418" t="str">
        <f>RIGHT(Table1[[#This Row],[Category and Sub-Category]],LEN(Table1[[#This Row],[Category and Sub-Category]])-FIND("/",Table1[[#This Row],[Category and Sub-Category]]))</f>
        <v>food trucks</v>
      </c>
      <c r="S2418" s="13">
        <f>(((Table1[[#This Row],[launched_at]]/60)/60)/24)+DATE(1970,1,1)</f>
        <v>42019.737766203703</v>
      </c>
      <c r="T2418" s="13">
        <f>(((Table1[[#This Row],[deadline]]/60)/60)/24)+DATE(1970,1,1)</f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Table1[[#This Row],[pledged]]/Table1[[#This Row],[goal]]</f>
        <v>0</v>
      </c>
      <c r="P2419" s="8">
        <f>IFERROR(Table1[[#This Row],[pledged]]/Table1[[#This Row],[backers_count]],0)</f>
        <v>0</v>
      </c>
      <c r="Q2419" t="str">
        <f>LEFT(Table1[[#This Row],[Category and Sub-Category]],FIND("/",Table1[[#This Row],[Category and Sub-Category]])-1)</f>
        <v>food</v>
      </c>
      <c r="R2419" t="str">
        <f>RIGHT(Table1[[#This Row],[Category and Sub-Category]],LEN(Table1[[#This Row],[Category and Sub-Category]])-FIND("/",Table1[[#This Row],[Category and Sub-Category]]))</f>
        <v>food trucks</v>
      </c>
      <c r="S2419" s="13">
        <f>(((Table1[[#This Row],[launched_at]]/60)/60)/24)+DATE(1970,1,1)</f>
        <v>41831.884108796294</v>
      </c>
      <c r="T2419" s="13">
        <f>(((Table1[[#This Row],[deadline]]/60)/60)/24)+DATE(1970,1,1)</f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Table1[[#This Row],[pledged]]/Table1[[#This Row],[goal]]</f>
        <v>2.0000000000000001E-4</v>
      </c>
      <c r="P2420" s="8">
        <f>IFERROR(Table1[[#This Row],[pledged]]/Table1[[#This Row],[backers_count]],0)</f>
        <v>1</v>
      </c>
      <c r="Q2420" t="str">
        <f>LEFT(Table1[[#This Row],[Category and Sub-Category]],FIND("/",Table1[[#This Row],[Category and Sub-Category]])-1)</f>
        <v>food</v>
      </c>
      <c r="R2420" t="str">
        <f>RIGHT(Table1[[#This Row],[Category and Sub-Category]],LEN(Table1[[#This Row],[Category and Sub-Category]])-FIND("/",Table1[[#This Row],[Category and Sub-Category]]))</f>
        <v>food trucks</v>
      </c>
      <c r="S2420" s="13">
        <f>(((Table1[[#This Row],[launched_at]]/60)/60)/24)+DATE(1970,1,1)</f>
        <v>42027.856990740736</v>
      </c>
      <c r="T2420" s="13">
        <f>(((Table1[[#This Row],[deadline]]/60)/60)/24)+DATE(1970,1,1)</f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Table1[[#This Row],[pledged]]/Table1[[#This Row],[goal]]</f>
        <v>0</v>
      </c>
      <c r="P2421" s="8">
        <f>IFERROR(Table1[[#This Row],[pledged]]/Table1[[#This Row],[backers_count]],0)</f>
        <v>0</v>
      </c>
      <c r="Q2421" t="str">
        <f>LEFT(Table1[[#This Row],[Category and Sub-Category]],FIND("/",Table1[[#This Row],[Category and Sub-Category]])-1)</f>
        <v>food</v>
      </c>
      <c r="R2421" t="str">
        <f>RIGHT(Table1[[#This Row],[Category and Sub-Category]],LEN(Table1[[#This Row],[Category and Sub-Category]])-FIND("/",Table1[[#This Row],[Category and Sub-Category]]))</f>
        <v>food trucks</v>
      </c>
      <c r="S2421" s="13">
        <f>(((Table1[[#This Row],[launched_at]]/60)/60)/24)+DATE(1970,1,1)</f>
        <v>41993.738298611104</v>
      </c>
      <c r="T2421" s="13">
        <f>(((Table1[[#This Row],[deadline]]/60)/60)/24)+DATE(1970,1,1)</f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Table1[[#This Row],[pledged]]/Table1[[#This Row],[goal]]</f>
        <v>0.14825133372851215</v>
      </c>
      <c r="P2422" s="8">
        <f>IFERROR(Table1[[#This Row],[pledged]]/Table1[[#This Row],[backers_count]],0)</f>
        <v>69.472222222222229</v>
      </c>
      <c r="Q2422" t="str">
        <f>LEFT(Table1[[#This Row],[Category and Sub-Category]],FIND("/",Table1[[#This Row],[Category and Sub-Category]])-1)</f>
        <v>food</v>
      </c>
      <c r="R2422" t="str">
        <f>RIGHT(Table1[[#This Row],[Category and Sub-Category]],LEN(Table1[[#This Row],[Category and Sub-Category]])-FIND("/",Table1[[#This Row],[Category and Sub-Category]]))</f>
        <v>food trucks</v>
      </c>
      <c r="S2422" s="13">
        <f>(((Table1[[#This Row],[launched_at]]/60)/60)/24)+DATE(1970,1,1)</f>
        <v>41893.028877314813</v>
      </c>
      <c r="T2422" s="13">
        <f>(((Table1[[#This Row],[deadline]]/60)/60)/24)+DATE(1970,1,1)</f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Table1[[#This Row],[pledged]]/Table1[[#This Row],[goal]]</f>
        <v>1.6666666666666666E-4</v>
      </c>
      <c r="P2423" s="8">
        <f>IFERROR(Table1[[#This Row],[pledged]]/Table1[[#This Row],[backers_count]],0)</f>
        <v>1</v>
      </c>
      <c r="Q2423" t="str">
        <f>LEFT(Table1[[#This Row],[Category and Sub-Category]],FIND("/",Table1[[#This Row],[Category and Sub-Category]])-1)</f>
        <v>food</v>
      </c>
      <c r="R2423" t="str">
        <f>RIGHT(Table1[[#This Row],[Category and Sub-Category]],LEN(Table1[[#This Row],[Category and Sub-Category]])-FIND("/",Table1[[#This Row],[Category and Sub-Category]]))</f>
        <v>food trucks</v>
      </c>
      <c r="S2423" s="13">
        <f>(((Table1[[#This Row],[launched_at]]/60)/60)/24)+DATE(1970,1,1)</f>
        <v>42026.687453703707</v>
      </c>
      <c r="T2423" s="13">
        <f>(((Table1[[#This Row],[deadline]]/60)/60)/24)+DATE(1970,1,1)</f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Table1[[#This Row],[pledged]]/Table1[[#This Row],[goal]]</f>
        <v>2E-3</v>
      </c>
      <c r="P2424" s="8">
        <f>IFERROR(Table1[[#This Row],[pledged]]/Table1[[#This Row],[backers_count]],0)</f>
        <v>1</v>
      </c>
      <c r="Q2424" t="str">
        <f>LEFT(Table1[[#This Row],[Category and Sub-Category]],FIND("/",Table1[[#This Row],[Category and Sub-Category]])-1)</f>
        <v>food</v>
      </c>
      <c r="R2424" t="str">
        <f>RIGHT(Table1[[#This Row],[Category and Sub-Category]],LEN(Table1[[#This Row],[Category and Sub-Category]])-FIND("/",Table1[[#This Row],[Category and Sub-Category]]))</f>
        <v>food trucks</v>
      </c>
      <c r="S2424" s="13">
        <f>(((Table1[[#This Row],[launched_at]]/60)/60)/24)+DATE(1970,1,1)</f>
        <v>42044.724953703699</v>
      </c>
      <c r="T2424" s="13">
        <f>(((Table1[[#This Row],[deadline]]/60)/60)/24)+DATE(1970,1,1)</f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Table1[[#This Row],[pledged]]/Table1[[#This Row],[goal]]</f>
        <v>1.3333333333333334E-4</v>
      </c>
      <c r="P2425" s="8">
        <f>IFERROR(Table1[[#This Row],[pledged]]/Table1[[#This Row],[backers_count]],0)</f>
        <v>8</v>
      </c>
      <c r="Q2425" t="str">
        <f>LEFT(Table1[[#This Row],[Category and Sub-Category]],FIND("/",Table1[[#This Row],[Category and Sub-Category]])-1)</f>
        <v>food</v>
      </c>
      <c r="R2425" t="str">
        <f>RIGHT(Table1[[#This Row],[Category and Sub-Category]],LEN(Table1[[#This Row],[Category and Sub-Category]])-FIND("/",Table1[[#This Row],[Category and Sub-Category]]))</f>
        <v>food trucks</v>
      </c>
      <c r="S2425" s="13">
        <f>(((Table1[[#This Row],[launched_at]]/60)/60)/24)+DATE(1970,1,1)</f>
        <v>41974.704745370371</v>
      </c>
      <c r="T2425" s="13">
        <f>(((Table1[[#This Row],[deadline]]/60)/60)/24)+DATE(1970,1,1)</f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Table1[[#This Row],[pledged]]/Table1[[#This Row],[goal]]</f>
        <v>1.24E-2</v>
      </c>
      <c r="P2426" s="8">
        <f>IFERROR(Table1[[#This Row],[pledged]]/Table1[[#This Row],[backers_count]],0)</f>
        <v>34.444444444444443</v>
      </c>
      <c r="Q2426" t="str">
        <f>LEFT(Table1[[#This Row],[Category and Sub-Category]],FIND("/",Table1[[#This Row],[Category and Sub-Category]])-1)</f>
        <v>food</v>
      </c>
      <c r="R2426" t="str">
        <f>RIGHT(Table1[[#This Row],[Category and Sub-Category]],LEN(Table1[[#This Row],[Category and Sub-Category]])-FIND("/",Table1[[#This Row],[Category and Sub-Category]]))</f>
        <v>food trucks</v>
      </c>
      <c r="S2426" s="13">
        <f>(((Table1[[#This Row],[launched_at]]/60)/60)/24)+DATE(1970,1,1)</f>
        <v>41909.892453703702</v>
      </c>
      <c r="T2426" s="13">
        <f>(((Table1[[#This Row],[deadline]]/60)/60)/24)+DATE(1970,1,1)</f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Table1[[#This Row],[pledged]]/Table1[[#This Row],[goal]]</f>
        <v>2.8571428571428574E-4</v>
      </c>
      <c r="P2427" s="8">
        <f>IFERROR(Table1[[#This Row],[pledged]]/Table1[[#This Row],[backers_count]],0)</f>
        <v>1</v>
      </c>
      <c r="Q2427" t="str">
        <f>LEFT(Table1[[#This Row],[Category and Sub-Category]],FIND("/",Table1[[#This Row],[Category and Sub-Category]])-1)</f>
        <v>food</v>
      </c>
      <c r="R2427" t="str">
        <f>RIGHT(Table1[[#This Row],[Category and Sub-Category]],LEN(Table1[[#This Row],[Category and Sub-Category]])-FIND("/",Table1[[#This Row],[Category and Sub-Category]]))</f>
        <v>food trucks</v>
      </c>
      <c r="S2427" s="13">
        <f>(((Table1[[#This Row],[launched_at]]/60)/60)/24)+DATE(1970,1,1)</f>
        <v>42502.913761574076</v>
      </c>
      <c r="T2427" s="13">
        <f>(((Table1[[#This Row],[deadline]]/60)/60)/24)+DATE(1970,1,1)</f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Table1[[#This Row],[pledged]]/Table1[[#This Row],[goal]]</f>
        <v>0</v>
      </c>
      <c r="P2428" s="8">
        <f>IFERROR(Table1[[#This Row],[pledged]]/Table1[[#This Row],[backers_count]],0)</f>
        <v>0</v>
      </c>
      <c r="Q2428" t="str">
        <f>LEFT(Table1[[#This Row],[Category and Sub-Category]],FIND("/",Table1[[#This Row],[Category and Sub-Category]])-1)</f>
        <v>food</v>
      </c>
      <c r="R2428" t="str">
        <f>RIGHT(Table1[[#This Row],[Category and Sub-Category]],LEN(Table1[[#This Row],[Category and Sub-Category]])-FIND("/",Table1[[#This Row],[Category and Sub-Category]]))</f>
        <v>food trucks</v>
      </c>
      <c r="S2428" s="13">
        <f>(((Table1[[#This Row],[launched_at]]/60)/60)/24)+DATE(1970,1,1)</f>
        <v>42164.170046296291</v>
      </c>
      <c r="T2428" s="13">
        <f>(((Table1[[#This Row],[deadline]]/60)/60)/24)+DATE(1970,1,1)</f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Table1[[#This Row],[pledged]]/Table1[[#This Row],[goal]]</f>
        <v>2.0000000000000002E-5</v>
      </c>
      <c r="P2429" s="8">
        <f>IFERROR(Table1[[#This Row],[pledged]]/Table1[[#This Row],[backers_count]],0)</f>
        <v>1</v>
      </c>
      <c r="Q2429" t="str">
        <f>LEFT(Table1[[#This Row],[Category and Sub-Category]],FIND("/",Table1[[#This Row],[Category and Sub-Category]])-1)</f>
        <v>food</v>
      </c>
      <c r="R2429" t="str">
        <f>RIGHT(Table1[[#This Row],[Category and Sub-Category]],LEN(Table1[[#This Row],[Category and Sub-Category]])-FIND("/",Table1[[#This Row],[Category and Sub-Category]]))</f>
        <v>food trucks</v>
      </c>
      <c r="S2429" s="13">
        <f>(((Table1[[#This Row],[launched_at]]/60)/60)/24)+DATE(1970,1,1)</f>
        <v>42412.318668981476</v>
      </c>
      <c r="T2429" s="13">
        <f>(((Table1[[#This Row],[deadline]]/60)/60)/24)+DATE(1970,1,1)</f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Table1[[#This Row],[pledged]]/Table1[[#This Row],[goal]]</f>
        <v>2.8571428571428571E-5</v>
      </c>
      <c r="P2430" s="8">
        <f>IFERROR(Table1[[#This Row],[pledged]]/Table1[[#This Row],[backers_count]],0)</f>
        <v>1</v>
      </c>
      <c r="Q2430" t="str">
        <f>LEFT(Table1[[#This Row],[Category and Sub-Category]],FIND("/",Table1[[#This Row],[Category and Sub-Category]])-1)</f>
        <v>food</v>
      </c>
      <c r="R2430" t="str">
        <f>RIGHT(Table1[[#This Row],[Category and Sub-Category]],LEN(Table1[[#This Row],[Category and Sub-Category]])-FIND("/",Table1[[#This Row],[Category and Sub-Category]]))</f>
        <v>food trucks</v>
      </c>
      <c r="S2430" s="13">
        <f>(((Table1[[#This Row],[launched_at]]/60)/60)/24)+DATE(1970,1,1)</f>
        <v>42045.784155092595</v>
      </c>
      <c r="T2430" s="13">
        <f>(((Table1[[#This Row],[deadline]]/60)/60)/24)+DATE(1970,1,1)</f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Table1[[#This Row],[pledged]]/Table1[[#This Row],[goal]]</f>
        <v>1.4321428571428572E-2</v>
      </c>
      <c r="P2431" s="8">
        <f>IFERROR(Table1[[#This Row],[pledged]]/Table1[[#This Row],[backers_count]],0)</f>
        <v>501.25</v>
      </c>
      <c r="Q2431" t="str">
        <f>LEFT(Table1[[#This Row],[Category and Sub-Category]],FIND("/",Table1[[#This Row],[Category and Sub-Category]])-1)</f>
        <v>food</v>
      </c>
      <c r="R2431" t="str">
        <f>RIGHT(Table1[[#This Row],[Category and Sub-Category]],LEN(Table1[[#This Row],[Category and Sub-Category]])-FIND("/",Table1[[#This Row],[Category and Sub-Category]]))</f>
        <v>food trucks</v>
      </c>
      <c r="S2431" s="13">
        <f>(((Table1[[#This Row],[launched_at]]/60)/60)/24)+DATE(1970,1,1)</f>
        <v>42734.879236111112</v>
      </c>
      <c r="T2431" s="13">
        <f>(((Table1[[#This Row],[deadline]]/60)/60)/24)+DATE(1970,1,1)</f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Table1[[#This Row],[pledged]]/Table1[[#This Row],[goal]]</f>
        <v>7.0000000000000001E-3</v>
      </c>
      <c r="P2432" s="8">
        <f>IFERROR(Table1[[#This Row],[pledged]]/Table1[[#This Row],[backers_count]],0)</f>
        <v>10.5</v>
      </c>
      <c r="Q2432" t="str">
        <f>LEFT(Table1[[#This Row],[Category and Sub-Category]],FIND("/",Table1[[#This Row],[Category and Sub-Category]])-1)</f>
        <v>food</v>
      </c>
      <c r="R2432" t="str">
        <f>RIGHT(Table1[[#This Row],[Category and Sub-Category]],LEN(Table1[[#This Row],[Category and Sub-Category]])-FIND("/",Table1[[#This Row],[Category and Sub-Category]]))</f>
        <v>food trucks</v>
      </c>
      <c r="S2432" s="13">
        <f>(((Table1[[#This Row],[launched_at]]/60)/60)/24)+DATE(1970,1,1)</f>
        <v>42382.130833333329</v>
      </c>
      <c r="T2432" s="13">
        <f>(((Table1[[#This Row],[deadline]]/60)/60)/24)+DATE(1970,1,1)</f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Table1[[#This Row],[pledged]]/Table1[[#This Row],[goal]]</f>
        <v>2.0000000000000002E-5</v>
      </c>
      <c r="P2433" s="8">
        <f>IFERROR(Table1[[#This Row],[pledged]]/Table1[[#This Row],[backers_count]],0)</f>
        <v>1</v>
      </c>
      <c r="Q2433" t="str">
        <f>LEFT(Table1[[#This Row],[Category and Sub-Category]],FIND("/",Table1[[#This Row],[Category and Sub-Category]])-1)</f>
        <v>food</v>
      </c>
      <c r="R2433" t="str">
        <f>RIGHT(Table1[[#This Row],[Category and Sub-Category]],LEN(Table1[[#This Row],[Category and Sub-Category]])-FIND("/",Table1[[#This Row],[Category and Sub-Category]]))</f>
        <v>food trucks</v>
      </c>
      <c r="S2433" s="13">
        <f>(((Table1[[#This Row],[launched_at]]/60)/60)/24)+DATE(1970,1,1)</f>
        <v>42489.099687499998</v>
      </c>
      <c r="T2433" s="13">
        <f>(((Table1[[#This Row],[deadline]]/60)/60)/24)+DATE(1970,1,1)</f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Table1[[#This Row],[pledged]]/Table1[[#This Row],[goal]]</f>
        <v>1.4285714285714287E-4</v>
      </c>
      <c r="P2434" s="8">
        <f>IFERROR(Table1[[#This Row],[pledged]]/Table1[[#This Row],[backers_count]],0)</f>
        <v>1</v>
      </c>
      <c r="Q2434" t="str">
        <f>LEFT(Table1[[#This Row],[Category and Sub-Category]],FIND("/",Table1[[#This Row],[Category and Sub-Category]])-1)</f>
        <v>food</v>
      </c>
      <c r="R2434" t="str">
        <f>RIGHT(Table1[[#This Row],[Category and Sub-Category]],LEN(Table1[[#This Row],[Category and Sub-Category]])-FIND("/",Table1[[#This Row],[Category and Sub-Category]]))</f>
        <v>food trucks</v>
      </c>
      <c r="S2434" s="13">
        <f>(((Table1[[#This Row],[launched_at]]/60)/60)/24)+DATE(1970,1,1)</f>
        <v>42041.218715277777</v>
      </c>
      <c r="T2434" s="13">
        <f>(((Table1[[#This Row],[deadline]]/60)/60)/24)+DATE(1970,1,1)</f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Table1[[#This Row],[pledged]]/Table1[[#This Row],[goal]]</f>
        <v>0</v>
      </c>
      <c r="P2435" s="8">
        <f>IFERROR(Table1[[#This Row],[pledged]]/Table1[[#This Row],[backers_count]],0)</f>
        <v>0</v>
      </c>
      <c r="Q2435" t="str">
        <f>LEFT(Table1[[#This Row],[Category and Sub-Category]],FIND("/",Table1[[#This Row],[Category and Sub-Category]])-1)</f>
        <v>food</v>
      </c>
      <c r="R2435" t="str">
        <f>RIGHT(Table1[[#This Row],[Category and Sub-Category]],LEN(Table1[[#This Row],[Category and Sub-Category]])-FIND("/",Table1[[#This Row],[Category and Sub-Category]]))</f>
        <v>food trucks</v>
      </c>
      <c r="S2435" s="13">
        <f>(((Table1[[#This Row],[launched_at]]/60)/60)/24)+DATE(1970,1,1)</f>
        <v>42397.89980324074</v>
      </c>
      <c r="T2435" s="13">
        <f>(((Table1[[#This Row],[deadline]]/60)/60)/24)+DATE(1970,1,1)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Table1[[#This Row],[pledged]]/Table1[[#This Row],[goal]]</f>
        <v>1.2999999999999999E-3</v>
      </c>
      <c r="P2436" s="8">
        <f>IFERROR(Table1[[#This Row],[pledged]]/Table1[[#This Row],[backers_count]],0)</f>
        <v>13</v>
      </c>
      <c r="Q2436" t="str">
        <f>LEFT(Table1[[#This Row],[Category and Sub-Category]],FIND("/",Table1[[#This Row],[Category and Sub-Category]])-1)</f>
        <v>food</v>
      </c>
      <c r="R2436" t="str">
        <f>RIGHT(Table1[[#This Row],[Category and Sub-Category]],LEN(Table1[[#This Row],[Category and Sub-Category]])-FIND("/",Table1[[#This Row],[Category and Sub-Category]]))</f>
        <v>food trucks</v>
      </c>
      <c r="S2436" s="13">
        <f>(((Table1[[#This Row],[launched_at]]/60)/60)/24)+DATE(1970,1,1)</f>
        <v>42180.18604166666</v>
      </c>
      <c r="T2436" s="13">
        <f>(((Table1[[#This Row],[deadline]]/60)/60)/24)+DATE(1970,1,1)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Table1[[#This Row],[pledged]]/Table1[[#This Row],[goal]]</f>
        <v>4.8960000000000002E-3</v>
      </c>
      <c r="P2437" s="8">
        <f>IFERROR(Table1[[#This Row],[pledged]]/Table1[[#This Row],[backers_count]],0)</f>
        <v>306</v>
      </c>
      <c r="Q2437" t="str">
        <f>LEFT(Table1[[#This Row],[Category and Sub-Category]],FIND("/",Table1[[#This Row],[Category and Sub-Category]])-1)</f>
        <v>food</v>
      </c>
      <c r="R2437" t="str">
        <f>RIGHT(Table1[[#This Row],[Category and Sub-Category]],LEN(Table1[[#This Row],[Category and Sub-Category]])-FIND("/",Table1[[#This Row],[Category and Sub-Category]]))</f>
        <v>food trucks</v>
      </c>
      <c r="S2437" s="13">
        <f>(((Table1[[#This Row],[launched_at]]/60)/60)/24)+DATE(1970,1,1)</f>
        <v>42252.277615740735</v>
      </c>
      <c r="T2437" s="13">
        <f>(((Table1[[#This Row],[deadline]]/60)/60)/24)+DATE(1970,1,1)</f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Table1[[#This Row],[pledged]]/Table1[[#This Row],[goal]]</f>
        <v>3.8461538461538462E-4</v>
      </c>
      <c r="P2438" s="8">
        <f>IFERROR(Table1[[#This Row],[pledged]]/Table1[[#This Row],[backers_count]],0)</f>
        <v>22.5</v>
      </c>
      <c r="Q2438" t="str">
        <f>LEFT(Table1[[#This Row],[Category and Sub-Category]],FIND("/",Table1[[#This Row],[Category and Sub-Category]])-1)</f>
        <v>food</v>
      </c>
      <c r="R2438" t="str">
        <f>RIGHT(Table1[[#This Row],[Category and Sub-Category]],LEN(Table1[[#This Row],[Category and Sub-Category]])-FIND("/",Table1[[#This Row],[Category and Sub-Category]]))</f>
        <v>food trucks</v>
      </c>
      <c r="S2438" s="13">
        <f>(((Table1[[#This Row],[launched_at]]/60)/60)/24)+DATE(1970,1,1)</f>
        <v>42338.615393518514</v>
      </c>
      <c r="T2438" s="13">
        <f>(((Table1[[#This Row],[deadline]]/60)/60)/24)+DATE(1970,1,1)</f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Table1[[#This Row],[pledged]]/Table1[[#This Row],[goal]]</f>
        <v>0</v>
      </c>
      <c r="P2439" s="8">
        <f>IFERROR(Table1[[#This Row],[pledged]]/Table1[[#This Row],[backers_count]],0)</f>
        <v>0</v>
      </c>
      <c r="Q2439" t="str">
        <f>LEFT(Table1[[#This Row],[Category and Sub-Category]],FIND("/",Table1[[#This Row],[Category and Sub-Category]])-1)</f>
        <v>food</v>
      </c>
      <c r="R2439" t="str">
        <f>RIGHT(Table1[[#This Row],[Category and Sub-Category]],LEN(Table1[[#This Row],[Category and Sub-Category]])-FIND("/",Table1[[#This Row],[Category and Sub-Category]]))</f>
        <v>food trucks</v>
      </c>
      <c r="S2439" s="13">
        <f>(((Table1[[#This Row],[launched_at]]/60)/60)/24)+DATE(1970,1,1)</f>
        <v>42031.965138888889</v>
      </c>
      <c r="T2439" s="13">
        <f>(((Table1[[#This Row],[deadline]]/60)/60)/24)+DATE(1970,1,1)</f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Table1[[#This Row],[pledged]]/Table1[[#This Row],[goal]]</f>
        <v>3.3333333333333335E-3</v>
      </c>
      <c r="P2440" s="8">
        <f>IFERROR(Table1[[#This Row],[pledged]]/Table1[[#This Row],[backers_count]],0)</f>
        <v>50</v>
      </c>
      <c r="Q2440" t="str">
        <f>LEFT(Table1[[#This Row],[Category and Sub-Category]],FIND("/",Table1[[#This Row],[Category and Sub-Category]])-1)</f>
        <v>food</v>
      </c>
      <c r="R2440" t="str">
        <f>RIGHT(Table1[[#This Row],[Category and Sub-Category]],LEN(Table1[[#This Row],[Category and Sub-Category]])-FIND("/",Table1[[#This Row],[Category and Sub-Category]]))</f>
        <v>food trucks</v>
      </c>
      <c r="S2440" s="13">
        <f>(((Table1[[#This Row],[launched_at]]/60)/60)/24)+DATE(1970,1,1)</f>
        <v>42285.91506944444</v>
      </c>
      <c r="T2440" s="13">
        <f>(((Table1[[#This Row],[deadline]]/60)/60)/24)+DATE(1970,1,1)</f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Table1[[#This Row],[pledged]]/Table1[[#This Row],[goal]]</f>
        <v>0</v>
      </c>
      <c r="P2441" s="8">
        <f>IFERROR(Table1[[#This Row],[pledged]]/Table1[[#This Row],[backers_count]],0)</f>
        <v>0</v>
      </c>
      <c r="Q2441" t="str">
        <f>LEFT(Table1[[#This Row],[Category and Sub-Category]],FIND("/",Table1[[#This Row],[Category and Sub-Category]])-1)</f>
        <v>food</v>
      </c>
      <c r="R2441" t="str">
        <f>RIGHT(Table1[[#This Row],[Category and Sub-Category]],LEN(Table1[[#This Row],[Category and Sub-Category]])-FIND("/",Table1[[#This Row],[Category and Sub-Category]]))</f>
        <v>food trucks</v>
      </c>
      <c r="S2441" s="13">
        <f>(((Table1[[#This Row],[launched_at]]/60)/60)/24)+DATE(1970,1,1)</f>
        <v>42265.818622685183</v>
      </c>
      <c r="T2441" s="13">
        <f>(((Table1[[#This Row],[deadline]]/60)/60)/24)+DATE(1970,1,1)</f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Table1[[#This Row],[pledged]]/Table1[[#This Row],[goal]]</f>
        <v>2E-3</v>
      </c>
      <c r="P2442" s="8">
        <f>IFERROR(Table1[[#This Row],[pledged]]/Table1[[#This Row],[backers_count]],0)</f>
        <v>5</v>
      </c>
      <c r="Q2442" t="str">
        <f>LEFT(Table1[[#This Row],[Category and Sub-Category]],FIND("/",Table1[[#This Row],[Category and Sub-Category]])-1)</f>
        <v>food</v>
      </c>
      <c r="R2442" t="str">
        <f>RIGHT(Table1[[#This Row],[Category and Sub-Category]],LEN(Table1[[#This Row],[Category and Sub-Category]])-FIND("/",Table1[[#This Row],[Category and Sub-Category]]))</f>
        <v>food trucks</v>
      </c>
      <c r="S2442" s="13">
        <f>(((Table1[[#This Row],[launched_at]]/60)/60)/24)+DATE(1970,1,1)</f>
        <v>42383.899456018517</v>
      </c>
      <c r="T2442" s="13">
        <f>(((Table1[[#This Row],[deadline]]/60)/60)/24)+DATE(1970,1,1)</f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Table1[[#This Row],[pledged]]/Table1[[#This Row],[goal]]</f>
        <v>1.0788</v>
      </c>
      <c r="P2443" s="8">
        <f>IFERROR(Table1[[#This Row],[pledged]]/Table1[[#This Row],[backers_count]],0)</f>
        <v>74.22935779816514</v>
      </c>
      <c r="Q2443" t="str">
        <f>LEFT(Table1[[#This Row],[Category and Sub-Category]],FIND("/",Table1[[#This Row],[Category and Sub-Category]])-1)</f>
        <v>food</v>
      </c>
      <c r="R2443" t="str">
        <f>RIGHT(Table1[[#This Row],[Category and Sub-Category]],LEN(Table1[[#This Row],[Category and Sub-Category]])-FIND("/",Table1[[#This Row],[Category and Sub-Category]]))</f>
        <v>small batch</v>
      </c>
      <c r="S2443" s="13">
        <f>(((Table1[[#This Row],[launched_at]]/60)/60)/24)+DATE(1970,1,1)</f>
        <v>42187.125625000001</v>
      </c>
      <c r="T2443" s="13">
        <f>(((Table1[[#This Row],[deadline]]/60)/60)/24)+DATE(1970,1,1)</f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Table1[[#This Row],[pledged]]/Table1[[#This Row],[goal]]</f>
        <v>1.2594166666666666</v>
      </c>
      <c r="P2444" s="8">
        <f>IFERROR(Table1[[#This Row],[pledged]]/Table1[[#This Row],[backers_count]],0)</f>
        <v>81.252688172043008</v>
      </c>
      <c r="Q2444" t="str">
        <f>LEFT(Table1[[#This Row],[Category and Sub-Category]],FIND("/",Table1[[#This Row],[Category and Sub-Category]])-1)</f>
        <v>food</v>
      </c>
      <c r="R2444" t="str">
        <f>RIGHT(Table1[[#This Row],[Category and Sub-Category]],LEN(Table1[[#This Row],[Category and Sub-Category]])-FIND("/",Table1[[#This Row],[Category and Sub-Category]]))</f>
        <v>small batch</v>
      </c>
      <c r="S2444" s="13">
        <f>(((Table1[[#This Row],[launched_at]]/60)/60)/24)+DATE(1970,1,1)</f>
        <v>42052.666990740734</v>
      </c>
      <c r="T2444" s="13">
        <f>(((Table1[[#This Row],[deadline]]/60)/60)/24)+DATE(1970,1,1)</f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Table1[[#This Row],[pledged]]/Table1[[#This Row],[goal]]</f>
        <v>2.0251494999999999</v>
      </c>
      <c r="P2445" s="8">
        <f>IFERROR(Table1[[#This Row],[pledged]]/Table1[[#This Row],[backers_count]],0)</f>
        <v>130.23469453376205</v>
      </c>
      <c r="Q2445" t="str">
        <f>LEFT(Table1[[#This Row],[Category and Sub-Category]],FIND("/",Table1[[#This Row],[Category and Sub-Category]])-1)</f>
        <v>food</v>
      </c>
      <c r="R2445" t="str">
        <f>RIGHT(Table1[[#This Row],[Category and Sub-Category]],LEN(Table1[[#This Row],[Category and Sub-Category]])-FIND("/",Table1[[#This Row],[Category and Sub-Category]]))</f>
        <v>small batch</v>
      </c>
      <c r="S2445" s="13">
        <f>(((Table1[[#This Row],[launched_at]]/60)/60)/24)+DATE(1970,1,1)</f>
        <v>41836.625254629631</v>
      </c>
      <c r="T2445" s="13">
        <f>(((Table1[[#This Row],[deadline]]/60)/60)/24)+DATE(1970,1,1)</f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Table1[[#This Row],[pledged]]/Table1[[#This Row],[goal]]</f>
        <v>1.0860000000000001</v>
      </c>
      <c r="P2446" s="8">
        <f>IFERROR(Table1[[#This Row],[pledged]]/Table1[[#This Row],[backers_count]],0)</f>
        <v>53.409836065573771</v>
      </c>
      <c r="Q2446" t="str">
        <f>LEFT(Table1[[#This Row],[Category and Sub-Category]],FIND("/",Table1[[#This Row],[Category and Sub-Category]])-1)</f>
        <v>food</v>
      </c>
      <c r="R2446" t="str">
        <f>RIGHT(Table1[[#This Row],[Category and Sub-Category]],LEN(Table1[[#This Row],[Category and Sub-Category]])-FIND("/",Table1[[#This Row],[Category and Sub-Category]]))</f>
        <v>small batch</v>
      </c>
      <c r="S2446" s="13">
        <f>(((Table1[[#This Row],[launched_at]]/60)/60)/24)+DATE(1970,1,1)</f>
        <v>42485.754525462966</v>
      </c>
      <c r="T2446" s="13">
        <f>(((Table1[[#This Row],[deadline]]/60)/60)/24)+DATE(1970,1,1)</f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Table1[[#This Row],[pledged]]/Table1[[#This Row],[goal]]</f>
        <v>1.728</v>
      </c>
      <c r="P2447" s="8">
        <f>IFERROR(Table1[[#This Row],[pledged]]/Table1[[#This Row],[backers_count]],0)</f>
        <v>75.130434782608702</v>
      </c>
      <c r="Q2447" t="str">
        <f>LEFT(Table1[[#This Row],[Category and Sub-Category]],FIND("/",Table1[[#This Row],[Category and Sub-Category]])-1)</f>
        <v>food</v>
      </c>
      <c r="R2447" t="str">
        <f>RIGHT(Table1[[#This Row],[Category and Sub-Category]],LEN(Table1[[#This Row],[Category and Sub-Category]])-FIND("/",Table1[[#This Row],[Category and Sub-Category]]))</f>
        <v>small batch</v>
      </c>
      <c r="S2447" s="13">
        <f>(((Table1[[#This Row],[launched_at]]/60)/60)/24)+DATE(1970,1,1)</f>
        <v>42243.190057870372</v>
      </c>
      <c r="T2447" s="13">
        <f>(((Table1[[#This Row],[deadline]]/60)/60)/24)+DATE(1970,1,1)</f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Table1[[#This Row],[pledged]]/Table1[[#This Row],[goal]]</f>
        <v>1.6798</v>
      </c>
      <c r="P2448" s="8">
        <f>IFERROR(Table1[[#This Row],[pledged]]/Table1[[#This Row],[backers_count]],0)</f>
        <v>75.666666666666671</v>
      </c>
      <c r="Q2448" t="str">
        <f>LEFT(Table1[[#This Row],[Category and Sub-Category]],FIND("/",Table1[[#This Row],[Category and Sub-Category]])-1)</f>
        <v>food</v>
      </c>
      <c r="R2448" t="str">
        <f>RIGHT(Table1[[#This Row],[Category and Sub-Category]],LEN(Table1[[#This Row],[Category and Sub-Category]])-FIND("/",Table1[[#This Row],[Category and Sub-Category]]))</f>
        <v>small batch</v>
      </c>
      <c r="S2448" s="13">
        <f>(((Table1[[#This Row],[launched_at]]/60)/60)/24)+DATE(1970,1,1)</f>
        <v>42670.602673611109</v>
      </c>
      <c r="T2448" s="13">
        <f>(((Table1[[#This Row],[deadline]]/60)/60)/24)+DATE(1970,1,1)</f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Table1[[#This Row],[pledged]]/Table1[[#This Row],[goal]]</f>
        <v>4.2720000000000002</v>
      </c>
      <c r="P2449" s="8">
        <f>IFERROR(Table1[[#This Row],[pledged]]/Table1[[#This Row],[backers_count]],0)</f>
        <v>31.691394658753708</v>
      </c>
      <c r="Q2449" t="str">
        <f>LEFT(Table1[[#This Row],[Category and Sub-Category]],FIND("/",Table1[[#This Row],[Category and Sub-Category]])-1)</f>
        <v>food</v>
      </c>
      <c r="R2449" t="str">
        <f>RIGHT(Table1[[#This Row],[Category and Sub-Category]],LEN(Table1[[#This Row],[Category and Sub-Category]])-FIND("/",Table1[[#This Row],[Category and Sub-Category]]))</f>
        <v>small batch</v>
      </c>
      <c r="S2449" s="13">
        <f>(((Table1[[#This Row],[launched_at]]/60)/60)/24)+DATE(1970,1,1)</f>
        <v>42654.469826388886</v>
      </c>
      <c r="T2449" s="13">
        <f>(((Table1[[#This Row],[deadline]]/60)/60)/24)+DATE(1970,1,1)</f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Table1[[#This Row],[pledged]]/Table1[[#This Row],[goal]]</f>
        <v>1.075</v>
      </c>
      <c r="P2450" s="8">
        <f>IFERROR(Table1[[#This Row],[pledged]]/Table1[[#This Row],[backers_count]],0)</f>
        <v>47.777777777777779</v>
      </c>
      <c r="Q2450" t="str">
        <f>LEFT(Table1[[#This Row],[Category and Sub-Category]],FIND("/",Table1[[#This Row],[Category and Sub-Category]])-1)</f>
        <v>food</v>
      </c>
      <c r="R2450" t="str">
        <f>RIGHT(Table1[[#This Row],[Category and Sub-Category]],LEN(Table1[[#This Row],[Category and Sub-Category]])-FIND("/",Table1[[#This Row],[Category and Sub-Category]]))</f>
        <v>small batch</v>
      </c>
      <c r="S2450" s="13">
        <f>(((Table1[[#This Row],[launched_at]]/60)/60)/24)+DATE(1970,1,1)</f>
        <v>42607.316122685181</v>
      </c>
      <c r="T2450" s="13">
        <f>(((Table1[[#This Row],[deadline]]/60)/60)/24)+DATE(1970,1,1)</f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Table1[[#This Row],[pledged]]/Table1[[#This Row],[goal]]</f>
        <v>1.08</v>
      </c>
      <c r="P2451" s="8">
        <f>IFERROR(Table1[[#This Row],[pledged]]/Table1[[#This Row],[backers_count]],0)</f>
        <v>90</v>
      </c>
      <c r="Q2451" t="str">
        <f>LEFT(Table1[[#This Row],[Category and Sub-Category]],FIND("/",Table1[[#This Row],[Category and Sub-Category]])-1)</f>
        <v>food</v>
      </c>
      <c r="R2451" t="str">
        <f>RIGHT(Table1[[#This Row],[Category and Sub-Category]],LEN(Table1[[#This Row],[Category and Sub-Category]])-FIND("/",Table1[[#This Row],[Category and Sub-Category]]))</f>
        <v>small batch</v>
      </c>
      <c r="S2451" s="13">
        <f>(((Table1[[#This Row],[launched_at]]/60)/60)/24)+DATE(1970,1,1)</f>
        <v>41943.142534722225</v>
      </c>
      <c r="T2451" s="13">
        <f>(((Table1[[#This Row],[deadline]]/60)/60)/24)+DATE(1970,1,1)</f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Table1[[#This Row],[pledged]]/Table1[[#This Row],[goal]]</f>
        <v>1.0153353333333335</v>
      </c>
      <c r="P2452" s="8">
        <f>IFERROR(Table1[[#This Row],[pledged]]/Table1[[#This Row],[backers_count]],0)</f>
        <v>149.31401960784314</v>
      </c>
      <c r="Q2452" t="str">
        <f>LEFT(Table1[[#This Row],[Category and Sub-Category]],FIND("/",Table1[[#This Row],[Category and Sub-Category]])-1)</f>
        <v>food</v>
      </c>
      <c r="R2452" t="str">
        <f>RIGHT(Table1[[#This Row],[Category and Sub-Category]],LEN(Table1[[#This Row],[Category and Sub-Category]])-FIND("/",Table1[[#This Row],[Category and Sub-Category]]))</f>
        <v>small batch</v>
      </c>
      <c r="S2452" s="13">
        <f>(((Table1[[#This Row],[launched_at]]/60)/60)/24)+DATE(1970,1,1)</f>
        <v>41902.07240740741</v>
      </c>
      <c r="T2452" s="13">
        <f>(((Table1[[#This Row],[deadline]]/60)/60)/24)+DATE(1970,1,1)</f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Table1[[#This Row],[pledged]]/Table1[[#This Row],[goal]]</f>
        <v>1.1545000000000001</v>
      </c>
      <c r="P2453" s="8">
        <f>IFERROR(Table1[[#This Row],[pledged]]/Table1[[#This Row],[backers_count]],0)</f>
        <v>62.06989247311828</v>
      </c>
      <c r="Q2453" t="str">
        <f>LEFT(Table1[[#This Row],[Category and Sub-Category]],FIND("/",Table1[[#This Row],[Category and Sub-Category]])-1)</f>
        <v>food</v>
      </c>
      <c r="R2453" t="str">
        <f>RIGHT(Table1[[#This Row],[Category and Sub-Category]],LEN(Table1[[#This Row],[Category and Sub-Category]])-FIND("/",Table1[[#This Row],[Category and Sub-Category]]))</f>
        <v>small batch</v>
      </c>
      <c r="S2453" s="13">
        <f>(((Table1[[#This Row],[launched_at]]/60)/60)/24)+DATE(1970,1,1)</f>
        <v>42779.908449074079</v>
      </c>
      <c r="T2453" s="13">
        <f>(((Table1[[#This Row],[deadline]]/60)/60)/24)+DATE(1970,1,1)</f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Table1[[#This Row],[pledged]]/Table1[[#This Row],[goal]]</f>
        <v>1.335</v>
      </c>
      <c r="P2454" s="8">
        <f>IFERROR(Table1[[#This Row],[pledged]]/Table1[[#This Row],[backers_count]],0)</f>
        <v>53.4</v>
      </c>
      <c r="Q2454" t="str">
        <f>LEFT(Table1[[#This Row],[Category and Sub-Category]],FIND("/",Table1[[#This Row],[Category and Sub-Category]])-1)</f>
        <v>food</v>
      </c>
      <c r="R2454" t="str">
        <f>RIGHT(Table1[[#This Row],[Category and Sub-Category]],LEN(Table1[[#This Row],[Category and Sub-Category]])-FIND("/",Table1[[#This Row],[Category and Sub-Category]]))</f>
        <v>small batch</v>
      </c>
      <c r="S2454" s="13">
        <f>(((Table1[[#This Row],[launched_at]]/60)/60)/24)+DATE(1970,1,1)</f>
        <v>42338.84375</v>
      </c>
      <c r="T2454" s="13">
        <f>(((Table1[[#This Row],[deadline]]/60)/60)/24)+DATE(1970,1,1)</f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Table1[[#This Row],[pledged]]/Table1[[#This Row],[goal]]</f>
        <v>1.5469999999999999</v>
      </c>
      <c r="P2455" s="8">
        <f>IFERROR(Table1[[#This Row],[pledged]]/Table1[[#This Row],[backers_count]],0)</f>
        <v>69.268656716417908</v>
      </c>
      <c r="Q2455" t="str">
        <f>LEFT(Table1[[#This Row],[Category and Sub-Category]],FIND("/",Table1[[#This Row],[Category and Sub-Category]])-1)</f>
        <v>food</v>
      </c>
      <c r="R2455" t="str">
        <f>RIGHT(Table1[[#This Row],[Category and Sub-Category]],LEN(Table1[[#This Row],[Category and Sub-Category]])-FIND("/",Table1[[#This Row],[Category and Sub-Category]]))</f>
        <v>small batch</v>
      </c>
      <c r="S2455" s="13">
        <f>(((Table1[[#This Row],[launched_at]]/60)/60)/24)+DATE(1970,1,1)</f>
        <v>42738.692233796297</v>
      </c>
      <c r="T2455" s="13">
        <f>(((Table1[[#This Row],[deadline]]/60)/60)/24)+DATE(1970,1,1)</f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Table1[[#This Row],[pledged]]/Table1[[#This Row],[goal]]</f>
        <v>1.0084571428571429</v>
      </c>
      <c r="P2456" s="8">
        <f>IFERROR(Table1[[#This Row],[pledged]]/Table1[[#This Row],[backers_count]],0)</f>
        <v>271.50769230769231</v>
      </c>
      <c r="Q2456" t="str">
        <f>LEFT(Table1[[#This Row],[Category and Sub-Category]],FIND("/",Table1[[#This Row],[Category and Sub-Category]])-1)</f>
        <v>food</v>
      </c>
      <c r="R2456" t="str">
        <f>RIGHT(Table1[[#This Row],[Category and Sub-Category]],LEN(Table1[[#This Row],[Category and Sub-Category]])-FIND("/",Table1[[#This Row],[Category and Sub-Category]]))</f>
        <v>small batch</v>
      </c>
      <c r="S2456" s="13">
        <f>(((Table1[[#This Row],[launched_at]]/60)/60)/24)+DATE(1970,1,1)</f>
        <v>42770.201481481476</v>
      </c>
      <c r="T2456" s="13">
        <f>(((Table1[[#This Row],[deadline]]/60)/60)/24)+DATE(1970,1,1)</f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Table1[[#This Row],[pledged]]/Table1[[#This Row],[goal]]</f>
        <v>1.82</v>
      </c>
      <c r="P2457" s="8">
        <f>IFERROR(Table1[[#This Row],[pledged]]/Table1[[#This Row],[backers_count]],0)</f>
        <v>34.125</v>
      </c>
      <c r="Q2457" t="str">
        <f>LEFT(Table1[[#This Row],[Category and Sub-Category]],FIND("/",Table1[[#This Row],[Category and Sub-Category]])-1)</f>
        <v>food</v>
      </c>
      <c r="R2457" t="str">
        <f>RIGHT(Table1[[#This Row],[Category and Sub-Category]],LEN(Table1[[#This Row],[Category and Sub-Category]])-FIND("/",Table1[[#This Row],[Category and Sub-Category]]))</f>
        <v>small batch</v>
      </c>
      <c r="S2457" s="13">
        <f>(((Table1[[#This Row],[launched_at]]/60)/60)/24)+DATE(1970,1,1)</f>
        <v>42452.781828703708</v>
      </c>
      <c r="T2457" s="13">
        <f>(((Table1[[#This Row],[deadline]]/60)/60)/24)+DATE(1970,1,1)</f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Table1[[#This Row],[pledged]]/Table1[[#This Row],[goal]]</f>
        <v>1.8086666666666666</v>
      </c>
      <c r="P2458" s="8">
        <f>IFERROR(Table1[[#This Row],[pledged]]/Table1[[#This Row],[backers_count]],0)</f>
        <v>40.492537313432834</v>
      </c>
      <c r="Q2458" t="str">
        <f>LEFT(Table1[[#This Row],[Category and Sub-Category]],FIND("/",Table1[[#This Row],[Category and Sub-Category]])-1)</f>
        <v>food</v>
      </c>
      <c r="R2458" t="str">
        <f>RIGHT(Table1[[#This Row],[Category and Sub-Category]],LEN(Table1[[#This Row],[Category and Sub-Category]])-FIND("/",Table1[[#This Row],[Category and Sub-Category]]))</f>
        <v>small batch</v>
      </c>
      <c r="S2458" s="13">
        <f>(((Table1[[#This Row],[launched_at]]/60)/60)/24)+DATE(1970,1,1)</f>
        <v>42761.961099537039</v>
      </c>
      <c r="T2458" s="13">
        <f>(((Table1[[#This Row],[deadline]]/60)/60)/24)+DATE(1970,1,1)</f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Table1[[#This Row],[pledged]]/Table1[[#This Row],[goal]]</f>
        <v>1.0230434782608695</v>
      </c>
      <c r="P2459" s="8">
        <f>IFERROR(Table1[[#This Row],[pledged]]/Table1[[#This Row],[backers_count]],0)</f>
        <v>189.75806451612902</v>
      </c>
      <c r="Q2459" t="str">
        <f>LEFT(Table1[[#This Row],[Category and Sub-Category]],FIND("/",Table1[[#This Row],[Category and Sub-Category]])-1)</f>
        <v>food</v>
      </c>
      <c r="R2459" t="str">
        <f>RIGHT(Table1[[#This Row],[Category and Sub-Category]],LEN(Table1[[#This Row],[Category and Sub-Category]])-FIND("/",Table1[[#This Row],[Category and Sub-Category]]))</f>
        <v>small batch</v>
      </c>
      <c r="S2459" s="13">
        <f>(((Table1[[#This Row],[launched_at]]/60)/60)/24)+DATE(1970,1,1)</f>
        <v>42423.602500000001</v>
      </c>
      <c r="T2459" s="13">
        <f>(((Table1[[#This Row],[deadline]]/60)/60)/24)+DATE(1970,1,1)</f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Table1[[#This Row],[pledged]]/Table1[[#This Row],[goal]]</f>
        <v>1.1017999999999999</v>
      </c>
      <c r="P2460" s="8">
        <f>IFERROR(Table1[[#This Row],[pledged]]/Table1[[#This Row],[backers_count]],0)</f>
        <v>68.862499999999997</v>
      </c>
      <c r="Q2460" t="str">
        <f>LEFT(Table1[[#This Row],[Category and Sub-Category]],FIND("/",Table1[[#This Row],[Category and Sub-Category]])-1)</f>
        <v>food</v>
      </c>
      <c r="R2460" t="str">
        <f>RIGHT(Table1[[#This Row],[Category and Sub-Category]],LEN(Table1[[#This Row],[Category and Sub-Category]])-FIND("/",Table1[[#This Row],[Category and Sub-Category]]))</f>
        <v>small batch</v>
      </c>
      <c r="S2460" s="13">
        <f>(((Table1[[#This Row],[launched_at]]/60)/60)/24)+DATE(1970,1,1)</f>
        <v>42495.871736111112</v>
      </c>
      <c r="T2460" s="13">
        <f>(((Table1[[#This Row],[deadline]]/60)/60)/24)+DATE(1970,1,1)</f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Table1[[#This Row],[pledged]]/Table1[[#This Row],[goal]]</f>
        <v>1.0225</v>
      </c>
      <c r="P2461" s="8">
        <f>IFERROR(Table1[[#This Row],[pledged]]/Table1[[#This Row],[backers_count]],0)</f>
        <v>108.77659574468085</v>
      </c>
      <c r="Q2461" t="str">
        <f>LEFT(Table1[[#This Row],[Category and Sub-Category]],FIND("/",Table1[[#This Row],[Category and Sub-Category]])-1)</f>
        <v>food</v>
      </c>
      <c r="R2461" t="str">
        <f>RIGHT(Table1[[#This Row],[Category and Sub-Category]],LEN(Table1[[#This Row],[Category and Sub-Category]])-FIND("/",Table1[[#This Row],[Category and Sub-Category]]))</f>
        <v>small batch</v>
      </c>
      <c r="S2461" s="13">
        <f>(((Table1[[#This Row],[launched_at]]/60)/60)/24)+DATE(1970,1,1)</f>
        <v>42407.637557870374</v>
      </c>
      <c r="T2461" s="13">
        <f>(((Table1[[#This Row],[deadline]]/60)/60)/24)+DATE(1970,1,1)</f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Table1[[#This Row],[pledged]]/Table1[[#This Row],[goal]]</f>
        <v>1.0078823529411765</v>
      </c>
      <c r="P2462" s="8">
        <f>IFERROR(Table1[[#This Row],[pledged]]/Table1[[#This Row],[backers_count]],0)</f>
        <v>125.98529411764706</v>
      </c>
      <c r="Q2462" t="str">
        <f>LEFT(Table1[[#This Row],[Category and Sub-Category]],FIND("/",Table1[[#This Row],[Category and Sub-Category]])-1)</f>
        <v>food</v>
      </c>
      <c r="R2462" t="str">
        <f>RIGHT(Table1[[#This Row],[Category and Sub-Category]],LEN(Table1[[#This Row],[Category and Sub-Category]])-FIND("/",Table1[[#This Row],[Category and Sub-Category]]))</f>
        <v>small batch</v>
      </c>
      <c r="S2462" s="13">
        <f>(((Table1[[#This Row],[launched_at]]/60)/60)/24)+DATE(1970,1,1)</f>
        <v>42704.187118055561</v>
      </c>
      <c r="T2462" s="13">
        <f>(((Table1[[#This Row],[deadline]]/60)/60)/24)+DATE(1970,1,1)</f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Table1[[#This Row],[pledged]]/Table1[[#This Row],[goal]]</f>
        <v>1.038</v>
      </c>
      <c r="P2463" s="8">
        <f>IFERROR(Table1[[#This Row],[pledged]]/Table1[[#This Row],[backers_count]],0)</f>
        <v>90.523255813953483</v>
      </c>
      <c r="Q2463" t="str">
        <f>LEFT(Table1[[#This Row],[Category and Sub-Category]],FIND("/",Table1[[#This Row],[Category and Sub-Category]])-1)</f>
        <v>music</v>
      </c>
      <c r="R2463" t="str">
        <f>RIGHT(Table1[[#This Row],[Category and Sub-Category]],LEN(Table1[[#This Row],[Category and Sub-Category]])-FIND("/",Table1[[#This Row],[Category and Sub-Category]]))</f>
        <v>indie rock</v>
      </c>
      <c r="S2463" s="13">
        <f>(((Table1[[#This Row],[launched_at]]/60)/60)/24)+DATE(1970,1,1)</f>
        <v>40784.012696759259</v>
      </c>
      <c r="T2463" s="13">
        <f>(((Table1[[#This Row],[deadline]]/60)/60)/24)+DATE(1970,1,1)</f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Table1[[#This Row],[pledged]]/Table1[[#This Row],[goal]]</f>
        <v>1.1070833333333334</v>
      </c>
      <c r="P2464" s="8">
        <f>IFERROR(Table1[[#This Row],[pledged]]/Table1[[#This Row],[backers_count]],0)</f>
        <v>28.880434782608695</v>
      </c>
      <c r="Q2464" t="str">
        <f>LEFT(Table1[[#This Row],[Category and Sub-Category]],FIND("/",Table1[[#This Row],[Category and Sub-Category]])-1)</f>
        <v>music</v>
      </c>
      <c r="R2464" t="str">
        <f>RIGHT(Table1[[#This Row],[Category and Sub-Category]],LEN(Table1[[#This Row],[Category and Sub-Category]])-FIND("/",Table1[[#This Row],[Category and Sub-Category]]))</f>
        <v>indie rock</v>
      </c>
      <c r="S2464" s="13">
        <f>(((Table1[[#This Row],[launched_at]]/60)/60)/24)+DATE(1970,1,1)</f>
        <v>41089.186296296299</v>
      </c>
      <c r="T2464" s="13">
        <f>(((Table1[[#This Row],[deadline]]/60)/60)/24)+DATE(1970,1,1)</f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Table1[[#This Row],[pledged]]/Table1[[#This Row],[goal]]</f>
        <v>1.1625000000000001</v>
      </c>
      <c r="P2465" s="8">
        <f>IFERROR(Table1[[#This Row],[pledged]]/Table1[[#This Row],[backers_count]],0)</f>
        <v>31</v>
      </c>
      <c r="Q2465" t="str">
        <f>LEFT(Table1[[#This Row],[Category and Sub-Category]],FIND("/",Table1[[#This Row],[Category and Sub-Category]])-1)</f>
        <v>music</v>
      </c>
      <c r="R2465" t="str">
        <f>RIGHT(Table1[[#This Row],[Category and Sub-Category]],LEN(Table1[[#This Row],[Category and Sub-Category]])-FIND("/",Table1[[#This Row],[Category and Sub-Category]]))</f>
        <v>indie rock</v>
      </c>
      <c r="S2465" s="13">
        <f>(((Table1[[#This Row],[launched_at]]/60)/60)/24)+DATE(1970,1,1)</f>
        <v>41341.111400462964</v>
      </c>
      <c r="T2465" s="13">
        <f>(((Table1[[#This Row],[deadline]]/60)/60)/24)+DATE(1970,1,1)</f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Table1[[#This Row],[pledged]]/Table1[[#This Row],[goal]]</f>
        <v>1.111</v>
      </c>
      <c r="P2466" s="8">
        <f>IFERROR(Table1[[#This Row],[pledged]]/Table1[[#This Row],[backers_count]],0)</f>
        <v>51.674418604651166</v>
      </c>
      <c r="Q2466" t="str">
        <f>LEFT(Table1[[#This Row],[Category and Sub-Category]],FIND("/",Table1[[#This Row],[Category and Sub-Category]])-1)</f>
        <v>music</v>
      </c>
      <c r="R2466" t="str">
        <f>RIGHT(Table1[[#This Row],[Category and Sub-Category]],LEN(Table1[[#This Row],[Category and Sub-Category]])-FIND("/",Table1[[#This Row],[Category and Sub-Category]]))</f>
        <v>indie rock</v>
      </c>
      <c r="S2466" s="13">
        <f>(((Table1[[#This Row],[launched_at]]/60)/60)/24)+DATE(1970,1,1)</f>
        <v>42248.90042824074</v>
      </c>
      <c r="T2466" s="13">
        <f>(((Table1[[#This Row],[deadline]]/60)/60)/24)+DATE(1970,1,1)</f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Table1[[#This Row],[pledged]]/Table1[[#This Row],[goal]]</f>
        <v>1.8014285714285714</v>
      </c>
      <c r="P2467" s="8">
        <f>IFERROR(Table1[[#This Row],[pledged]]/Table1[[#This Row],[backers_count]],0)</f>
        <v>26.270833333333332</v>
      </c>
      <c r="Q2467" t="str">
        <f>LEFT(Table1[[#This Row],[Category and Sub-Category]],FIND("/",Table1[[#This Row],[Category and Sub-Category]])-1)</f>
        <v>music</v>
      </c>
      <c r="R2467" t="str">
        <f>RIGHT(Table1[[#This Row],[Category and Sub-Category]],LEN(Table1[[#This Row],[Category and Sub-Category]])-FIND("/",Table1[[#This Row],[Category and Sub-Category]]))</f>
        <v>indie rock</v>
      </c>
      <c r="S2467" s="13">
        <f>(((Table1[[#This Row],[launched_at]]/60)/60)/24)+DATE(1970,1,1)</f>
        <v>41145.719305555554</v>
      </c>
      <c r="T2467" s="13">
        <f>(((Table1[[#This Row],[deadline]]/60)/60)/24)+DATE(1970,1,1)</f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Table1[[#This Row],[pledged]]/Table1[[#This Row],[goal]]</f>
        <v>1</v>
      </c>
      <c r="P2468" s="8">
        <f>IFERROR(Table1[[#This Row],[pledged]]/Table1[[#This Row],[backers_count]],0)</f>
        <v>48.07692307692308</v>
      </c>
      <c r="Q2468" t="str">
        <f>LEFT(Table1[[#This Row],[Category and Sub-Category]],FIND("/",Table1[[#This Row],[Category and Sub-Category]])-1)</f>
        <v>music</v>
      </c>
      <c r="R2468" t="str">
        <f>RIGHT(Table1[[#This Row],[Category and Sub-Category]],LEN(Table1[[#This Row],[Category and Sub-Category]])-FIND("/",Table1[[#This Row],[Category and Sub-Category]]))</f>
        <v>indie rock</v>
      </c>
      <c r="S2468" s="13">
        <f>(((Table1[[#This Row],[launched_at]]/60)/60)/24)+DATE(1970,1,1)</f>
        <v>41373.102465277778</v>
      </c>
      <c r="T2468" s="13">
        <f>(((Table1[[#This Row],[deadline]]/60)/60)/24)+DATE(1970,1,1)</f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Table1[[#This Row],[pledged]]/Table1[[#This Row],[goal]]</f>
        <v>1.1850000000000001</v>
      </c>
      <c r="P2469" s="8">
        <f>IFERROR(Table1[[#This Row],[pledged]]/Table1[[#This Row],[backers_count]],0)</f>
        <v>27.558139534883722</v>
      </c>
      <c r="Q2469" t="str">
        <f>LEFT(Table1[[#This Row],[Category and Sub-Category]],FIND("/",Table1[[#This Row],[Category and Sub-Category]])-1)</f>
        <v>music</v>
      </c>
      <c r="R2469" t="str">
        <f>RIGHT(Table1[[#This Row],[Category and Sub-Category]],LEN(Table1[[#This Row],[Category and Sub-Category]])-FIND("/",Table1[[#This Row],[Category and Sub-Category]]))</f>
        <v>indie rock</v>
      </c>
      <c r="S2469" s="13">
        <f>(((Table1[[#This Row],[launched_at]]/60)/60)/24)+DATE(1970,1,1)</f>
        <v>41025.874201388891</v>
      </c>
      <c r="T2469" s="13">
        <f>(((Table1[[#This Row],[deadline]]/60)/60)/24)+DATE(1970,1,1)</f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Table1[[#This Row],[pledged]]/Table1[[#This Row],[goal]]</f>
        <v>1.0721700000000001</v>
      </c>
      <c r="P2470" s="8">
        <f>IFERROR(Table1[[#This Row],[pledged]]/Table1[[#This Row],[backers_count]],0)</f>
        <v>36.97137931034483</v>
      </c>
      <c r="Q2470" t="str">
        <f>LEFT(Table1[[#This Row],[Category and Sub-Category]],FIND("/",Table1[[#This Row],[Category and Sub-Category]])-1)</f>
        <v>music</v>
      </c>
      <c r="R2470" t="str">
        <f>RIGHT(Table1[[#This Row],[Category and Sub-Category]],LEN(Table1[[#This Row],[Category and Sub-Category]])-FIND("/",Table1[[#This Row],[Category and Sub-Category]]))</f>
        <v>indie rock</v>
      </c>
      <c r="S2470" s="13">
        <f>(((Table1[[#This Row],[launched_at]]/60)/60)/24)+DATE(1970,1,1)</f>
        <v>41174.154178240737</v>
      </c>
      <c r="T2470" s="13">
        <f>(((Table1[[#This Row],[deadline]]/60)/60)/24)+DATE(1970,1,1)</f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Table1[[#This Row],[pledged]]/Table1[[#This Row],[goal]]</f>
        <v>1.1366666666666667</v>
      </c>
      <c r="P2471" s="8">
        <f>IFERROR(Table1[[#This Row],[pledged]]/Table1[[#This Row],[backers_count]],0)</f>
        <v>29.021276595744681</v>
      </c>
      <c r="Q2471" t="str">
        <f>LEFT(Table1[[#This Row],[Category and Sub-Category]],FIND("/",Table1[[#This Row],[Category and Sub-Category]])-1)</f>
        <v>music</v>
      </c>
      <c r="R2471" t="str">
        <f>RIGHT(Table1[[#This Row],[Category and Sub-Category]],LEN(Table1[[#This Row],[Category and Sub-Category]])-FIND("/",Table1[[#This Row],[Category and Sub-Category]]))</f>
        <v>indie rock</v>
      </c>
      <c r="S2471" s="13">
        <f>(((Table1[[#This Row],[launched_at]]/60)/60)/24)+DATE(1970,1,1)</f>
        <v>40557.429733796293</v>
      </c>
      <c r="T2471" s="13">
        <f>(((Table1[[#This Row],[deadline]]/60)/60)/24)+DATE(1970,1,1)</f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Table1[[#This Row],[pledged]]/Table1[[#This Row],[goal]]</f>
        <v>1.0316400000000001</v>
      </c>
      <c r="P2472" s="8">
        <f>IFERROR(Table1[[#This Row],[pledged]]/Table1[[#This Row],[backers_count]],0)</f>
        <v>28.65666666666667</v>
      </c>
      <c r="Q2472" t="str">
        <f>LEFT(Table1[[#This Row],[Category and Sub-Category]],FIND("/",Table1[[#This Row],[Category and Sub-Category]])-1)</f>
        <v>music</v>
      </c>
      <c r="R2472" t="str">
        <f>RIGHT(Table1[[#This Row],[Category and Sub-Category]],LEN(Table1[[#This Row],[Category and Sub-Category]])-FIND("/",Table1[[#This Row],[Category and Sub-Category]]))</f>
        <v>indie rock</v>
      </c>
      <c r="S2472" s="13">
        <f>(((Table1[[#This Row],[launched_at]]/60)/60)/24)+DATE(1970,1,1)</f>
        <v>41023.07471064815</v>
      </c>
      <c r="T2472" s="13">
        <f>(((Table1[[#This Row],[deadline]]/60)/60)/24)+DATE(1970,1,1)</f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Table1[[#This Row],[pledged]]/Table1[[#This Row],[goal]]</f>
        <v>1.28</v>
      </c>
      <c r="P2473" s="8">
        <f>IFERROR(Table1[[#This Row],[pledged]]/Table1[[#This Row],[backers_count]],0)</f>
        <v>37.647058823529413</v>
      </c>
      <c r="Q2473" t="str">
        <f>LEFT(Table1[[#This Row],[Category and Sub-Category]],FIND("/",Table1[[#This Row],[Category and Sub-Category]])-1)</f>
        <v>music</v>
      </c>
      <c r="R2473" t="str">
        <f>RIGHT(Table1[[#This Row],[Category and Sub-Category]],LEN(Table1[[#This Row],[Category and Sub-Category]])-FIND("/",Table1[[#This Row],[Category and Sub-Category]]))</f>
        <v>indie rock</v>
      </c>
      <c r="S2473" s="13">
        <f>(((Table1[[#This Row],[launched_at]]/60)/60)/24)+DATE(1970,1,1)</f>
        <v>40893.992962962962</v>
      </c>
      <c r="T2473" s="13">
        <f>(((Table1[[#This Row],[deadline]]/60)/60)/24)+DATE(1970,1,1)</f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Table1[[#This Row],[pledged]]/Table1[[#This Row],[goal]]</f>
        <v>1.3576026666666667</v>
      </c>
      <c r="P2474" s="8">
        <f>IFERROR(Table1[[#This Row],[pledged]]/Table1[[#This Row],[backers_count]],0)</f>
        <v>97.904038461538462</v>
      </c>
      <c r="Q2474" t="str">
        <f>LEFT(Table1[[#This Row],[Category and Sub-Category]],FIND("/",Table1[[#This Row],[Category and Sub-Category]])-1)</f>
        <v>music</v>
      </c>
      <c r="R2474" t="str">
        <f>RIGHT(Table1[[#This Row],[Category and Sub-Category]],LEN(Table1[[#This Row],[Category and Sub-Category]])-FIND("/",Table1[[#This Row],[Category and Sub-Category]]))</f>
        <v>indie rock</v>
      </c>
      <c r="S2474" s="13">
        <f>(((Table1[[#This Row],[launched_at]]/60)/60)/24)+DATE(1970,1,1)</f>
        <v>40354.11550925926</v>
      </c>
      <c r="T2474" s="13">
        <f>(((Table1[[#This Row],[deadline]]/60)/60)/24)+DATE(1970,1,1)</f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Table1[[#This Row],[pledged]]/Table1[[#This Row],[goal]]</f>
        <v>1</v>
      </c>
      <c r="P2475" s="8">
        <f>IFERROR(Table1[[#This Row],[pledged]]/Table1[[#This Row],[backers_count]],0)</f>
        <v>42.553191489361701</v>
      </c>
      <c r="Q2475" t="str">
        <f>LEFT(Table1[[#This Row],[Category and Sub-Category]],FIND("/",Table1[[#This Row],[Category and Sub-Category]])-1)</f>
        <v>music</v>
      </c>
      <c r="R2475" t="str">
        <f>RIGHT(Table1[[#This Row],[Category and Sub-Category]],LEN(Table1[[#This Row],[Category and Sub-Category]])-FIND("/",Table1[[#This Row],[Category and Sub-Category]]))</f>
        <v>indie rock</v>
      </c>
      <c r="S2475" s="13">
        <f>(((Table1[[#This Row],[launched_at]]/60)/60)/24)+DATE(1970,1,1)</f>
        <v>41193.748483796298</v>
      </c>
      <c r="T2475" s="13">
        <f>(((Table1[[#This Row],[deadline]]/60)/60)/24)+DATE(1970,1,1)</f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Table1[[#This Row],[pledged]]/Table1[[#This Row],[goal]]</f>
        <v>1.0000360000000001</v>
      </c>
      <c r="P2476" s="8">
        <f>IFERROR(Table1[[#This Row],[pledged]]/Table1[[#This Row],[backers_count]],0)</f>
        <v>131.58368421052631</v>
      </c>
      <c r="Q2476" t="str">
        <f>LEFT(Table1[[#This Row],[Category and Sub-Category]],FIND("/",Table1[[#This Row],[Category and Sub-Category]])-1)</f>
        <v>music</v>
      </c>
      <c r="R2476" t="str">
        <f>RIGHT(Table1[[#This Row],[Category and Sub-Category]],LEN(Table1[[#This Row],[Category and Sub-Category]])-FIND("/",Table1[[#This Row],[Category and Sub-Category]]))</f>
        <v>indie rock</v>
      </c>
      <c r="S2476" s="13">
        <f>(((Table1[[#This Row],[launched_at]]/60)/60)/24)+DATE(1970,1,1)</f>
        <v>40417.011296296296</v>
      </c>
      <c r="T2476" s="13">
        <f>(((Table1[[#This Row],[deadline]]/60)/60)/24)+DATE(1970,1,1)</f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Table1[[#This Row],[pledged]]/Table1[[#This Row],[goal]]</f>
        <v>1.0471999999999999</v>
      </c>
      <c r="P2477" s="8">
        <f>IFERROR(Table1[[#This Row],[pledged]]/Table1[[#This Row],[backers_count]],0)</f>
        <v>32.320987654320987</v>
      </c>
      <c r="Q2477" t="str">
        <f>LEFT(Table1[[#This Row],[Category and Sub-Category]],FIND("/",Table1[[#This Row],[Category and Sub-Category]])-1)</f>
        <v>music</v>
      </c>
      <c r="R2477" t="str">
        <f>RIGHT(Table1[[#This Row],[Category and Sub-Category]],LEN(Table1[[#This Row],[Category and Sub-Category]])-FIND("/",Table1[[#This Row],[Category and Sub-Category]]))</f>
        <v>indie rock</v>
      </c>
      <c r="S2477" s="13">
        <f>(((Table1[[#This Row],[launched_at]]/60)/60)/24)+DATE(1970,1,1)</f>
        <v>40310.287673611114</v>
      </c>
      <c r="T2477" s="13">
        <f>(((Table1[[#This Row],[deadline]]/60)/60)/24)+DATE(1970,1,1)</f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Table1[[#This Row],[pledged]]/Table1[[#This Row],[goal]]</f>
        <v>1.050225</v>
      </c>
      <c r="P2478" s="8">
        <f>IFERROR(Table1[[#This Row],[pledged]]/Table1[[#This Row],[backers_count]],0)</f>
        <v>61.103999999999999</v>
      </c>
      <c r="Q2478" t="str">
        <f>LEFT(Table1[[#This Row],[Category and Sub-Category]],FIND("/",Table1[[#This Row],[Category and Sub-Category]])-1)</f>
        <v>music</v>
      </c>
      <c r="R2478" t="str">
        <f>RIGHT(Table1[[#This Row],[Category and Sub-Category]],LEN(Table1[[#This Row],[Category and Sub-Category]])-FIND("/",Table1[[#This Row],[Category and Sub-Category]]))</f>
        <v>indie rock</v>
      </c>
      <c r="S2478" s="13">
        <f>(((Table1[[#This Row],[launched_at]]/60)/60)/24)+DATE(1970,1,1)</f>
        <v>41913.328356481477</v>
      </c>
      <c r="T2478" s="13">
        <f>(((Table1[[#This Row],[deadline]]/60)/60)/24)+DATE(1970,1,1)</f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Table1[[#This Row],[pledged]]/Table1[[#This Row],[goal]]</f>
        <v>1.7133333333333334</v>
      </c>
      <c r="P2479" s="8">
        <f>IFERROR(Table1[[#This Row],[pledged]]/Table1[[#This Row],[backers_count]],0)</f>
        <v>31.341463414634145</v>
      </c>
      <c r="Q2479" t="str">
        <f>LEFT(Table1[[#This Row],[Category and Sub-Category]],FIND("/",Table1[[#This Row],[Category and Sub-Category]])-1)</f>
        <v>music</v>
      </c>
      <c r="R2479" t="str">
        <f>RIGHT(Table1[[#This Row],[Category and Sub-Category]],LEN(Table1[[#This Row],[Category and Sub-Category]])-FIND("/",Table1[[#This Row],[Category and Sub-Category]]))</f>
        <v>indie rock</v>
      </c>
      <c r="S2479" s="13">
        <f>(((Table1[[#This Row],[launched_at]]/60)/60)/24)+DATE(1970,1,1)</f>
        <v>41088.691493055558</v>
      </c>
      <c r="T2479" s="13">
        <f>(((Table1[[#This Row],[deadline]]/60)/60)/24)+DATE(1970,1,1)</f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Table1[[#This Row],[pledged]]/Table1[[#This Row],[goal]]</f>
        <v>1.2749999999999999</v>
      </c>
      <c r="P2480" s="8">
        <f>IFERROR(Table1[[#This Row],[pledged]]/Table1[[#This Row],[backers_count]],0)</f>
        <v>129.1139240506329</v>
      </c>
      <c r="Q2480" t="str">
        <f>LEFT(Table1[[#This Row],[Category and Sub-Category]],FIND("/",Table1[[#This Row],[Category and Sub-Category]])-1)</f>
        <v>music</v>
      </c>
      <c r="R2480" t="str">
        <f>RIGHT(Table1[[#This Row],[Category and Sub-Category]],LEN(Table1[[#This Row],[Category and Sub-Category]])-FIND("/",Table1[[#This Row],[Category and Sub-Category]]))</f>
        <v>indie rock</v>
      </c>
      <c r="S2480" s="13">
        <f>(((Table1[[#This Row],[launched_at]]/60)/60)/24)+DATE(1970,1,1)</f>
        <v>41257.950381944444</v>
      </c>
      <c r="T2480" s="13">
        <f>(((Table1[[#This Row],[deadline]]/60)/60)/24)+DATE(1970,1,1)</f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Table1[[#This Row],[pledged]]/Table1[[#This Row],[goal]]</f>
        <v>1.3344333333333334</v>
      </c>
      <c r="P2481" s="8">
        <f>IFERROR(Table1[[#This Row],[pledged]]/Table1[[#This Row],[backers_count]],0)</f>
        <v>25.020624999999999</v>
      </c>
      <c r="Q2481" t="str">
        <f>LEFT(Table1[[#This Row],[Category and Sub-Category]],FIND("/",Table1[[#This Row],[Category and Sub-Category]])-1)</f>
        <v>music</v>
      </c>
      <c r="R2481" t="str">
        <f>RIGHT(Table1[[#This Row],[Category and Sub-Category]],LEN(Table1[[#This Row],[Category and Sub-Category]])-FIND("/",Table1[[#This Row],[Category and Sub-Category]]))</f>
        <v>indie rock</v>
      </c>
      <c r="S2481" s="13">
        <f>(((Table1[[#This Row],[launched_at]]/60)/60)/24)+DATE(1970,1,1)</f>
        <v>41107.726782407408</v>
      </c>
      <c r="T2481" s="13">
        <f>(((Table1[[#This Row],[deadline]]/60)/60)/24)+DATE(1970,1,1)</f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Table1[[#This Row],[pledged]]/Table1[[#This Row],[goal]]</f>
        <v>1</v>
      </c>
      <c r="P2482" s="8">
        <f>IFERROR(Table1[[#This Row],[pledged]]/Table1[[#This Row],[backers_count]],0)</f>
        <v>250</v>
      </c>
      <c r="Q2482" t="str">
        <f>LEFT(Table1[[#This Row],[Category and Sub-Category]],FIND("/",Table1[[#This Row],[Category and Sub-Category]])-1)</f>
        <v>music</v>
      </c>
      <c r="R2482" t="str">
        <f>RIGHT(Table1[[#This Row],[Category and Sub-Category]],LEN(Table1[[#This Row],[Category and Sub-Category]])-FIND("/",Table1[[#This Row],[Category and Sub-Category]]))</f>
        <v>indie rock</v>
      </c>
      <c r="S2482" s="13">
        <f>(((Table1[[#This Row],[launched_at]]/60)/60)/24)+DATE(1970,1,1)</f>
        <v>42227.936157407406</v>
      </c>
      <c r="T2482" s="13">
        <f>(((Table1[[#This Row],[deadline]]/60)/60)/24)+DATE(1970,1,1)</f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Table1[[#This Row],[pledged]]/Table1[[#This Row],[goal]]</f>
        <v>1.1291099999999998</v>
      </c>
      <c r="P2483" s="8">
        <f>IFERROR(Table1[[#This Row],[pledged]]/Table1[[#This Row],[backers_count]],0)</f>
        <v>47.541473684210523</v>
      </c>
      <c r="Q2483" t="str">
        <f>LEFT(Table1[[#This Row],[Category and Sub-Category]],FIND("/",Table1[[#This Row],[Category and Sub-Category]])-1)</f>
        <v>music</v>
      </c>
      <c r="R2483" t="str">
        <f>RIGHT(Table1[[#This Row],[Category and Sub-Category]],LEN(Table1[[#This Row],[Category and Sub-Category]])-FIND("/",Table1[[#This Row],[Category and Sub-Category]]))</f>
        <v>indie rock</v>
      </c>
      <c r="S2483" s="13">
        <f>(((Table1[[#This Row],[launched_at]]/60)/60)/24)+DATE(1970,1,1)</f>
        <v>40999.645925925928</v>
      </c>
      <c r="T2483" s="13">
        <f>(((Table1[[#This Row],[deadline]]/60)/60)/24)+DATE(1970,1,1)</f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Table1[[#This Row],[pledged]]/Table1[[#This Row],[goal]]</f>
        <v>1.0009999999999999</v>
      </c>
      <c r="P2484" s="8">
        <f>IFERROR(Table1[[#This Row],[pledged]]/Table1[[#This Row],[backers_count]],0)</f>
        <v>40.04</v>
      </c>
      <c r="Q2484" t="str">
        <f>LEFT(Table1[[#This Row],[Category and Sub-Category]],FIND("/",Table1[[#This Row],[Category and Sub-Category]])-1)</f>
        <v>music</v>
      </c>
      <c r="R2484" t="str">
        <f>RIGHT(Table1[[#This Row],[Category and Sub-Category]],LEN(Table1[[#This Row],[Category and Sub-Category]])-FIND("/",Table1[[#This Row],[Category and Sub-Category]]))</f>
        <v>indie rock</v>
      </c>
      <c r="S2484" s="13">
        <f>(((Table1[[#This Row],[launched_at]]/60)/60)/24)+DATE(1970,1,1)</f>
        <v>40711.782210648147</v>
      </c>
      <c r="T2484" s="13">
        <f>(((Table1[[#This Row],[deadline]]/60)/60)/24)+DATE(1970,1,1)</f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Table1[[#This Row],[pledged]]/Table1[[#This Row],[goal]]</f>
        <v>1.1372727272727272</v>
      </c>
      <c r="P2485" s="8">
        <f>IFERROR(Table1[[#This Row],[pledged]]/Table1[[#This Row],[backers_count]],0)</f>
        <v>65.84210526315789</v>
      </c>
      <c r="Q2485" t="str">
        <f>LEFT(Table1[[#This Row],[Category and Sub-Category]],FIND("/",Table1[[#This Row],[Category and Sub-Category]])-1)</f>
        <v>music</v>
      </c>
      <c r="R2485" t="str">
        <f>RIGHT(Table1[[#This Row],[Category and Sub-Category]],LEN(Table1[[#This Row],[Category and Sub-Category]])-FIND("/",Table1[[#This Row],[Category and Sub-Category]]))</f>
        <v>indie rock</v>
      </c>
      <c r="S2485" s="13">
        <f>(((Table1[[#This Row],[launched_at]]/60)/60)/24)+DATE(1970,1,1)</f>
        <v>40970.750034722223</v>
      </c>
      <c r="T2485" s="13">
        <f>(((Table1[[#This Row],[deadline]]/60)/60)/24)+DATE(1970,1,1)</f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Table1[[#This Row],[pledged]]/Table1[[#This Row],[goal]]</f>
        <v>1.1931742857142855</v>
      </c>
      <c r="P2486" s="8">
        <f>IFERROR(Table1[[#This Row],[pledged]]/Table1[[#This Row],[backers_count]],0)</f>
        <v>46.401222222222216</v>
      </c>
      <c r="Q2486" t="str">
        <f>LEFT(Table1[[#This Row],[Category and Sub-Category]],FIND("/",Table1[[#This Row],[Category and Sub-Category]])-1)</f>
        <v>music</v>
      </c>
      <c r="R2486" t="str">
        <f>RIGHT(Table1[[#This Row],[Category and Sub-Category]],LEN(Table1[[#This Row],[Category and Sub-Category]])-FIND("/",Table1[[#This Row],[Category and Sub-Category]]))</f>
        <v>indie rock</v>
      </c>
      <c r="S2486" s="13">
        <f>(((Table1[[#This Row],[launched_at]]/60)/60)/24)+DATE(1970,1,1)</f>
        <v>40771.916701388887</v>
      </c>
      <c r="T2486" s="13">
        <f>(((Table1[[#This Row],[deadline]]/60)/60)/24)+DATE(1970,1,1)</f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Table1[[#This Row],[pledged]]/Table1[[#This Row],[goal]]</f>
        <v>1.0325</v>
      </c>
      <c r="P2487" s="8">
        <f>IFERROR(Table1[[#This Row],[pledged]]/Table1[[#This Row],[backers_count]],0)</f>
        <v>50.365853658536587</v>
      </c>
      <c r="Q2487" t="str">
        <f>LEFT(Table1[[#This Row],[Category and Sub-Category]],FIND("/",Table1[[#This Row],[Category and Sub-Category]])-1)</f>
        <v>music</v>
      </c>
      <c r="R2487" t="str">
        <f>RIGHT(Table1[[#This Row],[Category and Sub-Category]],LEN(Table1[[#This Row],[Category and Sub-Category]])-FIND("/",Table1[[#This Row],[Category and Sub-Category]]))</f>
        <v>indie rock</v>
      </c>
      <c r="S2487" s="13">
        <f>(((Table1[[#This Row],[launched_at]]/60)/60)/24)+DATE(1970,1,1)</f>
        <v>40793.998599537037</v>
      </c>
      <c r="T2487" s="13">
        <f>(((Table1[[#This Row],[deadline]]/60)/60)/24)+DATE(1970,1,1)</f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Table1[[#This Row],[pledged]]/Table1[[#This Row],[goal]]</f>
        <v>2.6566666666666667</v>
      </c>
      <c r="P2488" s="8">
        <f>IFERROR(Table1[[#This Row],[pledged]]/Table1[[#This Row],[backers_count]],0)</f>
        <v>26.566666666666666</v>
      </c>
      <c r="Q2488" t="str">
        <f>LEFT(Table1[[#This Row],[Category and Sub-Category]],FIND("/",Table1[[#This Row],[Category and Sub-Category]])-1)</f>
        <v>music</v>
      </c>
      <c r="R2488" t="str">
        <f>RIGHT(Table1[[#This Row],[Category and Sub-Category]],LEN(Table1[[#This Row],[Category and Sub-Category]])-FIND("/",Table1[[#This Row],[Category and Sub-Category]]))</f>
        <v>indie rock</v>
      </c>
      <c r="S2488" s="13">
        <f>(((Table1[[#This Row],[launched_at]]/60)/60)/24)+DATE(1970,1,1)</f>
        <v>40991.708055555559</v>
      </c>
      <c r="T2488" s="13">
        <f>(((Table1[[#This Row],[deadline]]/60)/60)/24)+DATE(1970,1,1)</f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Table1[[#This Row],[pledged]]/Table1[[#This Row],[goal]]</f>
        <v>1.0005066666666667</v>
      </c>
      <c r="P2489" s="8">
        <f>IFERROR(Table1[[#This Row],[pledged]]/Table1[[#This Row],[backers_count]],0)</f>
        <v>39.493684210526318</v>
      </c>
      <c r="Q2489" t="str">
        <f>LEFT(Table1[[#This Row],[Category and Sub-Category]],FIND("/",Table1[[#This Row],[Category and Sub-Category]])-1)</f>
        <v>music</v>
      </c>
      <c r="R2489" t="str">
        <f>RIGHT(Table1[[#This Row],[Category and Sub-Category]],LEN(Table1[[#This Row],[Category and Sub-Category]])-FIND("/",Table1[[#This Row],[Category and Sub-Category]]))</f>
        <v>indie rock</v>
      </c>
      <c r="S2489" s="13">
        <f>(((Table1[[#This Row],[launched_at]]/60)/60)/24)+DATE(1970,1,1)</f>
        <v>41026.083298611113</v>
      </c>
      <c r="T2489" s="13">
        <f>(((Table1[[#This Row],[deadline]]/60)/60)/24)+DATE(1970,1,1)</f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Table1[[#This Row],[pledged]]/Table1[[#This Row],[goal]]</f>
        <v>1.0669999999999999</v>
      </c>
      <c r="P2490" s="8">
        <f>IFERROR(Table1[[#This Row],[pledged]]/Table1[[#This Row],[backers_count]],0)</f>
        <v>49.246153846153845</v>
      </c>
      <c r="Q2490" t="str">
        <f>LEFT(Table1[[#This Row],[Category and Sub-Category]],FIND("/",Table1[[#This Row],[Category and Sub-Category]])-1)</f>
        <v>music</v>
      </c>
      <c r="R2490" t="str">
        <f>RIGHT(Table1[[#This Row],[Category and Sub-Category]],LEN(Table1[[#This Row],[Category and Sub-Category]])-FIND("/",Table1[[#This Row],[Category and Sub-Category]]))</f>
        <v>indie rock</v>
      </c>
      <c r="S2490" s="13">
        <f>(((Table1[[#This Row],[launched_at]]/60)/60)/24)+DATE(1970,1,1)</f>
        <v>40833.633194444446</v>
      </c>
      <c r="T2490" s="13">
        <f>(((Table1[[#This Row],[deadline]]/60)/60)/24)+DATE(1970,1,1)</f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Table1[[#This Row],[pledged]]/Table1[[#This Row],[goal]]</f>
        <v>1.3367142857142857</v>
      </c>
      <c r="P2491" s="8">
        <f>IFERROR(Table1[[#This Row],[pledged]]/Table1[[#This Row],[backers_count]],0)</f>
        <v>62.38</v>
      </c>
      <c r="Q2491" t="str">
        <f>LEFT(Table1[[#This Row],[Category and Sub-Category]],FIND("/",Table1[[#This Row],[Category and Sub-Category]])-1)</f>
        <v>music</v>
      </c>
      <c r="R2491" t="str">
        <f>RIGHT(Table1[[#This Row],[Category and Sub-Category]],LEN(Table1[[#This Row],[Category and Sub-Category]])-FIND("/",Table1[[#This Row],[Category and Sub-Category]]))</f>
        <v>indie rock</v>
      </c>
      <c r="S2491" s="13">
        <f>(((Table1[[#This Row],[launched_at]]/60)/60)/24)+DATE(1970,1,1)</f>
        <v>41373.690266203703</v>
      </c>
      <c r="T2491" s="13">
        <f>(((Table1[[#This Row],[deadline]]/60)/60)/24)+DATE(1970,1,1)</f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Table1[[#This Row],[pledged]]/Table1[[#This Row],[goal]]</f>
        <v>1.214</v>
      </c>
      <c r="P2492" s="8">
        <f>IFERROR(Table1[[#This Row],[pledged]]/Table1[[#This Row],[backers_count]],0)</f>
        <v>37.9375</v>
      </c>
      <c r="Q2492" t="str">
        <f>LEFT(Table1[[#This Row],[Category and Sub-Category]],FIND("/",Table1[[#This Row],[Category and Sub-Category]])-1)</f>
        <v>music</v>
      </c>
      <c r="R2492" t="str">
        <f>RIGHT(Table1[[#This Row],[Category and Sub-Category]],LEN(Table1[[#This Row],[Category and Sub-Category]])-FIND("/",Table1[[#This Row],[Category and Sub-Category]]))</f>
        <v>indie rock</v>
      </c>
      <c r="S2492" s="13">
        <f>(((Table1[[#This Row],[launched_at]]/60)/60)/24)+DATE(1970,1,1)</f>
        <v>41023.227731481478</v>
      </c>
      <c r="T2492" s="13">
        <f>(((Table1[[#This Row],[deadline]]/60)/60)/24)+DATE(1970,1,1)</f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Table1[[#This Row],[pledged]]/Table1[[#This Row],[goal]]</f>
        <v>1.032</v>
      </c>
      <c r="P2493" s="8">
        <f>IFERROR(Table1[[#This Row],[pledged]]/Table1[[#This Row],[backers_count]],0)</f>
        <v>51.6</v>
      </c>
      <c r="Q2493" t="str">
        <f>LEFT(Table1[[#This Row],[Category and Sub-Category]],FIND("/",Table1[[#This Row],[Category and Sub-Category]])-1)</f>
        <v>music</v>
      </c>
      <c r="R2493" t="str">
        <f>RIGHT(Table1[[#This Row],[Category and Sub-Category]],LEN(Table1[[#This Row],[Category and Sub-Category]])-FIND("/",Table1[[#This Row],[Category and Sub-Category]]))</f>
        <v>indie rock</v>
      </c>
      <c r="S2493" s="13">
        <f>(((Table1[[#This Row],[launched_at]]/60)/60)/24)+DATE(1970,1,1)</f>
        <v>40542.839282407411</v>
      </c>
      <c r="T2493" s="13">
        <f>(((Table1[[#This Row],[deadline]]/60)/60)/24)+DATE(1970,1,1)</f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Table1[[#This Row],[pledged]]/Table1[[#This Row],[goal]]</f>
        <v>1.25</v>
      </c>
      <c r="P2494" s="8">
        <f>IFERROR(Table1[[#This Row],[pledged]]/Table1[[#This Row],[backers_count]],0)</f>
        <v>27.777777777777779</v>
      </c>
      <c r="Q2494" t="str">
        <f>LEFT(Table1[[#This Row],[Category and Sub-Category]],FIND("/",Table1[[#This Row],[Category and Sub-Category]])-1)</f>
        <v>music</v>
      </c>
      <c r="R2494" t="str">
        <f>RIGHT(Table1[[#This Row],[Category and Sub-Category]],LEN(Table1[[#This Row],[Category and Sub-Category]])-FIND("/",Table1[[#This Row],[Category and Sub-Category]]))</f>
        <v>indie rock</v>
      </c>
      <c r="S2494" s="13">
        <f>(((Table1[[#This Row],[launched_at]]/60)/60)/24)+DATE(1970,1,1)</f>
        <v>41024.985972222225</v>
      </c>
      <c r="T2494" s="13">
        <f>(((Table1[[#This Row],[deadline]]/60)/60)/24)+DATE(1970,1,1)</f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Table1[[#This Row],[pledged]]/Table1[[#This Row],[goal]]</f>
        <v>1.2869999999999999</v>
      </c>
      <c r="P2495" s="8">
        <f>IFERROR(Table1[[#This Row],[pledged]]/Table1[[#This Row],[backers_count]],0)</f>
        <v>99.382239382239376</v>
      </c>
      <c r="Q2495" t="str">
        <f>LEFT(Table1[[#This Row],[Category and Sub-Category]],FIND("/",Table1[[#This Row],[Category and Sub-Category]])-1)</f>
        <v>music</v>
      </c>
      <c r="R2495" t="str">
        <f>RIGHT(Table1[[#This Row],[Category and Sub-Category]],LEN(Table1[[#This Row],[Category and Sub-Category]])-FIND("/",Table1[[#This Row],[Category and Sub-Category]]))</f>
        <v>indie rock</v>
      </c>
      <c r="S2495" s="13">
        <f>(((Table1[[#This Row],[launched_at]]/60)/60)/24)+DATE(1970,1,1)</f>
        <v>41348.168287037035</v>
      </c>
      <c r="T2495" s="13">
        <f>(((Table1[[#This Row],[deadline]]/60)/60)/24)+DATE(1970,1,1)</f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Table1[[#This Row],[pledged]]/Table1[[#This Row],[goal]]</f>
        <v>1.0100533333333332</v>
      </c>
      <c r="P2496" s="8">
        <f>IFERROR(Table1[[#This Row],[pledged]]/Table1[[#This Row],[backers_count]],0)</f>
        <v>38.848205128205123</v>
      </c>
      <c r="Q2496" t="str">
        <f>LEFT(Table1[[#This Row],[Category and Sub-Category]],FIND("/",Table1[[#This Row],[Category and Sub-Category]])-1)</f>
        <v>music</v>
      </c>
      <c r="R2496" t="str">
        <f>RIGHT(Table1[[#This Row],[Category and Sub-Category]],LEN(Table1[[#This Row],[Category and Sub-Category]])-FIND("/",Table1[[#This Row],[Category and Sub-Category]]))</f>
        <v>indie rock</v>
      </c>
      <c r="S2496" s="13">
        <f>(((Table1[[#This Row],[launched_at]]/60)/60)/24)+DATE(1970,1,1)</f>
        <v>41022.645185185182</v>
      </c>
      <c r="T2496" s="13">
        <f>(((Table1[[#This Row],[deadline]]/60)/60)/24)+DATE(1970,1,1)</f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Table1[[#This Row],[pledged]]/Table1[[#This Row],[goal]]</f>
        <v>1.2753666666666665</v>
      </c>
      <c r="P2497" s="8">
        <f>IFERROR(Table1[[#This Row],[pledged]]/Table1[[#This Row],[backers_count]],0)</f>
        <v>45.548809523809524</v>
      </c>
      <c r="Q2497" t="str">
        <f>LEFT(Table1[[#This Row],[Category and Sub-Category]],FIND("/",Table1[[#This Row],[Category and Sub-Category]])-1)</f>
        <v>music</v>
      </c>
      <c r="R2497" t="str">
        <f>RIGHT(Table1[[#This Row],[Category and Sub-Category]],LEN(Table1[[#This Row],[Category and Sub-Category]])-FIND("/",Table1[[#This Row],[Category and Sub-Category]]))</f>
        <v>indie rock</v>
      </c>
      <c r="S2497" s="13">
        <f>(((Table1[[#This Row],[launched_at]]/60)/60)/24)+DATE(1970,1,1)</f>
        <v>41036.946469907409</v>
      </c>
      <c r="T2497" s="13">
        <f>(((Table1[[#This Row],[deadline]]/60)/60)/24)+DATE(1970,1,1)</f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Table1[[#This Row],[pledged]]/Table1[[#This Row],[goal]]</f>
        <v>1</v>
      </c>
      <c r="P2498" s="8">
        <f>IFERROR(Table1[[#This Row],[pledged]]/Table1[[#This Row],[backers_count]],0)</f>
        <v>600</v>
      </c>
      <c r="Q2498" t="str">
        <f>LEFT(Table1[[#This Row],[Category and Sub-Category]],FIND("/",Table1[[#This Row],[Category and Sub-Category]])-1)</f>
        <v>music</v>
      </c>
      <c r="R2498" t="str">
        <f>RIGHT(Table1[[#This Row],[Category and Sub-Category]],LEN(Table1[[#This Row],[Category and Sub-Category]])-FIND("/",Table1[[#This Row],[Category and Sub-Category]]))</f>
        <v>indie rock</v>
      </c>
      <c r="S2498" s="13">
        <f>(((Table1[[#This Row],[launched_at]]/60)/60)/24)+DATE(1970,1,1)</f>
        <v>41327.996435185189</v>
      </c>
      <c r="T2498" s="13">
        <f>(((Table1[[#This Row],[deadline]]/60)/60)/24)+DATE(1970,1,1)</f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Table1[[#This Row],[pledged]]/Table1[[#This Row],[goal]]</f>
        <v>1.127715</v>
      </c>
      <c r="P2499" s="8">
        <f>IFERROR(Table1[[#This Row],[pledged]]/Table1[[#This Row],[backers_count]],0)</f>
        <v>80.551071428571419</v>
      </c>
      <c r="Q2499" t="str">
        <f>LEFT(Table1[[#This Row],[Category and Sub-Category]],FIND("/",Table1[[#This Row],[Category and Sub-Category]])-1)</f>
        <v>music</v>
      </c>
      <c r="R2499" t="str">
        <f>RIGHT(Table1[[#This Row],[Category and Sub-Category]],LEN(Table1[[#This Row],[Category and Sub-Category]])-FIND("/",Table1[[#This Row],[Category and Sub-Category]]))</f>
        <v>indie rock</v>
      </c>
      <c r="S2499" s="13">
        <f>(((Table1[[#This Row],[launched_at]]/60)/60)/24)+DATE(1970,1,1)</f>
        <v>40730.878912037035</v>
      </c>
      <c r="T2499" s="13">
        <f>(((Table1[[#This Row],[deadline]]/60)/60)/24)+DATE(1970,1,1)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Table1[[#This Row],[pledged]]/Table1[[#This Row],[goal]]</f>
        <v>1.056</v>
      </c>
      <c r="P2500" s="8">
        <f>IFERROR(Table1[[#This Row],[pledged]]/Table1[[#This Row],[backers_count]],0)</f>
        <v>52.8</v>
      </c>
      <c r="Q2500" t="str">
        <f>LEFT(Table1[[#This Row],[Category and Sub-Category]],FIND("/",Table1[[#This Row],[Category and Sub-Category]])-1)</f>
        <v>music</v>
      </c>
      <c r="R2500" t="str">
        <f>RIGHT(Table1[[#This Row],[Category and Sub-Category]],LEN(Table1[[#This Row],[Category and Sub-Category]])-FIND("/",Table1[[#This Row],[Category and Sub-Category]]))</f>
        <v>indie rock</v>
      </c>
      <c r="S2500" s="13">
        <f>(((Table1[[#This Row],[launched_at]]/60)/60)/24)+DATE(1970,1,1)</f>
        <v>42017.967442129629</v>
      </c>
      <c r="T2500" s="13">
        <f>(((Table1[[#This Row],[deadline]]/60)/60)/24)+DATE(1970,1,1)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Table1[[#This Row],[pledged]]/Table1[[#This Row],[goal]]</f>
        <v>2.0262500000000001</v>
      </c>
      <c r="P2501" s="8">
        <f>IFERROR(Table1[[#This Row],[pledged]]/Table1[[#This Row],[backers_count]],0)</f>
        <v>47.676470588235297</v>
      </c>
      <c r="Q2501" t="str">
        <f>LEFT(Table1[[#This Row],[Category and Sub-Category]],FIND("/",Table1[[#This Row],[Category and Sub-Category]])-1)</f>
        <v>music</v>
      </c>
      <c r="R2501" t="str">
        <f>RIGHT(Table1[[#This Row],[Category and Sub-Category]],LEN(Table1[[#This Row],[Category and Sub-Category]])-FIND("/",Table1[[#This Row],[Category and Sub-Category]]))</f>
        <v>indie rock</v>
      </c>
      <c r="S2501" s="13">
        <f>(((Table1[[#This Row],[launched_at]]/60)/60)/24)+DATE(1970,1,1)</f>
        <v>41226.648576388885</v>
      </c>
      <c r="T2501" s="13">
        <f>(((Table1[[#This Row],[deadline]]/60)/60)/24)+DATE(1970,1,1)</f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Table1[[#This Row],[pledged]]/Table1[[#This Row],[goal]]</f>
        <v>1.1333333333333333</v>
      </c>
      <c r="P2502" s="8">
        <f>IFERROR(Table1[[#This Row],[pledged]]/Table1[[#This Row],[backers_count]],0)</f>
        <v>23.448275862068964</v>
      </c>
      <c r="Q2502" t="str">
        <f>LEFT(Table1[[#This Row],[Category and Sub-Category]],FIND("/",Table1[[#This Row],[Category and Sub-Category]])-1)</f>
        <v>music</v>
      </c>
      <c r="R2502" t="str">
        <f>RIGHT(Table1[[#This Row],[Category and Sub-Category]],LEN(Table1[[#This Row],[Category and Sub-Category]])-FIND("/",Table1[[#This Row],[Category and Sub-Category]]))</f>
        <v>indie rock</v>
      </c>
      <c r="S2502" s="13">
        <f>(((Table1[[#This Row],[launched_at]]/60)/60)/24)+DATE(1970,1,1)</f>
        <v>41053.772858796299</v>
      </c>
      <c r="T2502" s="13">
        <f>(((Table1[[#This Row],[deadline]]/60)/60)/24)+DATE(1970,1,1)</f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Table1[[#This Row],[pledged]]/Table1[[#This Row],[goal]]</f>
        <v>2.5545454545454545E-2</v>
      </c>
      <c r="P2503" s="8">
        <f>IFERROR(Table1[[#This Row],[pledged]]/Table1[[#This Row],[backers_count]],0)</f>
        <v>40.142857142857146</v>
      </c>
      <c r="Q2503" t="str">
        <f>LEFT(Table1[[#This Row],[Category and Sub-Category]],FIND("/",Table1[[#This Row],[Category and Sub-Category]])-1)</f>
        <v>food</v>
      </c>
      <c r="R2503" t="str">
        <f>RIGHT(Table1[[#This Row],[Category and Sub-Category]],LEN(Table1[[#This Row],[Category and Sub-Category]])-FIND("/",Table1[[#This Row],[Category and Sub-Category]]))</f>
        <v>restaurants</v>
      </c>
      <c r="S2503" s="13">
        <f>(((Table1[[#This Row],[launched_at]]/60)/60)/24)+DATE(1970,1,1)</f>
        <v>42244.776666666665</v>
      </c>
      <c r="T2503" s="13">
        <f>(((Table1[[#This Row],[deadline]]/60)/60)/24)+DATE(1970,1,1)</f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Table1[[#This Row],[pledged]]/Table1[[#This Row],[goal]]</f>
        <v>7.8181818181818181E-4</v>
      </c>
      <c r="P2504" s="8">
        <f>IFERROR(Table1[[#This Row],[pledged]]/Table1[[#This Row],[backers_count]],0)</f>
        <v>17.2</v>
      </c>
      <c r="Q2504" t="str">
        <f>LEFT(Table1[[#This Row],[Category and Sub-Category]],FIND("/",Table1[[#This Row],[Category and Sub-Category]])-1)</f>
        <v>food</v>
      </c>
      <c r="R2504" t="str">
        <f>RIGHT(Table1[[#This Row],[Category and Sub-Category]],LEN(Table1[[#This Row],[Category and Sub-Category]])-FIND("/",Table1[[#This Row],[Category and Sub-Category]]))</f>
        <v>restaurants</v>
      </c>
      <c r="S2504" s="13">
        <f>(((Table1[[#This Row],[launched_at]]/60)/60)/24)+DATE(1970,1,1)</f>
        <v>41858.825439814813</v>
      </c>
      <c r="T2504" s="13">
        <f>(((Table1[[#This Row],[deadline]]/60)/60)/24)+DATE(1970,1,1)</f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Table1[[#This Row],[pledged]]/Table1[[#This Row],[goal]]</f>
        <v>0</v>
      </c>
      <c r="P2505" s="8">
        <f>IFERROR(Table1[[#This Row],[pledged]]/Table1[[#This Row],[backers_count]],0)</f>
        <v>0</v>
      </c>
      <c r="Q2505" t="str">
        <f>LEFT(Table1[[#This Row],[Category and Sub-Category]],FIND("/",Table1[[#This Row],[Category and Sub-Category]])-1)</f>
        <v>food</v>
      </c>
      <c r="R2505" t="str">
        <f>RIGHT(Table1[[#This Row],[Category and Sub-Category]],LEN(Table1[[#This Row],[Category and Sub-Category]])-FIND("/",Table1[[#This Row],[Category and Sub-Category]]))</f>
        <v>restaurants</v>
      </c>
      <c r="S2505" s="13">
        <f>(((Table1[[#This Row],[launched_at]]/60)/60)/24)+DATE(1970,1,1)</f>
        <v>42498.899398148147</v>
      </c>
      <c r="T2505" s="13">
        <f>(((Table1[[#This Row],[deadline]]/60)/60)/24)+DATE(1970,1,1)</f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Table1[[#This Row],[pledged]]/Table1[[#This Row],[goal]]</f>
        <v>0</v>
      </c>
      <c r="P2506" s="8">
        <f>IFERROR(Table1[[#This Row],[pledged]]/Table1[[#This Row],[backers_count]],0)</f>
        <v>0</v>
      </c>
      <c r="Q2506" t="str">
        <f>LEFT(Table1[[#This Row],[Category and Sub-Category]],FIND("/",Table1[[#This Row],[Category and Sub-Category]])-1)</f>
        <v>food</v>
      </c>
      <c r="R2506" t="str">
        <f>RIGHT(Table1[[#This Row],[Category and Sub-Category]],LEN(Table1[[#This Row],[Category and Sub-Category]])-FIND("/",Table1[[#This Row],[Category and Sub-Category]]))</f>
        <v>restaurants</v>
      </c>
      <c r="S2506" s="13">
        <f>(((Table1[[#This Row],[launched_at]]/60)/60)/24)+DATE(1970,1,1)</f>
        <v>41928.015439814815</v>
      </c>
      <c r="T2506" s="13">
        <f>(((Table1[[#This Row],[deadline]]/60)/60)/24)+DATE(1970,1,1)</f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Table1[[#This Row],[pledged]]/Table1[[#This Row],[goal]]</f>
        <v>0</v>
      </c>
      <c r="P2507" s="8">
        <f>IFERROR(Table1[[#This Row],[pledged]]/Table1[[#This Row],[backers_count]],0)</f>
        <v>0</v>
      </c>
      <c r="Q2507" t="str">
        <f>LEFT(Table1[[#This Row],[Category and Sub-Category]],FIND("/",Table1[[#This Row],[Category and Sub-Category]])-1)</f>
        <v>food</v>
      </c>
      <c r="R2507" t="str">
        <f>RIGHT(Table1[[#This Row],[Category and Sub-Category]],LEN(Table1[[#This Row],[Category and Sub-Category]])-FIND("/",Table1[[#This Row],[Category and Sub-Category]]))</f>
        <v>restaurants</v>
      </c>
      <c r="S2507" s="13">
        <f>(((Table1[[#This Row],[launched_at]]/60)/60)/24)+DATE(1970,1,1)</f>
        <v>42047.05574074074</v>
      </c>
      <c r="T2507" s="13">
        <f>(((Table1[[#This Row],[deadline]]/60)/60)/24)+DATE(1970,1,1)</f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Table1[[#This Row],[pledged]]/Table1[[#This Row],[goal]]</f>
        <v>6.0000000000000001E-3</v>
      </c>
      <c r="P2508" s="8">
        <f>IFERROR(Table1[[#This Row],[pledged]]/Table1[[#This Row],[backers_count]],0)</f>
        <v>15</v>
      </c>
      <c r="Q2508" t="str">
        <f>LEFT(Table1[[#This Row],[Category and Sub-Category]],FIND("/",Table1[[#This Row],[Category and Sub-Category]])-1)</f>
        <v>food</v>
      </c>
      <c r="R2508" t="str">
        <f>RIGHT(Table1[[#This Row],[Category and Sub-Category]],LEN(Table1[[#This Row],[Category and Sub-Category]])-FIND("/",Table1[[#This Row],[Category and Sub-Category]]))</f>
        <v>restaurants</v>
      </c>
      <c r="S2508" s="13">
        <f>(((Table1[[#This Row],[launched_at]]/60)/60)/24)+DATE(1970,1,1)</f>
        <v>42258.297094907408</v>
      </c>
      <c r="T2508" s="13">
        <f>(((Table1[[#This Row],[deadline]]/60)/60)/24)+DATE(1970,1,1)</f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Table1[[#This Row],[pledged]]/Table1[[#This Row],[goal]]</f>
        <v>0</v>
      </c>
      <c r="P2509" s="8">
        <f>IFERROR(Table1[[#This Row],[pledged]]/Table1[[#This Row],[backers_count]],0)</f>
        <v>0</v>
      </c>
      <c r="Q2509" t="str">
        <f>LEFT(Table1[[#This Row],[Category and Sub-Category]],FIND("/",Table1[[#This Row],[Category and Sub-Category]])-1)</f>
        <v>food</v>
      </c>
      <c r="R2509" t="str">
        <f>RIGHT(Table1[[#This Row],[Category and Sub-Category]],LEN(Table1[[#This Row],[Category and Sub-Category]])-FIND("/",Table1[[#This Row],[Category and Sub-Category]]))</f>
        <v>restaurants</v>
      </c>
      <c r="S2509" s="13">
        <f>(((Table1[[#This Row],[launched_at]]/60)/60)/24)+DATE(1970,1,1)</f>
        <v>42105.072962962964</v>
      </c>
      <c r="T2509" s="13">
        <f>(((Table1[[#This Row],[deadline]]/60)/60)/24)+DATE(1970,1,1)</f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Table1[[#This Row],[pledged]]/Table1[[#This Row],[goal]]</f>
        <v>0</v>
      </c>
      <c r="P2510" s="8">
        <f>IFERROR(Table1[[#This Row],[pledged]]/Table1[[#This Row],[backers_count]],0)</f>
        <v>0</v>
      </c>
      <c r="Q2510" t="str">
        <f>LEFT(Table1[[#This Row],[Category and Sub-Category]],FIND("/",Table1[[#This Row],[Category and Sub-Category]])-1)</f>
        <v>food</v>
      </c>
      <c r="R2510" t="str">
        <f>RIGHT(Table1[[#This Row],[Category and Sub-Category]],LEN(Table1[[#This Row],[Category and Sub-Category]])-FIND("/",Table1[[#This Row],[Category and Sub-Category]]))</f>
        <v>restaurants</v>
      </c>
      <c r="S2510" s="13">
        <f>(((Table1[[#This Row],[launched_at]]/60)/60)/24)+DATE(1970,1,1)</f>
        <v>41835.951782407406</v>
      </c>
      <c r="T2510" s="13">
        <f>(((Table1[[#This Row],[deadline]]/60)/60)/24)+DATE(1970,1,1)</f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Table1[[#This Row],[pledged]]/Table1[[#This Row],[goal]]</f>
        <v>1.0526315789473684E-2</v>
      </c>
      <c r="P2511" s="8">
        <f>IFERROR(Table1[[#This Row],[pledged]]/Table1[[#This Row],[backers_count]],0)</f>
        <v>35.714285714285715</v>
      </c>
      <c r="Q2511" t="str">
        <f>LEFT(Table1[[#This Row],[Category and Sub-Category]],FIND("/",Table1[[#This Row],[Category and Sub-Category]])-1)</f>
        <v>food</v>
      </c>
      <c r="R2511" t="str">
        <f>RIGHT(Table1[[#This Row],[Category and Sub-Category]],LEN(Table1[[#This Row],[Category and Sub-Category]])-FIND("/",Table1[[#This Row],[Category and Sub-Category]]))</f>
        <v>restaurants</v>
      </c>
      <c r="S2511" s="13">
        <f>(((Table1[[#This Row],[launched_at]]/60)/60)/24)+DATE(1970,1,1)</f>
        <v>42058.809594907405</v>
      </c>
      <c r="T2511" s="13">
        <f>(((Table1[[#This Row],[deadline]]/60)/60)/24)+DATE(1970,1,1)</f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Table1[[#This Row],[pledged]]/Table1[[#This Row],[goal]]</f>
        <v>1.5E-3</v>
      </c>
      <c r="P2512" s="8">
        <f>IFERROR(Table1[[#This Row],[pledged]]/Table1[[#This Row],[backers_count]],0)</f>
        <v>37.5</v>
      </c>
      <c r="Q2512" t="str">
        <f>LEFT(Table1[[#This Row],[Category and Sub-Category]],FIND("/",Table1[[#This Row],[Category and Sub-Category]])-1)</f>
        <v>food</v>
      </c>
      <c r="R2512" t="str">
        <f>RIGHT(Table1[[#This Row],[Category and Sub-Category]],LEN(Table1[[#This Row],[Category and Sub-Category]])-FIND("/",Table1[[#This Row],[Category and Sub-Category]]))</f>
        <v>restaurants</v>
      </c>
      <c r="S2512" s="13">
        <f>(((Table1[[#This Row],[launched_at]]/60)/60)/24)+DATE(1970,1,1)</f>
        <v>42078.997361111105</v>
      </c>
      <c r="T2512" s="13">
        <f>(((Table1[[#This Row],[deadline]]/60)/60)/24)+DATE(1970,1,1)</f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Table1[[#This Row],[pledged]]/Table1[[#This Row],[goal]]</f>
        <v>0</v>
      </c>
      <c r="P2513" s="8">
        <f>IFERROR(Table1[[#This Row],[pledged]]/Table1[[#This Row],[backers_count]],0)</f>
        <v>0</v>
      </c>
      <c r="Q2513" t="str">
        <f>LEFT(Table1[[#This Row],[Category and Sub-Category]],FIND("/",Table1[[#This Row],[Category and Sub-Category]])-1)</f>
        <v>food</v>
      </c>
      <c r="R2513" t="str">
        <f>RIGHT(Table1[[#This Row],[Category and Sub-Category]],LEN(Table1[[#This Row],[Category and Sub-Category]])-FIND("/",Table1[[#This Row],[Category and Sub-Category]]))</f>
        <v>restaurants</v>
      </c>
      <c r="S2513" s="13">
        <f>(((Table1[[#This Row],[launched_at]]/60)/60)/24)+DATE(1970,1,1)</f>
        <v>42371.446909722217</v>
      </c>
      <c r="T2513" s="13">
        <f>(((Table1[[#This Row],[deadline]]/60)/60)/24)+DATE(1970,1,1)</f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Table1[[#This Row],[pledged]]/Table1[[#This Row],[goal]]</f>
        <v>0</v>
      </c>
      <c r="P2514" s="8">
        <f>IFERROR(Table1[[#This Row],[pledged]]/Table1[[#This Row],[backers_count]],0)</f>
        <v>0</v>
      </c>
      <c r="Q2514" t="str">
        <f>LEFT(Table1[[#This Row],[Category and Sub-Category]],FIND("/",Table1[[#This Row],[Category and Sub-Category]])-1)</f>
        <v>food</v>
      </c>
      <c r="R2514" t="str">
        <f>RIGHT(Table1[[#This Row],[Category and Sub-Category]],LEN(Table1[[#This Row],[Category and Sub-Category]])-FIND("/",Table1[[#This Row],[Category and Sub-Category]]))</f>
        <v>restaurants</v>
      </c>
      <c r="S2514" s="13">
        <f>(((Table1[[#This Row],[launched_at]]/60)/60)/24)+DATE(1970,1,1)</f>
        <v>41971.876863425925</v>
      </c>
      <c r="T2514" s="13">
        <f>(((Table1[[#This Row],[deadline]]/60)/60)/24)+DATE(1970,1,1)</f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Table1[[#This Row],[pledged]]/Table1[[#This Row],[goal]]</f>
        <v>0</v>
      </c>
      <c r="P2515" s="8">
        <f>IFERROR(Table1[[#This Row],[pledged]]/Table1[[#This Row],[backers_count]],0)</f>
        <v>0</v>
      </c>
      <c r="Q2515" t="str">
        <f>LEFT(Table1[[#This Row],[Category and Sub-Category]],FIND("/",Table1[[#This Row],[Category and Sub-Category]])-1)</f>
        <v>food</v>
      </c>
      <c r="R2515" t="str">
        <f>RIGHT(Table1[[#This Row],[Category and Sub-Category]],LEN(Table1[[#This Row],[Category and Sub-Category]])-FIND("/",Table1[[#This Row],[Category and Sub-Category]]))</f>
        <v>restaurants</v>
      </c>
      <c r="S2515" s="13">
        <f>(((Table1[[#This Row],[launched_at]]/60)/60)/24)+DATE(1970,1,1)</f>
        <v>42732.00681712963</v>
      </c>
      <c r="T2515" s="13">
        <f>(((Table1[[#This Row],[deadline]]/60)/60)/24)+DATE(1970,1,1)</f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Table1[[#This Row],[pledged]]/Table1[[#This Row],[goal]]</f>
        <v>1.7500000000000002E-2</v>
      </c>
      <c r="P2516" s="8">
        <f>IFERROR(Table1[[#This Row],[pledged]]/Table1[[#This Row],[backers_count]],0)</f>
        <v>52.5</v>
      </c>
      <c r="Q2516" t="str">
        <f>LEFT(Table1[[#This Row],[Category and Sub-Category]],FIND("/",Table1[[#This Row],[Category and Sub-Category]])-1)</f>
        <v>food</v>
      </c>
      <c r="R2516" t="str">
        <f>RIGHT(Table1[[#This Row],[Category and Sub-Category]],LEN(Table1[[#This Row],[Category and Sub-Category]])-FIND("/",Table1[[#This Row],[Category and Sub-Category]]))</f>
        <v>restaurants</v>
      </c>
      <c r="S2516" s="13">
        <f>(((Table1[[#This Row],[launched_at]]/60)/60)/24)+DATE(1970,1,1)</f>
        <v>41854.389780092592</v>
      </c>
      <c r="T2516" s="13">
        <f>(((Table1[[#This Row],[deadline]]/60)/60)/24)+DATE(1970,1,1)</f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Table1[[#This Row],[pledged]]/Table1[[#This Row],[goal]]</f>
        <v>0.186</v>
      </c>
      <c r="P2517" s="8">
        <f>IFERROR(Table1[[#This Row],[pledged]]/Table1[[#This Row],[backers_count]],0)</f>
        <v>77.5</v>
      </c>
      <c r="Q2517" t="str">
        <f>LEFT(Table1[[#This Row],[Category and Sub-Category]],FIND("/",Table1[[#This Row],[Category and Sub-Category]])-1)</f>
        <v>food</v>
      </c>
      <c r="R2517" t="str">
        <f>RIGHT(Table1[[#This Row],[Category and Sub-Category]],LEN(Table1[[#This Row],[Category and Sub-Category]])-FIND("/",Table1[[#This Row],[Category and Sub-Category]]))</f>
        <v>restaurants</v>
      </c>
      <c r="S2517" s="13">
        <f>(((Table1[[#This Row],[launched_at]]/60)/60)/24)+DATE(1970,1,1)</f>
        <v>42027.839733796296</v>
      </c>
      <c r="T2517" s="13">
        <f>(((Table1[[#This Row],[deadline]]/60)/60)/24)+DATE(1970,1,1)</f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Table1[[#This Row],[pledged]]/Table1[[#This Row],[goal]]</f>
        <v>0</v>
      </c>
      <c r="P2518" s="8">
        <f>IFERROR(Table1[[#This Row],[pledged]]/Table1[[#This Row],[backers_count]],0)</f>
        <v>0</v>
      </c>
      <c r="Q2518" t="str">
        <f>LEFT(Table1[[#This Row],[Category and Sub-Category]],FIND("/",Table1[[#This Row],[Category and Sub-Category]])-1)</f>
        <v>food</v>
      </c>
      <c r="R2518" t="str">
        <f>RIGHT(Table1[[#This Row],[Category and Sub-Category]],LEN(Table1[[#This Row],[Category and Sub-Category]])-FIND("/",Table1[[#This Row],[Category and Sub-Category]]))</f>
        <v>restaurants</v>
      </c>
      <c r="S2518" s="13">
        <f>(((Table1[[#This Row],[launched_at]]/60)/60)/24)+DATE(1970,1,1)</f>
        <v>41942.653379629628</v>
      </c>
      <c r="T2518" s="13">
        <f>(((Table1[[#This Row],[deadline]]/60)/60)/24)+DATE(1970,1,1)</f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Table1[[#This Row],[pledged]]/Table1[[#This Row],[goal]]</f>
        <v>9.8166666666666666E-2</v>
      </c>
      <c r="P2519" s="8">
        <f>IFERROR(Table1[[#This Row],[pledged]]/Table1[[#This Row],[backers_count]],0)</f>
        <v>53.545454545454547</v>
      </c>
      <c r="Q2519" t="str">
        <f>LEFT(Table1[[#This Row],[Category and Sub-Category]],FIND("/",Table1[[#This Row],[Category and Sub-Category]])-1)</f>
        <v>food</v>
      </c>
      <c r="R2519" t="str">
        <f>RIGHT(Table1[[#This Row],[Category and Sub-Category]],LEN(Table1[[#This Row],[Category and Sub-Category]])-FIND("/",Table1[[#This Row],[Category and Sub-Category]]))</f>
        <v>restaurants</v>
      </c>
      <c r="S2519" s="13">
        <f>(((Table1[[#This Row],[launched_at]]/60)/60)/24)+DATE(1970,1,1)</f>
        <v>42052.802430555559</v>
      </c>
      <c r="T2519" s="13">
        <f>(((Table1[[#This Row],[deadline]]/60)/60)/24)+DATE(1970,1,1)</f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Table1[[#This Row],[pledged]]/Table1[[#This Row],[goal]]</f>
        <v>0</v>
      </c>
      <c r="P2520" s="8">
        <f>IFERROR(Table1[[#This Row],[pledged]]/Table1[[#This Row],[backers_count]],0)</f>
        <v>0</v>
      </c>
      <c r="Q2520" t="str">
        <f>LEFT(Table1[[#This Row],[Category and Sub-Category]],FIND("/",Table1[[#This Row],[Category and Sub-Category]])-1)</f>
        <v>food</v>
      </c>
      <c r="R2520" t="str">
        <f>RIGHT(Table1[[#This Row],[Category and Sub-Category]],LEN(Table1[[#This Row],[Category and Sub-Category]])-FIND("/",Table1[[#This Row],[Category and Sub-Category]]))</f>
        <v>restaurants</v>
      </c>
      <c r="S2520" s="13">
        <f>(((Table1[[#This Row],[launched_at]]/60)/60)/24)+DATE(1970,1,1)</f>
        <v>41926.680879629632</v>
      </c>
      <c r="T2520" s="13">
        <f>(((Table1[[#This Row],[deadline]]/60)/60)/24)+DATE(1970,1,1)</f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Table1[[#This Row],[pledged]]/Table1[[#This Row],[goal]]</f>
        <v>4.3333333333333331E-4</v>
      </c>
      <c r="P2521" s="8">
        <f>IFERROR(Table1[[#This Row],[pledged]]/Table1[[#This Row],[backers_count]],0)</f>
        <v>16.25</v>
      </c>
      <c r="Q2521" t="str">
        <f>LEFT(Table1[[#This Row],[Category and Sub-Category]],FIND("/",Table1[[#This Row],[Category and Sub-Category]])-1)</f>
        <v>food</v>
      </c>
      <c r="R2521" t="str">
        <f>RIGHT(Table1[[#This Row],[Category and Sub-Category]],LEN(Table1[[#This Row],[Category and Sub-Category]])-FIND("/",Table1[[#This Row],[Category and Sub-Category]]))</f>
        <v>restaurants</v>
      </c>
      <c r="S2521" s="13">
        <f>(((Table1[[#This Row],[launched_at]]/60)/60)/24)+DATE(1970,1,1)</f>
        <v>41809.155138888891</v>
      </c>
      <c r="T2521" s="13">
        <f>(((Table1[[#This Row],[deadline]]/60)/60)/24)+DATE(1970,1,1)</f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Table1[[#This Row],[pledged]]/Table1[[#This Row],[goal]]</f>
        <v>0</v>
      </c>
      <c r="P2522" s="8">
        <f>IFERROR(Table1[[#This Row],[pledged]]/Table1[[#This Row],[backers_count]],0)</f>
        <v>0</v>
      </c>
      <c r="Q2522" t="str">
        <f>LEFT(Table1[[#This Row],[Category and Sub-Category]],FIND("/",Table1[[#This Row],[Category and Sub-Category]])-1)</f>
        <v>food</v>
      </c>
      <c r="R2522" t="str">
        <f>RIGHT(Table1[[#This Row],[Category and Sub-Category]],LEN(Table1[[#This Row],[Category and Sub-Category]])-FIND("/",Table1[[#This Row],[Category and Sub-Category]]))</f>
        <v>restaurants</v>
      </c>
      <c r="S2522" s="13">
        <f>(((Table1[[#This Row],[launched_at]]/60)/60)/24)+DATE(1970,1,1)</f>
        <v>42612.600520833337</v>
      </c>
      <c r="T2522" s="13">
        <f>(((Table1[[#This Row],[deadline]]/60)/60)/24)+DATE(1970,1,1)</f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Table1[[#This Row],[pledged]]/Table1[[#This Row],[goal]]</f>
        <v>1.0948792000000001</v>
      </c>
      <c r="P2523" s="8">
        <f>IFERROR(Table1[[#This Row],[pledged]]/Table1[[#This Row],[backers_count]],0)</f>
        <v>103.68174242424243</v>
      </c>
      <c r="Q2523" t="str">
        <f>LEFT(Table1[[#This Row],[Category and Sub-Category]],FIND("/",Table1[[#This Row],[Category and Sub-Category]])-1)</f>
        <v>music</v>
      </c>
      <c r="R2523" t="str">
        <f>RIGHT(Table1[[#This Row],[Category and Sub-Category]],LEN(Table1[[#This Row],[Category and Sub-Category]])-FIND("/",Table1[[#This Row],[Category and Sub-Category]]))</f>
        <v>classical music</v>
      </c>
      <c r="S2523" s="13">
        <f>(((Table1[[#This Row],[launched_at]]/60)/60)/24)+DATE(1970,1,1)</f>
        <v>42269.967835648145</v>
      </c>
      <c r="T2523" s="13">
        <f>(((Table1[[#This Row],[deadline]]/60)/60)/24)+DATE(1970,1,1)</f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Table1[[#This Row],[pledged]]/Table1[[#This Row],[goal]]</f>
        <v>1</v>
      </c>
      <c r="P2524" s="8">
        <f>IFERROR(Table1[[#This Row],[pledged]]/Table1[[#This Row],[backers_count]],0)</f>
        <v>185.18518518518519</v>
      </c>
      <c r="Q2524" t="str">
        <f>LEFT(Table1[[#This Row],[Category and Sub-Category]],FIND("/",Table1[[#This Row],[Category and Sub-Category]])-1)</f>
        <v>music</v>
      </c>
      <c r="R2524" t="str">
        <f>RIGHT(Table1[[#This Row],[Category and Sub-Category]],LEN(Table1[[#This Row],[Category and Sub-Category]])-FIND("/",Table1[[#This Row],[Category and Sub-Category]]))</f>
        <v>classical music</v>
      </c>
      <c r="S2524" s="13">
        <f>(((Table1[[#This Row],[launched_at]]/60)/60)/24)+DATE(1970,1,1)</f>
        <v>42460.573611111111</v>
      </c>
      <c r="T2524" s="13">
        <f>(((Table1[[#This Row],[deadline]]/60)/60)/24)+DATE(1970,1,1)</f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Table1[[#This Row],[pledged]]/Table1[[#This Row],[goal]]</f>
        <v>1.5644444444444445</v>
      </c>
      <c r="P2525" s="8">
        <f>IFERROR(Table1[[#This Row],[pledged]]/Table1[[#This Row],[backers_count]],0)</f>
        <v>54.153846153846153</v>
      </c>
      <c r="Q2525" t="str">
        <f>LEFT(Table1[[#This Row],[Category and Sub-Category]],FIND("/",Table1[[#This Row],[Category and Sub-Category]])-1)</f>
        <v>music</v>
      </c>
      <c r="R2525" t="str">
        <f>RIGHT(Table1[[#This Row],[Category and Sub-Category]],LEN(Table1[[#This Row],[Category and Sub-Category]])-FIND("/",Table1[[#This Row],[Category and Sub-Category]]))</f>
        <v>classical music</v>
      </c>
      <c r="S2525" s="13">
        <f>(((Table1[[#This Row],[launched_at]]/60)/60)/24)+DATE(1970,1,1)</f>
        <v>41930.975601851853</v>
      </c>
      <c r="T2525" s="13">
        <f>(((Table1[[#This Row],[deadline]]/60)/60)/24)+DATE(1970,1,1)</f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Table1[[#This Row],[pledged]]/Table1[[#This Row],[goal]]</f>
        <v>1.016</v>
      </c>
      <c r="P2526" s="8">
        <f>IFERROR(Table1[[#This Row],[pledged]]/Table1[[#This Row],[backers_count]],0)</f>
        <v>177.2093023255814</v>
      </c>
      <c r="Q2526" t="str">
        <f>LEFT(Table1[[#This Row],[Category and Sub-Category]],FIND("/",Table1[[#This Row],[Category and Sub-Category]])-1)</f>
        <v>music</v>
      </c>
      <c r="R2526" t="str">
        <f>RIGHT(Table1[[#This Row],[Category and Sub-Category]],LEN(Table1[[#This Row],[Category and Sub-Category]])-FIND("/",Table1[[#This Row],[Category and Sub-Category]]))</f>
        <v>classical music</v>
      </c>
      <c r="S2526" s="13">
        <f>(((Table1[[#This Row],[launched_at]]/60)/60)/24)+DATE(1970,1,1)</f>
        <v>41961.807372685187</v>
      </c>
      <c r="T2526" s="13">
        <f>(((Table1[[#This Row],[deadline]]/60)/60)/24)+DATE(1970,1,1)</f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Table1[[#This Row],[pledged]]/Table1[[#This Row],[goal]]</f>
        <v>1.00325</v>
      </c>
      <c r="P2527" s="8">
        <f>IFERROR(Table1[[#This Row],[pledged]]/Table1[[#This Row],[backers_count]],0)</f>
        <v>100.325</v>
      </c>
      <c r="Q2527" t="str">
        <f>LEFT(Table1[[#This Row],[Category and Sub-Category]],FIND("/",Table1[[#This Row],[Category and Sub-Category]])-1)</f>
        <v>music</v>
      </c>
      <c r="R2527" t="str">
        <f>RIGHT(Table1[[#This Row],[Category and Sub-Category]],LEN(Table1[[#This Row],[Category and Sub-Category]])-FIND("/",Table1[[#This Row],[Category and Sub-Category]]))</f>
        <v>classical music</v>
      </c>
      <c r="S2527" s="13">
        <f>(((Table1[[#This Row],[launched_at]]/60)/60)/24)+DATE(1970,1,1)</f>
        <v>41058.844571759262</v>
      </c>
      <c r="T2527" s="13">
        <f>(((Table1[[#This Row],[deadline]]/60)/60)/24)+DATE(1970,1,1)</f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Table1[[#This Row],[pledged]]/Table1[[#This Row],[goal]]</f>
        <v>1.1294999999999999</v>
      </c>
      <c r="P2528" s="8">
        <f>IFERROR(Table1[[#This Row],[pledged]]/Table1[[#This Row],[backers_count]],0)</f>
        <v>136.90909090909091</v>
      </c>
      <c r="Q2528" t="str">
        <f>LEFT(Table1[[#This Row],[Category and Sub-Category]],FIND("/",Table1[[#This Row],[Category and Sub-Category]])-1)</f>
        <v>music</v>
      </c>
      <c r="R2528" t="str">
        <f>RIGHT(Table1[[#This Row],[Category and Sub-Category]],LEN(Table1[[#This Row],[Category and Sub-Category]])-FIND("/",Table1[[#This Row],[Category and Sub-Category]]))</f>
        <v>classical music</v>
      </c>
      <c r="S2528" s="13">
        <f>(((Table1[[#This Row],[launched_at]]/60)/60)/24)+DATE(1970,1,1)</f>
        <v>41953.091134259259</v>
      </c>
      <c r="T2528" s="13">
        <f>(((Table1[[#This Row],[deadline]]/60)/60)/24)+DATE(1970,1,1)</f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Table1[[#This Row],[pledged]]/Table1[[#This Row],[goal]]</f>
        <v>1.02125</v>
      </c>
      <c r="P2529" s="8">
        <f>IFERROR(Table1[[#This Row],[pledged]]/Table1[[#This Row],[backers_count]],0)</f>
        <v>57.535211267605632</v>
      </c>
      <c r="Q2529" t="str">
        <f>LEFT(Table1[[#This Row],[Category and Sub-Category]],FIND("/",Table1[[#This Row],[Category and Sub-Category]])-1)</f>
        <v>music</v>
      </c>
      <c r="R2529" t="str">
        <f>RIGHT(Table1[[#This Row],[Category and Sub-Category]],LEN(Table1[[#This Row],[Category and Sub-Category]])-FIND("/",Table1[[#This Row],[Category and Sub-Category]]))</f>
        <v>classical music</v>
      </c>
      <c r="S2529" s="13">
        <f>(((Table1[[#This Row],[launched_at]]/60)/60)/24)+DATE(1970,1,1)</f>
        <v>41546.75105324074</v>
      </c>
      <c r="T2529" s="13">
        <f>(((Table1[[#This Row],[deadline]]/60)/60)/24)+DATE(1970,1,1)</f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Table1[[#This Row],[pledged]]/Table1[[#This Row],[goal]]</f>
        <v>1.0724974999999999</v>
      </c>
      <c r="P2530" s="8">
        <f>IFERROR(Table1[[#This Row],[pledged]]/Table1[[#This Row],[backers_count]],0)</f>
        <v>52.962839506172834</v>
      </c>
      <c r="Q2530" t="str">
        <f>LEFT(Table1[[#This Row],[Category and Sub-Category]],FIND("/",Table1[[#This Row],[Category and Sub-Category]])-1)</f>
        <v>music</v>
      </c>
      <c r="R2530" t="str">
        <f>RIGHT(Table1[[#This Row],[Category and Sub-Category]],LEN(Table1[[#This Row],[Category and Sub-Category]])-FIND("/",Table1[[#This Row],[Category and Sub-Category]]))</f>
        <v>classical music</v>
      </c>
      <c r="S2530" s="13">
        <f>(((Table1[[#This Row],[launched_at]]/60)/60)/24)+DATE(1970,1,1)</f>
        <v>42217.834525462968</v>
      </c>
      <c r="T2530" s="13">
        <f>(((Table1[[#This Row],[deadline]]/60)/60)/24)+DATE(1970,1,1)</f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Table1[[#This Row],[pledged]]/Table1[[#This Row],[goal]]</f>
        <v>1.0428333333333333</v>
      </c>
      <c r="P2531" s="8">
        <f>IFERROR(Table1[[#This Row],[pledged]]/Table1[[#This Row],[backers_count]],0)</f>
        <v>82.328947368421055</v>
      </c>
      <c r="Q2531" t="str">
        <f>LEFT(Table1[[#This Row],[Category and Sub-Category]],FIND("/",Table1[[#This Row],[Category and Sub-Category]])-1)</f>
        <v>music</v>
      </c>
      <c r="R2531" t="str">
        <f>RIGHT(Table1[[#This Row],[Category and Sub-Category]],LEN(Table1[[#This Row],[Category and Sub-Category]])-FIND("/",Table1[[#This Row],[Category and Sub-Category]]))</f>
        <v>classical music</v>
      </c>
      <c r="S2531" s="13">
        <f>(((Table1[[#This Row],[launched_at]]/60)/60)/24)+DATE(1970,1,1)</f>
        <v>40948.080729166664</v>
      </c>
      <c r="T2531" s="13">
        <f>(((Table1[[#This Row],[deadline]]/60)/60)/24)+DATE(1970,1,1)</f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Table1[[#This Row],[pledged]]/Table1[[#This Row],[goal]]</f>
        <v>1</v>
      </c>
      <c r="P2532" s="8">
        <f>IFERROR(Table1[[#This Row],[pledged]]/Table1[[#This Row],[backers_count]],0)</f>
        <v>135.41666666666666</v>
      </c>
      <c r="Q2532" t="str">
        <f>LEFT(Table1[[#This Row],[Category and Sub-Category]],FIND("/",Table1[[#This Row],[Category and Sub-Category]])-1)</f>
        <v>music</v>
      </c>
      <c r="R2532" t="str">
        <f>RIGHT(Table1[[#This Row],[Category and Sub-Category]],LEN(Table1[[#This Row],[Category and Sub-Category]])-FIND("/",Table1[[#This Row],[Category and Sub-Category]]))</f>
        <v>classical music</v>
      </c>
      <c r="S2532" s="13">
        <f>(((Table1[[#This Row],[launched_at]]/60)/60)/24)+DATE(1970,1,1)</f>
        <v>42081.864641203705</v>
      </c>
      <c r="T2532" s="13">
        <f>(((Table1[[#This Row],[deadline]]/60)/60)/24)+DATE(1970,1,1)</f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Table1[[#This Row],[pledged]]/Table1[[#This Row],[goal]]</f>
        <v>1.004</v>
      </c>
      <c r="P2533" s="8">
        <f>IFERROR(Table1[[#This Row],[pledged]]/Table1[[#This Row],[backers_count]],0)</f>
        <v>74.06557377049181</v>
      </c>
      <c r="Q2533" t="str">
        <f>LEFT(Table1[[#This Row],[Category and Sub-Category]],FIND("/",Table1[[#This Row],[Category and Sub-Category]])-1)</f>
        <v>music</v>
      </c>
      <c r="R2533" t="str">
        <f>RIGHT(Table1[[#This Row],[Category and Sub-Category]],LEN(Table1[[#This Row],[Category and Sub-Category]])-FIND("/",Table1[[#This Row],[Category and Sub-Category]]))</f>
        <v>classical music</v>
      </c>
      <c r="S2533" s="13">
        <f>(((Table1[[#This Row],[launched_at]]/60)/60)/24)+DATE(1970,1,1)</f>
        <v>42208.680023148147</v>
      </c>
      <c r="T2533" s="13">
        <f>(((Table1[[#This Row],[deadline]]/60)/60)/24)+DATE(1970,1,1)</f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Table1[[#This Row],[pledged]]/Table1[[#This Row],[goal]]</f>
        <v>1.26125</v>
      </c>
      <c r="P2534" s="8">
        <f>IFERROR(Table1[[#This Row],[pledged]]/Table1[[#This Row],[backers_count]],0)</f>
        <v>84.083333333333329</v>
      </c>
      <c r="Q2534" t="str">
        <f>LEFT(Table1[[#This Row],[Category and Sub-Category]],FIND("/",Table1[[#This Row],[Category and Sub-Category]])-1)</f>
        <v>music</v>
      </c>
      <c r="R2534" t="str">
        <f>RIGHT(Table1[[#This Row],[Category and Sub-Category]],LEN(Table1[[#This Row],[Category and Sub-Category]])-FIND("/",Table1[[#This Row],[Category and Sub-Category]]))</f>
        <v>classical music</v>
      </c>
      <c r="S2534" s="13">
        <f>(((Table1[[#This Row],[launched_at]]/60)/60)/24)+DATE(1970,1,1)</f>
        <v>41107.849143518521</v>
      </c>
      <c r="T2534" s="13">
        <f>(((Table1[[#This Row],[deadline]]/60)/60)/24)+DATE(1970,1,1)</f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Table1[[#This Row],[pledged]]/Table1[[#This Row],[goal]]</f>
        <v>1.1066666666666667</v>
      </c>
      <c r="P2535" s="8">
        <f>IFERROR(Table1[[#This Row],[pledged]]/Table1[[#This Row],[backers_count]],0)</f>
        <v>61.029411764705884</v>
      </c>
      <c r="Q2535" t="str">
        <f>LEFT(Table1[[#This Row],[Category and Sub-Category]],FIND("/",Table1[[#This Row],[Category and Sub-Category]])-1)</f>
        <v>music</v>
      </c>
      <c r="R2535" t="str">
        <f>RIGHT(Table1[[#This Row],[Category and Sub-Category]],LEN(Table1[[#This Row],[Category and Sub-Category]])-FIND("/",Table1[[#This Row],[Category and Sub-Category]]))</f>
        <v>classical music</v>
      </c>
      <c r="S2535" s="13">
        <f>(((Table1[[#This Row],[launched_at]]/60)/60)/24)+DATE(1970,1,1)</f>
        <v>41304.751284722224</v>
      </c>
      <c r="T2535" s="13">
        <f>(((Table1[[#This Row],[deadline]]/60)/60)/24)+DATE(1970,1,1)</f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Table1[[#This Row],[pledged]]/Table1[[#This Row],[goal]]</f>
        <v>1.05</v>
      </c>
      <c r="P2536" s="8">
        <f>IFERROR(Table1[[#This Row],[pledged]]/Table1[[#This Row],[backers_count]],0)</f>
        <v>150</v>
      </c>
      <c r="Q2536" t="str">
        <f>LEFT(Table1[[#This Row],[Category and Sub-Category]],FIND("/",Table1[[#This Row],[Category and Sub-Category]])-1)</f>
        <v>music</v>
      </c>
      <c r="R2536" t="str">
        <f>RIGHT(Table1[[#This Row],[Category and Sub-Category]],LEN(Table1[[#This Row],[Category and Sub-Category]])-FIND("/",Table1[[#This Row],[Category and Sub-Category]]))</f>
        <v>classical music</v>
      </c>
      <c r="S2536" s="13">
        <f>(((Table1[[#This Row],[launched_at]]/60)/60)/24)+DATE(1970,1,1)</f>
        <v>40127.700370370374</v>
      </c>
      <c r="T2536" s="13">
        <f>(((Table1[[#This Row],[deadline]]/60)/60)/24)+DATE(1970,1,1)</f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Table1[[#This Row],[pledged]]/Table1[[#This Row],[goal]]</f>
        <v>1.03775</v>
      </c>
      <c r="P2537" s="8">
        <f>IFERROR(Table1[[#This Row],[pledged]]/Table1[[#This Row],[backers_count]],0)</f>
        <v>266.08974358974359</v>
      </c>
      <c r="Q2537" t="str">
        <f>LEFT(Table1[[#This Row],[Category and Sub-Category]],FIND("/",Table1[[#This Row],[Category and Sub-Category]])-1)</f>
        <v>music</v>
      </c>
      <c r="R2537" t="str">
        <f>RIGHT(Table1[[#This Row],[Category and Sub-Category]],LEN(Table1[[#This Row],[Category and Sub-Category]])-FIND("/",Table1[[#This Row],[Category and Sub-Category]]))</f>
        <v>classical music</v>
      </c>
      <c r="S2537" s="13">
        <f>(((Table1[[#This Row],[launched_at]]/60)/60)/24)+DATE(1970,1,1)</f>
        <v>41943.791030092594</v>
      </c>
      <c r="T2537" s="13">
        <f>(((Table1[[#This Row],[deadline]]/60)/60)/24)+DATE(1970,1,1)</f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Table1[[#This Row],[pledged]]/Table1[[#This Row],[goal]]</f>
        <v>1.1599999999999999</v>
      </c>
      <c r="P2538" s="8">
        <f>IFERROR(Table1[[#This Row],[pledged]]/Table1[[#This Row],[backers_count]],0)</f>
        <v>7.25</v>
      </c>
      <c r="Q2538" t="str">
        <f>LEFT(Table1[[#This Row],[Category and Sub-Category]],FIND("/",Table1[[#This Row],[Category and Sub-Category]])-1)</f>
        <v>music</v>
      </c>
      <c r="R2538" t="str">
        <f>RIGHT(Table1[[#This Row],[Category and Sub-Category]],LEN(Table1[[#This Row],[Category and Sub-Category]])-FIND("/",Table1[[#This Row],[Category and Sub-Category]]))</f>
        <v>classical music</v>
      </c>
      <c r="S2538" s="13">
        <f>(((Table1[[#This Row],[launched_at]]/60)/60)/24)+DATE(1970,1,1)</f>
        <v>41464.106087962966</v>
      </c>
      <c r="T2538" s="13">
        <f>(((Table1[[#This Row],[deadline]]/60)/60)/24)+DATE(1970,1,1)</f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Table1[[#This Row],[pledged]]/Table1[[#This Row],[goal]]</f>
        <v>1.1000000000000001</v>
      </c>
      <c r="P2539" s="8">
        <f>IFERROR(Table1[[#This Row],[pledged]]/Table1[[#This Row],[backers_count]],0)</f>
        <v>100</v>
      </c>
      <c r="Q2539" t="str">
        <f>LEFT(Table1[[#This Row],[Category and Sub-Category]],FIND("/",Table1[[#This Row],[Category and Sub-Category]])-1)</f>
        <v>music</v>
      </c>
      <c r="R2539" t="str">
        <f>RIGHT(Table1[[#This Row],[Category and Sub-Category]],LEN(Table1[[#This Row],[Category and Sub-Category]])-FIND("/",Table1[[#This Row],[Category and Sub-Category]]))</f>
        <v>classical music</v>
      </c>
      <c r="S2539" s="13">
        <f>(((Table1[[#This Row],[launched_at]]/60)/60)/24)+DATE(1970,1,1)</f>
        <v>40696.648784722223</v>
      </c>
      <c r="T2539" s="13">
        <f>(((Table1[[#This Row],[deadline]]/60)/60)/24)+DATE(1970,1,1)</f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Table1[[#This Row],[pledged]]/Table1[[#This Row],[goal]]</f>
        <v>1.130176111111111</v>
      </c>
      <c r="P2540" s="8">
        <f>IFERROR(Table1[[#This Row],[pledged]]/Table1[[#This Row],[backers_count]],0)</f>
        <v>109.96308108108107</v>
      </c>
      <c r="Q2540" t="str">
        <f>LEFT(Table1[[#This Row],[Category and Sub-Category]],FIND("/",Table1[[#This Row],[Category and Sub-Category]])-1)</f>
        <v>music</v>
      </c>
      <c r="R2540" t="str">
        <f>RIGHT(Table1[[#This Row],[Category and Sub-Category]],LEN(Table1[[#This Row],[Category and Sub-Category]])-FIND("/",Table1[[#This Row],[Category and Sub-Category]]))</f>
        <v>classical music</v>
      </c>
      <c r="S2540" s="13">
        <f>(((Table1[[#This Row],[launched_at]]/60)/60)/24)+DATE(1970,1,1)</f>
        <v>41298.509965277779</v>
      </c>
      <c r="T2540" s="13">
        <f>(((Table1[[#This Row],[deadline]]/60)/60)/24)+DATE(1970,1,1)</f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Table1[[#This Row],[pledged]]/Table1[[#This Row],[goal]]</f>
        <v>1.0024999999999999</v>
      </c>
      <c r="P2541" s="8">
        <f>IFERROR(Table1[[#This Row],[pledged]]/Table1[[#This Row],[backers_count]],0)</f>
        <v>169.91525423728814</v>
      </c>
      <c r="Q2541" t="str">
        <f>LEFT(Table1[[#This Row],[Category and Sub-Category]],FIND("/",Table1[[#This Row],[Category and Sub-Category]])-1)</f>
        <v>music</v>
      </c>
      <c r="R2541" t="str">
        <f>RIGHT(Table1[[#This Row],[Category and Sub-Category]],LEN(Table1[[#This Row],[Category and Sub-Category]])-FIND("/",Table1[[#This Row],[Category and Sub-Category]]))</f>
        <v>classical music</v>
      </c>
      <c r="S2541" s="13">
        <f>(((Table1[[#This Row],[launched_at]]/60)/60)/24)+DATE(1970,1,1)</f>
        <v>41977.902222222227</v>
      </c>
      <c r="T2541" s="13">
        <f>(((Table1[[#This Row],[deadline]]/60)/60)/24)+DATE(1970,1,1)</f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Table1[[#This Row],[pledged]]/Table1[[#This Row],[goal]]</f>
        <v>1.034</v>
      </c>
      <c r="P2542" s="8">
        <f>IFERROR(Table1[[#This Row],[pledged]]/Table1[[#This Row],[backers_count]],0)</f>
        <v>95.740740740740748</v>
      </c>
      <c r="Q2542" t="str">
        <f>LEFT(Table1[[#This Row],[Category and Sub-Category]],FIND("/",Table1[[#This Row],[Category and Sub-Category]])-1)</f>
        <v>music</v>
      </c>
      <c r="R2542" t="str">
        <f>RIGHT(Table1[[#This Row],[Category and Sub-Category]],LEN(Table1[[#This Row],[Category and Sub-Category]])-FIND("/",Table1[[#This Row],[Category and Sub-Category]]))</f>
        <v>classical music</v>
      </c>
      <c r="S2542" s="13">
        <f>(((Table1[[#This Row],[launched_at]]/60)/60)/24)+DATE(1970,1,1)</f>
        <v>40785.675011574072</v>
      </c>
      <c r="T2542" s="13">
        <f>(((Table1[[#This Row],[deadline]]/60)/60)/24)+DATE(1970,1,1)</f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Table1[[#This Row],[pledged]]/Table1[[#This Row],[goal]]</f>
        <v>1.0702857142857143</v>
      </c>
      <c r="P2543" s="8">
        <f>IFERROR(Table1[[#This Row],[pledged]]/Table1[[#This Row],[backers_count]],0)</f>
        <v>59.460317460317462</v>
      </c>
      <c r="Q2543" t="str">
        <f>LEFT(Table1[[#This Row],[Category and Sub-Category]],FIND("/",Table1[[#This Row],[Category and Sub-Category]])-1)</f>
        <v>music</v>
      </c>
      <c r="R2543" t="str">
        <f>RIGHT(Table1[[#This Row],[Category and Sub-Category]],LEN(Table1[[#This Row],[Category and Sub-Category]])-FIND("/",Table1[[#This Row],[Category and Sub-Category]]))</f>
        <v>classical music</v>
      </c>
      <c r="S2543" s="13">
        <f>(((Table1[[#This Row],[launched_at]]/60)/60)/24)+DATE(1970,1,1)</f>
        <v>41483.449282407404</v>
      </c>
      <c r="T2543" s="13">
        <f>(((Table1[[#This Row],[deadline]]/60)/60)/24)+DATE(1970,1,1)</f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Table1[[#This Row],[pledged]]/Table1[[#This Row],[goal]]</f>
        <v>1.0357142857142858</v>
      </c>
      <c r="P2544" s="8">
        <f>IFERROR(Table1[[#This Row],[pledged]]/Table1[[#This Row],[backers_count]],0)</f>
        <v>55.769230769230766</v>
      </c>
      <c r="Q2544" t="str">
        <f>LEFT(Table1[[#This Row],[Category and Sub-Category]],FIND("/",Table1[[#This Row],[Category and Sub-Category]])-1)</f>
        <v>music</v>
      </c>
      <c r="R2544" t="str">
        <f>RIGHT(Table1[[#This Row],[Category and Sub-Category]],LEN(Table1[[#This Row],[Category and Sub-Category]])-FIND("/",Table1[[#This Row],[Category and Sub-Category]]))</f>
        <v>classical music</v>
      </c>
      <c r="S2544" s="13">
        <f>(((Table1[[#This Row],[launched_at]]/60)/60)/24)+DATE(1970,1,1)</f>
        <v>41509.426585648151</v>
      </c>
      <c r="T2544" s="13">
        <f>(((Table1[[#This Row],[deadline]]/60)/60)/24)+DATE(1970,1,1)</f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Table1[[#This Row],[pledged]]/Table1[[#This Row],[goal]]</f>
        <v>1.5640000000000001</v>
      </c>
      <c r="P2545" s="8">
        <f>IFERROR(Table1[[#This Row],[pledged]]/Table1[[#This Row],[backers_count]],0)</f>
        <v>30.076923076923077</v>
      </c>
      <c r="Q2545" t="str">
        <f>LEFT(Table1[[#This Row],[Category and Sub-Category]],FIND("/",Table1[[#This Row],[Category and Sub-Category]])-1)</f>
        <v>music</v>
      </c>
      <c r="R2545" t="str">
        <f>RIGHT(Table1[[#This Row],[Category and Sub-Category]],LEN(Table1[[#This Row],[Category and Sub-Category]])-FIND("/",Table1[[#This Row],[Category and Sub-Category]]))</f>
        <v>classical music</v>
      </c>
      <c r="S2545" s="13">
        <f>(((Table1[[#This Row],[launched_at]]/60)/60)/24)+DATE(1970,1,1)</f>
        <v>40514.107615740737</v>
      </c>
      <c r="T2545" s="13">
        <f>(((Table1[[#This Row],[deadline]]/60)/60)/24)+DATE(1970,1,1)</f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Table1[[#This Row],[pledged]]/Table1[[#This Row],[goal]]</f>
        <v>1.0082</v>
      </c>
      <c r="P2546" s="8">
        <f>IFERROR(Table1[[#This Row],[pledged]]/Table1[[#This Row],[backers_count]],0)</f>
        <v>88.438596491228068</v>
      </c>
      <c r="Q2546" t="str">
        <f>LEFT(Table1[[#This Row],[Category and Sub-Category]],FIND("/",Table1[[#This Row],[Category and Sub-Category]])-1)</f>
        <v>music</v>
      </c>
      <c r="R2546" t="str">
        <f>RIGHT(Table1[[#This Row],[Category and Sub-Category]],LEN(Table1[[#This Row],[Category and Sub-Category]])-FIND("/",Table1[[#This Row],[Category and Sub-Category]]))</f>
        <v>classical music</v>
      </c>
      <c r="S2546" s="13">
        <f>(((Table1[[#This Row],[launched_at]]/60)/60)/24)+DATE(1970,1,1)</f>
        <v>41068.520474537036</v>
      </c>
      <c r="T2546" s="13">
        <f>(((Table1[[#This Row],[deadline]]/60)/60)/24)+DATE(1970,1,1)</f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Table1[[#This Row],[pledged]]/Table1[[#This Row],[goal]]</f>
        <v>1.9530000000000001</v>
      </c>
      <c r="P2547" s="8">
        <f>IFERROR(Table1[[#This Row],[pledged]]/Table1[[#This Row],[backers_count]],0)</f>
        <v>64.032786885245898</v>
      </c>
      <c r="Q2547" t="str">
        <f>LEFT(Table1[[#This Row],[Category and Sub-Category]],FIND("/",Table1[[#This Row],[Category and Sub-Category]])-1)</f>
        <v>music</v>
      </c>
      <c r="R2547" t="str">
        <f>RIGHT(Table1[[#This Row],[Category and Sub-Category]],LEN(Table1[[#This Row],[Category and Sub-Category]])-FIND("/",Table1[[#This Row],[Category and Sub-Category]]))</f>
        <v>classical music</v>
      </c>
      <c r="S2547" s="13">
        <f>(((Table1[[#This Row],[launched_at]]/60)/60)/24)+DATE(1970,1,1)</f>
        <v>42027.13817129629</v>
      </c>
      <c r="T2547" s="13">
        <f>(((Table1[[#This Row],[deadline]]/60)/60)/24)+DATE(1970,1,1)</f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Table1[[#This Row],[pledged]]/Table1[[#This Row],[goal]]</f>
        <v>1.1171428571428572</v>
      </c>
      <c r="P2548" s="8">
        <f>IFERROR(Table1[[#This Row],[pledged]]/Table1[[#This Row],[backers_count]],0)</f>
        <v>60.153846153846153</v>
      </c>
      <c r="Q2548" t="str">
        <f>LEFT(Table1[[#This Row],[Category and Sub-Category]],FIND("/",Table1[[#This Row],[Category and Sub-Category]])-1)</f>
        <v>music</v>
      </c>
      <c r="R2548" t="str">
        <f>RIGHT(Table1[[#This Row],[Category and Sub-Category]],LEN(Table1[[#This Row],[Category and Sub-Category]])-FIND("/",Table1[[#This Row],[Category and Sub-Category]]))</f>
        <v>classical music</v>
      </c>
      <c r="S2548" s="13">
        <f>(((Table1[[#This Row],[launched_at]]/60)/60)/24)+DATE(1970,1,1)</f>
        <v>41524.858553240738</v>
      </c>
      <c r="T2548" s="13">
        <f>(((Table1[[#This Row],[deadline]]/60)/60)/24)+DATE(1970,1,1)</f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Table1[[#This Row],[pledged]]/Table1[[#This Row],[goal]]</f>
        <v>1.1985454545454546</v>
      </c>
      <c r="P2549" s="8">
        <f>IFERROR(Table1[[#This Row],[pledged]]/Table1[[#This Row],[backers_count]],0)</f>
        <v>49.194029850746269</v>
      </c>
      <c r="Q2549" t="str">
        <f>LEFT(Table1[[#This Row],[Category and Sub-Category]],FIND("/",Table1[[#This Row],[Category and Sub-Category]])-1)</f>
        <v>music</v>
      </c>
      <c r="R2549" t="str">
        <f>RIGHT(Table1[[#This Row],[Category and Sub-Category]],LEN(Table1[[#This Row],[Category and Sub-Category]])-FIND("/",Table1[[#This Row],[Category and Sub-Category]]))</f>
        <v>classical music</v>
      </c>
      <c r="S2549" s="13">
        <f>(((Table1[[#This Row],[launched_at]]/60)/60)/24)+DATE(1970,1,1)</f>
        <v>40973.773182870369</v>
      </c>
      <c r="T2549" s="13">
        <f>(((Table1[[#This Row],[deadline]]/60)/60)/24)+DATE(1970,1,1)</f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Table1[[#This Row],[pledged]]/Table1[[#This Row],[goal]]</f>
        <v>1.0185</v>
      </c>
      <c r="P2550" s="8">
        <f>IFERROR(Table1[[#This Row],[pledged]]/Table1[[#This Row],[backers_count]],0)</f>
        <v>165.16216216216216</v>
      </c>
      <c r="Q2550" t="str">
        <f>LEFT(Table1[[#This Row],[Category and Sub-Category]],FIND("/",Table1[[#This Row],[Category and Sub-Category]])-1)</f>
        <v>music</v>
      </c>
      <c r="R2550" t="str">
        <f>RIGHT(Table1[[#This Row],[Category and Sub-Category]],LEN(Table1[[#This Row],[Category and Sub-Category]])-FIND("/",Table1[[#This Row],[Category and Sub-Category]]))</f>
        <v>classical music</v>
      </c>
      <c r="S2550" s="13">
        <f>(((Table1[[#This Row],[launched_at]]/60)/60)/24)+DATE(1970,1,1)</f>
        <v>42618.625428240746</v>
      </c>
      <c r="T2550" s="13">
        <f>(((Table1[[#This Row],[deadline]]/60)/60)/24)+DATE(1970,1,1)</f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Table1[[#This Row],[pledged]]/Table1[[#This Row],[goal]]</f>
        <v>1.0280254777070064</v>
      </c>
      <c r="P2551" s="8">
        <f>IFERROR(Table1[[#This Row],[pledged]]/Table1[[#This Row],[backers_count]],0)</f>
        <v>43.621621621621621</v>
      </c>
      <c r="Q2551" t="str">
        <f>LEFT(Table1[[#This Row],[Category and Sub-Category]],FIND("/",Table1[[#This Row],[Category and Sub-Category]])-1)</f>
        <v>music</v>
      </c>
      <c r="R2551" t="str">
        <f>RIGHT(Table1[[#This Row],[Category and Sub-Category]],LEN(Table1[[#This Row],[Category and Sub-Category]])-FIND("/",Table1[[#This Row],[Category and Sub-Category]]))</f>
        <v>classical music</v>
      </c>
      <c r="S2551" s="13">
        <f>(((Table1[[#This Row],[launched_at]]/60)/60)/24)+DATE(1970,1,1)</f>
        <v>41390.757754629631</v>
      </c>
      <c r="T2551" s="13">
        <f>(((Table1[[#This Row],[deadline]]/60)/60)/24)+DATE(1970,1,1)</f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Table1[[#This Row],[pledged]]/Table1[[#This Row],[goal]]</f>
        <v>1.0084615384615385</v>
      </c>
      <c r="P2552" s="8">
        <f>IFERROR(Table1[[#This Row],[pledged]]/Table1[[#This Row],[backers_count]],0)</f>
        <v>43.7</v>
      </c>
      <c r="Q2552" t="str">
        <f>LEFT(Table1[[#This Row],[Category and Sub-Category]],FIND("/",Table1[[#This Row],[Category and Sub-Category]])-1)</f>
        <v>music</v>
      </c>
      <c r="R2552" t="str">
        <f>RIGHT(Table1[[#This Row],[Category and Sub-Category]],LEN(Table1[[#This Row],[Category and Sub-Category]])-FIND("/",Table1[[#This Row],[Category and Sub-Category]]))</f>
        <v>classical music</v>
      </c>
      <c r="S2552" s="13">
        <f>(((Table1[[#This Row],[launched_at]]/60)/60)/24)+DATE(1970,1,1)</f>
        <v>42228.634328703702</v>
      </c>
      <c r="T2552" s="13">
        <f>(((Table1[[#This Row],[deadline]]/60)/60)/24)+DATE(1970,1,1)</f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Table1[[#This Row],[pledged]]/Table1[[#This Row],[goal]]</f>
        <v>1.0273469387755103</v>
      </c>
      <c r="P2553" s="8">
        <f>IFERROR(Table1[[#This Row],[pledged]]/Table1[[#This Row],[backers_count]],0)</f>
        <v>67.419642857142861</v>
      </c>
      <c r="Q2553" t="str">
        <f>LEFT(Table1[[#This Row],[Category and Sub-Category]],FIND("/",Table1[[#This Row],[Category and Sub-Category]])-1)</f>
        <v>music</v>
      </c>
      <c r="R2553" t="str">
        <f>RIGHT(Table1[[#This Row],[Category and Sub-Category]],LEN(Table1[[#This Row],[Category and Sub-Category]])-FIND("/",Table1[[#This Row],[Category and Sub-Category]]))</f>
        <v>classical music</v>
      </c>
      <c r="S2553" s="13">
        <f>(((Table1[[#This Row],[launched_at]]/60)/60)/24)+DATE(1970,1,1)</f>
        <v>40961.252141203702</v>
      </c>
      <c r="T2553" s="13">
        <f>(((Table1[[#This Row],[deadline]]/60)/60)/24)+DATE(1970,1,1)</f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Table1[[#This Row],[pledged]]/Table1[[#This Row],[goal]]</f>
        <v>1.0649999999999999</v>
      </c>
      <c r="P2554" s="8">
        <f>IFERROR(Table1[[#This Row],[pledged]]/Table1[[#This Row],[backers_count]],0)</f>
        <v>177.5</v>
      </c>
      <c r="Q2554" t="str">
        <f>LEFT(Table1[[#This Row],[Category and Sub-Category]],FIND("/",Table1[[#This Row],[Category and Sub-Category]])-1)</f>
        <v>music</v>
      </c>
      <c r="R2554" t="str">
        <f>RIGHT(Table1[[#This Row],[Category and Sub-Category]],LEN(Table1[[#This Row],[Category and Sub-Category]])-FIND("/",Table1[[#This Row],[Category and Sub-Category]]))</f>
        <v>classical music</v>
      </c>
      <c r="S2554" s="13">
        <f>(((Table1[[#This Row],[launched_at]]/60)/60)/24)+DATE(1970,1,1)</f>
        <v>42769.809965277775</v>
      </c>
      <c r="T2554" s="13">
        <f>(((Table1[[#This Row],[deadline]]/60)/60)/24)+DATE(1970,1,1)</f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Table1[[#This Row],[pledged]]/Table1[[#This Row],[goal]]</f>
        <v>1.5553333333333332</v>
      </c>
      <c r="P2555" s="8">
        <f>IFERROR(Table1[[#This Row],[pledged]]/Table1[[#This Row],[backers_count]],0)</f>
        <v>38.883333333333333</v>
      </c>
      <c r="Q2555" t="str">
        <f>LEFT(Table1[[#This Row],[Category and Sub-Category]],FIND("/",Table1[[#This Row],[Category and Sub-Category]])-1)</f>
        <v>music</v>
      </c>
      <c r="R2555" t="str">
        <f>RIGHT(Table1[[#This Row],[Category and Sub-Category]],LEN(Table1[[#This Row],[Category and Sub-Category]])-FIND("/",Table1[[#This Row],[Category and Sub-Category]]))</f>
        <v>classical music</v>
      </c>
      <c r="S2555" s="13">
        <f>(((Table1[[#This Row],[launched_at]]/60)/60)/24)+DATE(1970,1,1)</f>
        <v>41113.199155092596</v>
      </c>
      <c r="T2555" s="13">
        <f>(((Table1[[#This Row],[deadline]]/60)/60)/24)+DATE(1970,1,1)</f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Table1[[#This Row],[pledged]]/Table1[[#This Row],[goal]]</f>
        <v>1.228</v>
      </c>
      <c r="P2556" s="8">
        <f>IFERROR(Table1[[#This Row],[pledged]]/Table1[[#This Row],[backers_count]],0)</f>
        <v>54.985074626865675</v>
      </c>
      <c r="Q2556" t="str">
        <f>LEFT(Table1[[#This Row],[Category and Sub-Category]],FIND("/",Table1[[#This Row],[Category and Sub-Category]])-1)</f>
        <v>music</v>
      </c>
      <c r="R2556" t="str">
        <f>RIGHT(Table1[[#This Row],[Category and Sub-Category]],LEN(Table1[[#This Row],[Category and Sub-Category]])-FIND("/",Table1[[#This Row],[Category and Sub-Category]]))</f>
        <v>classical music</v>
      </c>
      <c r="S2556" s="13">
        <f>(((Table1[[#This Row],[launched_at]]/60)/60)/24)+DATE(1970,1,1)</f>
        <v>42125.078275462962</v>
      </c>
      <c r="T2556" s="13">
        <f>(((Table1[[#This Row],[deadline]]/60)/60)/24)+DATE(1970,1,1)</f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Table1[[#This Row],[pledged]]/Table1[[#This Row],[goal]]</f>
        <v>1.0734999999999999</v>
      </c>
      <c r="P2557" s="8">
        <f>IFERROR(Table1[[#This Row],[pledged]]/Table1[[#This Row],[backers_count]],0)</f>
        <v>61.342857142857142</v>
      </c>
      <c r="Q2557" t="str">
        <f>LEFT(Table1[[#This Row],[Category and Sub-Category]],FIND("/",Table1[[#This Row],[Category and Sub-Category]])-1)</f>
        <v>music</v>
      </c>
      <c r="R2557" t="str">
        <f>RIGHT(Table1[[#This Row],[Category and Sub-Category]],LEN(Table1[[#This Row],[Category and Sub-Category]])-FIND("/",Table1[[#This Row],[Category and Sub-Category]]))</f>
        <v>classical music</v>
      </c>
      <c r="S2557" s="13">
        <f>(((Table1[[#This Row],[launched_at]]/60)/60)/24)+DATE(1970,1,1)</f>
        <v>41026.655011574076</v>
      </c>
      <c r="T2557" s="13">
        <f>(((Table1[[#This Row],[deadline]]/60)/60)/24)+DATE(1970,1,1)</f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Table1[[#This Row],[pledged]]/Table1[[#This Row],[goal]]</f>
        <v>1.0550335570469798</v>
      </c>
      <c r="P2558" s="8">
        <f>IFERROR(Table1[[#This Row],[pledged]]/Table1[[#This Row],[backers_count]],0)</f>
        <v>23.117647058823529</v>
      </c>
      <c r="Q2558" t="str">
        <f>LEFT(Table1[[#This Row],[Category and Sub-Category]],FIND("/",Table1[[#This Row],[Category and Sub-Category]])-1)</f>
        <v>music</v>
      </c>
      <c r="R2558" t="str">
        <f>RIGHT(Table1[[#This Row],[Category and Sub-Category]],LEN(Table1[[#This Row],[Category and Sub-Category]])-FIND("/",Table1[[#This Row],[Category and Sub-Category]]))</f>
        <v>classical music</v>
      </c>
      <c r="S2558" s="13">
        <f>(((Table1[[#This Row],[launched_at]]/60)/60)/24)+DATE(1970,1,1)</f>
        <v>41222.991400462961</v>
      </c>
      <c r="T2558" s="13">
        <f>(((Table1[[#This Row],[deadline]]/60)/60)/24)+DATE(1970,1,1)</f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Table1[[#This Row],[pledged]]/Table1[[#This Row],[goal]]</f>
        <v>1.1844444444444444</v>
      </c>
      <c r="P2559" s="8">
        <f>IFERROR(Table1[[#This Row],[pledged]]/Table1[[#This Row],[backers_count]],0)</f>
        <v>29.611111111111111</v>
      </c>
      <c r="Q2559" t="str">
        <f>LEFT(Table1[[#This Row],[Category and Sub-Category]],FIND("/",Table1[[#This Row],[Category and Sub-Category]])-1)</f>
        <v>music</v>
      </c>
      <c r="R2559" t="str">
        <f>RIGHT(Table1[[#This Row],[Category and Sub-Category]],LEN(Table1[[#This Row],[Category and Sub-Category]])-FIND("/",Table1[[#This Row],[Category and Sub-Category]]))</f>
        <v>classical music</v>
      </c>
      <c r="S2559" s="13">
        <f>(((Table1[[#This Row],[launched_at]]/60)/60)/24)+DATE(1970,1,1)</f>
        <v>41744.745208333334</v>
      </c>
      <c r="T2559" s="13">
        <f>(((Table1[[#This Row],[deadline]]/60)/60)/24)+DATE(1970,1,1)</f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Table1[[#This Row],[pledged]]/Table1[[#This Row],[goal]]</f>
        <v>1.0888</v>
      </c>
      <c r="P2560" s="8">
        <f>IFERROR(Table1[[#This Row],[pledged]]/Table1[[#This Row],[backers_count]],0)</f>
        <v>75.611111111111114</v>
      </c>
      <c r="Q2560" t="str">
        <f>LEFT(Table1[[#This Row],[Category and Sub-Category]],FIND("/",Table1[[#This Row],[Category and Sub-Category]])-1)</f>
        <v>music</v>
      </c>
      <c r="R2560" t="str">
        <f>RIGHT(Table1[[#This Row],[Category and Sub-Category]],LEN(Table1[[#This Row],[Category and Sub-Category]])-FIND("/",Table1[[#This Row],[Category and Sub-Category]]))</f>
        <v>classical music</v>
      </c>
      <c r="S2560" s="13">
        <f>(((Table1[[#This Row],[launched_at]]/60)/60)/24)+DATE(1970,1,1)</f>
        <v>42093.860023148154</v>
      </c>
      <c r="T2560" s="13">
        <f>(((Table1[[#This Row],[deadline]]/60)/60)/24)+DATE(1970,1,1)</f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Table1[[#This Row],[pledged]]/Table1[[#This Row],[goal]]</f>
        <v>1.1125</v>
      </c>
      <c r="P2561" s="8">
        <f>IFERROR(Table1[[#This Row],[pledged]]/Table1[[#This Row],[backers_count]],0)</f>
        <v>35.6</v>
      </c>
      <c r="Q2561" t="str">
        <f>LEFT(Table1[[#This Row],[Category and Sub-Category]],FIND("/",Table1[[#This Row],[Category and Sub-Category]])-1)</f>
        <v>music</v>
      </c>
      <c r="R2561" t="str">
        <f>RIGHT(Table1[[#This Row],[Category and Sub-Category]],LEN(Table1[[#This Row],[Category and Sub-Category]])-FIND("/",Table1[[#This Row],[Category and Sub-Category]]))</f>
        <v>classical music</v>
      </c>
      <c r="S2561" s="13">
        <f>(((Table1[[#This Row],[launched_at]]/60)/60)/24)+DATE(1970,1,1)</f>
        <v>40829.873657407406</v>
      </c>
      <c r="T2561" s="13">
        <f>(((Table1[[#This Row],[deadline]]/60)/60)/24)+DATE(1970,1,1)</f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Table1[[#This Row],[pledged]]/Table1[[#This Row],[goal]]</f>
        <v>1.0009999999999999</v>
      </c>
      <c r="P2562" s="8">
        <f>IFERROR(Table1[[#This Row],[pledged]]/Table1[[#This Row],[backers_count]],0)</f>
        <v>143</v>
      </c>
      <c r="Q2562" t="str">
        <f>LEFT(Table1[[#This Row],[Category and Sub-Category]],FIND("/",Table1[[#This Row],[Category and Sub-Category]])-1)</f>
        <v>music</v>
      </c>
      <c r="R2562" t="str">
        <f>RIGHT(Table1[[#This Row],[Category and Sub-Category]],LEN(Table1[[#This Row],[Category and Sub-Category]])-FIND("/",Table1[[#This Row],[Category and Sub-Category]]))</f>
        <v>classical music</v>
      </c>
      <c r="S2562" s="13">
        <f>(((Table1[[#This Row],[launched_at]]/60)/60)/24)+DATE(1970,1,1)</f>
        <v>42039.951087962967</v>
      </c>
      <c r="T2562" s="13">
        <f>(((Table1[[#This Row],[deadline]]/60)/60)/24)+DATE(1970,1,1)</f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Table1[[#This Row],[pledged]]/Table1[[#This Row],[goal]]</f>
        <v>0</v>
      </c>
      <c r="P2563" s="8">
        <f>IFERROR(Table1[[#This Row],[pledged]]/Table1[[#This Row],[backers_count]],0)</f>
        <v>0</v>
      </c>
      <c r="Q2563" t="str">
        <f>LEFT(Table1[[#This Row],[Category and Sub-Category]],FIND("/",Table1[[#This Row],[Category and Sub-Category]])-1)</f>
        <v>food</v>
      </c>
      <c r="R2563" t="str">
        <f>RIGHT(Table1[[#This Row],[Category and Sub-Category]],LEN(Table1[[#This Row],[Category and Sub-Category]])-FIND("/",Table1[[#This Row],[Category and Sub-Category]]))</f>
        <v>food trucks</v>
      </c>
      <c r="S2563" s="13">
        <f>(((Table1[[#This Row],[launched_at]]/60)/60)/24)+DATE(1970,1,1)</f>
        <v>42260.528807870374</v>
      </c>
      <c r="T2563" s="13">
        <f>(((Table1[[#This Row],[deadline]]/60)/60)/24)+DATE(1970,1,1)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Table1[[#This Row],[pledged]]/Table1[[#This Row],[goal]]</f>
        <v>7.4999999999999997E-3</v>
      </c>
      <c r="P2564" s="8">
        <f>IFERROR(Table1[[#This Row],[pledged]]/Table1[[#This Row],[backers_count]],0)</f>
        <v>25</v>
      </c>
      <c r="Q2564" t="str">
        <f>LEFT(Table1[[#This Row],[Category and Sub-Category]],FIND("/",Table1[[#This Row],[Category and Sub-Category]])-1)</f>
        <v>food</v>
      </c>
      <c r="R2564" t="str">
        <f>RIGHT(Table1[[#This Row],[Category and Sub-Category]],LEN(Table1[[#This Row],[Category and Sub-Category]])-FIND("/",Table1[[#This Row],[Category and Sub-Category]]))</f>
        <v>food trucks</v>
      </c>
      <c r="S2564" s="13">
        <f>(((Table1[[#This Row],[launched_at]]/60)/60)/24)+DATE(1970,1,1)</f>
        <v>42594.524756944447</v>
      </c>
      <c r="T2564" s="13">
        <f>(((Table1[[#This Row],[deadline]]/60)/60)/24)+DATE(1970,1,1)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Table1[[#This Row],[pledged]]/Table1[[#This Row],[goal]]</f>
        <v>0</v>
      </c>
      <c r="P2565" s="8">
        <f>IFERROR(Table1[[#This Row],[pledged]]/Table1[[#This Row],[backers_count]],0)</f>
        <v>0</v>
      </c>
      <c r="Q2565" t="str">
        <f>LEFT(Table1[[#This Row],[Category and Sub-Category]],FIND("/",Table1[[#This Row],[Category and Sub-Category]])-1)</f>
        <v>food</v>
      </c>
      <c r="R2565" t="str">
        <f>RIGHT(Table1[[#This Row],[Category and Sub-Category]],LEN(Table1[[#This Row],[Category and Sub-Category]])-FIND("/",Table1[[#This Row],[Category and Sub-Category]]))</f>
        <v>food trucks</v>
      </c>
      <c r="S2565" s="13">
        <f>(((Table1[[#This Row],[launched_at]]/60)/60)/24)+DATE(1970,1,1)</f>
        <v>42155.139479166668</v>
      </c>
      <c r="T2565" s="13">
        <f>(((Table1[[#This Row],[deadline]]/60)/60)/24)+DATE(1970,1,1)</f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Table1[[#This Row],[pledged]]/Table1[[#This Row],[goal]]</f>
        <v>0</v>
      </c>
      <c r="P2566" s="8">
        <f>IFERROR(Table1[[#This Row],[pledged]]/Table1[[#This Row],[backers_count]],0)</f>
        <v>0</v>
      </c>
      <c r="Q2566" t="str">
        <f>LEFT(Table1[[#This Row],[Category and Sub-Category]],FIND("/",Table1[[#This Row],[Category and Sub-Category]])-1)</f>
        <v>food</v>
      </c>
      <c r="R2566" t="str">
        <f>RIGHT(Table1[[#This Row],[Category and Sub-Category]],LEN(Table1[[#This Row],[Category and Sub-Category]])-FIND("/",Table1[[#This Row],[Category and Sub-Category]]))</f>
        <v>food trucks</v>
      </c>
      <c r="S2566" s="13">
        <f>(((Table1[[#This Row],[launched_at]]/60)/60)/24)+DATE(1970,1,1)</f>
        <v>41822.040497685186</v>
      </c>
      <c r="T2566" s="13">
        <f>(((Table1[[#This Row],[deadline]]/60)/60)/24)+DATE(1970,1,1)</f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Table1[[#This Row],[pledged]]/Table1[[#This Row],[goal]]</f>
        <v>0.01</v>
      </c>
      <c r="P2567" s="8">
        <f>IFERROR(Table1[[#This Row],[pledged]]/Table1[[#This Row],[backers_count]],0)</f>
        <v>100</v>
      </c>
      <c r="Q2567" t="str">
        <f>LEFT(Table1[[#This Row],[Category and Sub-Category]],FIND("/",Table1[[#This Row],[Category and Sub-Category]])-1)</f>
        <v>food</v>
      </c>
      <c r="R2567" t="str">
        <f>RIGHT(Table1[[#This Row],[Category and Sub-Category]],LEN(Table1[[#This Row],[Category and Sub-Category]])-FIND("/",Table1[[#This Row],[Category and Sub-Category]]))</f>
        <v>food trucks</v>
      </c>
      <c r="S2567" s="13">
        <f>(((Table1[[#This Row],[launched_at]]/60)/60)/24)+DATE(1970,1,1)</f>
        <v>42440.650335648148</v>
      </c>
      <c r="T2567" s="13">
        <f>(((Table1[[#This Row],[deadline]]/60)/60)/24)+DATE(1970,1,1)</f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Table1[[#This Row],[pledged]]/Table1[[#This Row],[goal]]</f>
        <v>0</v>
      </c>
      <c r="P2568" s="8">
        <f>IFERROR(Table1[[#This Row],[pledged]]/Table1[[#This Row],[backers_count]],0)</f>
        <v>0</v>
      </c>
      <c r="Q2568" t="str">
        <f>LEFT(Table1[[#This Row],[Category and Sub-Category]],FIND("/",Table1[[#This Row],[Category and Sub-Category]])-1)</f>
        <v>food</v>
      </c>
      <c r="R2568" t="str">
        <f>RIGHT(Table1[[#This Row],[Category and Sub-Category]],LEN(Table1[[#This Row],[Category and Sub-Category]])-FIND("/",Table1[[#This Row],[Category and Sub-Category]]))</f>
        <v>food trucks</v>
      </c>
      <c r="S2568" s="13">
        <f>(((Table1[[#This Row],[launched_at]]/60)/60)/24)+DATE(1970,1,1)</f>
        <v>41842.980879629627</v>
      </c>
      <c r="T2568" s="13">
        <f>(((Table1[[#This Row],[deadline]]/60)/60)/24)+DATE(1970,1,1)</f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Table1[[#This Row],[pledged]]/Table1[[#This Row],[goal]]</f>
        <v>2.6666666666666666E-3</v>
      </c>
      <c r="P2569" s="8">
        <f>IFERROR(Table1[[#This Row],[pledged]]/Table1[[#This Row],[backers_count]],0)</f>
        <v>60</v>
      </c>
      <c r="Q2569" t="str">
        <f>LEFT(Table1[[#This Row],[Category and Sub-Category]],FIND("/",Table1[[#This Row],[Category and Sub-Category]])-1)</f>
        <v>food</v>
      </c>
      <c r="R2569" t="str">
        <f>RIGHT(Table1[[#This Row],[Category and Sub-Category]],LEN(Table1[[#This Row],[Category and Sub-Category]])-FIND("/",Table1[[#This Row],[Category and Sub-Category]]))</f>
        <v>food trucks</v>
      </c>
      <c r="S2569" s="13">
        <f>(((Table1[[#This Row],[launched_at]]/60)/60)/24)+DATE(1970,1,1)</f>
        <v>42087.878912037035</v>
      </c>
      <c r="T2569" s="13">
        <f>(((Table1[[#This Row],[deadline]]/60)/60)/24)+DATE(1970,1,1)</f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Table1[[#This Row],[pledged]]/Table1[[#This Row],[goal]]</f>
        <v>5.0000000000000001E-3</v>
      </c>
      <c r="P2570" s="8">
        <f>IFERROR(Table1[[#This Row],[pledged]]/Table1[[#This Row],[backers_count]],0)</f>
        <v>50</v>
      </c>
      <c r="Q2570" t="str">
        <f>LEFT(Table1[[#This Row],[Category and Sub-Category]],FIND("/",Table1[[#This Row],[Category and Sub-Category]])-1)</f>
        <v>food</v>
      </c>
      <c r="R2570" t="str">
        <f>RIGHT(Table1[[#This Row],[Category and Sub-Category]],LEN(Table1[[#This Row],[Category and Sub-Category]])-FIND("/",Table1[[#This Row],[Category and Sub-Category]]))</f>
        <v>food trucks</v>
      </c>
      <c r="S2570" s="13">
        <f>(((Table1[[#This Row],[launched_at]]/60)/60)/24)+DATE(1970,1,1)</f>
        <v>42584.666597222225</v>
      </c>
      <c r="T2570" s="13">
        <f>(((Table1[[#This Row],[deadline]]/60)/60)/24)+DATE(1970,1,1)</f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Table1[[#This Row],[pledged]]/Table1[[#This Row],[goal]]</f>
        <v>2.2307692307692306E-2</v>
      </c>
      <c r="P2571" s="8">
        <f>IFERROR(Table1[[#This Row],[pledged]]/Table1[[#This Row],[backers_count]],0)</f>
        <v>72.5</v>
      </c>
      <c r="Q2571" t="str">
        <f>LEFT(Table1[[#This Row],[Category and Sub-Category]],FIND("/",Table1[[#This Row],[Category and Sub-Category]])-1)</f>
        <v>food</v>
      </c>
      <c r="R2571" t="str">
        <f>RIGHT(Table1[[#This Row],[Category and Sub-Category]],LEN(Table1[[#This Row],[Category and Sub-Category]])-FIND("/",Table1[[#This Row],[Category and Sub-Category]]))</f>
        <v>food trucks</v>
      </c>
      <c r="S2571" s="13">
        <f>(((Table1[[#This Row],[launched_at]]/60)/60)/24)+DATE(1970,1,1)</f>
        <v>42234.105462962965</v>
      </c>
      <c r="T2571" s="13">
        <f>(((Table1[[#This Row],[deadline]]/60)/60)/24)+DATE(1970,1,1)</f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Table1[[#This Row],[pledged]]/Table1[[#This Row],[goal]]</f>
        <v>8.4285714285714294E-3</v>
      </c>
      <c r="P2572" s="8">
        <f>IFERROR(Table1[[#This Row],[pledged]]/Table1[[#This Row],[backers_count]],0)</f>
        <v>29.5</v>
      </c>
      <c r="Q2572" t="str">
        <f>LEFT(Table1[[#This Row],[Category and Sub-Category]],FIND("/",Table1[[#This Row],[Category and Sub-Category]])-1)</f>
        <v>food</v>
      </c>
      <c r="R2572" t="str">
        <f>RIGHT(Table1[[#This Row],[Category and Sub-Category]],LEN(Table1[[#This Row],[Category and Sub-Category]])-FIND("/",Table1[[#This Row],[Category and Sub-Category]]))</f>
        <v>food trucks</v>
      </c>
      <c r="S2572" s="13">
        <f>(((Table1[[#This Row],[launched_at]]/60)/60)/24)+DATE(1970,1,1)</f>
        <v>42744.903182870374</v>
      </c>
      <c r="T2572" s="13">
        <f>(((Table1[[#This Row],[deadline]]/60)/60)/24)+DATE(1970,1,1)</f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Table1[[#This Row],[pledged]]/Table1[[#This Row],[goal]]</f>
        <v>2.5000000000000001E-3</v>
      </c>
      <c r="P2573" s="8">
        <f>IFERROR(Table1[[#This Row],[pledged]]/Table1[[#This Row],[backers_count]],0)</f>
        <v>62.5</v>
      </c>
      <c r="Q2573" t="str">
        <f>LEFT(Table1[[#This Row],[Category and Sub-Category]],FIND("/",Table1[[#This Row],[Category and Sub-Category]])-1)</f>
        <v>food</v>
      </c>
      <c r="R2573" t="str">
        <f>RIGHT(Table1[[#This Row],[Category and Sub-Category]],LEN(Table1[[#This Row],[Category and Sub-Category]])-FIND("/",Table1[[#This Row],[Category and Sub-Category]]))</f>
        <v>food trucks</v>
      </c>
      <c r="S2573" s="13">
        <f>(((Table1[[#This Row],[launched_at]]/60)/60)/24)+DATE(1970,1,1)</f>
        <v>42449.341678240744</v>
      </c>
      <c r="T2573" s="13">
        <f>(((Table1[[#This Row],[deadline]]/60)/60)/24)+DATE(1970,1,1)</f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Table1[[#This Row],[pledged]]/Table1[[#This Row],[goal]]</f>
        <v>0</v>
      </c>
      <c r="P2574" s="8">
        <f>IFERROR(Table1[[#This Row],[pledged]]/Table1[[#This Row],[backers_count]],0)</f>
        <v>0</v>
      </c>
      <c r="Q2574" t="str">
        <f>LEFT(Table1[[#This Row],[Category and Sub-Category]],FIND("/",Table1[[#This Row],[Category and Sub-Category]])-1)</f>
        <v>food</v>
      </c>
      <c r="R2574" t="str">
        <f>RIGHT(Table1[[#This Row],[Category and Sub-Category]],LEN(Table1[[#This Row],[Category and Sub-Category]])-FIND("/",Table1[[#This Row],[Category and Sub-Category]]))</f>
        <v>food trucks</v>
      </c>
      <c r="S2574" s="13">
        <f>(((Table1[[#This Row],[launched_at]]/60)/60)/24)+DATE(1970,1,1)</f>
        <v>42077.119409722218</v>
      </c>
      <c r="T2574" s="13">
        <f>(((Table1[[#This Row],[deadline]]/60)/60)/24)+DATE(1970,1,1)</f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Table1[[#This Row],[pledged]]/Table1[[#This Row],[goal]]</f>
        <v>0</v>
      </c>
      <c r="P2575" s="8">
        <f>IFERROR(Table1[[#This Row],[pledged]]/Table1[[#This Row],[backers_count]],0)</f>
        <v>0</v>
      </c>
      <c r="Q2575" t="str">
        <f>LEFT(Table1[[#This Row],[Category and Sub-Category]],FIND("/",Table1[[#This Row],[Category and Sub-Category]])-1)</f>
        <v>food</v>
      </c>
      <c r="R2575" t="str">
        <f>RIGHT(Table1[[#This Row],[Category and Sub-Category]],LEN(Table1[[#This Row],[Category and Sub-Category]])-FIND("/",Table1[[#This Row],[Category and Sub-Category]]))</f>
        <v>food trucks</v>
      </c>
      <c r="S2575" s="13">
        <f>(((Table1[[#This Row],[launched_at]]/60)/60)/24)+DATE(1970,1,1)</f>
        <v>41829.592002314814</v>
      </c>
      <c r="T2575" s="13">
        <f>(((Table1[[#This Row],[deadline]]/60)/60)/24)+DATE(1970,1,1)</f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Table1[[#This Row],[pledged]]/Table1[[#This Row],[goal]]</f>
        <v>0</v>
      </c>
      <c r="P2576" s="8">
        <f>IFERROR(Table1[[#This Row],[pledged]]/Table1[[#This Row],[backers_count]],0)</f>
        <v>0</v>
      </c>
      <c r="Q2576" t="str">
        <f>LEFT(Table1[[#This Row],[Category and Sub-Category]],FIND("/",Table1[[#This Row],[Category and Sub-Category]])-1)</f>
        <v>food</v>
      </c>
      <c r="R2576" t="str">
        <f>RIGHT(Table1[[#This Row],[Category and Sub-Category]],LEN(Table1[[#This Row],[Category and Sub-Category]])-FIND("/",Table1[[#This Row],[Category and Sub-Category]]))</f>
        <v>food trucks</v>
      </c>
      <c r="S2576" s="13">
        <f>(((Table1[[#This Row],[launched_at]]/60)/60)/24)+DATE(1970,1,1)</f>
        <v>42487.825752314813</v>
      </c>
      <c r="T2576" s="13">
        <f>(((Table1[[#This Row],[deadline]]/60)/60)/24)+DATE(1970,1,1)</f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Table1[[#This Row],[pledged]]/Table1[[#This Row],[goal]]</f>
        <v>0</v>
      </c>
      <c r="P2577" s="8">
        <f>IFERROR(Table1[[#This Row],[pledged]]/Table1[[#This Row],[backers_count]],0)</f>
        <v>0</v>
      </c>
      <c r="Q2577" t="str">
        <f>LEFT(Table1[[#This Row],[Category and Sub-Category]],FIND("/",Table1[[#This Row],[Category and Sub-Category]])-1)</f>
        <v>food</v>
      </c>
      <c r="R2577" t="str">
        <f>RIGHT(Table1[[#This Row],[Category and Sub-Category]],LEN(Table1[[#This Row],[Category and Sub-Category]])-FIND("/",Table1[[#This Row],[Category and Sub-Category]]))</f>
        <v>food trucks</v>
      </c>
      <c r="S2577" s="13">
        <f>(((Table1[[#This Row],[launched_at]]/60)/60)/24)+DATE(1970,1,1)</f>
        <v>41986.108726851846</v>
      </c>
      <c r="T2577" s="13">
        <f>(((Table1[[#This Row],[deadline]]/60)/60)/24)+DATE(1970,1,1)</f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Table1[[#This Row],[pledged]]/Table1[[#This Row],[goal]]</f>
        <v>0</v>
      </c>
      <c r="P2578" s="8">
        <f>IFERROR(Table1[[#This Row],[pledged]]/Table1[[#This Row],[backers_count]],0)</f>
        <v>0</v>
      </c>
      <c r="Q2578" t="str">
        <f>LEFT(Table1[[#This Row],[Category and Sub-Category]],FIND("/",Table1[[#This Row],[Category and Sub-Category]])-1)</f>
        <v>food</v>
      </c>
      <c r="R2578" t="str">
        <f>RIGHT(Table1[[#This Row],[Category and Sub-Category]],LEN(Table1[[#This Row],[Category and Sub-Category]])-FIND("/",Table1[[#This Row],[Category and Sub-Category]]))</f>
        <v>food trucks</v>
      </c>
      <c r="S2578" s="13">
        <f>(((Table1[[#This Row],[launched_at]]/60)/60)/24)+DATE(1970,1,1)</f>
        <v>42060.00980324074</v>
      </c>
      <c r="T2578" s="13">
        <f>(((Table1[[#This Row],[deadline]]/60)/60)/24)+DATE(1970,1,1)</f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Table1[[#This Row],[pledged]]/Table1[[#This Row],[goal]]</f>
        <v>0</v>
      </c>
      <c r="P2579" s="8">
        <f>IFERROR(Table1[[#This Row],[pledged]]/Table1[[#This Row],[backers_count]],0)</f>
        <v>0</v>
      </c>
      <c r="Q2579" t="str">
        <f>LEFT(Table1[[#This Row],[Category and Sub-Category]],FIND("/",Table1[[#This Row],[Category and Sub-Category]])-1)</f>
        <v>food</v>
      </c>
      <c r="R2579" t="str">
        <f>RIGHT(Table1[[#This Row],[Category and Sub-Category]],LEN(Table1[[#This Row],[Category and Sub-Category]])-FIND("/",Table1[[#This Row],[Category and Sub-Category]]))</f>
        <v>food trucks</v>
      </c>
      <c r="S2579" s="13">
        <f>(((Table1[[#This Row],[launched_at]]/60)/60)/24)+DATE(1970,1,1)</f>
        <v>41830.820567129631</v>
      </c>
      <c r="T2579" s="13">
        <f>(((Table1[[#This Row],[deadline]]/60)/60)/24)+DATE(1970,1,1)</f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Table1[[#This Row],[pledged]]/Table1[[#This Row],[goal]]</f>
        <v>0</v>
      </c>
      <c r="P2580" s="8">
        <f>IFERROR(Table1[[#This Row],[pledged]]/Table1[[#This Row],[backers_count]],0)</f>
        <v>0</v>
      </c>
      <c r="Q2580" t="str">
        <f>LEFT(Table1[[#This Row],[Category and Sub-Category]],FIND("/",Table1[[#This Row],[Category and Sub-Category]])-1)</f>
        <v>food</v>
      </c>
      <c r="R2580" t="str">
        <f>RIGHT(Table1[[#This Row],[Category and Sub-Category]],LEN(Table1[[#This Row],[Category and Sub-Category]])-FIND("/",Table1[[#This Row],[Category and Sub-Category]]))</f>
        <v>food trucks</v>
      </c>
      <c r="S2580" s="13">
        <f>(((Table1[[#This Row],[launched_at]]/60)/60)/24)+DATE(1970,1,1)</f>
        <v>42238.022905092599</v>
      </c>
      <c r="T2580" s="13">
        <f>(((Table1[[#This Row],[deadline]]/60)/60)/24)+DATE(1970,1,1)</f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Table1[[#This Row],[pledged]]/Table1[[#This Row],[goal]]</f>
        <v>1.3849999999999999E-3</v>
      </c>
      <c r="P2581" s="8">
        <f>IFERROR(Table1[[#This Row],[pledged]]/Table1[[#This Row],[backers_count]],0)</f>
        <v>23.083333333333332</v>
      </c>
      <c r="Q2581" t="str">
        <f>LEFT(Table1[[#This Row],[Category and Sub-Category]],FIND("/",Table1[[#This Row],[Category and Sub-Category]])-1)</f>
        <v>food</v>
      </c>
      <c r="R2581" t="str">
        <f>RIGHT(Table1[[#This Row],[Category and Sub-Category]],LEN(Table1[[#This Row],[Category and Sub-Category]])-FIND("/",Table1[[#This Row],[Category and Sub-Category]]))</f>
        <v>food trucks</v>
      </c>
      <c r="S2581" s="13">
        <f>(((Table1[[#This Row],[launched_at]]/60)/60)/24)+DATE(1970,1,1)</f>
        <v>41837.829895833333</v>
      </c>
      <c r="T2581" s="13">
        <f>(((Table1[[#This Row],[deadline]]/60)/60)/24)+DATE(1970,1,1)</f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Table1[[#This Row],[pledged]]/Table1[[#This Row],[goal]]</f>
        <v>6.0000000000000001E-3</v>
      </c>
      <c r="P2582" s="8">
        <f>IFERROR(Table1[[#This Row],[pledged]]/Table1[[#This Row],[backers_count]],0)</f>
        <v>25.5</v>
      </c>
      <c r="Q2582" t="str">
        <f>LEFT(Table1[[#This Row],[Category and Sub-Category]],FIND("/",Table1[[#This Row],[Category and Sub-Category]])-1)</f>
        <v>food</v>
      </c>
      <c r="R2582" t="str">
        <f>RIGHT(Table1[[#This Row],[Category and Sub-Category]],LEN(Table1[[#This Row],[Category and Sub-Category]])-FIND("/",Table1[[#This Row],[Category and Sub-Category]]))</f>
        <v>food trucks</v>
      </c>
      <c r="S2582" s="13">
        <f>(((Table1[[#This Row],[launched_at]]/60)/60)/24)+DATE(1970,1,1)</f>
        <v>42110.326423611114</v>
      </c>
      <c r="T2582" s="13">
        <f>(((Table1[[#This Row],[deadline]]/60)/60)/24)+DATE(1970,1,1)</f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Table1[[#This Row],[pledged]]/Table1[[#This Row],[goal]]</f>
        <v>0.106</v>
      </c>
      <c r="P2583" s="8">
        <f>IFERROR(Table1[[#This Row],[pledged]]/Table1[[#This Row],[backers_count]],0)</f>
        <v>48.18181818181818</v>
      </c>
      <c r="Q2583" t="str">
        <f>LEFT(Table1[[#This Row],[Category and Sub-Category]],FIND("/",Table1[[#This Row],[Category and Sub-Category]])-1)</f>
        <v>food</v>
      </c>
      <c r="R2583" t="str">
        <f>RIGHT(Table1[[#This Row],[Category and Sub-Category]],LEN(Table1[[#This Row],[Category and Sub-Category]])-FIND("/",Table1[[#This Row],[Category and Sub-Category]]))</f>
        <v>food trucks</v>
      </c>
      <c r="S2583" s="13">
        <f>(((Table1[[#This Row],[launched_at]]/60)/60)/24)+DATE(1970,1,1)</f>
        <v>42294.628449074073</v>
      </c>
      <c r="T2583" s="13">
        <f>(((Table1[[#This Row],[deadline]]/60)/60)/24)+DATE(1970,1,1)</f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Table1[[#This Row],[pledged]]/Table1[[#This Row],[goal]]</f>
        <v>1.1111111111111112E-5</v>
      </c>
      <c r="P2584" s="8">
        <f>IFERROR(Table1[[#This Row],[pledged]]/Table1[[#This Row],[backers_count]],0)</f>
        <v>1</v>
      </c>
      <c r="Q2584" t="str">
        <f>LEFT(Table1[[#This Row],[Category and Sub-Category]],FIND("/",Table1[[#This Row],[Category and Sub-Category]])-1)</f>
        <v>food</v>
      </c>
      <c r="R2584" t="str">
        <f>RIGHT(Table1[[#This Row],[Category and Sub-Category]],LEN(Table1[[#This Row],[Category and Sub-Category]])-FIND("/",Table1[[#This Row],[Category and Sub-Category]]))</f>
        <v>food trucks</v>
      </c>
      <c r="S2584" s="13">
        <f>(((Table1[[#This Row],[launched_at]]/60)/60)/24)+DATE(1970,1,1)</f>
        <v>42642.988819444443</v>
      </c>
      <c r="T2584" s="13">
        <f>(((Table1[[#This Row],[deadline]]/60)/60)/24)+DATE(1970,1,1)</f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Table1[[#This Row],[pledged]]/Table1[[#This Row],[goal]]</f>
        <v>5.0000000000000001E-3</v>
      </c>
      <c r="P2585" s="8">
        <f>IFERROR(Table1[[#This Row],[pledged]]/Table1[[#This Row],[backers_count]],0)</f>
        <v>1</v>
      </c>
      <c r="Q2585" t="str">
        <f>LEFT(Table1[[#This Row],[Category and Sub-Category]],FIND("/",Table1[[#This Row],[Category and Sub-Category]])-1)</f>
        <v>food</v>
      </c>
      <c r="R2585" t="str">
        <f>RIGHT(Table1[[#This Row],[Category and Sub-Category]],LEN(Table1[[#This Row],[Category and Sub-Category]])-FIND("/",Table1[[#This Row],[Category and Sub-Category]]))</f>
        <v>food trucks</v>
      </c>
      <c r="S2585" s="13">
        <f>(((Table1[[#This Row],[launched_at]]/60)/60)/24)+DATE(1970,1,1)</f>
        <v>42019.76944444445</v>
      </c>
      <c r="T2585" s="13">
        <f>(((Table1[[#This Row],[deadline]]/60)/60)/24)+DATE(1970,1,1)</f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Table1[[#This Row],[pledged]]/Table1[[#This Row],[goal]]</f>
        <v>0</v>
      </c>
      <c r="P2586" s="8">
        <f>IFERROR(Table1[[#This Row],[pledged]]/Table1[[#This Row],[backers_count]],0)</f>
        <v>0</v>
      </c>
      <c r="Q2586" t="str">
        <f>LEFT(Table1[[#This Row],[Category and Sub-Category]],FIND("/",Table1[[#This Row],[Category and Sub-Category]])-1)</f>
        <v>food</v>
      </c>
      <c r="R2586" t="str">
        <f>RIGHT(Table1[[#This Row],[Category and Sub-Category]],LEN(Table1[[#This Row],[Category and Sub-Category]])-FIND("/",Table1[[#This Row],[Category and Sub-Category]]))</f>
        <v>food trucks</v>
      </c>
      <c r="S2586" s="13">
        <f>(((Table1[[#This Row],[launched_at]]/60)/60)/24)+DATE(1970,1,1)</f>
        <v>42140.173252314817</v>
      </c>
      <c r="T2586" s="13">
        <f>(((Table1[[#This Row],[deadline]]/60)/60)/24)+DATE(1970,1,1)</f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Table1[[#This Row],[pledged]]/Table1[[#This Row],[goal]]</f>
        <v>1.6666666666666668E-3</v>
      </c>
      <c r="P2587" s="8">
        <f>IFERROR(Table1[[#This Row],[pledged]]/Table1[[#This Row],[backers_count]],0)</f>
        <v>50</v>
      </c>
      <c r="Q2587" t="str">
        <f>LEFT(Table1[[#This Row],[Category and Sub-Category]],FIND("/",Table1[[#This Row],[Category and Sub-Category]])-1)</f>
        <v>food</v>
      </c>
      <c r="R2587" t="str">
        <f>RIGHT(Table1[[#This Row],[Category and Sub-Category]],LEN(Table1[[#This Row],[Category and Sub-Category]])-FIND("/",Table1[[#This Row],[Category and Sub-Category]]))</f>
        <v>food trucks</v>
      </c>
      <c r="S2587" s="13">
        <f>(((Table1[[#This Row],[launched_at]]/60)/60)/24)+DATE(1970,1,1)</f>
        <v>41795.963333333333</v>
      </c>
      <c r="T2587" s="13">
        <f>(((Table1[[#This Row],[deadline]]/60)/60)/24)+DATE(1970,1,1)</f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Table1[[#This Row],[pledged]]/Table1[[#This Row],[goal]]</f>
        <v>1.6666666666666668E-3</v>
      </c>
      <c r="P2588" s="8">
        <f>IFERROR(Table1[[#This Row],[pledged]]/Table1[[#This Row],[backers_count]],0)</f>
        <v>5</v>
      </c>
      <c r="Q2588" t="str">
        <f>LEFT(Table1[[#This Row],[Category and Sub-Category]],FIND("/",Table1[[#This Row],[Category and Sub-Category]])-1)</f>
        <v>food</v>
      </c>
      <c r="R2588" t="str">
        <f>RIGHT(Table1[[#This Row],[Category and Sub-Category]],LEN(Table1[[#This Row],[Category and Sub-Category]])-FIND("/",Table1[[#This Row],[Category and Sub-Category]]))</f>
        <v>food trucks</v>
      </c>
      <c r="S2588" s="13">
        <f>(((Table1[[#This Row],[launched_at]]/60)/60)/24)+DATE(1970,1,1)</f>
        <v>42333.330277777779</v>
      </c>
      <c r="T2588" s="13">
        <f>(((Table1[[#This Row],[deadline]]/60)/60)/24)+DATE(1970,1,1)</f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Table1[[#This Row],[pledged]]/Table1[[#This Row],[goal]]</f>
        <v>2.4340000000000001E-2</v>
      </c>
      <c r="P2589" s="8">
        <f>IFERROR(Table1[[#This Row],[pledged]]/Table1[[#This Row],[backers_count]],0)</f>
        <v>202.83333333333334</v>
      </c>
      <c r="Q2589" t="str">
        <f>LEFT(Table1[[#This Row],[Category and Sub-Category]],FIND("/",Table1[[#This Row],[Category and Sub-Category]])-1)</f>
        <v>food</v>
      </c>
      <c r="R2589" t="str">
        <f>RIGHT(Table1[[#This Row],[Category and Sub-Category]],LEN(Table1[[#This Row],[Category and Sub-Category]])-FIND("/",Table1[[#This Row],[Category and Sub-Category]]))</f>
        <v>food trucks</v>
      </c>
      <c r="S2589" s="13">
        <f>(((Table1[[#This Row],[launched_at]]/60)/60)/24)+DATE(1970,1,1)</f>
        <v>42338.675381944442</v>
      </c>
      <c r="T2589" s="13">
        <f>(((Table1[[#This Row],[deadline]]/60)/60)/24)+DATE(1970,1,1)</f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Table1[[#This Row],[pledged]]/Table1[[#This Row],[goal]]</f>
        <v>3.8833333333333331E-2</v>
      </c>
      <c r="P2590" s="8">
        <f>IFERROR(Table1[[#This Row],[pledged]]/Table1[[#This Row],[backers_count]],0)</f>
        <v>29.125</v>
      </c>
      <c r="Q2590" t="str">
        <f>LEFT(Table1[[#This Row],[Category and Sub-Category]],FIND("/",Table1[[#This Row],[Category and Sub-Category]])-1)</f>
        <v>food</v>
      </c>
      <c r="R2590" t="str">
        <f>RIGHT(Table1[[#This Row],[Category and Sub-Category]],LEN(Table1[[#This Row],[Category and Sub-Category]])-FIND("/",Table1[[#This Row],[Category and Sub-Category]]))</f>
        <v>food trucks</v>
      </c>
      <c r="S2590" s="13">
        <f>(((Table1[[#This Row],[launched_at]]/60)/60)/24)+DATE(1970,1,1)</f>
        <v>42042.676226851851</v>
      </c>
      <c r="T2590" s="13">
        <f>(((Table1[[#This Row],[deadline]]/60)/60)/24)+DATE(1970,1,1)</f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Table1[[#This Row],[pledged]]/Table1[[#This Row],[goal]]</f>
        <v>1E-4</v>
      </c>
      <c r="P2591" s="8">
        <f>IFERROR(Table1[[#This Row],[pledged]]/Table1[[#This Row],[backers_count]],0)</f>
        <v>5</v>
      </c>
      <c r="Q2591" t="str">
        <f>LEFT(Table1[[#This Row],[Category and Sub-Category]],FIND("/",Table1[[#This Row],[Category and Sub-Category]])-1)</f>
        <v>food</v>
      </c>
      <c r="R2591" t="str">
        <f>RIGHT(Table1[[#This Row],[Category and Sub-Category]],LEN(Table1[[#This Row],[Category and Sub-Category]])-FIND("/",Table1[[#This Row],[Category and Sub-Category]]))</f>
        <v>food trucks</v>
      </c>
      <c r="S2591" s="13">
        <f>(((Table1[[#This Row],[launched_at]]/60)/60)/24)+DATE(1970,1,1)</f>
        <v>42422.536192129628</v>
      </c>
      <c r="T2591" s="13">
        <f>(((Table1[[#This Row],[deadline]]/60)/60)/24)+DATE(1970,1,1)</f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Table1[[#This Row],[pledged]]/Table1[[#This Row],[goal]]</f>
        <v>0</v>
      </c>
      <c r="P2592" s="8">
        <f>IFERROR(Table1[[#This Row],[pledged]]/Table1[[#This Row],[backers_count]],0)</f>
        <v>0</v>
      </c>
      <c r="Q2592" t="str">
        <f>LEFT(Table1[[#This Row],[Category and Sub-Category]],FIND("/",Table1[[#This Row],[Category and Sub-Category]])-1)</f>
        <v>food</v>
      </c>
      <c r="R2592" t="str">
        <f>RIGHT(Table1[[#This Row],[Category and Sub-Category]],LEN(Table1[[#This Row],[Category and Sub-Category]])-FIND("/",Table1[[#This Row],[Category and Sub-Category]]))</f>
        <v>food trucks</v>
      </c>
      <c r="S2592" s="13">
        <f>(((Table1[[#This Row],[launched_at]]/60)/60)/24)+DATE(1970,1,1)</f>
        <v>42388.589085648149</v>
      </c>
      <c r="T2592" s="13">
        <f>(((Table1[[#This Row],[deadline]]/60)/60)/24)+DATE(1970,1,1)</f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Table1[[#This Row],[pledged]]/Table1[[#This Row],[goal]]</f>
        <v>1.7333333333333333E-2</v>
      </c>
      <c r="P2593" s="8">
        <f>IFERROR(Table1[[#This Row],[pledged]]/Table1[[#This Row],[backers_count]],0)</f>
        <v>13</v>
      </c>
      <c r="Q2593" t="str">
        <f>LEFT(Table1[[#This Row],[Category and Sub-Category]],FIND("/",Table1[[#This Row],[Category and Sub-Category]])-1)</f>
        <v>food</v>
      </c>
      <c r="R2593" t="str">
        <f>RIGHT(Table1[[#This Row],[Category and Sub-Category]],LEN(Table1[[#This Row],[Category and Sub-Category]])-FIND("/",Table1[[#This Row],[Category and Sub-Category]]))</f>
        <v>food trucks</v>
      </c>
      <c r="S2593" s="13">
        <f>(((Table1[[#This Row],[launched_at]]/60)/60)/24)+DATE(1970,1,1)</f>
        <v>42382.906527777777</v>
      </c>
      <c r="T2593" s="13">
        <f>(((Table1[[#This Row],[deadline]]/60)/60)/24)+DATE(1970,1,1)</f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Table1[[#This Row],[pledged]]/Table1[[#This Row],[goal]]</f>
        <v>1.6666666666666668E-3</v>
      </c>
      <c r="P2594" s="8">
        <f>IFERROR(Table1[[#This Row],[pledged]]/Table1[[#This Row],[backers_count]],0)</f>
        <v>50</v>
      </c>
      <c r="Q2594" t="str">
        <f>LEFT(Table1[[#This Row],[Category and Sub-Category]],FIND("/",Table1[[#This Row],[Category and Sub-Category]])-1)</f>
        <v>food</v>
      </c>
      <c r="R2594" t="str">
        <f>RIGHT(Table1[[#This Row],[Category and Sub-Category]],LEN(Table1[[#This Row],[Category and Sub-Category]])-FIND("/",Table1[[#This Row],[Category and Sub-Category]]))</f>
        <v>food trucks</v>
      </c>
      <c r="S2594" s="13">
        <f>(((Table1[[#This Row],[launched_at]]/60)/60)/24)+DATE(1970,1,1)</f>
        <v>41887.801168981481</v>
      </c>
      <c r="T2594" s="13">
        <f>(((Table1[[#This Row],[deadline]]/60)/60)/24)+DATE(1970,1,1)</f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Table1[[#This Row],[pledged]]/Table1[[#This Row],[goal]]</f>
        <v>0</v>
      </c>
      <c r="P2595" s="8">
        <f>IFERROR(Table1[[#This Row],[pledged]]/Table1[[#This Row],[backers_count]],0)</f>
        <v>0</v>
      </c>
      <c r="Q2595" t="str">
        <f>LEFT(Table1[[#This Row],[Category and Sub-Category]],FIND("/",Table1[[#This Row],[Category and Sub-Category]])-1)</f>
        <v>food</v>
      </c>
      <c r="R2595" t="str">
        <f>RIGHT(Table1[[#This Row],[Category and Sub-Category]],LEN(Table1[[#This Row],[Category and Sub-Category]])-FIND("/",Table1[[#This Row],[Category and Sub-Category]]))</f>
        <v>food trucks</v>
      </c>
      <c r="S2595" s="13">
        <f>(((Table1[[#This Row],[launched_at]]/60)/60)/24)+DATE(1970,1,1)</f>
        <v>42089.84520833334</v>
      </c>
      <c r="T2595" s="13">
        <f>(((Table1[[#This Row],[deadline]]/60)/60)/24)+DATE(1970,1,1)</f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Table1[[#This Row],[pledged]]/Table1[[#This Row],[goal]]</f>
        <v>1.2500000000000001E-5</v>
      </c>
      <c r="P2596" s="8">
        <f>IFERROR(Table1[[#This Row],[pledged]]/Table1[[#This Row],[backers_count]],0)</f>
        <v>1</v>
      </c>
      <c r="Q2596" t="str">
        <f>LEFT(Table1[[#This Row],[Category and Sub-Category]],FIND("/",Table1[[#This Row],[Category and Sub-Category]])-1)</f>
        <v>food</v>
      </c>
      <c r="R2596" t="str">
        <f>RIGHT(Table1[[#This Row],[Category and Sub-Category]],LEN(Table1[[#This Row],[Category and Sub-Category]])-FIND("/",Table1[[#This Row],[Category and Sub-Category]]))</f>
        <v>food trucks</v>
      </c>
      <c r="S2596" s="13">
        <f>(((Table1[[#This Row],[launched_at]]/60)/60)/24)+DATE(1970,1,1)</f>
        <v>41828.967916666668</v>
      </c>
      <c r="T2596" s="13">
        <f>(((Table1[[#This Row],[deadline]]/60)/60)/24)+DATE(1970,1,1)</f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Table1[[#This Row],[pledged]]/Table1[[#This Row],[goal]]</f>
        <v>0.12166666666666667</v>
      </c>
      <c r="P2597" s="8">
        <f>IFERROR(Table1[[#This Row],[pledged]]/Table1[[#This Row],[backers_count]],0)</f>
        <v>96.05263157894737</v>
      </c>
      <c r="Q2597" t="str">
        <f>LEFT(Table1[[#This Row],[Category and Sub-Category]],FIND("/",Table1[[#This Row],[Category and Sub-Category]])-1)</f>
        <v>food</v>
      </c>
      <c r="R2597" t="str">
        <f>RIGHT(Table1[[#This Row],[Category and Sub-Category]],LEN(Table1[[#This Row],[Category and Sub-Category]])-FIND("/",Table1[[#This Row],[Category and Sub-Category]]))</f>
        <v>food trucks</v>
      </c>
      <c r="S2597" s="13">
        <f>(((Table1[[#This Row],[launched_at]]/60)/60)/24)+DATE(1970,1,1)</f>
        <v>42760.244212962964</v>
      </c>
      <c r="T2597" s="13">
        <f>(((Table1[[#This Row],[deadline]]/60)/60)/24)+DATE(1970,1,1)</f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Table1[[#This Row],[pledged]]/Table1[[#This Row],[goal]]</f>
        <v>0.23588571428571428</v>
      </c>
      <c r="P2598" s="8">
        <f>IFERROR(Table1[[#This Row],[pledged]]/Table1[[#This Row],[backers_count]],0)</f>
        <v>305.77777777777777</v>
      </c>
      <c r="Q2598" t="str">
        <f>LEFT(Table1[[#This Row],[Category and Sub-Category]],FIND("/",Table1[[#This Row],[Category and Sub-Category]])-1)</f>
        <v>food</v>
      </c>
      <c r="R2598" t="str">
        <f>RIGHT(Table1[[#This Row],[Category and Sub-Category]],LEN(Table1[[#This Row],[Category and Sub-Category]])-FIND("/",Table1[[#This Row],[Category and Sub-Category]]))</f>
        <v>food trucks</v>
      </c>
      <c r="S2598" s="13">
        <f>(((Table1[[#This Row],[launched_at]]/60)/60)/24)+DATE(1970,1,1)</f>
        <v>41828.664456018516</v>
      </c>
      <c r="T2598" s="13">
        <f>(((Table1[[#This Row],[deadline]]/60)/60)/24)+DATE(1970,1,1)</f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Table1[[#This Row],[pledged]]/Table1[[#This Row],[goal]]</f>
        <v>5.6666666666666664E-2</v>
      </c>
      <c r="P2599" s="8">
        <f>IFERROR(Table1[[#This Row],[pledged]]/Table1[[#This Row],[backers_count]],0)</f>
        <v>12.142857142857142</v>
      </c>
      <c r="Q2599" t="str">
        <f>LEFT(Table1[[#This Row],[Category and Sub-Category]],FIND("/",Table1[[#This Row],[Category and Sub-Category]])-1)</f>
        <v>food</v>
      </c>
      <c r="R2599" t="str">
        <f>RIGHT(Table1[[#This Row],[Category and Sub-Category]],LEN(Table1[[#This Row],[Category and Sub-Category]])-FIND("/",Table1[[#This Row],[Category and Sub-Category]]))</f>
        <v>food trucks</v>
      </c>
      <c r="S2599" s="13">
        <f>(((Table1[[#This Row],[launched_at]]/60)/60)/24)+DATE(1970,1,1)</f>
        <v>42510.341631944444</v>
      </c>
      <c r="T2599" s="13">
        <f>(((Table1[[#This Row],[deadline]]/60)/60)/24)+DATE(1970,1,1)</f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Table1[[#This Row],[pledged]]/Table1[[#This Row],[goal]]</f>
        <v>0.39</v>
      </c>
      <c r="P2600" s="8">
        <f>IFERROR(Table1[[#This Row],[pledged]]/Table1[[#This Row],[backers_count]],0)</f>
        <v>83.571428571428569</v>
      </c>
      <c r="Q2600" t="str">
        <f>LEFT(Table1[[#This Row],[Category and Sub-Category]],FIND("/",Table1[[#This Row],[Category and Sub-Category]])-1)</f>
        <v>food</v>
      </c>
      <c r="R2600" t="str">
        <f>RIGHT(Table1[[#This Row],[Category and Sub-Category]],LEN(Table1[[#This Row],[Category and Sub-Category]])-FIND("/",Table1[[#This Row],[Category and Sub-Category]]))</f>
        <v>food trucks</v>
      </c>
      <c r="S2600" s="13">
        <f>(((Table1[[#This Row],[launched_at]]/60)/60)/24)+DATE(1970,1,1)</f>
        <v>42240.840289351851</v>
      </c>
      <c r="T2600" s="13">
        <f>(((Table1[[#This Row],[deadline]]/60)/60)/24)+DATE(1970,1,1)</f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Table1[[#This Row],[pledged]]/Table1[[#This Row],[goal]]</f>
        <v>9.9546510341776348E-3</v>
      </c>
      <c r="P2601" s="8">
        <f>IFERROR(Table1[[#This Row],[pledged]]/Table1[[#This Row],[backers_count]],0)</f>
        <v>18</v>
      </c>
      <c r="Q2601" t="str">
        <f>LEFT(Table1[[#This Row],[Category and Sub-Category]],FIND("/",Table1[[#This Row],[Category and Sub-Category]])-1)</f>
        <v>food</v>
      </c>
      <c r="R2601" t="str">
        <f>RIGHT(Table1[[#This Row],[Category and Sub-Category]],LEN(Table1[[#This Row],[Category and Sub-Category]])-FIND("/",Table1[[#This Row],[Category and Sub-Category]]))</f>
        <v>food trucks</v>
      </c>
      <c r="S2601" s="13">
        <f>(((Table1[[#This Row],[launched_at]]/60)/60)/24)+DATE(1970,1,1)</f>
        <v>41809.754016203704</v>
      </c>
      <c r="T2601" s="13">
        <f>(((Table1[[#This Row],[deadline]]/60)/60)/24)+DATE(1970,1,1)</f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Table1[[#This Row],[pledged]]/Table1[[#This Row],[goal]]</f>
        <v>6.9320000000000007E-2</v>
      </c>
      <c r="P2602" s="8">
        <f>IFERROR(Table1[[#This Row],[pledged]]/Table1[[#This Row],[backers_count]],0)</f>
        <v>115.53333333333333</v>
      </c>
      <c r="Q2602" t="str">
        <f>LEFT(Table1[[#This Row],[Category and Sub-Category]],FIND("/",Table1[[#This Row],[Category and Sub-Category]])-1)</f>
        <v>food</v>
      </c>
      <c r="R2602" t="str">
        <f>RIGHT(Table1[[#This Row],[Category and Sub-Category]],LEN(Table1[[#This Row],[Category and Sub-Category]])-FIND("/",Table1[[#This Row],[Category and Sub-Category]]))</f>
        <v>food trucks</v>
      </c>
      <c r="S2602" s="13">
        <f>(((Table1[[#This Row],[launched_at]]/60)/60)/24)+DATE(1970,1,1)</f>
        <v>42394.900462962964</v>
      </c>
      <c r="T2602" s="13">
        <f>(((Table1[[#This Row],[deadline]]/60)/60)/24)+DATE(1970,1,1)</f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Table1[[#This Row],[pledged]]/Table1[[#This Row],[goal]]</f>
        <v>6.6139999999999999</v>
      </c>
      <c r="P2603" s="8">
        <f>IFERROR(Table1[[#This Row],[pledged]]/Table1[[#This Row],[backers_count]],0)</f>
        <v>21.900662251655628</v>
      </c>
      <c r="Q2603" t="str">
        <f>LEFT(Table1[[#This Row],[Category and Sub-Category]],FIND("/",Table1[[#This Row],[Category and Sub-Category]])-1)</f>
        <v>technology</v>
      </c>
      <c r="R2603" t="str">
        <f>RIGHT(Table1[[#This Row],[Category and Sub-Category]],LEN(Table1[[#This Row],[Category and Sub-Category]])-FIND("/",Table1[[#This Row],[Category and Sub-Category]]))</f>
        <v>space exploration</v>
      </c>
      <c r="S2603" s="13">
        <f>(((Table1[[#This Row],[launched_at]]/60)/60)/24)+DATE(1970,1,1)</f>
        <v>41150.902187499996</v>
      </c>
      <c r="T2603" s="13">
        <f>(((Table1[[#This Row],[deadline]]/60)/60)/24)+DATE(1970,1,1)</f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Table1[[#This Row],[pledged]]/Table1[[#This Row],[goal]]</f>
        <v>3.2609166666666667</v>
      </c>
      <c r="P2604" s="8">
        <f>IFERROR(Table1[[#This Row],[pledged]]/Table1[[#This Row],[backers_count]],0)</f>
        <v>80.022494887525568</v>
      </c>
      <c r="Q2604" t="str">
        <f>LEFT(Table1[[#This Row],[Category and Sub-Category]],FIND("/",Table1[[#This Row],[Category and Sub-Category]])-1)</f>
        <v>technology</v>
      </c>
      <c r="R2604" t="str">
        <f>RIGHT(Table1[[#This Row],[Category and Sub-Category]],LEN(Table1[[#This Row],[Category and Sub-Category]])-FIND("/",Table1[[#This Row],[Category and Sub-Category]]))</f>
        <v>space exploration</v>
      </c>
      <c r="S2604" s="13">
        <f>(((Table1[[#This Row],[launched_at]]/60)/60)/24)+DATE(1970,1,1)</f>
        <v>41915.747314814813</v>
      </c>
      <c r="T2604" s="13">
        <f>(((Table1[[#This Row],[deadline]]/60)/60)/24)+DATE(1970,1,1)</f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Table1[[#This Row],[pledged]]/Table1[[#This Row],[goal]]</f>
        <v>1.0148571428571429</v>
      </c>
      <c r="P2605" s="8">
        <f>IFERROR(Table1[[#This Row],[pledged]]/Table1[[#This Row],[backers_count]],0)</f>
        <v>35.520000000000003</v>
      </c>
      <c r="Q2605" t="str">
        <f>LEFT(Table1[[#This Row],[Category and Sub-Category]],FIND("/",Table1[[#This Row],[Category and Sub-Category]])-1)</f>
        <v>technology</v>
      </c>
      <c r="R2605" t="str">
        <f>RIGHT(Table1[[#This Row],[Category and Sub-Category]],LEN(Table1[[#This Row],[Category and Sub-Category]])-FIND("/",Table1[[#This Row],[Category and Sub-Category]]))</f>
        <v>space exploration</v>
      </c>
      <c r="S2605" s="13">
        <f>(((Table1[[#This Row],[launched_at]]/60)/60)/24)+DATE(1970,1,1)</f>
        <v>41617.912662037037</v>
      </c>
      <c r="T2605" s="13">
        <f>(((Table1[[#This Row],[deadline]]/60)/60)/24)+DATE(1970,1,1)</f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Table1[[#This Row],[pledged]]/Table1[[#This Row],[goal]]</f>
        <v>1.0421799999999999</v>
      </c>
      <c r="P2606" s="8">
        <f>IFERROR(Table1[[#This Row],[pledged]]/Table1[[#This Row],[backers_count]],0)</f>
        <v>64.933333333333323</v>
      </c>
      <c r="Q2606" t="str">
        <f>LEFT(Table1[[#This Row],[Category and Sub-Category]],FIND("/",Table1[[#This Row],[Category and Sub-Category]])-1)</f>
        <v>technology</v>
      </c>
      <c r="R2606" t="str">
        <f>RIGHT(Table1[[#This Row],[Category and Sub-Category]],LEN(Table1[[#This Row],[Category and Sub-Category]])-FIND("/",Table1[[#This Row],[Category and Sub-Category]]))</f>
        <v>space exploration</v>
      </c>
      <c r="S2606" s="13">
        <f>(((Table1[[#This Row],[launched_at]]/60)/60)/24)+DATE(1970,1,1)</f>
        <v>40998.051192129627</v>
      </c>
      <c r="T2606" s="13">
        <f>(((Table1[[#This Row],[deadline]]/60)/60)/24)+DATE(1970,1,1)</f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Table1[[#This Row],[pledged]]/Table1[[#This Row],[goal]]</f>
        <v>1.0742157000000001</v>
      </c>
      <c r="P2607" s="8">
        <f>IFERROR(Table1[[#This Row],[pledged]]/Table1[[#This Row],[backers_count]],0)</f>
        <v>60.965703745743475</v>
      </c>
      <c r="Q2607" t="str">
        <f>LEFT(Table1[[#This Row],[Category and Sub-Category]],FIND("/",Table1[[#This Row],[Category and Sub-Category]])-1)</f>
        <v>technology</v>
      </c>
      <c r="R2607" t="str">
        <f>RIGHT(Table1[[#This Row],[Category and Sub-Category]],LEN(Table1[[#This Row],[Category and Sub-Category]])-FIND("/",Table1[[#This Row],[Category and Sub-Category]]))</f>
        <v>space exploration</v>
      </c>
      <c r="S2607" s="13">
        <f>(((Table1[[#This Row],[launched_at]]/60)/60)/24)+DATE(1970,1,1)</f>
        <v>42508.541550925926</v>
      </c>
      <c r="T2607" s="13">
        <f>(((Table1[[#This Row],[deadline]]/60)/60)/24)+DATE(1970,1,1)</f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Table1[[#This Row],[pledged]]/Table1[[#This Row],[goal]]</f>
        <v>1.1005454545454545</v>
      </c>
      <c r="P2608" s="8">
        <f>IFERROR(Table1[[#This Row],[pledged]]/Table1[[#This Row],[backers_count]],0)</f>
        <v>31.444155844155844</v>
      </c>
      <c r="Q2608" t="str">
        <f>LEFT(Table1[[#This Row],[Category and Sub-Category]],FIND("/",Table1[[#This Row],[Category and Sub-Category]])-1)</f>
        <v>technology</v>
      </c>
      <c r="R2608" t="str">
        <f>RIGHT(Table1[[#This Row],[Category and Sub-Category]],LEN(Table1[[#This Row],[Category and Sub-Category]])-FIND("/",Table1[[#This Row],[Category and Sub-Category]]))</f>
        <v>space exploration</v>
      </c>
      <c r="S2608" s="13">
        <f>(((Table1[[#This Row],[launched_at]]/60)/60)/24)+DATE(1970,1,1)</f>
        <v>41726.712754629632</v>
      </c>
      <c r="T2608" s="13">
        <f>(((Table1[[#This Row],[deadline]]/60)/60)/24)+DATE(1970,1,1)</f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Table1[[#This Row],[pledged]]/Table1[[#This Row],[goal]]</f>
        <v>4.077</v>
      </c>
      <c r="P2609" s="8">
        <f>IFERROR(Table1[[#This Row],[pledged]]/Table1[[#This Row],[backers_count]],0)</f>
        <v>81.949748743718587</v>
      </c>
      <c r="Q2609" t="str">
        <f>LEFT(Table1[[#This Row],[Category and Sub-Category]],FIND("/",Table1[[#This Row],[Category and Sub-Category]])-1)</f>
        <v>technology</v>
      </c>
      <c r="R2609" t="str">
        <f>RIGHT(Table1[[#This Row],[Category and Sub-Category]],LEN(Table1[[#This Row],[Category and Sub-Category]])-FIND("/",Table1[[#This Row],[Category and Sub-Category]]))</f>
        <v>space exploration</v>
      </c>
      <c r="S2609" s="13">
        <f>(((Table1[[#This Row],[launched_at]]/60)/60)/24)+DATE(1970,1,1)</f>
        <v>42184.874675925923</v>
      </c>
      <c r="T2609" s="13">
        <f>(((Table1[[#This Row],[deadline]]/60)/60)/24)+DATE(1970,1,1)</f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Table1[[#This Row],[pledged]]/Table1[[#This Row],[goal]]</f>
        <v>2.2392500000000002</v>
      </c>
      <c r="P2610" s="8">
        <f>IFERROR(Table1[[#This Row],[pledged]]/Table1[[#This Row],[backers_count]],0)</f>
        <v>58.92763157894737</v>
      </c>
      <c r="Q2610" t="str">
        <f>LEFT(Table1[[#This Row],[Category and Sub-Category]],FIND("/",Table1[[#This Row],[Category and Sub-Category]])-1)</f>
        <v>technology</v>
      </c>
      <c r="R2610" t="str">
        <f>RIGHT(Table1[[#This Row],[Category and Sub-Category]],LEN(Table1[[#This Row],[Category and Sub-Category]])-FIND("/",Table1[[#This Row],[Category and Sub-Category]]))</f>
        <v>space exploration</v>
      </c>
      <c r="S2610" s="13">
        <f>(((Table1[[#This Row],[launched_at]]/60)/60)/24)+DATE(1970,1,1)</f>
        <v>42767.801712962959</v>
      </c>
      <c r="T2610" s="13">
        <f>(((Table1[[#This Row],[deadline]]/60)/60)/24)+DATE(1970,1,1)</f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Table1[[#This Row],[pledged]]/Table1[[#This Row],[goal]]</f>
        <v>3.038011142857143</v>
      </c>
      <c r="P2611" s="8">
        <f>IFERROR(Table1[[#This Row],[pledged]]/Table1[[#This Row],[backers_count]],0)</f>
        <v>157.29347633136095</v>
      </c>
      <c r="Q2611" t="str">
        <f>LEFT(Table1[[#This Row],[Category and Sub-Category]],FIND("/",Table1[[#This Row],[Category and Sub-Category]])-1)</f>
        <v>technology</v>
      </c>
      <c r="R2611" t="str">
        <f>RIGHT(Table1[[#This Row],[Category and Sub-Category]],LEN(Table1[[#This Row],[Category and Sub-Category]])-FIND("/",Table1[[#This Row],[Category and Sub-Category]]))</f>
        <v>space exploration</v>
      </c>
      <c r="S2611" s="13">
        <f>(((Table1[[#This Row],[launched_at]]/60)/60)/24)+DATE(1970,1,1)</f>
        <v>41075.237858796296</v>
      </c>
      <c r="T2611" s="13">
        <f>(((Table1[[#This Row],[deadline]]/60)/60)/24)+DATE(1970,1,1)</f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Table1[[#This Row],[pledged]]/Table1[[#This Row],[goal]]</f>
        <v>1.4132510432681749</v>
      </c>
      <c r="P2612" s="8">
        <f>IFERROR(Table1[[#This Row],[pledged]]/Table1[[#This Row],[backers_count]],0)</f>
        <v>55.758509532062391</v>
      </c>
      <c r="Q2612" t="str">
        <f>LEFT(Table1[[#This Row],[Category and Sub-Category]],FIND("/",Table1[[#This Row],[Category and Sub-Category]])-1)</f>
        <v>technology</v>
      </c>
      <c r="R2612" t="str">
        <f>RIGHT(Table1[[#This Row],[Category and Sub-Category]],LEN(Table1[[#This Row],[Category and Sub-Category]])-FIND("/",Table1[[#This Row],[Category and Sub-Category]]))</f>
        <v>space exploration</v>
      </c>
      <c r="S2612" s="13">
        <f>(((Table1[[#This Row],[launched_at]]/60)/60)/24)+DATE(1970,1,1)</f>
        <v>42564.881076388891</v>
      </c>
      <c r="T2612" s="13">
        <f>(((Table1[[#This Row],[deadline]]/60)/60)/24)+DATE(1970,1,1)</f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Table1[[#This Row],[pledged]]/Table1[[#This Row],[goal]]</f>
        <v>27.906363636363636</v>
      </c>
      <c r="P2613" s="8">
        <f>IFERROR(Table1[[#This Row],[pledged]]/Table1[[#This Row],[backers_count]],0)</f>
        <v>83.802893802893806</v>
      </c>
      <c r="Q2613" t="str">
        <f>LEFT(Table1[[#This Row],[Category and Sub-Category]],FIND("/",Table1[[#This Row],[Category and Sub-Category]])-1)</f>
        <v>technology</v>
      </c>
      <c r="R2613" t="str">
        <f>RIGHT(Table1[[#This Row],[Category and Sub-Category]],LEN(Table1[[#This Row],[Category and Sub-Category]])-FIND("/",Table1[[#This Row],[Category and Sub-Category]]))</f>
        <v>space exploration</v>
      </c>
      <c r="S2613" s="13">
        <f>(((Table1[[#This Row],[launched_at]]/60)/60)/24)+DATE(1970,1,1)</f>
        <v>42704.335810185185</v>
      </c>
      <c r="T2613" s="13">
        <f>(((Table1[[#This Row],[deadline]]/60)/60)/24)+DATE(1970,1,1)</f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Table1[[#This Row],[pledged]]/Table1[[#This Row],[goal]]</f>
        <v>1.7176130000000001</v>
      </c>
      <c r="P2614" s="8">
        <f>IFERROR(Table1[[#This Row],[pledged]]/Table1[[#This Row],[backers_count]],0)</f>
        <v>58.422210884353746</v>
      </c>
      <c r="Q2614" t="str">
        <f>LEFT(Table1[[#This Row],[Category and Sub-Category]],FIND("/",Table1[[#This Row],[Category and Sub-Category]])-1)</f>
        <v>technology</v>
      </c>
      <c r="R2614" t="str">
        <f>RIGHT(Table1[[#This Row],[Category and Sub-Category]],LEN(Table1[[#This Row],[Category and Sub-Category]])-FIND("/",Table1[[#This Row],[Category and Sub-Category]]))</f>
        <v>space exploration</v>
      </c>
      <c r="S2614" s="13">
        <f>(((Table1[[#This Row],[launched_at]]/60)/60)/24)+DATE(1970,1,1)</f>
        <v>41982.143171296295</v>
      </c>
      <c r="T2614" s="13">
        <f>(((Table1[[#This Row],[deadline]]/60)/60)/24)+DATE(1970,1,1)</f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Table1[[#This Row],[pledged]]/Table1[[#This Row],[goal]]</f>
        <v>1.0101333333333333</v>
      </c>
      <c r="P2615" s="8">
        <f>IFERROR(Table1[[#This Row],[pledged]]/Table1[[#This Row],[backers_count]],0)</f>
        <v>270.57142857142856</v>
      </c>
      <c r="Q2615" t="str">
        <f>LEFT(Table1[[#This Row],[Category and Sub-Category]],FIND("/",Table1[[#This Row],[Category and Sub-Category]])-1)</f>
        <v>technology</v>
      </c>
      <c r="R2615" t="str">
        <f>RIGHT(Table1[[#This Row],[Category and Sub-Category]],LEN(Table1[[#This Row],[Category and Sub-Category]])-FIND("/",Table1[[#This Row],[Category and Sub-Category]]))</f>
        <v>space exploration</v>
      </c>
      <c r="S2615" s="13">
        <f>(((Table1[[#This Row],[launched_at]]/60)/60)/24)+DATE(1970,1,1)</f>
        <v>41143.81821759259</v>
      </c>
      <c r="T2615" s="13">
        <f>(((Table1[[#This Row],[deadline]]/60)/60)/24)+DATE(1970,1,1)</f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Table1[[#This Row],[pledged]]/Table1[[#This Row],[goal]]</f>
        <v>1.02</v>
      </c>
      <c r="P2616" s="8">
        <f>IFERROR(Table1[[#This Row],[pledged]]/Table1[[#This Row],[backers_count]],0)</f>
        <v>107.1</v>
      </c>
      <c r="Q2616" t="str">
        <f>LEFT(Table1[[#This Row],[Category and Sub-Category]],FIND("/",Table1[[#This Row],[Category and Sub-Category]])-1)</f>
        <v>technology</v>
      </c>
      <c r="R2616" t="str">
        <f>RIGHT(Table1[[#This Row],[Category and Sub-Category]],LEN(Table1[[#This Row],[Category and Sub-Category]])-FIND("/",Table1[[#This Row],[Category and Sub-Category]]))</f>
        <v>space exploration</v>
      </c>
      <c r="S2616" s="13">
        <f>(((Table1[[#This Row],[launched_at]]/60)/60)/24)+DATE(1970,1,1)</f>
        <v>41730.708472222221</v>
      </c>
      <c r="T2616" s="13">
        <f>(((Table1[[#This Row],[deadline]]/60)/60)/24)+DATE(1970,1,1)</f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Table1[[#This Row],[pledged]]/Table1[[#This Row],[goal]]</f>
        <v>1.6976511744127936</v>
      </c>
      <c r="P2617" s="8">
        <f>IFERROR(Table1[[#This Row],[pledged]]/Table1[[#This Row],[backers_count]],0)</f>
        <v>47.180555555555557</v>
      </c>
      <c r="Q2617" t="str">
        <f>LEFT(Table1[[#This Row],[Category and Sub-Category]],FIND("/",Table1[[#This Row],[Category and Sub-Category]])-1)</f>
        <v>technology</v>
      </c>
      <c r="R2617" t="str">
        <f>RIGHT(Table1[[#This Row],[Category and Sub-Category]],LEN(Table1[[#This Row],[Category and Sub-Category]])-FIND("/",Table1[[#This Row],[Category and Sub-Category]]))</f>
        <v>space exploration</v>
      </c>
      <c r="S2617" s="13">
        <f>(((Table1[[#This Row],[launched_at]]/60)/60)/24)+DATE(1970,1,1)</f>
        <v>42453.49726851852</v>
      </c>
      <c r="T2617" s="13">
        <f>(((Table1[[#This Row],[deadline]]/60)/60)/24)+DATE(1970,1,1)</f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Table1[[#This Row],[pledged]]/Table1[[#This Row],[goal]]</f>
        <v>1.14534</v>
      </c>
      <c r="P2618" s="8">
        <f>IFERROR(Table1[[#This Row],[pledged]]/Table1[[#This Row],[backers_count]],0)</f>
        <v>120.30882352941177</v>
      </c>
      <c r="Q2618" t="str">
        <f>LEFT(Table1[[#This Row],[Category and Sub-Category]],FIND("/",Table1[[#This Row],[Category and Sub-Category]])-1)</f>
        <v>technology</v>
      </c>
      <c r="R2618" t="str">
        <f>RIGHT(Table1[[#This Row],[Category and Sub-Category]],LEN(Table1[[#This Row],[Category and Sub-Category]])-FIND("/",Table1[[#This Row],[Category and Sub-Category]]))</f>
        <v>space exploration</v>
      </c>
      <c r="S2618" s="13">
        <f>(((Table1[[#This Row],[launched_at]]/60)/60)/24)+DATE(1970,1,1)</f>
        <v>42211.99454861111</v>
      </c>
      <c r="T2618" s="13">
        <f>(((Table1[[#This Row],[deadline]]/60)/60)/24)+DATE(1970,1,1)</f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Table1[[#This Row],[pledged]]/Table1[[#This Row],[goal]]</f>
        <v>8.7759999999999998</v>
      </c>
      <c r="P2619" s="8">
        <f>IFERROR(Table1[[#This Row],[pledged]]/Table1[[#This Row],[backers_count]],0)</f>
        <v>27.59748427672956</v>
      </c>
      <c r="Q2619" t="str">
        <f>LEFT(Table1[[#This Row],[Category and Sub-Category]],FIND("/",Table1[[#This Row],[Category and Sub-Category]])-1)</f>
        <v>technology</v>
      </c>
      <c r="R2619" t="str">
        <f>RIGHT(Table1[[#This Row],[Category and Sub-Category]],LEN(Table1[[#This Row],[Category and Sub-Category]])-FIND("/",Table1[[#This Row],[Category and Sub-Category]]))</f>
        <v>space exploration</v>
      </c>
      <c r="S2619" s="13">
        <f>(((Table1[[#This Row],[launched_at]]/60)/60)/24)+DATE(1970,1,1)</f>
        <v>41902.874432870369</v>
      </c>
      <c r="T2619" s="13">
        <f>(((Table1[[#This Row],[deadline]]/60)/60)/24)+DATE(1970,1,1)</f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Table1[[#This Row],[pledged]]/Table1[[#This Row],[goal]]</f>
        <v>1.0538666666666667</v>
      </c>
      <c r="P2620" s="8">
        <f>IFERROR(Table1[[#This Row],[pledged]]/Table1[[#This Row],[backers_count]],0)</f>
        <v>205.2987012987013</v>
      </c>
      <c r="Q2620" t="str">
        <f>LEFT(Table1[[#This Row],[Category and Sub-Category]],FIND("/",Table1[[#This Row],[Category and Sub-Category]])-1)</f>
        <v>technology</v>
      </c>
      <c r="R2620" t="str">
        <f>RIGHT(Table1[[#This Row],[Category and Sub-Category]],LEN(Table1[[#This Row],[Category and Sub-Category]])-FIND("/",Table1[[#This Row],[Category and Sub-Category]]))</f>
        <v>space exploration</v>
      </c>
      <c r="S2620" s="13">
        <f>(((Table1[[#This Row],[launched_at]]/60)/60)/24)+DATE(1970,1,1)</f>
        <v>42279.792372685188</v>
      </c>
      <c r="T2620" s="13">
        <f>(((Table1[[#This Row],[deadline]]/60)/60)/24)+DATE(1970,1,1)</f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Table1[[#This Row],[pledged]]/Table1[[#This Row],[goal]]</f>
        <v>1.8839999999999999</v>
      </c>
      <c r="P2621" s="8">
        <f>IFERROR(Table1[[#This Row],[pledged]]/Table1[[#This Row],[backers_count]],0)</f>
        <v>35.547169811320757</v>
      </c>
      <c r="Q2621" t="str">
        <f>LEFT(Table1[[#This Row],[Category and Sub-Category]],FIND("/",Table1[[#This Row],[Category and Sub-Category]])-1)</f>
        <v>technology</v>
      </c>
      <c r="R2621" t="str">
        <f>RIGHT(Table1[[#This Row],[Category and Sub-Category]],LEN(Table1[[#This Row],[Category and Sub-Category]])-FIND("/",Table1[[#This Row],[Category and Sub-Category]]))</f>
        <v>space exploration</v>
      </c>
      <c r="S2621" s="13">
        <f>(((Table1[[#This Row],[launched_at]]/60)/60)/24)+DATE(1970,1,1)</f>
        <v>42273.884305555555</v>
      </c>
      <c r="T2621" s="13">
        <f>(((Table1[[#This Row],[deadline]]/60)/60)/24)+DATE(1970,1,1)</f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Table1[[#This Row],[pledged]]/Table1[[#This Row],[goal]]</f>
        <v>1.436523076923077</v>
      </c>
      <c r="P2622" s="8">
        <f>IFERROR(Table1[[#This Row],[pledged]]/Table1[[#This Row],[backers_count]],0)</f>
        <v>74.639488409272587</v>
      </c>
      <c r="Q2622" t="str">
        <f>LEFT(Table1[[#This Row],[Category and Sub-Category]],FIND("/",Table1[[#This Row],[Category and Sub-Category]])-1)</f>
        <v>technology</v>
      </c>
      <c r="R2622" t="str">
        <f>RIGHT(Table1[[#This Row],[Category and Sub-Category]],LEN(Table1[[#This Row],[Category and Sub-Category]])-FIND("/",Table1[[#This Row],[Category and Sub-Category]]))</f>
        <v>space exploration</v>
      </c>
      <c r="S2622" s="13">
        <f>(((Table1[[#This Row],[launched_at]]/60)/60)/24)+DATE(1970,1,1)</f>
        <v>42251.16715277778</v>
      </c>
      <c r="T2622" s="13">
        <f>(((Table1[[#This Row],[deadline]]/60)/60)/24)+DATE(1970,1,1)</f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Table1[[#This Row],[pledged]]/Table1[[#This Row],[goal]]</f>
        <v>1.4588000000000001</v>
      </c>
      <c r="P2623" s="8">
        <f>IFERROR(Table1[[#This Row],[pledged]]/Table1[[#This Row],[backers_count]],0)</f>
        <v>47.058064516129029</v>
      </c>
      <c r="Q2623" t="str">
        <f>LEFT(Table1[[#This Row],[Category and Sub-Category]],FIND("/",Table1[[#This Row],[Category and Sub-Category]])-1)</f>
        <v>technology</v>
      </c>
      <c r="R2623" t="str">
        <f>RIGHT(Table1[[#This Row],[Category and Sub-Category]],LEN(Table1[[#This Row],[Category and Sub-Category]])-FIND("/",Table1[[#This Row],[Category and Sub-Category]]))</f>
        <v>space exploration</v>
      </c>
      <c r="S2623" s="13">
        <f>(((Table1[[#This Row],[launched_at]]/60)/60)/24)+DATE(1970,1,1)</f>
        <v>42115.74754629629</v>
      </c>
      <c r="T2623" s="13">
        <f>(((Table1[[#This Row],[deadline]]/60)/60)/24)+DATE(1970,1,1)</f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Table1[[#This Row],[pledged]]/Table1[[#This Row],[goal]]</f>
        <v>1.3118399999999999</v>
      </c>
      <c r="P2624" s="8">
        <f>IFERROR(Table1[[#This Row],[pledged]]/Table1[[#This Row],[backers_count]],0)</f>
        <v>26.591351351351353</v>
      </c>
      <c r="Q2624" t="str">
        <f>LEFT(Table1[[#This Row],[Category and Sub-Category]],FIND("/",Table1[[#This Row],[Category and Sub-Category]])-1)</f>
        <v>technology</v>
      </c>
      <c r="R2624" t="str">
        <f>RIGHT(Table1[[#This Row],[Category and Sub-Category]],LEN(Table1[[#This Row],[Category and Sub-Category]])-FIND("/",Table1[[#This Row],[Category and Sub-Category]]))</f>
        <v>space exploration</v>
      </c>
      <c r="S2624" s="13">
        <f>(((Table1[[#This Row],[launched_at]]/60)/60)/24)+DATE(1970,1,1)</f>
        <v>42689.74324074074</v>
      </c>
      <c r="T2624" s="13">
        <f>(((Table1[[#This Row],[deadline]]/60)/60)/24)+DATE(1970,1,1)</f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Table1[[#This Row],[pledged]]/Table1[[#This Row],[goal]]</f>
        <v>1.1399999999999999</v>
      </c>
      <c r="P2625" s="8">
        <f>IFERROR(Table1[[#This Row],[pledged]]/Table1[[#This Row],[backers_count]],0)</f>
        <v>36.774193548387096</v>
      </c>
      <c r="Q2625" t="str">
        <f>LEFT(Table1[[#This Row],[Category and Sub-Category]],FIND("/",Table1[[#This Row],[Category and Sub-Category]])-1)</f>
        <v>technology</v>
      </c>
      <c r="R2625" t="str">
        <f>RIGHT(Table1[[#This Row],[Category and Sub-Category]],LEN(Table1[[#This Row],[Category and Sub-Category]])-FIND("/",Table1[[#This Row],[Category and Sub-Category]]))</f>
        <v>space exploration</v>
      </c>
      <c r="S2625" s="13">
        <f>(((Table1[[#This Row],[launched_at]]/60)/60)/24)+DATE(1970,1,1)</f>
        <v>42692.256550925929</v>
      </c>
      <c r="T2625" s="13">
        <f>(((Table1[[#This Row],[deadline]]/60)/60)/24)+DATE(1970,1,1)</f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Table1[[#This Row],[pledged]]/Table1[[#This Row],[goal]]</f>
        <v>13.794206249999998</v>
      </c>
      <c r="P2626" s="8">
        <f>IFERROR(Table1[[#This Row],[pledged]]/Table1[[#This Row],[backers_count]],0)</f>
        <v>31.820544982698959</v>
      </c>
      <c r="Q2626" t="str">
        <f>LEFT(Table1[[#This Row],[Category and Sub-Category]],FIND("/",Table1[[#This Row],[Category and Sub-Category]])-1)</f>
        <v>technology</v>
      </c>
      <c r="R2626" t="str">
        <f>RIGHT(Table1[[#This Row],[Category and Sub-Category]],LEN(Table1[[#This Row],[Category and Sub-Category]])-FIND("/",Table1[[#This Row],[Category and Sub-Category]]))</f>
        <v>space exploration</v>
      </c>
      <c r="S2626" s="13">
        <f>(((Table1[[#This Row],[launched_at]]/60)/60)/24)+DATE(1970,1,1)</f>
        <v>41144.42155092593</v>
      </c>
      <c r="T2626" s="13">
        <f>(((Table1[[#This Row],[deadline]]/60)/60)/24)+DATE(1970,1,1)</f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Table1[[#This Row],[pledged]]/Table1[[#This Row],[goal]]</f>
        <v>9.56</v>
      </c>
      <c r="P2627" s="8">
        <f>IFERROR(Table1[[#This Row],[pledged]]/Table1[[#This Row],[backers_count]],0)</f>
        <v>27.576923076923077</v>
      </c>
      <c r="Q2627" t="str">
        <f>LEFT(Table1[[#This Row],[Category and Sub-Category]],FIND("/",Table1[[#This Row],[Category and Sub-Category]])-1)</f>
        <v>technology</v>
      </c>
      <c r="R2627" t="str">
        <f>RIGHT(Table1[[#This Row],[Category and Sub-Category]],LEN(Table1[[#This Row],[Category and Sub-Category]])-FIND("/",Table1[[#This Row],[Category and Sub-Category]]))</f>
        <v>space exploration</v>
      </c>
      <c r="S2627" s="13">
        <f>(((Table1[[#This Row],[launched_at]]/60)/60)/24)+DATE(1970,1,1)</f>
        <v>42658.810277777782</v>
      </c>
      <c r="T2627" s="13">
        <f>(((Table1[[#This Row],[deadline]]/60)/60)/24)+DATE(1970,1,1)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Table1[[#This Row],[pledged]]/Table1[[#This Row],[goal]]</f>
        <v>1.1200000000000001</v>
      </c>
      <c r="P2628" s="8">
        <f>IFERROR(Table1[[#This Row],[pledged]]/Table1[[#This Row],[backers_count]],0)</f>
        <v>56</v>
      </c>
      <c r="Q2628" t="str">
        <f>LEFT(Table1[[#This Row],[Category and Sub-Category]],FIND("/",Table1[[#This Row],[Category and Sub-Category]])-1)</f>
        <v>technology</v>
      </c>
      <c r="R2628" t="str">
        <f>RIGHT(Table1[[#This Row],[Category and Sub-Category]],LEN(Table1[[#This Row],[Category and Sub-Category]])-FIND("/",Table1[[#This Row],[Category and Sub-Category]]))</f>
        <v>space exploration</v>
      </c>
      <c r="S2628" s="13">
        <f>(((Table1[[#This Row],[launched_at]]/60)/60)/24)+DATE(1970,1,1)</f>
        <v>42128.628113425926</v>
      </c>
      <c r="T2628" s="13">
        <f>(((Table1[[#This Row],[deadline]]/60)/60)/24)+DATE(1970,1,1)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Table1[[#This Row],[pledged]]/Table1[[#This Row],[goal]]</f>
        <v>6.4666666666666668</v>
      </c>
      <c r="P2629" s="8">
        <f>IFERROR(Table1[[#This Row],[pledged]]/Table1[[#This Row],[backers_count]],0)</f>
        <v>21.555555555555557</v>
      </c>
      <c r="Q2629" t="str">
        <f>LEFT(Table1[[#This Row],[Category and Sub-Category]],FIND("/",Table1[[#This Row],[Category and Sub-Category]])-1)</f>
        <v>technology</v>
      </c>
      <c r="R2629" t="str">
        <f>RIGHT(Table1[[#This Row],[Category and Sub-Category]],LEN(Table1[[#This Row],[Category and Sub-Category]])-FIND("/",Table1[[#This Row],[Category and Sub-Category]]))</f>
        <v>space exploration</v>
      </c>
      <c r="S2629" s="13">
        <f>(((Table1[[#This Row],[launched_at]]/60)/60)/24)+DATE(1970,1,1)</f>
        <v>42304.829409722224</v>
      </c>
      <c r="T2629" s="13">
        <f>(((Table1[[#This Row],[deadline]]/60)/60)/24)+DATE(1970,1,1)</f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Table1[[#This Row],[pledged]]/Table1[[#This Row],[goal]]</f>
        <v>1.1036948748510131</v>
      </c>
      <c r="P2630" s="8">
        <f>IFERROR(Table1[[#This Row],[pledged]]/Table1[[#This Row],[backers_count]],0)</f>
        <v>44.095238095238095</v>
      </c>
      <c r="Q2630" t="str">
        <f>LEFT(Table1[[#This Row],[Category and Sub-Category]],FIND("/",Table1[[#This Row],[Category and Sub-Category]])-1)</f>
        <v>technology</v>
      </c>
      <c r="R2630" t="str">
        <f>RIGHT(Table1[[#This Row],[Category and Sub-Category]],LEN(Table1[[#This Row],[Category and Sub-Category]])-FIND("/",Table1[[#This Row],[Category and Sub-Category]]))</f>
        <v>space exploration</v>
      </c>
      <c r="S2630" s="13">
        <f>(((Table1[[#This Row],[launched_at]]/60)/60)/24)+DATE(1970,1,1)</f>
        <v>41953.966053240743</v>
      </c>
      <c r="T2630" s="13">
        <f>(((Table1[[#This Row],[deadline]]/60)/60)/24)+DATE(1970,1,1)</f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Table1[[#This Row],[pledged]]/Table1[[#This Row],[goal]]</f>
        <v>1.2774000000000001</v>
      </c>
      <c r="P2631" s="8">
        <f>IFERROR(Table1[[#This Row],[pledged]]/Table1[[#This Row],[backers_count]],0)</f>
        <v>63.87</v>
      </c>
      <c r="Q2631" t="str">
        <f>LEFT(Table1[[#This Row],[Category and Sub-Category]],FIND("/",Table1[[#This Row],[Category and Sub-Category]])-1)</f>
        <v>technology</v>
      </c>
      <c r="R2631" t="str">
        <f>RIGHT(Table1[[#This Row],[Category and Sub-Category]],LEN(Table1[[#This Row],[Category and Sub-Category]])-FIND("/",Table1[[#This Row],[Category and Sub-Category]]))</f>
        <v>space exploration</v>
      </c>
      <c r="S2631" s="13">
        <f>(((Table1[[#This Row],[launched_at]]/60)/60)/24)+DATE(1970,1,1)</f>
        <v>42108.538449074069</v>
      </c>
      <c r="T2631" s="13">
        <f>(((Table1[[#This Row],[deadline]]/60)/60)/24)+DATE(1970,1,1)</f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Table1[[#This Row],[pledged]]/Table1[[#This Row],[goal]]</f>
        <v>1.579</v>
      </c>
      <c r="P2632" s="8">
        <f>IFERROR(Table1[[#This Row],[pledged]]/Table1[[#This Row],[backers_count]],0)</f>
        <v>38.987654320987652</v>
      </c>
      <c r="Q2632" t="str">
        <f>LEFT(Table1[[#This Row],[Category and Sub-Category]],FIND("/",Table1[[#This Row],[Category and Sub-Category]])-1)</f>
        <v>technology</v>
      </c>
      <c r="R2632" t="str">
        <f>RIGHT(Table1[[#This Row],[Category and Sub-Category]],LEN(Table1[[#This Row],[Category and Sub-Category]])-FIND("/",Table1[[#This Row],[Category and Sub-Category]]))</f>
        <v>space exploration</v>
      </c>
      <c r="S2632" s="13">
        <f>(((Table1[[#This Row],[launched_at]]/60)/60)/24)+DATE(1970,1,1)</f>
        <v>42524.105462962965</v>
      </c>
      <c r="T2632" s="13">
        <f>(((Table1[[#This Row],[deadline]]/60)/60)/24)+DATE(1970,1,1)</f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Table1[[#This Row],[pledged]]/Table1[[#This Row],[goal]]</f>
        <v>1.1466525000000001</v>
      </c>
      <c r="P2633" s="8">
        <f>IFERROR(Table1[[#This Row],[pledged]]/Table1[[#This Row],[backers_count]],0)</f>
        <v>80.185489510489504</v>
      </c>
      <c r="Q2633" t="str">
        <f>LEFT(Table1[[#This Row],[Category and Sub-Category]],FIND("/",Table1[[#This Row],[Category and Sub-Category]])-1)</f>
        <v>technology</v>
      </c>
      <c r="R2633" t="str">
        <f>RIGHT(Table1[[#This Row],[Category and Sub-Category]],LEN(Table1[[#This Row],[Category and Sub-Category]])-FIND("/",Table1[[#This Row],[Category and Sub-Category]]))</f>
        <v>space exploration</v>
      </c>
      <c r="S2633" s="13">
        <f>(((Table1[[#This Row],[launched_at]]/60)/60)/24)+DATE(1970,1,1)</f>
        <v>42218.169293981482</v>
      </c>
      <c r="T2633" s="13">
        <f>(((Table1[[#This Row],[deadline]]/60)/60)/24)+DATE(1970,1,1)</f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Table1[[#This Row],[pledged]]/Table1[[#This Row],[goal]]</f>
        <v>1.3700934579439252</v>
      </c>
      <c r="P2634" s="8">
        <f>IFERROR(Table1[[#This Row],[pledged]]/Table1[[#This Row],[backers_count]],0)</f>
        <v>34.904761904761905</v>
      </c>
      <c r="Q2634" t="str">
        <f>LEFT(Table1[[#This Row],[Category and Sub-Category]],FIND("/",Table1[[#This Row],[Category and Sub-Category]])-1)</f>
        <v>technology</v>
      </c>
      <c r="R2634" t="str">
        <f>RIGHT(Table1[[#This Row],[Category and Sub-Category]],LEN(Table1[[#This Row],[Category and Sub-Category]])-FIND("/",Table1[[#This Row],[Category and Sub-Category]]))</f>
        <v>space exploration</v>
      </c>
      <c r="S2634" s="13">
        <f>(((Table1[[#This Row],[launched_at]]/60)/60)/24)+DATE(1970,1,1)</f>
        <v>42494.061793981484</v>
      </c>
      <c r="T2634" s="13">
        <f>(((Table1[[#This Row],[deadline]]/60)/60)/24)+DATE(1970,1,1)</f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Table1[[#This Row],[pledged]]/Table1[[#This Row],[goal]]</f>
        <v>3.5461999999999998</v>
      </c>
      <c r="P2635" s="8">
        <f>IFERROR(Table1[[#This Row],[pledged]]/Table1[[#This Row],[backers_count]],0)</f>
        <v>89.100502512562812</v>
      </c>
      <c r="Q2635" t="str">
        <f>LEFT(Table1[[#This Row],[Category and Sub-Category]],FIND("/",Table1[[#This Row],[Category and Sub-Category]])-1)</f>
        <v>technology</v>
      </c>
      <c r="R2635" t="str">
        <f>RIGHT(Table1[[#This Row],[Category and Sub-Category]],LEN(Table1[[#This Row],[Category and Sub-Category]])-FIND("/",Table1[[#This Row],[Category and Sub-Category]]))</f>
        <v>space exploration</v>
      </c>
      <c r="S2635" s="13">
        <f>(((Table1[[#This Row],[launched_at]]/60)/60)/24)+DATE(1970,1,1)</f>
        <v>41667.823287037041</v>
      </c>
      <c r="T2635" s="13">
        <f>(((Table1[[#This Row],[deadline]]/60)/60)/24)+DATE(1970,1,1)</f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Table1[[#This Row],[pledged]]/Table1[[#This Row],[goal]]</f>
        <v>1.0602150537634409</v>
      </c>
      <c r="P2636" s="8">
        <f>IFERROR(Table1[[#This Row],[pledged]]/Table1[[#This Row],[backers_count]],0)</f>
        <v>39.44</v>
      </c>
      <c r="Q2636" t="str">
        <f>LEFT(Table1[[#This Row],[Category and Sub-Category]],FIND("/",Table1[[#This Row],[Category and Sub-Category]])-1)</f>
        <v>technology</v>
      </c>
      <c r="R2636" t="str">
        <f>RIGHT(Table1[[#This Row],[Category and Sub-Category]],LEN(Table1[[#This Row],[Category and Sub-Category]])-FIND("/",Table1[[#This Row],[Category and Sub-Category]]))</f>
        <v>space exploration</v>
      </c>
      <c r="S2636" s="13">
        <f>(((Table1[[#This Row],[launched_at]]/60)/60)/24)+DATE(1970,1,1)</f>
        <v>42612.656493055561</v>
      </c>
      <c r="T2636" s="13">
        <f>(((Table1[[#This Row],[deadline]]/60)/60)/24)+DATE(1970,1,1)</f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Table1[[#This Row],[pledged]]/Table1[[#This Row],[goal]]</f>
        <v>1</v>
      </c>
      <c r="P2637" s="8">
        <f>IFERROR(Table1[[#This Row],[pledged]]/Table1[[#This Row],[backers_count]],0)</f>
        <v>136.9047619047619</v>
      </c>
      <c r="Q2637" t="str">
        <f>LEFT(Table1[[#This Row],[Category and Sub-Category]],FIND("/",Table1[[#This Row],[Category and Sub-Category]])-1)</f>
        <v>technology</v>
      </c>
      <c r="R2637" t="str">
        <f>RIGHT(Table1[[#This Row],[Category and Sub-Category]],LEN(Table1[[#This Row],[Category and Sub-Category]])-FIND("/",Table1[[#This Row],[Category and Sub-Category]]))</f>
        <v>space exploration</v>
      </c>
      <c r="S2637" s="13">
        <f>(((Table1[[#This Row],[launched_at]]/60)/60)/24)+DATE(1970,1,1)</f>
        <v>42037.950937500005</v>
      </c>
      <c r="T2637" s="13">
        <f>(((Table1[[#This Row],[deadline]]/60)/60)/24)+DATE(1970,1,1)</f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Table1[[#This Row],[pledged]]/Table1[[#This Row],[goal]]</f>
        <v>1.873</v>
      </c>
      <c r="P2638" s="8">
        <f>IFERROR(Table1[[#This Row],[pledged]]/Table1[[#This Row],[backers_count]],0)</f>
        <v>37.46</v>
      </c>
      <c r="Q2638" t="str">
        <f>LEFT(Table1[[#This Row],[Category and Sub-Category]],FIND("/",Table1[[#This Row],[Category and Sub-Category]])-1)</f>
        <v>technology</v>
      </c>
      <c r="R2638" t="str">
        <f>RIGHT(Table1[[#This Row],[Category and Sub-Category]],LEN(Table1[[#This Row],[Category and Sub-Category]])-FIND("/",Table1[[#This Row],[Category and Sub-Category]]))</f>
        <v>space exploration</v>
      </c>
      <c r="S2638" s="13">
        <f>(((Table1[[#This Row],[launched_at]]/60)/60)/24)+DATE(1970,1,1)</f>
        <v>42636.614745370374</v>
      </c>
      <c r="T2638" s="13">
        <f>(((Table1[[#This Row],[deadline]]/60)/60)/24)+DATE(1970,1,1)</f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Table1[[#This Row],[pledged]]/Table1[[#This Row],[goal]]</f>
        <v>1.6619999999999999</v>
      </c>
      <c r="P2639" s="8">
        <f>IFERROR(Table1[[#This Row],[pledged]]/Table1[[#This Row],[backers_count]],0)</f>
        <v>31.96153846153846</v>
      </c>
      <c r="Q2639" t="str">
        <f>LEFT(Table1[[#This Row],[Category and Sub-Category]],FIND("/",Table1[[#This Row],[Category and Sub-Category]])-1)</f>
        <v>technology</v>
      </c>
      <c r="R2639" t="str">
        <f>RIGHT(Table1[[#This Row],[Category and Sub-Category]],LEN(Table1[[#This Row],[Category and Sub-Category]])-FIND("/",Table1[[#This Row],[Category and Sub-Category]]))</f>
        <v>space exploration</v>
      </c>
      <c r="S2639" s="13">
        <f>(((Table1[[#This Row],[launched_at]]/60)/60)/24)+DATE(1970,1,1)</f>
        <v>42639.549479166672</v>
      </c>
      <c r="T2639" s="13">
        <f>(((Table1[[#This Row],[deadline]]/60)/60)/24)+DATE(1970,1,1)</f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Table1[[#This Row],[pledged]]/Table1[[#This Row],[goal]]</f>
        <v>1.0172910662824208</v>
      </c>
      <c r="P2640" s="8">
        <f>IFERROR(Table1[[#This Row],[pledged]]/Table1[[#This Row],[backers_count]],0)</f>
        <v>25.214285714285715</v>
      </c>
      <c r="Q2640" t="str">
        <f>LEFT(Table1[[#This Row],[Category and Sub-Category]],FIND("/",Table1[[#This Row],[Category and Sub-Category]])-1)</f>
        <v>technology</v>
      </c>
      <c r="R2640" t="str">
        <f>RIGHT(Table1[[#This Row],[Category and Sub-Category]],LEN(Table1[[#This Row],[Category and Sub-Category]])-FIND("/",Table1[[#This Row],[Category and Sub-Category]]))</f>
        <v>space exploration</v>
      </c>
      <c r="S2640" s="13">
        <f>(((Table1[[#This Row],[launched_at]]/60)/60)/24)+DATE(1970,1,1)</f>
        <v>41989.913136574076</v>
      </c>
      <c r="T2640" s="13">
        <f>(((Table1[[#This Row],[deadline]]/60)/60)/24)+DATE(1970,1,1)</f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Table1[[#This Row],[pledged]]/Table1[[#This Row],[goal]]</f>
        <v>1.64</v>
      </c>
      <c r="P2641" s="8">
        <f>IFERROR(Table1[[#This Row],[pledged]]/Table1[[#This Row],[backers_count]],0)</f>
        <v>10.040816326530612</v>
      </c>
      <c r="Q2641" t="str">
        <f>LEFT(Table1[[#This Row],[Category and Sub-Category]],FIND("/",Table1[[#This Row],[Category and Sub-Category]])-1)</f>
        <v>technology</v>
      </c>
      <c r="R2641" t="str">
        <f>RIGHT(Table1[[#This Row],[Category and Sub-Category]],LEN(Table1[[#This Row],[Category and Sub-Category]])-FIND("/",Table1[[#This Row],[Category and Sub-Category]]))</f>
        <v>space exploration</v>
      </c>
      <c r="S2641" s="13">
        <f>(((Table1[[#This Row],[launched_at]]/60)/60)/24)+DATE(1970,1,1)</f>
        <v>42024.86513888889</v>
      </c>
      <c r="T2641" s="13">
        <f>(((Table1[[#This Row],[deadline]]/60)/60)/24)+DATE(1970,1,1)</f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Table1[[#This Row],[pledged]]/Table1[[#This Row],[goal]]</f>
        <v>1.0566666666666666</v>
      </c>
      <c r="P2642" s="8">
        <f>IFERROR(Table1[[#This Row],[pledged]]/Table1[[#This Row],[backers_count]],0)</f>
        <v>45.94202898550725</v>
      </c>
      <c r="Q2642" t="str">
        <f>LEFT(Table1[[#This Row],[Category and Sub-Category]],FIND("/",Table1[[#This Row],[Category and Sub-Category]])-1)</f>
        <v>technology</v>
      </c>
      <c r="R2642" t="str">
        <f>RIGHT(Table1[[#This Row],[Category and Sub-Category]],LEN(Table1[[#This Row],[Category and Sub-Category]])-FIND("/",Table1[[#This Row],[Category and Sub-Category]]))</f>
        <v>space exploration</v>
      </c>
      <c r="S2642" s="13">
        <f>(((Table1[[#This Row],[launched_at]]/60)/60)/24)+DATE(1970,1,1)</f>
        <v>42103.160578703704</v>
      </c>
      <c r="T2642" s="13">
        <f>(((Table1[[#This Row],[deadline]]/60)/60)/24)+DATE(1970,1,1)</f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Table1[[#This Row],[pledged]]/Table1[[#This Row],[goal]]</f>
        <v>0.01</v>
      </c>
      <c r="P2643" s="8">
        <f>IFERROR(Table1[[#This Row],[pledged]]/Table1[[#This Row],[backers_count]],0)</f>
        <v>15</v>
      </c>
      <c r="Q2643" t="str">
        <f>LEFT(Table1[[#This Row],[Category and Sub-Category]],FIND("/",Table1[[#This Row],[Category and Sub-Category]])-1)</f>
        <v>technology</v>
      </c>
      <c r="R2643" t="str">
        <f>RIGHT(Table1[[#This Row],[Category and Sub-Category]],LEN(Table1[[#This Row],[Category and Sub-Category]])-FIND("/",Table1[[#This Row],[Category and Sub-Category]]))</f>
        <v>space exploration</v>
      </c>
      <c r="S2643" s="13">
        <f>(((Table1[[#This Row],[launched_at]]/60)/60)/24)+DATE(1970,1,1)</f>
        <v>41880.827118055553</v>
      </c>
      <c r="T2643" s="13">
        <f>(((Table1[[#This Row],[deadline]]/60)/60)/24)+DATE(1970,1,1)</f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Table1[[#This Row],[pledged]]/Table1[[#This Row],[goal]]</f>
        <v>0</v>
      </c>
      <c r="P2644" s="8">
        <f>IFERROR(Table1[[#This Row],[pledged]]/Table1[[#This Row],[backers_count]],0)</f>
        <v>0</v>
      </c>
      <c r="Q2644" t="str">
        <f>LEFT(Table1[[#This Row],[Category and Sub-Category]],FIND("/",Table1[[#This Row],[Category and Sub-Category]])-1)</f>
        <v>technology</v>
      </c>
      <c r="R2644" t="str">
        <f>RIGHT(Table1[[#This Row],[Category and Sub-Category]],LEN(Table1[[#This Row],[Category and Sub-Category]])-FIND("/",Table1[[#This Row],[Category and Sub-Category]]))</f>
        <v>space exploration</v>
      </c>
      <c r="S2644" s="13">
        <f>(((Table1[[#This Row],[launched_at]]/60)/60)/24)+DATE(1970,1,1)</f>
        <v>42536.246620370366</v>
      </c>
      <c r="T2644" s="13">
        <f>(((Table1[[#This Row],[deadline]]/60)/60)/24)+DATE(1970,1,1)</f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Table1[[#This Row],[pledged]]/Table1[[#This Row],[goal]]</f>
        <v>0.33559730999999998</v>
      </c>
      <c r="P2645" s="8">
        <f>IFERROR(Table1[[#This Row],[pledged]]/Table1[[#This Row],[backers_count]],0)</f>
        <v>223.58248500999335</v>
      </c>
      <c r="Q2645" t="str">
        <f>LEFT(Table1[[#This Row],[Category and Sub-Category]],FIND("/",Table1[[#This Row],[Category and Sub-Category]])-1)</f>
        <v>technology</v>
      </c>
      <c r="R2645" t="str">
        <f>RIGHT(Table1[[#This Row],[Category and Sub-Category]],LEN(Table1[[#This Row],[Category and Sub-Category]])-FIND("/",Table1[[#This Row],[Category and Sub-Category]]))</f>
        <v>space exploration</v>
      </c>
      <c r="S2645" s="13">
        <f>(((Table1[[#This Row],[launched_at]]/60)/60)/24)+DATE(1970,1,1)</f>
        <v>42689.582349537035</v>
      </c>
      <c r="T2645" s="13">
        <f>(((Table1[[#This Row],[deadline]]/60)/60)/24)+DATE(1970,1,1)</f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Table1[[#This Row],[pledged]]/Table1[[#This Row],[goal]]</f>
        <v>2.053E-2</v>
      </c>
      <c r="P2646" s="8">
        <f>IFERROR(Table1[[#This Row],[pledged]]/Table1[[#This Row],[backers_count]],0)</f>
        <v>39.480769230769234</v>
      </c>
      <c r="Q2646" t="str">
        <f>LEFT(Table1[[#This Row],[Category and Sub-Category]],FIND("/",Table1[[#This Row],[Category and Sub-Category]])-1)</f>
        <v>technology</v>
      </c>
      <c r="R2646" t="str">
        <f>RIGHT(Table1[[#This Row],[Category and Sub-Category]],LEN(Table1[[#This Row],[Category and Sub-Category]])-FIND("/",Table1[[#This Row],[Category and Sub-Category]]))</f>
        <v>space exploration</v>
      </c>
      <c r="S2646" s="13">
        <f>(((Table1[[#This Row],[launched_at]]/60)/60)/24)+DATE(1970,1,1)</f>
        <v>42774.792071759264</v>
      </c>
      <c r="T2646" s="13">
        <f>(((Table1[[#This Row],[deadline]]/60)/60)/24)+DATE(1970,1,1)</f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Table1[[#This Row],[pledged]]/Table1[[#This Row],[goal]]</f>
        <v>0.105</v>
      </c>
      <c r="P2647" s="8">
        <f>IFERROR(Table1[[#This Row],[pledged]]/Table1[[#This Row],[backers_count]],0)</f>
        <v>91.304347826086953</v>
      </c>
      <c r="Q2647" t="str">
        <f>LEFT(Table1[[#This Row],[Category and Sub-Category]],FIND("/",Table1[[#This Row],[Category and Sub-Category]])-1)</f>
        <v>technology</v>
      </c>
      <c r="R2647" t="str">
        <f>RIGHT(Table1[[#This Row],[Category and Sub-Category]],LEN(Table1[[#This Row],[Category and Sub-Category]])-FIND("/",Table1[[#This Row],[Category and Sub-Category]]))</f>
        <v>space exploration</v>
      </c>
      <c r="S2647" s="13">
        <f>(((Table1[[#This Row],[launched_at]]/60)/60)/24)+DATE(1970,1,1)</f>
        <v>41921.842627314814</v>
      </c>
      <c r="T2647" s="13">
        <f>(((Table1[[#This Row],[deadline]]/60)/60)/24)+DATE(1970,1,1)</f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Table1[[#This Row],[pledged]]/Table1[[#This Row],[goal]]</f>
        <v>8.4172839999999999E-2</v>
      </c>
      <c r="P2648" s="8">
        <f>IFERROR(Table1[[#This Row],[pledged]]/Table1[[#This Row],[backers_count]],0)</f>
        <v>78.666205607476627</v>
      </c>
      <c r="Q2648" t="str">
        <f>LEFT(Table1[[#This Row],[Category and Sub-Category]],FIND("/",Table1[[#This Row],[Category and Sub-Category]])-1)</f>
        <v>technology</v>
      </c>
      <c r="R2648" t="str">
        <f>RIGHT(Table1[[#This Row],[Category and Sub-Category]],LEN(Table1[[#This Row],[Category and Sub-Category]])-FIND("/",Table1[[#This Row],[Category and Sub-Category]]))</f>
        <v>space exploration</v>
      </c>
      <c r="S2648" s="13">
        <f>(((Table1[[#This Row],[launched_at]]/60)/60)/24)+DATE(1970,1,1)</f>
        <v>42226.313298611116</v>
      </c>
      <c r="T2648" s="13">
        <f>(((Table1[[#This Row],[deadline]]/60)/60)/24)+DATE(1970,1,1)</f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Table1[[#This Row],[pledged]]/Table1[[#This Row],[goal]]</f>
        <v>1.44E-2</v>
      </c>
      <c r="P2649" s="8">
        <f>IFERROR(Table1[[#This Row],[pledged]]/Table1[[#This Row],[backers_count]],0)</f>
        <v>12</v>
      </c>
      <c r="Q2649" t="str">
        <f>LEFT(Table1[[#This Row],[Category and Sub-Category]],FIND("/",Table1[[#This Row],[Category and Sub-Category]])-1)</f>
        <v>technology</v>
      </c>
      <c r="R2649" t="str">
        <f>RIGHT(Table1[[#This Row],[Category and Sub-Category]],LEN(Table1[[#This Row],[Category and Sub-Category]])-FIND("/",Table1[[#This Row],[Category and Sub-Category]]))</f>
        <v>space exploration</v>
      </c>
      <c r="S2649" s="13">
        <f>(((Table1[[#This Row],[launched_at]]/60)/60)/24)+DATE(1970,1,1)</f>
        <v>42200.261793981481</v>
      </c>
      <c r="T2649" s="13">
        <f>(((Table1[[#This Row],[deadline]]/60)/60)/24)+DATE(1970,1,1)</f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Table1[[#This Row],[pledged]]/Table1[[#This Row],[goal]]</f>
        <v>8.8333333333333337E-3</v>
      </c>
      <c r="P2650" s="8">
        <f>IFERROR(Table1[[#This Row],[pledged]]/Table1[[#This Row],[backers_count]],0)</f>
        <v>17.666666666666668</v>
      </c>
      <c r="Q2650" t="str">
        <f>LEFT(Table1[[#This Row],[Category and Sub-Category]],FIND("/",Table1[[#This Row],[Category and Sub-Category]])-1)</f>
        <v>technology</v>
      </c>
      <c r="R2650" t="str">
        <f>RIGHT(Table1[[#This Row],[Category and Sub-Category]],LEN(Table1[[#This Row],[Category and Sub-Category]])-FIND("/",Table1[[#This Row],[Category and Sub-Category]]))</f>
        <v>space exploration</v>
      </c>
      <c r="S2650" s="13">
        <f>(((Table1[[#This Row],[launched_at]]/60)/60)/24)+DATE(1970,1,1)</f>
        <v>42408.714814814812</v>
      </c>
      <c r="T2650" s="13">
        <f>(((Table1[[#This Row],[deadline]]/60)/60)/24)+DATE(1970,1,1)</f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Table1[[#This Row],[pledged]]/Table1[[#This Row],[goal]]</f>
        <v>9.9200000000000004E-4</v>
      </c>
      <c r="P2651" s="8">
        <f>IFERROR(Table1[[#This Row],[pledged]]/Table1[[#This Row],[backers_count]],0)</f>
        <v>41.333333333333336</v>
      </c>
      <c r="Q2651" t="str">
        <f>LEFT(Table1[[#This Row],[Category and Sub-Category]],FIND("/",Table1[[#This Row],[Category and Sub-Category]])-1)</f>
        <v>technology</v>
      </c>
      <c r="R2651" t="str">
        <f>RIGHT(Table1[[#This Row],[Category and Sub-Category]],LEN(Table1[[#This Row],[Category and Sub-Category]])-FIND("/",Table1[[#This Row],[Category and Sub-Category]]))</f>
        <v>space exploration</v>
      </c>
      <c r="S2651" s="13">
        <f>(((Table1[[#This Row],[launched_at]]/60)/60)/24)+DATE(1970,1,1)</f>
        <v>42341.99700231482</v>
      </c>
      <c r="T2651" s="13">
        <f>(((Table1[[#This Row],[deadline]]/60)/60)/24)+DATE(1970,1,1)</f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Table1[[#This Row],[pledged]]/Table1[[#This Row],[goal]]</f>
        <v>5.966666666666667E-3</v>
      </c>
      <c r="P2652" s="8">
        <f>IFERROR(Table1[[#This Row],[pledged]]/Table1[[#This Row],[backers_count]],0)</f>
        <v>71.599999999999994</v>
      </c>
      <c r="Q2652" t="str">
        <f>LEFT(Table1[[#This Row],[Category and Sub-Category]],FIND("/",Table1[[#This Row],[Category and Sub-Category]])-1)</f>
        <v>technology</v>
      </c>
      <c r="R2652" t="str">
        <f>RIGHT(Table1[[#This Row],[Category and Sub-Category]],LEN(Table1[[#This Row],[Category and Sub-Category]])-FIND("/",Table1[[#This Row],[Category and Sub-Category]]))</f>
        <v>space exploration</v>
      </c>
      <c r="S2652" s="13">
        <f>(((Table1[[#This Row],[launched_at]]/60)/60)/24)+DATE(1970,1,1)</f>
        <v>42695.624340277776</v>
      </c>
      <c r="T2652" s="13">
        <f>(((Table1[[#This Row],[deadline]]/60)/60)/24)+DATE(1970,1,1)</f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Table1[[#This Row],[pledged]]/Table1[[#This Row],[goal]]</f>
        <v>1.8689285714285714E-2</v>
      </c>
      <c r="P2653" s="8">
        <f>IFERROR(Table1[[#This Row],[pledged]]/Table1[[#This Row],[backers_count]],0)</f>
        <v>307.8235294117647</v>
      </c>
      <c r="Q2653" t="str">
        <f>LEFT(Table1[[#This Row],[Category and Sub-Category]],FIND("/",Table1[[#This Row],[Category and Sub-Category]])-1)</f>
        <v>technology</v>
      </c>
      <c r="R2653" t="str">
        <f>RIGHT(Table1[[#This Row],[Category and Sub-Category]],LEN(Table1[[#This Row],[Category and Sub-Category]])-FIND("/",Table1[[#This Row],[Category and Sub-Category]]))</f>
        <v>space exploration</v>
      </c>
      <c r="S2653" s="13">
        <f>(((Table1[[#This Row],[launched_at]]/60)/60)/24)+DATE(1970,1,1)</f>
        <v>42327.805659722217</v>
      </c>
      <c r="T2653" s="13">
        <f>(((Table1[[#This Row],[deadline]]/60)/60)/24)+DATE(1970,1,1)</f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Table1[[#This Row],[pledged]]/Table1[[#This Row],[goal]]</f>
        <v>8.8500000000000002E-3</v>
      </c>
      <c r="P2654" s="8">
        <f>IFERROR(Table1[[#This Row],[pledged]]/Table1[[#This Row],[backers_count]],0)</f>
        <v>80.454545454545453</v>
      </c>
      <c r="Q2654" t="str">
        <f>LEFT(Table1[[#This Row],[Category and Sub-Category]],FIND("/",Table1[[#This Row],[Category and Sub-Category]])-1)</f>
        <v>technology</v>
      </c>
      <c r="R2654" t="str">
        <f>RIGHT(Table1[[#This Row],[Category and Sub-Category]],LEN(Table1[[#This Row],[Category and Sub-Category]])-FIND("/",Table1[[#This Row],[Category and Sub-Category]]))</f>
        <v>space exploration</v>
      </c>
      <c r="S2654" s="13">
        <f>(((Table1[[#This Row],[launched_at]]/60)/60)/24)+DATE(1970,1,1)</f>
        <v>41953.158854166672</v>
      </c>
      <c r="T2654" s="13">
        <f>(((Table1[[#This Row],[deadline]]/60)/60)/24)+DATE(1970,1,1)</f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Table1[[#This Row],[pledged]]/Table1[[#This Row],[goal]]</f>
        <v>0.1152156862745098</v>
      </c>
      <c r="P2655" s="8">
        <f>IFERROR(Table1[[#This Row],[pledged]]/Table1[[#This Row],[backers_count]],0)</f>
        <v>83.942857142857136</v>
      </c>
      <c r="Q2655" t="str">
        <f>LEFT(Table1[[#This Row],[Category and Sub-Category]],FIND("/",Table1[[#This Row],[Category and Sub-Category]])-1)</f>
        <v>technology</v>
      </c>
      <c r="R2655" t="str">
        <f>RIGHT(Table1[[#This Row],[Category and Sub-Category]],LEN(Table1[[#This Row],[Category and Sub-Category]])-FIND("/",Table1[[#This Row],[Category and Sub-Category]]))</f>
        <v>space exploration</v>
      </c>
      <c r="S2655" s="13">
        <f>(((Table1[[#This Row],[launched_at]]/60)/60)/24)+DATE(1970,1,1)</f>
        <v>41771.651932870373</v>
      </c>
      <c r="T2655" s="13">
        <f>(((Table1[[#This Row],[deadline]]/60)/60)/24)+DATE(1970,1,1)</f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Table1[[#This Row],[pledged]]/Table1[[#This Row],[goal]]</f>
        <v>5.1000000000000004E-4</v>
      </c>
      <c r="P2656" s="8">
        <f>IFERROR(Table1[[#This Row],[pledged]]/Table1[[#This Row],[backers_count]],0)</f>
        <v>8.5</v>
      </c>
      <c r="Q2656" t="str">
        <f>LEFT(Table1[[#This Row],[Category and Sub-Category]],FIND("/",Table1[[#This Row],[Category and Sub-Category]])-1)</f>
        <v>technology</v>
      </c>
      <c r="R2656" t="str">
        <f>RIGHT(Table1[[#This Row],[Category and Sub-Category]],LEN(Table1[[#This Row],[Category and Sub-Category]])-FIND("/",Table1[[#This Row],[Category and Sub-Category]]))</f>
        <v>space exploration</v>
      </c>
      <c r="S2656" s="13">
        <f>(((Table1[[#This Row],[launched_at]]/60)/60)/24)+DATE(1970,1,1)</f>
        <v>42055.600995370376</v>
      </c>
      <c r="T2656" s="13">
        <f>(((Table1[[#This Row],[deadline]]/60)/60)/24)+DATE(1970,1,1)</f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Table1[[#This Row],[pledged]]/Table1[[#This Row],[goal]]</f>
        <v>0.21033333333333334</v>
      </c>
      <c r="P2657" s="8">
        <f>IFERROR(Table1[[#This Row],[pledged]]/Table1[[#This Row],[backers_count]],0)</f>
        <v>73.372093023255815</v>
      </c>
      <c r="Q2657" t="str">
        <f>LEFT(Table1[[#This Row],[Category and Sub-Category]],FIND("/",Table1[[#This Row],[Category and Sub-Category]])-1)</f>
        <v>technology</v>
      </c>
      <c r="R2657" t="str">
        <f>RIGHT(Table1[[#This Row],[Category and Sub-Category]],LEN(Table1[[#This Row],[Category and Sub-Category]])-FIND("/",Table1[[#This Row],[Category and Sub-Category]]))</f>
        <v>space exploration</v>
      </c>
      <c r="S2657" s="13">
        <f>(((Table1[[#This Row],[launched_at]]/60)/60)/24)+DATE(1970,1,1)</f>
        <v>42381.866284722222</v>
      </c>
      <c r="T2657" s="13">
        <f>(((Table1[[#This Row],[deadline]]/60)/60)/24)+DATE(1970,1,1)</f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Table1[[#This Row],[pledged]]/Table1[[#This Row],[goal]]</f>
        <v>0.11436666666666667</v>
      </c>
      <c r="P2658" s="8">
        <f>IFERROR(Table1[[#This Row],[pledged]]/Table1[[#This Row],[backers_count]],0)</f>
        <v>112.86184210526316</v>
      </c>
      <c r="Q2658" t="str">
        <f>LEFT(Table1[[#This Row],[Category and Sub-Category]],FIND("/",Table1[[#This Row],[Category and Sub-Category]])-1)</f>
        <v>technology</v>
      </c>
      <c r="R2658" t="str">
        <f>RIGHT(Table1[[#This Row],[Category and Sub-Category]],LEN(Table1[[#This Row],[Category and Sub-Category]])-FIND("/",Table1[[#This Row],[Category and Sub-Category]]))</f>
        <v>space exploration</v>
      </c>
      <c r="S2658" s="13">
        <f>(((Table1[[#This Row],[launched_at]]/60)/60)/24)+DATE(1970,1,1)</f>
        <v>42767.688518518517</v>
      </c>
      <c r="T2658" s="13">
        <f>(((Table1[[#This Row],[deadline]]/60)/60)/24)+DATE(1970,1,1)</f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Table1[[#This Row],[pledged]]/Table1[[#This Row],[goal]]</f>
        <v>0.18737933333333334</v>
      </c>
      <c r="P2659" s="8">
        <f>IFERROR(Table1[[#This Row],[pledged]]/Table1[[#This Row],[backers_count]],0)</f>
        <v>95.277627118644077</v>
      </c>
      <c r="Q2659" t="str">
        <f>LEFT(Table1[[#This Row],[Category and Sub-Category]],FIND("/",Table1[[#This Row],[Category and Sub-Category]])-1)</f>
        <v>technology</v>
      </c>
      <c r="R2659" t="str">
        <f>RIGHT(Table1[[#This Row],[Category and Sub-Category]],LEN(Table1[[#This Row],[Category and Sub-Category]])-FIND("/",Table1[[#This Row],[Category and Sub-Category]]))</f>
        <v>space exploration</v>
      </c>
      <c r="S2659" s="13">
        <f>(((Table1[[#This Row],[launched_at]]/60)/60)/24)+DATE(1970,1,1)</f>
        <v>42551.928854166668</v>
      </c>
      <c r="T2659" s="13">
        <f>(((Table1[[#This Row],[deadline]]/60)/60)/24)+DATE(1970,1,1)</f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Table1[[#This Row],[pledged]]/Table1[[#This Row],[goal]]</f>
        <v>9.2857142857142856E-4</v>
      </c>
      <c r="P2660" s="8">
        <f>IFERROR(Table1[[#This Row],[pledged]]/Table1[[#This Row],[backers_count]],0)</f>
        <v>22.75</v>
      </c>
      <c r="Q2660" t="str">
        <f>LEFT(Table1[[#This Row],[Category and Sub-Category]],FIND("/",Table1[[#This Row],[Category and Sub-Category]])-1)</f>
        <v>technology</v>
      </c>
      <c r="R2660" t="str">
        <f>RIGHT(Table1[[#This Row],[Category and Sub-Category]],LEN(Table1[[#This Row],[Category and Sub-Category]])-FIND("/",Table1[[#This Row],[Category and Sub-Category]]))</f>
        <v>space exploration</v>
      </c>
      <c r="S2660" s="13">
        <f>(((Table1[[#This Row],[launched_at]]/60)/60)/24)+DATE(1970,1,1)</f>
        <v>42551.884189814817</v>
      </c>
      <c r="T2660" s="13">
        <f>(((Table1[[#This Row],[deadline]]/60)/60)/24)+DATE(1970,1,1)</f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Table1[[#This Row],[pledged]]/Table1[[#This Row],[goal]]</f>
        <v>2.720408163265306E-2</v>
      </c>
      <c r="P2661" s="8">
        <f>IFERROR(Table1[[#This Row],[pledged]]/Table1[[#This Row],[backers_count]],0)</f>
        <v>133.30000000000001</v>
      </c>
      <c r="Q2661" t="str">
        <f>LEFT(Table1[[#This Row],[Category and Sub-Category]],FIND("/",Table1[[#This Row],[Category and Sub-Category]])-1)</f>
        <v>technology</v>
      </c>
      <c r="R2661" t="str">
        <f>RIGHT(Table1[[#This Row],[Category and Sub-Category]],LEN(Table1[[#This Row],[Category and Sub-Category]])-FIND("/",Table1[[#This Row],[Category and Sub-Category]]))</f>
        <v>space exploration</v>
      </c>
      <c r="S2661" s="13">
        <f>(((Table1[[#This Row],[launched_at]]/60)/60)/24)+DATE(1970,1,1)</f>
        <v>42082.069560185191</v>
      </c>
      <c r="T2661" s="13">
        <f>(((Table1[[#This Row],[deadline]]/60)/60)/24)+DATE(1970,1,1)</f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Table1[[#This Row],[pledged]]/Table1[[#This Row],[goal]]</f>
        <v>9.5E-4</v>
      </c>
      <c r="P2662" s="8">
        <f>IFERROR(Table1[[#This Row],[pledged]]/Table1[[#This Row],[backers_count]],0)</f>
        <v>3.8</v>
      </c>
      <c r="Q2662" t="str">
        <f>LEFT(Table1[[#This Row],[Category and Sub-Category]],FIND("/",Table1[[#This Row],[Category and Sub-Category]])-1)</f>
        <v>technology</v>
      </c>
      <c r="R2662" t="str">
        <f>RIGHT(Table1[[#This Row],[Category and Sub-Category]],LEN(Table1[[#This Row],[Category and Sub-Category]])-FIND("/",Table1[[#This Row],[Category and Sub-Category]]))</f>
        <v>space exploration</v>
      </c>
      <c r="S2662" s="13">
        <f>(((Table1[[#This Row],[launched_at]]/60)/60)/24)+DATE(1970,1,1)</f>
        <v>42272.713171296295</v>
      </c>
      <c r="T2662" s="13">
        <f>(((Table1[[#This Row],[deadline]]/60)/60)/24)+DATE(1970,1,1)</f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Table1[[#This Row],[pledged]]/Table1[[#This Row],[goal]]</f>
        <v>1.0289999999999999</v>
      </c>
      <c r="P2663" s="8">
        <f>IFERROR(Table1[[#This Row],[pledged]]/Table1[[#This Row],[backers_count]],0)</f>
        <v>85.75</v>
      </c>
      <c r="Q2663" t="str">
        <f>LEFT(Table1[[#This Row],[Category and Sub-Category]],FIND("/",Table1[[#This Row],[Category and Sub-Category]])-1)</f>
        <v>technology</v>
      </c>
      <c r="R2663" t="str">
        <f>RIGHT(Table1[[#This Row],[Category and Sub-Category]],LEN(Table1[[#This Row],[Category and Sub-Category]])-FIND("/",Table1[[#This Row],[Category and Sub-Category]]))</f>
        <v>makerspaces</v>
      </c>
      <c r="S2663" s="13">
        <f>(((Table1[[#This Row],[launched_at]]/60)/60)/24)+DATE(1970,1,1)</f>
        <v>41542.958449074074</v>
      </c>
      <c r="T2663" s="13">
        <f>(((Table1[[#This Row],[deadline]]/60)/60)/24)+DATE(1970,1,1)</f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Table1[[#This Row],[pledged]]/Table1[[#This Row],[goal]]</f>
        <v>1.0680000000000001</v>
      </c>
      <c r="P2664" s="8">
        <f>IFERROR(Table1[[#This Row],[pledged]]/Table1[[#This Row],[backers_count]],0)</f>
        <v>267</v>
      </c>
      <c r="Q2664" t="str">
        <f>LEFT(Table1[[#This Row],[Category and Sub-Category]],FIND("/",Table1[[#This Row],[Category and Sub-Category]])-1)</f>
        <v>technology</v>
      </c>
      <c r="R2664" t="str">
        <f>RIGHT(Table1[[#This Row],[Category and Sub-Category]],LEN(Table1[[#This Row],[Category and Sub-Category]])-FIND("/",Table1[[#This Row],[Category and Sub-Category]]))</f>
        <v>makerspaces</v>
      </c>
      <c r="S2664" s="13">
        <f>(((Table1[[#This Row],[launched_at]]/60)/60)/24)+DATE(1970,1,1)</f>
        <v>42207.746678240743</v>
      </c>
      <c r="T2664" s="13">
        <f>(((Table1[[#This Row],[deadline]]/60)/60)/24)+DATE(1970,1,1)</f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Table1[[#This Row],[pledged]]/Table1[[#This Row],[goal]]</f>
        <v>1.0459624999999999</v>
      </c>
      <c r="P2665" s="8">
        <f>IFERROR(Table1[[#This Row],[pledged]]/Table1[[#This Row],[backers_count]],0)</f>
        <v>373.55803571428572</v>
      </c>
      <c r="Q2665" t="str">
        <f>LEFT(Table1[[#This Row],[Category and Sub-Category]],FIND("/",Table1[[#This Row],[Category and Sub-Category]])-1)</f>
        <v>technology</v>
      </c>
      <c r="R2665" t="str">
        <f>RIGHT(Table1[[#This Row],[Category and Sub-Category]],LEN(Table1[[#This Row],[Category and Sub-Category]])-FIND("/",Table1[[#This Row],[Category and Sub-Category]]))</f>
        <v>makerspaces</v>
      </c>
      <c r="S2665" s="13">
        <f>(((Table1[[#This Row],[launched_at]]/60)/60)/24)+DATE(1970,1,1)</f>
        <v>42222.622766203705</v>
      </c>
      <c r="T2665" s="13">
        <f>(((Table1[[#This Row],[deadline]]/60)/60)/24)+DATE(1970,1,1)</f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Table1[[#This Row],[pledged]]/Table1[[#This Row],[goal]]</f>
        <v>1.0342857142857143</v>
      </c>
      <c r="P2666" s="8">
        <f>IFERROR(Table1[[#This Row],[pledged]]/Table1[[#This Row],[backers_count]],0)</f>
        <v>174.03846153846155</v>
      </c>
      <c r="Q2666" t="str">
        <f>LEFT(Table1[[#This Row],[Category and Sub-Category]],FIND("/",Table1[[#This Row],[Category and Sub-Category]])-1)</f>
        <v>technology</v>
      </c>
      <c r="R2666" t="str">
        <f>RIGHT(Table1[[#This Row],[Category and Sub-Category]],LEN(Table1[[#This Row],[Category and Sub-Category]])-FIND("/",Table1[[#This Row],[Category and Sub-Category]]))</f>
        <v>makerspaces</v>
      </c>
      <c r="S2666" s="13">
        <f>(((Table1[[#This Row],[launched_at]]/60)/60)/24)+DATE(1970,1,1)</f>
        <v>42313.02542824074</v>
      </c>
      <c r="T2666" s="13">
        <f>(((Table1[[#This Row],[deadline]]/60)/60)/24)+DATE(1970,1,1)</f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Table1[[#This Row],[pledged]]/Table1[[#This Row],[goal]]</f>
        <v>1.2314285714285715</v>
      </c>
      <c r="P2667" s="8">
        <f>IFERROR(Table1[[#This Row],[pledged]]/Table1[[#This Row],[backers_count]],0)</f>
        <v>93.695652173913047</v>
      </c>
      <c r="Q2667" t="str">
        <f>LEFT(Table1[[#This Row],[Category and Sub-Category]],FIND("/",Table1[[#This Row],[Category and Sub-Category]])-1)</f>
        <v>technology</v>
      </c>
      <c r="R2667" t="str">
        <f>RIGHT(Table1[[#This Row],[Category and Sub-Category]],LEN(Table1[[#This Row],[Category and Sub-Category]])-FIND("/",Table1[[#This Row],[Category and Sub-Category]]))</f>
        <v>makerspaces</v>
      </c>
      <c r="S2667" s="13">
        <f>(((Table1[[#This Row],[launched_at]]/60)/60)/24)+DATE(1970,1,1)</f>
        <v>42083.895532407405</v>
      </c>
      <c r="T2667" s="13">
        <f>(((Table1[[#This Row],[deadline]]/60)/60)/24)+DATE(1970,1,1)</f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Table1[[#This Row],[pledged]]/Table1[[#This Row],[goal]]</f>
        <v>1.592951</v>
      </c>
      <c r="P2668" s="8">
        <f>IFERROR(Table1[[#This Row],[pledged]]/Table1[[#This Row],[backers_count]],0)</f>
        <v>77.327718446601949</v>
      </c>
      <c r="Q2668" t="str">
        <f>LEFT(Table1[[#This Row],[Category and Sub-Category]],FIND("/",Table1[[#This Row],[Category and Sub-Category]])-1)</f>
        <v>technology</v>
      </c>
      <c r="R2668" t="str">
        <f>RIGHT(Table1[[#This Row],[Category and Sub-Category]],LEN(Table1[[#This Row],[Category and Sub-Category]])-FIND("/",Table1[[#This Row],[Category and Sub-Category]]))</f>
        <v>makerspaces</v>
      </c>
      <c r="S2668" s="13">
        <f>(((Table1[[#This Row],[launched_at]]/60)/60)/24)+DATE(1970,1,1)</f>
        <v>42235.764340277776</v>
      </c>
      <c r="T2668" s="13">
        <f>(((Table1[[#This Row],[deadline]]/60)/60)/24)+DATE(1970,1,1)</f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Table1[[#This Row],[pledged]]/Table1[[#This Row],[goal]]</f>
        <v>1.1066666666666667</v>
      </c>
      <c r="P2669" s="8">
        <f>IFERROR(Table1[[#This Row],[pledged]]/Table1[[#This Row],[backers_count]],0)</f>
        <v>92.222222222222229</v>
      </c>
      <c r="Q2669" t="str">
        <f>LEFT(Table1[[#This Row],[Category and Sub-Category]],FIND("/",Table1[[#This Row],[Category and Sub-Category]])-1)</f>
        <v>technology</v>
      </c>
      <c r="R2669" t="str">
        <f>RIGHT(Table1[[#This Row],[Category and Sub-Category]],LEN(Table1[[#This Row],[Category and Sub-Category]])-FIND("/",Table1[[#This Row],[Category and Sub-Category]]))</f>
        <v>makerspaces</v>
      </c>
      <c r="S2669" s="13">
        <f>(((Table1[[#This Row],[launched_at]]/60)/60)/24)+DATE(1970,1,1)</f>
        <v>42380.926111111112</v>
      </c>
      <c r="T2669" s="13">
        <f>(((Table1[[#This Row],[deadline]]/60)/60)/24)+DATE(1970,1,1)</f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Table1[[#This Row],[pledged]]/Table1[[#This Row],[goal]]</f>
        <v>1.7070000000000001</v>
      </c>
      <c r="P2670" s="8">
        <f>IFERROR(Table1[[#This Row],[pledged]]/Table1[[#This Row],[backers_count]],0)</f>
        <v>60.964285714285715</v>
      </c>
      <c r="Q2670" t="str">
        <f>LEFT(Table1[[#This Row],[Category and Sub-Category]],FIND("/",Table1[[#This Row],[Category and Sub-Category]])-1)</f>
        <v>technology</v>
      </c>
      <c r="R2670" t="str">
        <f>RIGHT(Table1[[#This Row],[Category and Sub-Category]],LEN(Table1[[#This Row],[Category and Sub-Category]])-FIND("/",Table1[[#This Row],[Category and Sub-Category]]))</f>
        <v>makerspaces</v>
      </c>
      <c r="S2670" s="13">
        <f>(((Table1[[#This Row],[launched_at]]/60)/60)/24)+DATE(1970,1,1)</f>
        <v>42275.588715277772</v>
      </c>
      <c r="T2670" s="13">
        <f>(((Table1[[#This Row],[deadline]]/60)/60)/24)+DATE(1970,1,1)</f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Table1[[#This Row],[pledged]]/Table1[[#This Row],[goal]]</f>
        <v>1.25125</v>
      </c>
      <c r="P2671" s="8">
        <f>IFERROR(Table1[[#This Row],[pledged]]/Table1[[#This Row],[backers_count]],0)</f>
        <v>91</v>
      </c>
      <c r="Q2671" t="str">
        <f>LEFT(Table1[[#This Row],[Category and Sub-Category]],FIND("/",Table1[[#This Row],[Category and Sub-Category]])-1)</f>
        <v>technology</v>
      </c>
      <c r="R2671" t="str">
        <f>RIGHT(Table1[[#This Row],[Category and Sub-Category]],LEN(Table1[[#This Row],[Category and Sub-Category]])-FIND("/",Table1[[#This Row],[Category and Sub-Category]]))</f>
        <v>makerspaces</v>
      </c>
      <c r="S2671" s="13">
        <f>(((Table1[[#This Row],[launched_at]]/60)/60)/24)+DATE(1970,1,1)</f>
        <v>42319.035833333335</v>
      </c>
      <c r="T2671" s="13">
        <f>(((Table1[[#This Row],[deadline]]/60)/60)/24)+DATE(1970,1,1)</f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Table1[[#This Row],[pledged]]/Table1[[#This Row],[goal]]</f>
        <v>6.4158609339642042E-2</v>
      </c>
      <c r="P2672" s="8">
        <f>IFERROR(Table1[[#This Row],[pledged]]/Table1[[#This Row],[backers_count]],0)</f>
        <v>41.583333333333336</v>
      </c>
      <c r="Q2672" t="str">
        <f>LEFT(Table1[[#This Row],[Category and Sub-Category]],FIND("/",Table1[[#This Row],[Category and Sub-Category]])-1)</f>
        <v>technology</v>
      </c>
      <c r="R2672" t="str">
        <f>RIGHT(Table1[[#This Row],[Category and Sub-Category]],LEN(Table1[[#This Row],[Category and Sub-Category]])-FIND("/",Table1[[#This Row],[Category and Sub-Category]]))</f>
        <v>makerspaces</v>
      </c>
      <c r="S2672" s="13">
        <f>(((Table1[[#This Row],[launched_at]]/60)/60)/24)+DATE(1970,1,1)</f>
        <v>41821.020601851851</v>
      </c>
      <c r="T2672" s="13">
        <f>(((Table1[[#This Row],[deadline]]/60)/60)/24)+DATE(1970,1,1)</f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Table1[[#This Row],[pledged]]/Table1[[#This Row],[goal]]</f>
        <v>0.11344</v>
      </c>
      <c r="P2673" s="8">
        <f>IFERROR(Table1[[#This Row],[pledged]]/Table1[[#This Row],[backers_count]],0)</f>
        <v>33.761904761904759</v>
      </c>
      <c r="Q2673" t="str">
        <f>LEFT(Table1[[#This Row],[Category and Sub-Category]],FIND("/",Table1[[#This Row],[Category and Sub-Category]])-1)</f>
        <v>technology</v>
      </c>
      <c r="R2673" t="str">
        <f>RIGHT(Table1[[#This Row],[Category and Sub-Category]],LEN(Table1[[#This Row],[Category and Sub-Category]])-FIND("/",Table1[[#This Row],[Category and Sub-Category]]))</f>
        <v>makerspaces</v>
      </c>
      <c r="S2673" s="13">
        <f>(((Table1[[#This Row],[launched_at]]/60)/60)/24)+DATE(1970,1,1)</f>
        <v>41962.749027777783</v>
      </c>
      <c r="T2673" s="13">
        <f>(((Table1[[#This Row],[deadline]]/60)/60)/24)+DATE(1970,1,1)</f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Table1[[#This Row],[pledged]]/Table1[[#This Row],[goal]]</f>
        <v>0.33189999999999997</v>
      </c>
      <c r="P2674" s="8">
        <f>IFERROR(Table1[[#This Row],[pledged]]/Table1[[#This Row],[backers_count]],0)</f>
        <v>70.61702127659575</v>
      </c>
      <c r="Q2674" t="str">
        <f>LEFT(Table1[[#This Row],[Category and Sub-Category]],FIND("/",Table1[[#This Row],[Category and Sub-Category]])-1)</f>
        <v>technology</v>
      </c>
      <c r="R2674" t="str">
        <f>RIGHT(Table1[[#This Row],[Category and Sub-Category]],LEN(Table1[[#This Row],[Category and Sub-Category]])-FIND("/",Table1[[#This Row],[Category and Sub-Category]]))</f>
        <v>makerspaces</v>
      </c>
      <c r="S2674" s="13">
        <f>(((Table1[[#This Row],[launched_at]]/60)/60)/24)+DATE(1970,1,1)</f>
        <v>42344.884143518517</v>
      </c>
      <c r="T2674" s="13">
        <f>(((Table1[[#This Row],[deadline]]/60)/60)/24)+DATE(1970,1,1)</f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Table1[[#This Row],[pledged]]/Table1[[#This Row],[goal]]</f>
        <v>0.27579999999999999</v>
      </c>
      <c r="P2675" s="8">
        <f>IFERROR(Table1[[#This Row],[pledged]]/Table1[[#This Row],[backers_count]],0)</f>
        <v>167.15151515151516</v>
      </c>
      <c r="Q2675" t="str">
        <f>LEFT(Table1[[#This Row],[Category and Sub-Category]],FIND("/",Table1[[#This Row],[Category and Sub-Category]])-1)</f>
        <v>technology</v>
      </c>
      <c r="R2675" t="str">
        <f>RIGHT(Table1[[#This Row],[Category and Sub-Category]],LEN(Table1[[#This Row],[Category and Sub-Category]])-FIND("/",Table1[[#This Row],[Category and Sub-Category]]))</f>
        <v>makerspaces</v>
      </c>
      <c r="S2675" s="13">
        <f>(((Table1[[#This Row],[launched_at]]/60)/60)/24)+DATE(1970,1,1)</f>
        <v>41912.541655092595</v>
      </c>
      <c r="T2675" s="13">
        <f>(((Table1[[#This Row],[deadline]]/60)/60)/24)+DATE(1970,1,1)</f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Table1[[#This Row],[pledged]]/Table1[[#This Row],[goal]]</f>
        <v>0.62839999999999996</v>
      </c>
      <c r="P2676" s="8">
        <f>IFERROR(Table1[[#This Row],[pledged]]/Table1[[#This Row],[backers_count]],0)</f>
        <v>128.61988304093566</v>
      </c>
      <c r="Q2676" t="str">
        <f>LEFT(Table1[[#This Row],[Category and Sub-Category]],FIND("/",Table1[[#This Row],[Category and Sub-Category]])-1)</f>
        <v>technology</v>
      </c>
      <c r="R2676" t="str">
        <f>RIGHT(Table1[[#This Row],[Category and Sub-Category]],LEN(Table1[[#This Row],[Category and Sub-Category]])-FIND("/",Table1[[#This Row],[Category and Sub-Category]]))</f>
        <v>makerspaces</v>
      </c>
      <c r="S2676" s="13">
        <f>(((Table1[[#This Row],[launched_at]]/60)/60)/24)+DATE(1970,1,1)</f>
        <v>42529.632754629631</v>
      </c>
      <c r="T2676" s="13">
        <f>(((Table1[[#This Row],[deadline]]/60)/60)/24)+DATE(1970,1,1)</f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Table1[[#This Row],[pledged]]/Table1[[#This Row],[goal]]</f>
        <v>7.5880000000000003E-2</v>
      </c>
      <c r="P2677" s="8">
        <f>IFERROR(Table1[[#This Row],[pledged]]/Table1[[#This Row],[backers_count]],0)</f>
        <v>65.41379310344827</v>
      </c>
      <c r="Q2677" t="str">
        <f>LEFT(Table1[[#This Row],[Category and Sub-Category]],FIND("/",Table1[[#This Row],[Category and Sub-Category]])-1)</f>
        <v>technology</v>
      </c>
      <c r="R2677" t="str">
        <f>RIGHT(Table1[[#This Row],[Category and Sub-Category]],LEN(Table1[[#This Row],[Category and Sub-Category]])-FIND("/",Table1[[#This Row],[Category and Sub-Category]]))</f>
        <v>makerspaces</v>
      </c>
      <c r="S2677" s="13">
        <f>(((Table1[[#This Row],[launched_at]]/60)/60)/24)+DATE(1970,1,1)</f>
        <v>41923.857511574075</v>
      </c>
      <c r="T2677" s="13">
        <f>(((Table1[[#This Row],[deadline]]/60)/60)/24)+DATE(1970,1,1)</f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Table1[[#This Row],[pledged]]/Table1[[#This Row],[goal]]</f>
        <v>0.50380952380952382</v>
      </c>
      <c r="P2678" s="8">
        <f>IFERROR(Table1[[#This Row],[pledged]]/Table1[[#This Row],[backers_count]],0)</f>
        <v>117.55555555555556</v>
      </c>
      <c r="Q2678" t="str">
        <f>LEFT(Table1[[#This Row],[Category and Sub-Category]],FIND("/",Table1[[#This Row],[Category and Sub-Category]])-1)</f>
        <v>technology</v>
      </c>
      <c r="R2678" t="str">
        <f>RIGHT(Table1[[#This Row],[Category and Sub-Category]],LEN(Table1[[#This Row],[Category and Sub-Category]])-FIND("/",Table1[[#This Row],[Category and Sub-Category]]))</f>
        <v>makerspaces</v>
      </c>
      <c r="S2678" s="13">
        <f>(((Table1[[#This Row],[launched_at]]/60)/60)/24)+DATE(1970,1,1)</f>
        <v>42482.624699074076</v>
      </c>
      <c r="T2678" s="13">
        <f>(((Table1[[#This Row],[deadline]]/60)/60)/24)+DATE(1970,1,1)</f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Table1[[#This Row],[pledged]]/Table1[[#This Row],[goal]]</f>
        <v>0.17512820512820512</v>
      </c>
      <c r="P2679" s="8">
        <f>IFERROR(Table1[[#This Row],[pledged]]/Table1[[#This Row],[backers_count]],0)</f>
        <v>126.48148148148148</v>
      </c>
      <c r="Q2679" t="str">
        <f>LEFT(Table1[[#This Row],[Category and Sub-Category]],FIND("/",Table1[[#This Row],[Category and Sub-Category]])-1)</f>
        <v>technology</v>
      </c>
      <c r="R2679" t="str">
        <f>RIGHT(Table1[[#This Row],[Category and Sub-Category]],LEN(Table1[[#This Row],[Category and Sub-Category]])-FIND("/",Table1[[#This Row],[Category and Sub-Category]]))</f>
        <v>makerspaces</v>
      </c>
      <c r="S2679" s="13">
        <f>(((Table1[[#This Row],[launched_at]]/60)/60)/24)+DATE(1970,1,1)</f>
        <v>41793.029432870368</v>
      </c>
      <c r="T2679" s="13">
        <f>(((Table1[[#This Row],[deadline]]/60)/60)/24)+DATE(1970,1,1)</f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Table1[[#This Row],[pledged]]/Table1[[#This Row],[goal]]</f>
        <v>1.3750000000000001E-4</v>
      </c>
      <c r="P2680" s="8">
        <f>IFERROR(Table1[[#This Row],[pledged]]/Table1[[#This Row],[backers_count]],0)</f>
        <v>550</v>
      </c>
      <c r="Q2680" t="str">
        <f>LEFT(Table1[[#This Row],[Category and Sub-Category]],FIND("/",Table1[[#This Row],[Category and Sub-Category]])-1)</f>
        <v>technology</v>
      </c>
      <c r="R2680" t="str">
        <f>RIGHT(Table1[[#This Row],[Category and Sub-Category]],LEN(Table1[[#This Row],[Category and Sub-Category]])-FIND("/",Table1[[#This Row],[Category and Sub-Category]]))</f>
        <v>makerspaces</v>
      </c>
      <c r="S2680" s="13">
        <f>(((Table1[[#This Row],[launched_at]]/60)/60)/24)+DATE(1970,1,1)</f>
        <v>42241.798206018517</v>
      </c>
      <c r="T2680" s="13">
        <f>(((Table1[[#This Row],[deadline]]/60)/60)/24)+DATE(1970,1,1)</f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Table1[[#This Row],[pledged]]/Table1[[#This Row],[goal]]</f>
        <v>3.3E-3</v>
      </c>
      <c r="P2681" s="8">
        <f>IFERROR(Table1[[#This Row],[pledged]]/Table1[[#This Row],[backers_count]],0)</f>
        <v>44</v>
      </c>
      <c r="Q2681" t="str">
        <f>LEFT(Table1[[#This Row],[Category and Sub-Category]],FIND("/",Table1[[#This Row],[Category and Sub-Category]])-1)</f>
        <v>technology</v>
      </c>
      <c r="R2681" t="str">
        <f>RIGHT(Table1[[#This Row],[Category and Sub-Category]],LEN(Table1[[#This Row],[Category and Sub-Category]])-FIND("/",Table1[[#This Row],[Category and Sub-Category]]))</f>
        <v>makerspaces</v>
      </c>
      <c r="S2681" s="13">
        <f>(((Table1[[#This Row],[launched_at]]/60)/60)/24)+DATE(1970,1,1)</f>
        <v>42033.001087962963</v>
      </c>
      <c r="T2681" s="13">
        <f>(((Table1[[#This Row],[deadline]]/60)/60)/24)+DATE(1970,1,1)</f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Table1[[#This Row],[pledged]]/Table1[[#This Row],[goal]]</f>
        <v>8.6250000000000007E-3</v>
      </c>
      <c r="P2682" s="8">
        <f>IFERROR(Table1[[#This Row],[pledged]]/Table1[[#This Row],[backers_count]],0)</f>
        <v>69</v>
      </c>
      <c r="Q2682" t="str">
        <f>LEFT(Table1[[#This Row],[Category and Sub-Category]],FIND("/",Table1[[#This Row],[Category and Sub-Category]])-1)</f>
        <v>technology</v>
      </c>
      <c r="R2682" t="str">
        <f>RIGHT(Table1[[#This Row],[Category and Sub-Category]],LEN(Table1[[#This Row],[Category and Sub-Category]])-FIND("/",Table1[[#This Row],[Category and Sub-Category]]))</f>
        <v>makerspaces</v>
      </c>
      <c r="S2682" s="13">
        <f>(((Table1[[#This Row],[launched_at]]/60)/60)/24)+DATE(1970,1,1)</f>
        <v>42436.211701388893</v>
      </c>
      <c r="T2682" s="13">
        <f>(((Table1[[#This Row],[deadline]]/60)/60)/24)+DATE(1970,1,1)</f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Table1[[#This Row],[pledged]]/Table1[[#This Row],[goal]]</f>
        <v>6.875E-3</v>
      </c>
      <c r="P2683" s="8">
        <f>IFERROR(Table1[[#This Row],[pledged]]/Table1[[#This Row],[backers_count]],0)</f>
        <v>27.5</v>
      </c>
      <c r="Q2683" t="str">
        <f>LEFT(Table1[[#This Row],[Category and Sub-Category]],FIND("/",Table1[[#This Row],[Category and Sub-Category]])-1)</f>
        <v>food</v>
      </c>
      <c r="R2683" t="str">
        <f>RIGHT(Table1[[#This Row],[Category and Sub-Category]],LEN(Table1[[#This Row],[Category and Sub-Category]])-FIND("/",Table1[[#This Row],[Category and Sub-Category]]))</f>
        <v>food trucks</v>
      </c>
      <c r="S2683" s="13">
        <f>(((Table1[[#This Row],[launched_at]]/60)/60)/24)+DATE(1970,1,1)</f>
        <v>41805.895254629628</v>
      </c>
      <c r="T2683" s="13">
        <f>(((Table1[[#This Row],[deadline]]/60)/60)/24)+DATE(1970,1,1)</f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Table1[[#This Row],[pledged]]/Table1[[#This Row],[goal]]</f>
        <v>0.28299999999999997</v>
      </c>
      <c r="P2684" s="8">
        <f>IFERROR(Table1[[#This Row],[pledged]]/Table1[[#This Row],[backers_count]],0)</f>
        <v>84.9</v>
      </c>
      <c r="Q2684" t="str">
        <f>LEFT(Table1[[#This Row],[Category and Sub-Category]],FIND("/",Table1[[#This Row],[Category and Sub-Category]])-1)</f>
        <v>food</v>
      </c>
      <c r="R2684" t="str">
        <f>RIGHT(Table1[[#This Row],[Category and Sub-Category]],LEN(Table1[[#This Row],[Category and Sub-Category]])-FIND("/",Table1[[#This Row],[Category and Sub-Category]]))</f>
        <v>food trucks</v>
      </c>
      <c r="S2684" s="13">
        <f>(((Table1[[#This Row],[launched_at]]/60)/60)/24)+DATE(1970,1,1)</f>
        <v>41932.871990740743</v>
      </c>
      <c r="T2684" s="13">
        <f>(((Table1[[#This Row],[deadline]]/60)/60)/24)+DATE(1970,1,1)</f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Table1[[#This Row],[pledged]]/Table1[[#This Row],[goal]]</f>
        <v>2.3999999999999998E-3</v>
      </c>
      <c r="P2685" s="8">
        <f>IFERROR(Table1[[#This Row],[pledged]]/Table1[[#This Row],[backers_count]],0)</f>
        <v>12</v>
      </c>
      <c r="Q2685" t="str">
        <f>LEFT(Table1[[#This Row],[Category and Sub-Category]],FIND("/",Table1[[#This Row],[Category and Sub-Category]])-1)</f>
        <v>food</v>
      </c>
      <c r="R2685" t="str">
        <f>RIGHT(Table1[[#This Row],[Category and Sub-Category]],LEN(Table1[[#This Row],[Category and Sub-Category]])-FIND("/",Table1[[#This Row],[Category and Sub-Category]]))</f>
        <v>food trucks</v>
      </c>
      <c r="S2685" s="13">
        <f>(((Table1[[#This Row],[launched_at]]/60)/60)/24)+DATE(1970,1,1)</f>
        <v>42034.75509259259</v>
      </c>
      <c r="T2685" s="13">
        <f>(((Table1[[#This Row],[deadline]]/60)/60)/24)+DATE(1970,1,1)</f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Table1[[#This Row],[pledged]]/Table1[[#This Row],[goal]]</f>
        <v>1.1428571428571429E-2</v>
      </c>
      <c r="P2686" s="8">
        <f>IFERROR(Table1[[#This Row],[pledged]]/Table1[[#This Row],[backers_count]],0)</f>
        <v>200</v>
      </c>
      <c r="Q2686" t="str">
        <f>LEFT(Table1[[#This Row],[Category and Sub-Category]],FIND("/",Table1[[#This Row],[Category and Sub-Category]])-1)</f>
        <v>food</v>
      </c>
      <c r="R2686" t="str">
        <f>RIGHT(Table1[[#This Row],[Category and Sub-Category]],LEN(Table1[[#This Row],[Category and Sub-Category]])-FIND("/",Table1[[#This Row],[Category and Sub-Category]]))</f>
        <v>food trucks</v>
      </c>
      <c r="S2686" s="13">
        <f>(((Table1[[#This Row],[launched_at]]/60)/60)/24)+DATE(1970,1,1)</f>
        <v>41820.914641203701</v>
      </c>
      <c r="T2686" s="13">
        <f>(((Table1[[#This Row],[deadline]]/60)/60)/24)+DATE(1970,1,1)</f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Table1[[#This Row],[pledged]]/Table1[[#This Row],[goal]]</f>
        <v>2.0000000000000001E-4</v>
      </c>
      <c r="P2687" s="8">
        <f>IFERROR(Table1[[#This Row],[pledged]]/Table1[[#This Row],[backers_count]],0)</f>
        <v>10</v>
      </c>
      <c r="Q2687" t="str">
        <f>LEFT(Table1[[#This Row],[Category and Sub-Category]],FIND("/",Table1[[#This Row],[Category and Sub-Category]])-1)</f>
        <v>food</v>
      </c>
      <c r="R2687" t="str">
        <f>RIGHT(Table1[[#This Row],[Category and Sub-Category]],LEN(Table1[[#This Row],[Category and Sub-Category]])-FIND("/",Table1[[#This Row],[Category and Sub-Category]]))</f>
        <v>food trucks</v>
      </c>
      <c r="S2687" s="13">
        <f>(((Table1[[#This Row],[launched_at]]/60)/60)/24)+DATE(1970,1,1)</f>
        <v>42061.69594907407</v>
      </c>
      <c r="T2687" s="13">
        <f>(((Table1[[#This Row],[deadline]]/60)/60)/24)+DATE(1970,1,1)</f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Table1[[#This Row],[pledged]]/Table1[[#This Row],[goal]]</f>
        <v>0</v>
      </c>
      <c r="P2688" s="8">
        <f>IFERROR(Table1[[#This Row],[pledged]]/Table1[[#This Row],[backers_count]],0)</f>
        <v>0</v>
      </c>
      <c r="Q2688" t="str">
        <f>LEFT(Table1[[#This Row],[Category and Sub-Category]],FIND("/",Table1[[#This Row],[Category and Sub-Category]])-1)</f>
        <v>food</v>
      </c>
      <c r="R2688" t="str">
        <f>RIGHT(Table1[[#This Row],[Category and Sub-Category]],LEN(Table1[[#This Row],[Category and Sub-Category]])-FIND("/",Table1[[#This Row],[Category and Sub-Category]]))</f>
        <v>food trucks</v>
      </c>
      <c r="S2688" s="13">
        <f>(((Table1[[#This Row],[launched_at]]/60)/60)/24)+DATE(1970,1,1)</f>
        <v>41892.974803240737</v>
      </c>
      <c r="T2688" s="13">
        <f>(((Table1[[#This Row],[deadline]]/60)/60)/24)+DATE(1970,1,1)</f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Table1[[#This Row],[pledged]]/Table1[[#This Row],[goal]]</f>
        <v>0</v>
      </c>
      <c r="P2689" s="8">
        <f>IFERROR(Table1[[#This Row],[pledged]]/Table1[[#This Row],[backers_count]],0)</f>
        <v>0</v>
      </c>
      <c r="Q2689" t="str">
        <f>LEFT(Table1[[#This Row],[Category and Sub-Category]],FIND("/",Table1[[#This Row],[Category and Sub-Category]])-1)</f>
        <v>food</v>
      </c>
      <c r="R2689" t="str">
        <f>RIGHT(Table1[[#This Row],[Category and Sub-Category]],LEN(Table1[[#This Row],[Category and Sub-Category]])-FIND("/",Table1[[#This Row],[Category and Sub-Category]]))</f>
        <v>food trucks</v>
      </c>
      <c r="S2689" s="13">
        <f>(((Table1[[#This Row],[launched_at]]/60)/60)/24)+DATE(1970,1,1)</f>
        <v>42154.64025462963</v>
      </c>
      <c r="T2689" s="13">
        <f>(((Table1[[#This Row],[deadline]]/60)/60)/24)+DATE(1970,1,1)</f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Table1[[#This Row],[pledged]]/Table1[[#This Row],[goal]]</f>
        <v>1.48E-3</v>
      </c>
      <c r="P2690" s="8">
        <f>IFERROR(Table1[[#This Row],[pledged]]/Table1[[#This Row],[backers_count]],0)</f>
        <v>5.2857142857142856</v>
      </c>
      <c r="Q2690" t="str">
        <f>LEFT(Table1[[#This Row],[Category and Sub-Category]],FIND("/",Table1[[#This Row],[Category and Sub-Category]])-1)</f>
        <v>food</v>
      </c>
      <c r="R2690" t="str">
        <f>RIGHT(Table1[[#This Row],[Category and Sub-Category]],LEN(Table1[[#This Row],[Category and Sub-Category]])-FIND("/",Table1[[#This Row],[Category and Sub-Category]]))</f>
        <v>food trucks</v>
      </c>
      <c r="S2690" s="13">
        <f>(((Table1[[#This Row],[launched_at]]/60)/60)/24)+DATE(1970,1,1)</f>
        <v>42028.118865740747</v>
      </c>
      <c r="T2690" s="13">
        <f>(((Table1[[#This Row],[deadline]]/60)/60)/24)+DATE(1970,1,1)</f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Table1[[#This Row],[pledged]]/Table1[[#This Row],[goal]]</f>
        <v>2.8571428571428571E-5</v>
      </c>
      <c r="P2691" s="8">
        <f>IFERROR(Table1[[#This Row],[pledged]]/Table1[[#This Row],[backers_count]],0)</f>
        <v>1</v>
      </c>
      <c r="Q2691" t="str">
        <f>LEFT(Table1[[#This Row],[Category and Sub-Category]],FIND("/",Table1[[#This Row],[Category and Sub-Category]])-1)</f>
        <v>food</v>
      </c>
      <c r="R2691" t="str">
        <f>RIGHT(Table1[[#This Row],[Category and Sub-Category]],LEN(Table1[[#This Row],[Category and Sub-Category]])-FIND("/",Table1[[#This Row],[Category and Sub-Category]]))</f>
        <v>food trucks</v>
      </c>
      <c r="S2691" s="13">
        <f>(((Table1[[#This Row],[launched_at]]/60)/60)/24)+DATE(1970,1,1)</f>
        <v>42551.961689814809</v>
      </c>
      <c r="T2691" s="13">
        <f>(((Table1[[#This Row],[deadline]]/60)/60)/24)+DATE(1970,1,1)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Table1[[#This Row],[pledged]]/Table1[[#This Row],[goal]]</f>
        <v>0.107325</v>
      </c>
      <c r="P2692" s="8">
        <f>IFERROR(Table1[[#This Row],[pledged]]/Table1[[#This Row],[backers_count]],0)</f>
        <v>72.762711864406782</v>
      </c>
      <c r="Q2692" t="str">
        <f>LEFT(Table1[[#This Row],[Category and Sub-Category]],FIND("/",Table1[[#This Row],[Category and Sub-Category]])-1)</f>
        <v>food</v>
      </c>
      <c r="R2692" t="str">
        <f>RIGHT(Table1[[#This Row],[Category and Sub-Category]],LEN(Table1[[#This Row],[Category and Sub-Category]])-FIND("/",Table1[[#This Row],[Category and Sub-Category]]))</f>
        <v>food trucks</v>
      </c>
      <c r="S2692" s="13">
        <f>(((Table1[[#This Row],[launched_at]]/60)/60)/24)+DATE(1970,1,1)</f>
        <v>42113.105046296296</v>
      </c>
      <c r="T2692" s="13">
        <f>(((Table1[[#This Row],[deadline]]/60)/60)/24)+DATE(1970,1,1)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Table1[[#This Row],[pledged]]/Table1[[#This Row],[goal]]</f>
        <v>5.3846153846153844E-4</v>
      </c>
      <c r="P2693" s="8">
        <f>IFERROR(Table1[[#This Row],[pledged]]/Table1[[#This Row],[backers_count]],0)</f>
        <v>17.5</v>
      </c>
      <c r="Q2693" t="str">
        <f>LEFT(Table1[[#This Row],[Category and Sub-Category]],FIND("/",Table1[[#This Row],[Category and Sub-Category]])-1)</f>
        <v>food</v>
      </c>
      <c r="R2693" t="str">
        <f>RIGHT(Table1[[#This Row],[Category and Sub-Category]],LEN(Table1[[#This Row],[Category and Sub-Category]])-FIND("/",Table1[[#This Row],[Category and Sub-Category]]))</f>
        <v>food trucks</v>
      </c>
      <c r="S2693" s="13">
        <f>(((Table1[[#This Row],[launched_at]]/60)/60)/24)+DATE(1970,1,1)</f>
        <v>42089.724039351851</v>
      </c>
      <c r="T2693" s="13">
        <f>(((Table1[[#This Row],[deadline]]/60)/60)/24)+DATE(1970,1,1)</f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Table1[[#This Row],[pledged]]/Table1[[#This Row],[goal]]</f>
        <v>7.1428571428571426E-3</v>
      </c>
      <c r="P2694" s="8">
        <f>IFERROR(Table1[[#This Row],[pledged]]/Table1[[#This Row],[backers_count]],0)</f>
        <v>25</v>
      </c>
      <c r="Q2694" t="str">
        <f>LEFT(Table1[[#This Row],[Category and Sub-Category]],FIND("/",Table1[[#This Row],[Category and Sub-Category]])-1)</f>
        <v>food</v>
      </c>
      <c r="R2694" t="str">
        <f>RIGHT(Table1[[#This Row],[Category and Sub-Category]],LEN(Table1[[#This Row],[Category and Sub-Category]])-FIND("/",Table1[[#This Row],[Category and Sub-Category]]))</f>
        <v>food trucks</v>
      </c>
      <c r="S2694" s="13">
        <f>(((Table1[[#This Row],[launched_at]]/60)/60)/24)+DATE(1970,1,1)</f>
        <v>42058.334027777775</v>
      </c>
      <c r="T2694" s="13">
        <f>(((Table1[[#This Row],[deadline]]/60)/60)/24)+DATE(1970,1,1)</f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Table1[[#This Row],[pledged]]/Table1[[#This Row],[goal]]</f>
        <v>8.0000000000000002E-3</v>
      </c>
      <c r="P2695" s="8">
        <f>IFERROR(Table1[[#This Row],[pledged]]/Table1[[#This Row],[backers_count]],0)</f>
        <v>13.333333333333334</v>
      </c>
      <c r="Q2695" t="str">
        <f>LEFT(Table1[[#This Row],[Category and Sub-Category]],FIND("/",Table1[[#This Row],[Category and Sub-Category]])-1)</f>
        <v>food</v>
      </c>
      <c r="R2695" t="str">
        <f>RIGHT(Table1[[#This Row],[Category and Sub-Category]],LEN(Table1[[#This Row],[Category and Sub-Category]])-FIND("/",Table1[[#This Row],[Category and Sub-Category]]))</f>
        <v>food trucks</v>
      </c>
      <c r="S2695" s="13">
        <f>(((Table1[[#This Row],[launched_at]]/60)/60)/24)+DATE(1970,1,1)</f>
        <v>41834.138495370367</v>
      </c>
      <c r="T2695" s="13">
        <f>(((Table1[[#This Row],[deadline]]/60)/60)/24)+DATE(1970,1,1)</f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Table1[[#This Row],[pledged]]/Table1[[#This Row],[goal]]</f>
        <v>3.3333333333333335E-5</v>
      </c>
      <c r="P2696" s="8">
        <f>IFERROR(Table1[[#This Row],[pledged]]/Table1[[#This Row],[backers_count]],0)</f>
        <v>1</v>
      </c>
      <c r="Q2696" t="str">
        <f>LEFT(Table1[[#This Row],[Category and Sub-Category]],FIND("/",Table1[[#This Row],[Category and Sub-Category]])-1)</f>
        <v>food</v>
      </c>
      <c r="R2696" t="str">
        <f>RIGHT(Table1[[#This Row],[Category and Sub-Category]],LEN(Table1[[#This Row],[Category and Sub-Category]])-FIND("/",Table1[[#This Row],[Category and Sub-Category]]))</f>
        <v>food trucks</v>
      </c>
      <c r="S2696" s="13">
        <f>(((Table1[[#This Row],[launched_at]]/60)/60)/24)+DATE(1970,1,1)</f>
        <v>41878.140497685185</v>
      </c>
      <c r="T2696" s="13">
        <f>(((Table1[[#This Row],[deadline]]/60)/60)/24)+DATE(1970,1,1)</f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Table1[[#This Row],[pledged]]/Table1[[#This Row],[goal]]</f>
        <v>4.7333333333333333E-3</v>
      </c>
      <c r="P2697" s="8">
        <f>IFERROR(Table1[[#This Row],[pledged]]/Table1[[#This Row],[backers_count]],0)</f>
        <v>23.666666666666668</v>
      </c>
      <c r="Q2697" t="str">
        <f>LEFT(Table1[[#This Row],[Category and Sub-Category]],FIND("/",Table1[[#This Row],[Category and Sub-Category]])-1)</f>
        <v>food</v>
      </c>
      <c r="R2697" t="str">
        <f>RIGHT(Table1[[#This Row],[Category and Sub-Category]],LEN(Table1[[#This Row],[Category and Sub-Category]])-FIND("/",Table1[[#This Row],[Category and Sub-Category]]))</f>
        <v>food trucks</v>
      </c>
      <c r="S2697" s="13">
        <f>(((Table1[[#This Row],[launched_at]]/60)/60)/24)+DATE(1970,1,1)</f>
        <v>42048.181921296295</v>
      </c>
      <c r="T2697" s="13">
        <f>(((Table1[[#This Row],[deadline]]/60)/60)/24)+DATE(1970,1,1)</f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Table1[[#This Row],[pledged]]/Table1[[#This Row],[goal]]</f>
        <v>5.6500000000000002E-2</v>
      </c>
      <c r="P2698" s="8">
        <f>IFERROR(Table1[[#This Row],[pledged]]/Table1[[#This Row],[backers_count]],0)</f>
        <v>89.21052631578948</v>
      </c>
      <c r="Q2698" t="str">
        <f>LEFT(Table1[[#This Row],[Category and Sub-Category]],FIND("/",Table1[[#This Row],[Category and Sub-Category]])-1)</f>
        <v>food</v>
      </c>
      <c r="R2698" t="str">
        <f>RIGHT(Table1[[#This Row],[Category and Sub-Category]],LEN(Table1[[#This Row],[Category and Sub-Category]])-FIND("/",Table1[[#This Row],[Category and Sub-Category]]))</f>
        <v>food trucks</v>
      </c>
      <c r="S2698" s="13">
        <f>(((Table1[[#This Row],[launched_at]]/60)/60)/24)+DATE(1970,1,1)</f>
        <v>41964.844444444447</v>
      </c>
      <c r="T2698" s="13">
        <f>(((Table1[[#This Row],[deadline]]/60)/60)/24)+DATE(1970,1,1)</f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Table1[[#This Row],[pledged]]/Table1[[#This Row],[goal]]</f>
        <v>0.26352173913043481</v>
      </c>
      <c r="P2699" s="8">
        <f>IFERROR(Table1[[#This Row],[pledged]]/Table1[[#This Row],[backers_count]],0)</f>
        <v>116.55769230769231</v>
      </c>
      <c r="Q2699" t="str">
        <f>LEFT(Table1[[#This Row],[Category and Sub-Category]],FIND("/",Table1[[#This Row],[Category and Sub-Category]])-1)</f>
        <v>food</v>
      </c>
      <c r="R2699" t="str">
        <f>RIGHT(Table1[[#This Row],[Category and Sub-Category]],LEN(Table1[[#This Row],[Category and Sub-Category]])-FIND("/",Table1[[#This Row],[Category and Sub-Category]]))</f>
        <v>food trucks</v>
      </c>
      <c r="S2699" s="13">
        <f>(((Table1[[#This Row],[launched_at]]/60)/60)/24)+DATE(1970,1,1)</f>
        <v>42187.940081018518</v>
      </c>
      <c r="T2699" s="13">
        <f>(((Table1[[#This Row],[deadline]]/60)/60)/24)+DATE(1970,1,1)</f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Table1[[#This Row],[pledged]]/Table1[[#This Row],[goal]]</f>
        <v>3.2512500000000002E-3</v>
      </c>
      <c r="P2700" s="8">
        <f>IFERROR(Table1[[#This Row],[pledged]]/Table1[[#This Row],[backers_count]],0)</f>
        <v>13.005000000000001</v>
      </c>
      <c r="Q2700" t="str">
        <f>LEFT(Table1[[#This Row],[Category and Sub-Category]],FIND("/",Table1[[#This Row],[Category and Sub-Category]])-1)</f>
        <v>food</v>
      </c>
      <c r="R2700" t="str">
        <f>RIGHT(Table1[[#This Row],[Category and Sub-Category]],LEN(Table1[[#This Row],[Category and Sub-Category]])-FIND("/",Table1[[#This Row],[Category and Sub-Category]]))</f>
        <v>food trucks</v>
      </c>
      <c r="S2700" s="13">
        <f>(((Table1[[#This Row],[launched_at]]/60)/60)/24)+DATE(1970,1,1)</f>
        <v>41787.898240740738</v>
      </c>
      <c r="T2700" s="13">
        <f>(((Table1[[#This Row],[deadline]]/60)/60)/24)+DATE(1970,1,1)</f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Table1[[#This Row],[pledged]]/Table1[[#This Row],[goal]]</f>
        <v>0</v>
      </c>
      <c r="P2701" s="8">
        <f>IFERROR(Table1[[#This Row],[pledged]]/Table1[[#This Row],[backers_count]],0)</f>
        <v>0</v>
      </c>
      <c r="Q2701" t="str">
        <f>LEFT(Table1[[#This Row],[Category and Sub-Category]],FIND("/",Table1[[#This Row],[Category and Sub-Category]])-1)</f>
        <v>food</v>
      </c>
      <c r="R2701" t="str">
        <f>RIGHT(Table1[[#This Row],[Category and Sub-Category]],LEN(Table1[[#This Row],[Category and Sub-Category]])-FIND("/",Table1[[#This Row],[Category and Sub-Category]]))</f>
        <v>food trucks</v>
      </c>
      <c r="S2701" s="13">
        <f>(((Table1[[#This Row],[launched_at]]/60)/60)/24)+DATE(1970,1,1)</f>
        <v>41829.896562499998</v>
      </c>
      <c r="T2701" s="13">
        <f>(((Table1[[#This Row],[deadline]]/60)/60)/24)+DATE(1970,1,1)</f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Table1[[#This Row],[pledged]]/Table1[[#This Row],[goal]]</f>
        <v>7.0007000700070005E-3</v>
      </c>
      <c r="P2702" s="8">
        <f>IFERROR(Table1[[#This Row],[pledged]]/Table1[[#This Row],[backers_count]],0)</f>
        <v>17.5</v>
      </c>
      <c r="Q2702" t="str">
        <f>LEFT(Table1[[#This Row],[Category and Sub-Category]],FIND("/",Table1[[#This Row],[Category and Sub-Category]])-1)</f>
        <v>food</v>
      </c>
      <c r="R2702" t="str">
        <f>RIGHT(Table1[[#This Row],[Category and Sub-Category]],LEN(Table1[[#This Row],[Category and Sub-Category]])-FIND("/",Table1[[#This Row],[Category and Sub-Category]]))</f>
        <v>food trucks</v>
      </c>
      <c r="S2702" s="13">
        <f>(((Table1[[#This Row],[launched_at]]/60)/60)/24)+DATE(1970,1,1)</f>
        <v>41870.87467592593</v>
      </c>
      <c r="T2702" s="13">
        <f>(((Table1[[#This Row],[deadline]]/60)/60)/24)+DATE(1970,1,1)</f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Table1[[#This Row],[pledged]]/Table1[[#This Row],[goal]]</f>
        <v>0.46176470588235297</v>
      </c>
      <c r="P2703" s="8">
        <f>IFERROR(Table1[[#This Row],[pledged]]/Table1[[#This Row],[backers_count]],0)</f>
        <v>34.130434782608695</v>
      </c>
      <c r="Q2703" t="str">
        <f>LEFT(Table1[[#This Row],[Category and Sub-Category]],FIND("/",Table1[[#This Row],[Category and Sub-Category]])-1)</f>
        <v>theater</v>
      </c>
      <c r="R2703" t="str">
        <f>RIGHT(Table1[[#This Row],[Category and Sub-Category]],LEN(Table1[[#This Row],[Category and Sub-Category]])-FIND("/",Table1[[#This Row],[Category and Sub-Category]]))</f>
        <v>spaces</v>
      </c>
      <c r="S2703" s="13">
        <f>(((Table1[[#This Row],[launched_at]]/60)/60)/24)+DATE(1970,1,1)</f>
        <v>42801.774699074071</v>
      </c>
      <c r="T2703" s="13">
        <f>(((Table1[[#This Row],[deadline]]/60)/60)/24)+DATE(1970,1,1)</f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Table1[[#This Row],[pledged]]/Table1[[#This Row],[goal]]</f>
        <v>0.34410000000000002</v>
      </c>
      <c r="P2704" s="8">
        <f>IFERROR(Table1[[#This Row],[pledged]]/Table1[[#This Row],[backers_count]],0)</f>
        <v>132.34615384615384</v>
      </c>
      <c r="Q2704" t="str">
        <f>LEFT(Table1[[#This Row],[Category and Sub-Category]],FIND("/",Table1[[#This Row],[Category and Sub-Category]])-1)</f>
        <v>theater</v>
      </c>
      <c r="R2704" t="str">
        <f>RIGHT(Table1[[#This Row],[Category and Sub-Category]],LEN(Table1[[#This Row],[Category and Sub-Category]])-FIND("/",Table1[[#This Row],[Category and Sub-Category]]))</f>
        <v>spaces</v>
      </c>
      <c r="S2704" s="13">
        <f>(((Table1[[#This Row],[launched_at]]/60)/60)/24)+DATE(1970,1,1)</f>
        <v>42800.801817129628</v>
      </c>
      <c r="T2704" s="13">
        <f>(((Table1[[#This Row],[deadline]]/60)/60)/24)+DATE(1970,1,1)</f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Table1[[#This Row],[pledged]]/Table1[[#This Row],[goal]]</f>
        <v>1.0375000000000001</v>
      </c>
      <c r="P2705" s="8">
        <f>IFERROR(Table1[[#This Row],[pledged]]/Table1[[#This Row],[backers_count]],0)</f>
        <v>922.22222222222217</v>
      </c>
      <c r="Q2705" t="str">
        <f>LEFT(Table1[[#This Row],[Category and Sub-Category]],FIND("/",Table1[[#This Row],[Category and Sub-Category]])-1)</f>
        <v>theater</v>
      </c>
      <c r="R2705" t="str">
        <f>RIGHT(Table1[[#This Row],[Category and Sub-Category]],LEN(Table1[[#This Row],[Category and Sub-Category]])-FIND("/",Table1[[#This Row],[Category and Sub-Category]]))</f>
        <v>spaces</v>
      </c>
      <c r="S2705" s="13">
        <f>(((Table1[[#This Row],[launched_at]]/60)/60)/24)+DATE(1970,1,1)</f>
        <v>42756.690162037034</v>
      </c>
      <c r="T2705" s="13">
        <f>(((Table1[[#This Row],[deadline]]/60)/60)/24)+DATE(1970,1,1)</f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Table1[[#This Row],[pledged]]/Table1[[#This Row],[goal]]</f>
        <v>6.0263157894736845E-2</v>
      </c>
      <c r="P2706" s="8">
        <f>IFERROR(Table1[[#This Row],[pledged]]/Table1[[#This Row],[backers_count]],0)</f>
        <v>163.57142857142858</v>
      </c>
      <c r="Q2706" t="str">
        <f>LEFT(Table1[[#This Row],[Category and Sub-Category]],FIND("/",Table1[[#This Row],[Category and Sub-Category]])-1)</f>
        <v>theater</v>
      </c>
      <c r="R2706" t="str">
        <f>RIGHT(Table1[[#This Row],[Category and Sub-Category]],LEN(Table1[[#This Row],[Category and Sub-Category]])-FIND("/",Table1[[#This Row],[Category and Sub-Category]]))</f>
        <v>spaces</v>
      </c>
      <c r="S2706" s="13">
        <f>(((Table1[[#This Row],[launched_at]]/60)/60)/24)+DATE(1970,1,1)</f>
        <v>42787.862430555557</v>
      </c>
      <c r="T2706" s="13">
        <f>(((Table1[[#This Row],[deadline]]/60)/60)/24)+DATE(1970,1,1)</f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Table1[[#This Row],[pledged]]/Table1[[#This Row],[goal]]</f>
        <v>0.10539393939393939</v>
      </c>
      <c r="P2707" s="8">
        <f>IFERROR(Table1[[#This Row],[pledged]]/Table1[[#This Row],[backers_count]],0)</f>
        <v>217.375</v>
      </c>
      <c r="Q2707" t="str">
        <f>LEFT(Table1[[#This Row],[Category and Sub-Category]],FIND("/",Table1[[#This Row],[Category and Sub-Category]])-1)</f>
        <v>theater</v>
      </c>
      <c r="R2707" t="str">
        <f>RIGHT(Table1[[#This Row],[Category and Sub-Category]],LEN(Table1[[#This Row],[Category and Sub-Category]])-FIND("/",Table1[[#This Row],[Category and Sub-Category]]))</f>
        <v>spaces</v>
      </c>
      <c r="S2707" s="13">
        <f>(((Table1[[#This Row],[launched_at]]/60)/60)/24)+DATE(1970,1,1)</f>
        <v>42773.916180555556</v>
      </c>
      <c r="T2707" s="13">
        <f>(((Table1[[#This Row],[deadline]]/60)/60)/24)+DATE(1970,1,1)</f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Table1[[#This Row],[pledged]]/Table1[[#This Row],[goal]]</f>
        <v>1.1229714285714285</v>
      </c>
      <c r="P2708" s="8">
        <f>IFERROR(Table1[[#This Row],[pledged]]/Table1[[#This Row],[backers_count]],0)</f>
        <v>149.44486692015209</v>
      </c>
      <c r="Q2708" t="str">
        <f>LEFT(Table1[[#This Row],[Category and Sub-Category]],FIND("/",Table1[[#This Row],[Category and Sub-Category]])-1)</f>
        <v>theater</v>
      </c>
      <c r="R2708" t="str">
        <f>RIGHT(Table1[[#This Row],[Category and Sub-Category]],LEN(Table1[[#This Row],[Category and Sub-Category]])-FIND("/",Table1[[#This Row],[Category and Sub-Category]]))</f>
        <v>spaces</v>
      </c>
      <c r="S2708" s="13">
        <f>(((Table1[[#This Row],[launched_at]]/60)/60)/24)+DATE(1970,1,1)</f>
        <v>41899.294942129629</v>
      </c>
      <c r="T2708" s="13">
        <f>(((Table1[[#This Row],[deadline]]/60)/60)/24)+DATE(1970,1,1)</f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Table1[[#This Row],[pledged]]/Table1[[#This Row],[goal]]</f>
        <v>3.50844625</v>
      </c>
      <c r="P2709" s="8">
        <f>IFERROR(Table1[[#This Row],[pledged]]/Table1[[#This Row],[backers_count]],0)</f>
        <v>71.237487309644663</v>
      </c>
      <c r="Q2709" t="str">
        <f>LEFT(Table1[[#This Row],[Category and Sub-Category]],FIND("/",Table1[[#This Row],[Category and Sub-Category]])-1)</f>
        <v>theater</v>
      </c>
      <c r="R2709" t="str">
        <f>RIGHT(Table1[[#This Row],[Category and Sub-Category]],LEN(Table1[[#This Row],[Category and Sub-Category]])-FIND("/",Table1[[#This Row],[Category and Sub-Category]]))</f>
        <v>spaces</v>
      </c>
      <c r="S2709" s="13">
        <f>(((Table1[[#This Row],[launched_at]]/60)/60)/24)+DATE(1970,1,1)</f>
        <v>41391.782905092594</v>
      </c>
      <c r="T2709" s="13">
        <f>(((Table1[[#This Row],[deadline]]/60)/60)/24)+DATE(1970,1,1)</f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Table1[[#This Row],[pledged]]/Table1[[#This Row],[goal]]</f>
        <v>2.3321535</v>
      </c>
      <c r="P2710" s="8">
        <f>IFERROR(Table1[[#This Row],[pledged]]/Table1[[#This Row],[backers_count]],0)</f>
        <v>44.464318398474738</v>
      </c>
      <c r="Q2710" t="str">
        <f>LEFT(Table1[[#This Row],[Category and Sub-Category]],FIND("/",Table1[[#This Row],[Category and Sub-Category]])-1)</f>
        <v>theater</v>
      </c>
      <c r="R2710" t="str">
        <f>RIGHT(Table1[[#This Row],[Category and Sub-Category]],LEN(Table1[[#This Row],[Category and Sub-Category]])-FIND("/",Table1[[#This Row],[Category and Sub-Category]]))</f>
        <v>spaces</v>
      </c>
      <c r="S2710" s="13">
        <f>(((Table1[[#This Row],[launched_at]]/60)/60)/24)+DATE(1970,1,1)</f>
        <v>42512.698217592595</v>
      </c>
      <c r="T2710" s="13">
        <f>(((Table1[[#This Row],[deadline]]/60)/60)/24)+DATE(1970,1,1)</f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Table1[[#This Row],[pledged]]/Table1[[#This Row],[goal]]</f>
        <v>1.01606</v>
      </c>
      <c r="P2711" s="8">
        <f>IFERROR(Table1[[#This Row],[pledged]]/Table1[[#This Row],[backers_count]],0)</f>
        <v>164.94480519480518</v>
      </c>
      <c r="Q2711" t="str">
        <f>LEFT(Table1[[#This Row],[Category and Sub-Category]],FIND("/",Table1[[#This Row],[Category and Sub-Category]])-1)</f>
        <v>theater</v>
      </c>
      <c r="R2711" t="str">
        <f>RIGHT(Table1[[#This Row],[Category and Sub-Category]],LEN(Table1[[#This Row],[Category and Sub-Category]])-FIND("/",Table1[[#This Row],[Category and Sub-Category]]))</f>
        <v>spaces</v>
      </c>
      <c r="S2711" s="13">
        <f>(((Table1[[#This Row],[launched_at]]/60)/60)/24)+DATE(1970,1,1)</f>
        <v>42612.149780092594</v>
      </c>
      <c r="T2711" s="13">
        <f>(((Table1[[#This Row],[deadline]]/60)/60)/24)+DATE(1970,1,1)</f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Table1[[#This Row],[pledged]]/Table1[[#This Row],[goal]]</f>
        <v>1.5390035000000002</v>
      </c>
      <c r="P2712" s="8">
        <f>IFERROR(Table1[[#This Row],[pledged]]/Table1[[#This Row],[backers_count]],0)</f>
        <v>84.871516544117654</v>
      </c>
      <c r="Q2712" t="str">
        <f>LEFT(Table1[[#This Row],[Category and Sub-Category]],FIND("/",Table1[[#This Row],[Category and Sub-Category]])-1)</f>
        <v>theater</v>
      </c>
      <c r="R2712" t="str">
        <f>RIGHT(Table1[[#This Row],[Category and Sub-Category]],LEN(Table1[[#This Row],[Category and Sub-Category]])-FIND("/",Table1[[#This Row],[Category and Sub-Category]]))</f>
        <v>spaces</v>
      </c>
      <c r="S2712" s="13">
        <f>(((Table1[[#This Row],[launched_at]]/60)/60)/24)+DATE(1970,1,1)</f>
        <v>41828.229490740741</v>
      </c>
      <c r="T2712" s="13">
        <f>(((Table1[[#This Row],[deadline]]/60)/60)/24)+DATE(1970,1,1)</f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Table1[[#This Row],[pledged]]/Table1[[#This Row],[goal]]</f>
        <v>1.007161125319693</v>
      </c>
      <c r="P2713" s="8">
        <f>IFERROR(Table1[[#This Row],[pledged]]/Table1[[#This Row],[backers_count]],0)</f>
        <v>53.945205479452056</v>
      </c>
      <c r="Q2713" t="str">
        <f>LEFT(Table1[[#This Row],[Category and Sub-Category]],FIND("/",Table1[[#This Row],[Category and Sub-Category]])-1)</f>
        <v>theater</v>
      </c>
      <c r="R2713" t="str">
        <f>RIGHT(Table1[[#This Row],[Category and Sub-Category]],LEN(Table1[[#This Row],[Category and Sub-Category]])-FIND("/",Table1[[#This Row],[Category and Sub-Category]]))</f>
        <v>spaces</v>
      </c>
      <c r="S2713" s="13">
        <f>(((Table1[[#This Row],[launched_at]]/60)/60)/24)+DATE(1970,1,1)</f>
        <v>41780.745254629634</v>
      </c>
      <c r="T2713" s="13">
        <f>(((Table1[[#This Row],[deadline]]/60)/60)/24)+DATE(1970,1,1)</f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Table1[[#This Row],[pledged]]/Table1[[#This Row],[goal]]</f>
        <v>1.3138181818181818</v>
      </c>
      <c r="P2714" s="8">
        <f>IFERROR(Table1[[#This Row],[pledged]]/Table1[[#This Row],[backers_count]],0)</f>
        <v>50.531468531468533</v>
      </c>
      <c r="Q2714" t="str">
        <f>LEFT(Table1[[#This Row],[Category and Sub-Category]],FIND("/",Table1[[#This Row],[Category and Sub-Category]])-1)</f>
        <v>theater</v>
      </c>
      <c r="R2714" t="str">
        <f>RIGHT(Table1[[#This Row],[Category and Sub-Category]],LEN(Table1[[#This Row],[Category and Sub-Category]])-FIND("/",Table1[[#This Row],[Category and Sub-Category]]))</f>
        <v>spaces</v>
      </c>
      <c r="S2714" s="13">
        <f>(((Table1[[#This Row],[launched_at]]/60)/60)/24)+DATE(1970,1,1)</f>
        <v>41432.062037037038</v>
      </c>
      <c r="T2714" s="13">
        <f>(((Table1[[#This Row],[deadline]]/60)/60)/24)+DATE(1970,1,1)</f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Table1[[#This Row],[pledged]]/Table1[[#This Row],[goal]]</f>
        <v>1.0224133333333334</v>
      </c>
      <c r="P2715" s="8">
        <f>IFERROR(Table1[[#This Row],[pledged]]/Table1[[#This Row],[backers_count]],0)</f>
        <v>108.00140845070422</v>
      </c>
      <c r="Q2715" t="str">
        <f>LEFT(Table1[[#This Row],[Category and Sub-Category]],FIND("/",Table1[[#This Row],[Category and Sub-Category]])-1)</f>
        <v>theater</v>
      </c>
      <c r="R2715" t="str">
        <f>RIGHT(Table1[[#This Row],[Category and Sub-Category]],LEN(Table1[[#This Row],[Category and Sub-Category]])-FIND("/",Table1[[#This Row],[Category and Sub-Category]]))</f>
        <v>spaces</v>
      </c>
      <c r="S2715" s="13">
        <f>(((Table1[[#This Row],[launched_at]]/60)/60)/24)+DATE(1970,1,1)</f>
        <v>42322.653749999998</v>
      </c>
      <c r="T2715" s="13">
        <f>(((Table1[[#This Row],[deadline]]/60)/60)/24)+DATE(1970,1,1)</f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Table1[[#This Row],[pledged]]/Table1[[#This Row],[goal]]</f>
        <v>1.1635599999999999</v>
      </c>
      <c r="P2716" s="8">
        <f>IFERROR(Table1[[#This Row],[pledged]]/Table1[[#This Row],[backers_count]],0)</f>
        <v>95.373770491803285</v>
      </c>
      <c r="Q2716" t="str">
        <f>LEFT(Table1[[#This Row],[Category and Sub-Category]],FIND("/",Table1[[#This Row],[Category and Sub-Category]])-1)</f>
        <v>theater</v>
      </c>
      <c r="R2716" t="str">
        <f>RIGHT(Table1[[#This Row],[Category and Sub-Category]],LEN(Table1[[#This Row],[Category and Sub-Category]])-FIND("/",Table1[[#This Row],[Category and Sub-Category]]))</f>
        <v>spaces</v>
      </c>
      <c r="S2716" s="13">
        <f>(((Table1[[#This Row],[launched_at]]/60)/60)/24)+DATE(1970,1,1)</f>
        <v>42629.655046296291</v>
      </c>
      <c r="T2716" s="13">
        <f>(((Table1[[#This Row],[deadline]]/60)/60)/24)+DATE(1970,1,1)</f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Table1[[#This Row],[pledged]]/Table1[[#This Row],[goal]]</f>
        <v>2.6462241666666664</v>
      </c>
      <c r="P2717" s="8">
        <f>IFERROR(Table1[[#This Row],[pledged]]/Table1[[#This Row],[backers_count]],0)</f>
        <v>57.631016333938291</v>
      </c>
      <c r="Q2717" t="str">
        <f>LEFT(Table1[[#This Row],[Category and Sub-Category]],FIND("/",Table1[[#This Row],[Category and Sub-Category]])-1)</f>
        <v>theater</v>
      </c>
      <c r="R2717" t="str">
        <f>RIGHT(Table1[[#This Row],[Category and Sub-Category]],LEN(Table1[[#This Row],[Category and Sub-Category]])-FIND("/",Table1[[#This Row],[Category and Sub-Category]]))</f>
        <v>spaces</v>
      </c>
      <c r="S2717" s="13">
        <f>(((Table1[[#This Row],[launched_at]]/60)/60)/24)+DATE(1970,1,1)</f>
        <v>42387.398472222223</v>
      </c>
      <c r="T2717" s="13">
        <f>(((Table1[[#This Row],[deadline]]/60)/60)/24)+DATE(1970,1,1)</f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Table1[[#This Row],[pledged]]/Table1[[#This Row],[goal]]</f>
        <v>1.1998010000000001</v>
      </c>
      <c r="P2718" s="8">
        <f>IFERROR(Table1[[#This Row],[pledged]]/Table1[[#This Row],[backers_count]],0)</f>
        <v>64.160481283422456</v>
      </c>
      <c r="Q2718" t="str">
        <f>LEFT(Table1[[#This Row],[Category and Sub-Category]],FIND("/",Table1[[#This Row],[Category and Sub-Category]])-1)</f>
        <v>theater</v>
      </c>
      <c r="R2718" t="str">
        <f>RIGHT(Table1[[#This Row],[Category and Sub-Category]],LEN(Table1[[#This Row],[Category and Sub-Category]])-FIND("/",Table1[[#This Row],[Category and Sub-Category]]))</f>
        <v>spaces</v>
      </c>
      <c r="S2718" s="13">
        <f>(((Table1[[#This Row],[launched_at]]/60)/60)/24)+DATE(1970,1,1)</f>
        <v>42255.333252314813</v>
      </c>
      <c r="T2718" s="13">
        <f>(((Table1[[#This Row],[deadline]]/60)/60)/24)+DATE(1970,1,1)</f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Table1[[#This Row],[pledged]]/Table1[[#This Row],[goal]]</f>
        <v>1.2010400000000001</v>
      </c>
      <c r="P2719" s="8">
        <f>IFERROR(Table1[[#This Row],[pledged]]/Table1[[#This Row],[backers_count]],0)</f>
        <v>92.387692307692305</v>
      </c>
      <c r="Q2719" t="str">
        <f>LEFT(Table1[[#This Row],[Category and Sub-Category]],FIND("/",Table1[[#This Row],[Category and Sub-Category]])-1)</f>
        <v>theater</v>
      </c>
      <c r="R2719" t="str">
        <f>RIGHT(Table1[[#This Row],[Category and Sub-Category]],LEN(Table1[[#This Row],[Category and Sub-Category]])-FIND("/",Table1[[#This Row],[Category and Sub-Category]]))</f>
        <v>spaces</v>
      </c>
      <c r="S2719" s="13">
        <f>(((Table1[[#This Row],[launched_at]]/60)/60)/24)+DATE(1970,1,1)</f>
        <v>41934.914918981485</v>
      </c>
      <c r="T2719" s="13">
        <f>(((Table1[[#This Row],[deadline]]/60)/60)/24)+DATE(1970,1,1)</f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Table1[[#This Row],[pledged]]/Table1[[#This Row],[goal]]</f>
        <v>1.0358333333333334</v>
      </c>
      <c r="P2720" s="8">
        <f>IFERROR(Table1[[#This Row],[pledged]]/Table1[[#This Row],[backers_count]],0)</f>
        <v>125.97972972972973</v>
      </c>
      <c r="Q2720" t="str">
        <f>LEFT(Table1[[#This Row],[Category and Sub-Category]],FIND("/",Table1[[#This Row],[Category and Sub-Category]])-1)</f>
        <v>theater</v>
      </c>
      <c r="R2720" t="str">
        <f>RIGHT(Table1[[#This Row],[Category and Sub-Category]],LEN(Table1[[#This Row],[Category and Sub-Category]])-FIND("/",Table1[[#This Row],[Category and Sub-Category]]))</f>
        <v>spaces</v>
      </c>
      <c r="S2720" s="13">
        <f>(((Table1[[#This Row],[launched_at]]/60)/60)/24)+DATE(1970,1,1)</f>
        <v>42465.596585648149</v>
      </c>
      <c r="T2720" s="13">
        <f>(((Table1[[#This Row],[deadline]]/60)/60)/24)+DATE(1970,1,1)</f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Table1[[#This Row],[pledged]]/Table1[[#This Row],[goal]]</f>
        <v>1.0883333333333334</v>
      </c>
      <c r="P2721" s="8">
        <f>IFERROR(Table1[[#This Row],[pledged]]/Table1[[#This Row],[backers_count]],0)</f>
        <v>94.637681159420296</v>
      </c>
      <c r="Q2721" t="str">
        <f>LEFT(Table1[[#This Row],[Category and Sub-Category]],FIND("/",Table1[[#This Row],[Category and Sub-Category]])-1)</f>
        <v>theater</v>
      </c>
      <c r="R2721" t="str">
        <f>RIGHT(Table1[[#This Row],[Category and Sub-Category]],LEN(Table1[[#This Row],[Category and Sub-Category]])-FIND("/",Table1[[#This Row],[Category and Sub-Category]]))</f>
        <v>spaces</v>
      </c>
      <c r="S2721" s="13">
        <f>(((Table1[[#This Row],[launched_at]]/60)/60)/24)+DATE(1970,1,1)</f>
        <v>42418.031180555554</v>
      </c>
      <c r="T2721" s="13">
        <f>(((Table1[[#This Row],[deadline]]/60)/60)/24)+DATE(1970,1,1)</f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Table1[[#This Row],[pledged]]/Table1[[#This Row],[goal]]</f>
        <v>1.1812400000000001</v>
      </c>
      <c r="P2722" s="8">
        <f>IFERROR(Table1[[#This Row],[pledged]]/Table1[[#This Row],[backers_count]],0)</f>
        <v>170.69942196531792</v>
      </c>
      <c r="Q2722" t="str">
        <f>LEFT(Table1[[#This Row],[Category and Sub-Category]],FIND("/",Table1[[#This Row],[Category and Sub-Category]])-1)</f>
        <v>theater</v>
      </c>
      <c r="R2722" t="str">
        <f>RIGHT(Table1[[#This Row],[Category and Sub-Category]],LEN(Table1[[#This Row],[Category and Sub-Category]])-FIND("/",Table1[[#This Row],[Category and Sub-Category]]))</f>
        <v>spaces</v>
      </c>
      <c r="S2722" s="13">
        <f>(((Table1[[#This Row],[launched_at]]/60)/60)/24)+DATE(1970,1,1)</f>
        <v>42655.465891203698</v>
      </c>
      <c r="T2722" s="13">
        <f>(((Table1[[#This Row],[deadline]]/60)/60)/24)+DATE(1970,1,1)</f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Table1[[#This Row],[pledged]]/Table1[[#This Row],[goal]]</f>
        <v>14.62</v>
      </c>
      <c r="P2723" s="8">
        <f>IFERROR(Table1[[#This Row],[pledged]]/Table1[[#This Row],[backers_count]],0)</f>
        <v>40.762081784386616</v>
      </c>
      <c r="Q2723" t="str">
        <f>LEFT(Table1[[#This Row],[Category and Sub-Category]],FIND("/",Table1[[#This Row],[Category and Sub-Category]])-1)</f>
        <v>technology</v>
      </c>
      <c r="R2723" t="str">
        <f>RIGHT(Table1[[#This Row],[Category and Sub-Category]],LEN(Table1[[#This Row],[Category and Sub-Category]])-FIND("/",Table1[[#This Row],[Category and Sub-Category]]))</f>
        <v>hardware</v>
      </c>
      <c r="S2723" s="13">
        <f>(((Table1[[#This Row],[launched_at]]/60)/60)/24)+DATE(1970,1,1)</f>
        <v>41493.543958333335</v>
      </c>
      <c r="T2723" s="13">
        <f>(((Table1[[#This Row],[deadline]]/60)/60)/24)+DATE(1970,1,1)</f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Table1[[#This Row],[pledged]]/Table1[[#This Row],[goal]]</f>
        <v>2.5253999999999999</v>
      </c>
      <c r="P2724" s="8">
        <f>IFERROR(Table1[[#This Row],[pledged]]/Table1[[#This Row],[backers_count]],0)</f>
        <v>68.254054054054052</v>
      </c>
      <c r="Q2724" t="str">
        <f>LEFT(Table1[[#This Row],[Category and Sub-Category]],FIND("/",Table1[[#This Row],[Category and Sub-Category]])-1)</f>
        <v>technology</v>
      </c>
      <c r="R2724" t="str">
        <f>RIGHT(Table1[[#This Row],[Category and Sub-Category]],LEN(Table1[[#This Row],[Category and Sub-Category]])-FIND("/",Table1[[#This Row],[Category and Sub-Category]]))</f>
        <v>hardware</v>
      </c>
      <c r="S2724" s="13">
        <f>(((Table1[[#This Row],[launched_at]]/60)/60)/24)+DATE(1970,1,1)</f>
        <v>42704.857094907406</v>
      </c>
      <c r="T2724" s="13">
        <f>(((Table1[[#This Row],[deadline]]/60)/60)/24)+DATE(1970,1,1)</f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Table1[[#This Row],[pledged]]/Table1[[#This Row],[goal]]</f>
        <v>1.4005000000000001</v>
      </c>
      <c r="P2725" s="8">
        <f>IFERROR(Table1[[#This Row],[pledged]]/Table1[[#This Row],[backers_count]],0)</f>
        <v>95.48863636363636</v>
      </c>
      <c r="Q2725" t="str">
        <f>LEFT(Table1[[#This Row],[Category and Sub-Category]],FIND("/",Table1[[#This Row],[Category and Sub-Category]])-1)</f>
        <v>technology</v>
      </c>
      <c r="R2725" t="str">
        <f>RIGHT(Table1[[#This Row],[Category and Sub-Category]],LEN(Table1[[#This Row],[Category and Sub-Category]])-FIND("/",Table1[[#This Row],[Category and Sub-Category]]))</f>
        <v>hardware</v>
      </c>
      <c r="S2725" s="13">
        <f>(((Table1[[#This Row],[launched_at]]/60)/60)/24)+DATE(1970,1,1)</f>
        <v>41944.83898148148</v>
      </c>
      <c r="T2725" s="13">
        <f>(((Table1[[#This Row],[deadline]]/60)/60)/24)+DATE(1970,1,1)</f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Table1[[#This Row],[pledged]]/Table1[[#This Row],[goal]]</f>
        <v>2.9687520259319289</v>
      </c>
      <c r="P2726" s="8">
        <f>IFERROR(Table1[[#This Row],[pledged]]/Table1[[#This Row],[backers_count]],0)</f>
        <v>7.1902649656526005</v>
      </c>
      <c r="Q2726" t="str">
        <f>LEFT(Table1[[#This Row],[Category and Sub-Category]],FIND("/",Table1[[#This Row],[Category and Sub-Category]])-1)</f>
        <v>technology</v>
      </c>
      <c r="R2726" t="str">
        <f>RIGHT(Table1[[#This Row],[Category and Sub-Category]],LEN(Table1[[#This Row],[Category and Sub-Category]])-FIND("/",Table1[[#This Row],[Category and Sub-Category]]))</f>
        <v>hardware</v>
      </c>
      <c r="S2726" s="13">
        <f>(((Table1[[#This Row],[launched_at]]/60)/60)/24)+DATE(1970,1,1)</f>
        <v>42199.32707175926</v>
      </c>
      <c r="T2726" s="13">
        <f>(((Table1[[#This Row],[deadline]]/60)/60)/24)+DATE(1970,1,1)</f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Table1[[#This Row],[pledged]]/Table1[[#This Row],[goal]]</f>
        <v>1.445425</v>
      </c>
      <c r="P2727" s="8">
        <f>IFERROR(Table1[[#This Row],[pledged]]/Table1[[#This Row],[backers_count]],0)</f>
        <v>511.65486725663715</v>
      </c>
      <c r="Q2727" t="str">
        <f>LEFT(Table1[[#This Row],[Category and Sub-Category]],FIND("/",Table1[[#This Row],[Category and Sub-Category]])-1)</f>
        <v>technology</v>
      </c>
      <c r="R2727" t="str">
        <f>RIGHT(Table1[[#This Row],[Category and Sub-Category]],LEN(Table1[[#This Row],[Category and Sub-Category]])-FIND("/",Table1[[#This Row],[Category and Sub-Category]]))</f>
        <v>hardware</v>
      </c>
      <c r="S2727" s="13">
        <f>(((Table1[[#This Row],[launched_at]]/60)/60)/24)+DATE(1970,1,1)</f>
        <v>42745.744618055556</v>
      </c>
      <c r="T2727" s="13">
        <f>(((Table1[[#This Row],[deadline]]/60)/60)/24)+DATE(1970,1,1)</f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Table1[[#This Row],[pledged]]/Table1[[#This Row],[goal]]</f>
        <v>1.05745</v>
      </c>
      <c r="P2728" s="8">
        <f>IFERROR(Table1[[#This Row],[pledged]]/Table1[[#This Row],[backers_count]],0)</f>
        <v>261.74504950495049</v>
      </c>
      <c r="Q2728" t="str">
        <f>LEFT(Table1[[#This Row],[Category and Sub-Category]],FIND("/",Table1[[#This Row],[Category and Sub-Category]])-1)</f>
        <v>technology</v>
      </c>
      <c r="R2728" t="str">
        <f>RIGHT(Table1[[#This Row],[Category and Sub-Category]],LEN(Table1[[#This Row],[Category and Sub-Category]])-FIND("/",Table1[[#This Row],[Category and Sub-Category]]))</f>
        <v>hardware</v>
      </c>
      <c r="S2728" s="13">
        <f>(((Table1[[#This Row],[launched_at]]/60)/60)/24)+DATE(1970,1,1)</f>
        <v>42452.579988425925</v>
      </c>
      <c r="T2728" s="13">
        <f>(((Table1[[#This Row],[deadline]]/60)/60)/24)+DATE(1970,1,1)</f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Table1[[#This Row],[pledged]]/Table1[[#This Row],[goal]]</f>
        <v>4.9321000000000002</v>
      </c>
      <c r="P2729" s="8">
        <f>IFERROR(Table1[[#This Row],[pledged]]/Table1[[#This Row],[backers_count]],0)</f>
        <v>69.760961810466767</v>
      </c>
      <c r="Q2729" t="str">
        <f>LEFT(Table1[[#This Row],[Category and Sub-Category]],FIND("/",Table1[[#This Row],[Category and Sub-Category]])-1)</f>
        <v>technology</v>
      </c>
      <c r="R2729" t="str">
        <f>RIGHT(Table1[[#This Row],[Category and Sub-Category]],LEN(Table1[[#This Row],[Category and Sub-Category]])-FIND("/",Table1[[#This Row],[Category and Sub-Category]]))</f>
        <v>hardware</v>
      </c>
      <c r="S2729" s="13">
        <f>(((Table1[[#This Row],[launched_at]]/60)/60)/24)+DATE(1970,1,1)</f>
        <v>42198.676655092597</v>
      </c>
      <c r="T2729" s="13">
        <f>(((Table1[[#This Row],[deadline]]/60)/60)/24)+DATE(1970,1,1)</f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Table1[[#This Row],[pledged]]/Table1[[#This Row],[goal]]</f>
        <v>2.0182666666666669</v>
      </c>
      <c r="P2730" s="8">
        <f>IFERROR(Table1[[#This Row],[pledged]]/Table1[[#This Row],[backers_count]],0)</f>
        <v>77.229591836734699</v>
      </c>
      <c r="Q2730" t="str">
        <f>LEFT(Table1[[#This Row],[Category and Sub-Category]],FIND("/",Table1[[#This Row],[Category and Sub-Category]])-1)</f>
        <v>technology</v>
      </c>
      <c r="R2730" t="str">
        <f>RIGHT(Table1[[#This Row],[Category and Sub-Category]],LEN(Table1[[#This Row],[Category and Sub-Category]])-FIND("/",Table1[[#This Row],[Category and Sub-Category]]))</f>
        <v>hardware</v>
      </c>
      <c r="S2730" s="13">
        <f>(((Table1[[#This Row],[launched_at]]/60)/60)/24)+DATE(1970,1,1)</f>
        <v>42333.59993055556</v>
      </c>
      <c r="T2730" s="13">
        <f>(((Table1[[#This Row],[deadline]]/60)/60)/24)+DATE(1970,1,1)</f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Table1[[#This Row],[pledged]]/Table1[[#This Row],[goal]]</f>
        <v>1.0444</v>
      </c>
      <c r="P2731" s="8">
        <f>IFERROR(Table1[[#This Row],[pledged]]/Table1[[#This Row],[backers_count]],0)</f>
        <v>340.56521739130437</v>
      </c>
      <c r="Q2731" t="str">
        <f>LEFT(Table1[[#This Row],[Category and Sub-Category]],FIND("/",Table1[[#This Row],[Category and Sub-Category]])-1)</f>
        <v>technology</v>
      </c>
      <c r="R2731" t="str">
        <f>RIGHT(Table1[[#This Row],[Category and Sub-Category]],LEN(Table1[[#This Row],[Category and Sub-Category]])-FIND("/",Table1[[#This Row],[Category and Sub-Category]]))</f>
        <v>hardware</v>
      </c>
      <c r="S2731" s="13">
        <f>(((Table1[[#This Row],[launched_at]]/60)/60)/24)+DATE(1970,1,1)</f>
        <v>42095.240706018521</v>
      </c>
      <c r="T2731" s="13">
        <f>(((Table1[[#This Row],[deadline]]/60)/60)/24)+DATE(1970,1,1)</f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Table1[[#This Row],[pledged]]/Table1[[#This Row],[goal]]</f>
        <v>1.7029262962962963</v>
      </c>
      <c r="P2732" s="8">
        <f>IFERROR(Table1[[#This Row],[pledged]]/Table1[[#This Row],[backers_count]],0)</f>
        <v>67.417903225806455</v>
      </c>
      <c r="Q2732" t="str">
        <f>LEFT(Table1[[#This Row],[Category and Sub-Category]],FIND("/",Table1[[#This Row],[Category and Sub-Category]])-1)</f>
        <v>technology</v>
      </c>
      <c r="R2732" t="str">
        <f>RIGHT(Table1[[#This Row],[Category and Sub-Category]],LEN(Table1[[#This Row],[Category and Sub-Category]])-FIND("/",Table1[[#This Row],[Category and Sub-Category]]))</f>
        <v>hardware</v>
      </c>
      <c r="S2732" s="13">
        <f>(((Table1[[#This Row],[launched_at]]/60)/60)/24)+DATE(1970,1,1)</f>
        <v>41351.541377314818</v>
      </c>
      <c r="T2732" s="13">
        <f>(((Table1[[#This Row],[deadline]]/60)/60)/24)+DATE(1970,1,1)</f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Table1[[#This Row],[pledged]]/Table1[[#This Row],[goal]]</f>
        <v>1.0430333333333333</v>
      </c>
      <c r="P2733" s="8">
        <f>IFERROR(Table1[[#This Row],[pledged]]/Table1[[#This Row],[backers_count]],0)</f>
        <v>845.70270270270271</v>
      </c>
      <c r="Q2733" t="str">
        <f>LEFT(Table1[[#This Row],[Category and Sub-Category]],FIND("/",Table1[[#This Row],[Category and Sub-Category]])-1)</f>
        <v>technology</v>
      </c>
      <c r="R2733" t="str">
        <f>RIGHT(Table1[[#This Row],[Category and Sub-Category]],LEN(Table1[[#This Row],[Category and Sub-Category]])-FIND("/",Table1[[#This Row],[Category and Sub-Category]]))</f>
        <v>hardware</v>
      </c>
      <c r="S2733" s="13">
        <f>(((Table1[[#This Row],[launched_at]]/60)/60)/24)+DATE(1970,1,1)</f>
        <v>41872.525717592594</v>
      </c>
      <c r="T2733" s="13">
        <f>(((Table1[[#This Row],[deadline]]/60)/60)/24)+DATE(1970,1,1)</f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Table1[[#This Row],[pledged]]/Table1[[#This Row],[goal]]</f>
        <v>1.1825000000000001</v>
      </c>
      <c r="P2734" s="8">
        <f>IFERROR(Table1[[#This Row],[pledged]]/Table1[[#This Row],[backers_count]],0)</f>
        <v>97.191780821917803</v>
      </c>
      <c r="Q2734" t="str">
        <f>LEFT(Table1[[#This Row],[Category and Sub-Category]],FIND("/",Table1[[#This Row],[Category and Sub-Category]])-1)</f>
        <v>technology</v>
      </c>
      <c r="R2734" t="str">
        <f>RIGHT(Table1[[#This Row],[Category and Sub-Category]],LEN(Table1[[#This Row],[Category and Sub-Category]])-FIND("/",Table1[[#This Row],[Category and Sub-Category]]))</f>
        <v>hardware</v>
      </c>
      <c r="S2734" s="13">
        <f>(((Table1[[#This Row],[launched_at]]/60)/60)/24)+DATE(1970,1,1)</f>
        <v>41389.808194444442</v>
      </c>
      <c r="T2734" s="13">
        <f>(((Table1[[#This Row],[deadline]]/60)/60)/24)+DATE(1970,1,1)</f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Table1[[#This Row],[pledged]]/Table1[[#This Row],[goal]]</f>
        <v>1.07538</v>
      </c>
      <c r="P2735" s="8">
        <f>IFERROR(Table1[[#This Row],[pledged]]/Table1[[#This Row],[backers_count]],0)</f>
        <v>451.84033613445376</v>
      </c>
      <c r="Q2735" t="str">
        <f>LEFT(Table1[[#This Row],[Category and Sub-Category]],FIND("/",Table1[[#This Row],[Category and Sub-Category]])-1)</f>
        <v>technology</v>
      </c>
      <c r="R2735" t="str">
        <f>RIGHT(Table1[[#This Row],[Category and Sub-Category]],LEN(Table1[[#This Row],[Category and Sub-Category]])-FIND("/",Table1[[#This Row],[Category and Sub-Category]]))</f>
        <v>hardware</v>
      </c>
      <c r="S2735" s="13">
        <f>(((Table1[[#This Row],[launched_at]]/60)/60)/24)+DATE(1970,1,1)</f>
        <v>42044.272847222222</v>
      </c>
      <c r="T2735" s="13">
        <f>(((Table1[[#This Row],[deadline]]/60)/60)/24)+DATE(1970,1,1)</f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Table1[[#This Row],[pledged]]/Table1[[#This Row],[goal]]</f>
        <v>22603</v>
      </c>
      <c r="P2736" s="8">
        <f>IFERROR(Table1[[#This Row],[pledged]]/Table1[[#This Row],[backers_count]],0)</f>
        <v>138.66871165644173</v>
      </c>
      <c r="Q2736" t="str">
        <f>LEFT(Table1[[#This Row],[Category and Sub-Category]],FIND("/",Table1[[#This Row],[Category and Sub-Category]])-1)</f>
        <v>technology</v>
      </c>
      <c r="R2736" t="str">
        <f>RIGHT(Table1[[#This Row],[Category and Sub-Category]],LEN(Table1[[#This Row],[Category and Sub-Category]])-FIND("/",Table1[[#This Row],[Category and Sub-Category]]))</f>
        <v>hardware</v>
      </c>
      <c r="S2736" s="13">
        <f>(((Table1[[#This Row],[launched_at]]/60)/60)/24)+DATE(1970,1,1)</f>
        <v>42626.668888888889</v>
      </c>
      <c r="T2736" s="13">
        <f>(((Table1[[#This Row],[deadline]]/60)/60)/24)+DATE(1970,1,1)</f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Table1[[#This Row],[pledged]]/Table1[[#This Row],[goal]]</f>
        <v>9.7813466666666677</v>
      </c>
      <c r="P2737" s="8">
        <f>IFERROR(Table1[[#This Row],[pledged]]/Table1[[#This Row],[backers_count]],0)</f>
        <v>21.640147492625371</v>
      </c>
      <c r="Q2737" t="str">
        <f>LEFT(Table1[[#This Row],[Category and Sub-Category]],FIND("/",Table1[[#This Row],[Category and Sub-Category]])-1)</f>
        <v>technology</v>
      </c>
      <c r="R2737" t="str">
        <f>RIGHT(Table1[[#This Row],[Category and Sub-Category]],LEN(Table1[[#This Row],[Category and Sub-Category]])-FIND("/",Table1[[#This Row],[Category and Sub-Category]]))</f>
        <v>hardware</v>
      </c>
      <c r="S2737" s="13">
        <f>(((Table1[[#This Row],[launched_at]]/60)/60)/24)+DATE(1970,1,1)</f>
        <v>41316.120949074073</v>
      </c>
      <c r="T2737" s="13">
        <f>(((Table1[[#This Row],[deadline]]/60)/60)/24)+DATE(1970,1,1)</f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Table1[[#This Row],[pledged]]/Table1[[#This Row],[goal]]</f>
        <v>1.2290000000000001</v>
      </c>
      <c r="P2738" s="8">
        <f>IFERROR(Table1[[#This Row],[pledged]]/Table1[[#This Row],[backers_count]],0)</f>
        <v>169.51724137931035</v>
      </c>
      <c r="Q2738" t="str">
        <f>LEFT(Table1[[#This Row],[Category and Sub-Category]],FIND("/",Table1[[#This Row],[Category and Sub-Category]])-1)</f>
        <v>technology</v>
      </c>
      <c r="R2738" t="str">
        <f>RIGHT(Table1[[#This Row],[Category and Sub-Category]],LEN(Table1[[#This Row],[Category and Sub-Category]])-FIND("/",Table1[[#This Row],[Category and Sub-Category]]))</f>
        <v>hardware</v>
      </c>
      <c r="S2738" s="13">
        <f>(((Table1[[#This Row],[launched_at]]/60)/60)/24)+DATE(1970,1,1)</f>
        <v>41722.666354166664</v>
      </c>
      <c r="T2738" s="13">
        <f>(((Table1[[#This Row],[deadline]]/60)/60)/24)+DATE(1970,1,1)</f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Table1[[#This Row],[pledged]]/Table1[[#This Row],[goal]]</f>
        <v>2.4606080000000001</v>
      </c>
      <c r="P2739" s="8">
        <f>IFERROR(Table1[[#This Row],[pledged]]/Table1[[#This Row],[backers_count]],0)</f>
        <v>161.88210526315791</v>
      </c>
      <c r="Q2739" t="str">
        <f>LEFT(Table1[[#This Row],[Category and Sub-Category]],FIND("/",Table1[[#This Row],[Category and Sub-Category]])-1)</f>
        <v>technology</v>
      </c>
      <c r="R2739" t="str">
        <f>RIGHT(Table1[[#This Row],[Category and Sub-Category]],LEN(Table1[[#This Row],[Category and Sub-Category]])-FIND("/",Table1[[#This Row],[Category and Sub-Category]]))</f>
        <v>hardware</v>
      </c>
      <c r="S2739" s="13">
        <f>(((Table1[[#This Row],[launched_at]]/60)/60)/24)+DATE(1970,1,1)</f>
        <v>41611.917673611111</v>
      </c>
      <c r="T2739" s="13">
        <f>(((Table1[[#This Row],[deadline]]/60)/60)/24)+DATE(1970,1,1)</f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Table1[[#This Row],[pledged]]/Table1[[#This Row],[goal]]</f>
        <v>1.4794</v>
      </c>
      <c r="P2740" s="8">
        <f>IFERROR(Table1[[#This Row],[pledged]]/Table1[[#This Row],[backers_count]],0)</f>
        <v>493.13333333333333</v>
      </c>
      <c r="Q2740" t="str">
        <f>LEFT(Table1[[#This Row],[Category and Sub-Category]],FIND("/",Table1[[#This Row],[Category and Sub-Category]])-1)</f>
        <v>technology</v>
      </c>
      <c r="R2740" t="str">
        <f>RIGHT(Table1[[#This Row],[Category and Sub-Category]],LEN(Table1[[#This Row],[Category and Sub-Category]])-FIND("/",Table1[[#This Row],[Category and Sub-Category]]))</f>
        <v>hardware</v>
      </c>
      <c r="S2740" s="13">
        <f>(((Table1[[#This Row],[launched_at]]/60)/60)/24)+DATE(1970,1,1)</f>
        <v>42620.143564814818</v>
      </c>
      <c r="T2740" s="13">
        <f>(((Table1[[#This Row],[deadline]]/60)/60)/24)+DATE(1970,1,1)</f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Table1[[#This Row],[pledged]]/Table1[[#This Row],[goal]]</f>
        <v>3.8409090909090908</v>
      </c>
      <c r="P2741" s="8">
        <f>IFERROR(Table1[[#This Row],[pledged]]/Table1[[#This Row],[backers_count]],0)</f>
        <v>22.120418848167539</v>
      </c>
      <c r="Q2741" t="str">
        <f>LEFT(Table1[[#This Row],[Category and Sub-Category]],FIND("/",Table1[[#This Row],[Category and Sub-Category]])-1)</f>
        <v>technology</v>
      </c>
      <c r="R2741" t="str">
        <f>RIGHT(Table1[[#This Row],[Category and Sub-Category]],LEN(Table1[[#This Row],[Category and Sub-Category]])-FIND("/",Table1[[#This Row],[Category and Sub-Category]]))</f>
        <v>hardware</v>
      </c>
      <c r="S2741" s="13">
        <f>(((Table1[[#This Row],[launched_at]]/60)/60)/24)+DATE(1970,1,1)</f>
        <v>41719.887928240743</v>
      </c>
      <c r="T2741" s="13">
        <f>(((Table1[[#This Row],[deadline]]/60)/60)/24)+DATE(1970,1,1)</f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Table1[[#This Row],[pledged]]/Table1[[#This Row],[goal]]</f>
        <v>1.0333333333333334</v>
      </c>
      <c r="P2742" s="8">
        <f>IFERROR(Table1[[#This Row],[pledged]]/Table1[[#This Row],[backers_count]],0)</f>
        <v>18.235294117647058</v>
      </c>
      <c r="Q2742" t="str">
        <f>LEFT(Table1[[#This Row],[Category and Sub-Category]],FIND("/",Table1[[#This Row],[Category and Sub-Category]])-1)</f>
        <v>technology</v>
      </c>
      <c r="R2742" t="str">
        <f>RIGHT(Table1[[#This Row],[Category and Sub-Category]],LEN(Table1[[#This Row],[Category and Sub-Category]])-FIND("/",Table1[[#This Row],[Category and Sub-Category]]))</f>
        <v>hardware</v>
      </c>
      <c r="S2742" s="13">
        <f>(((Table1[[#This Row],[launched_at]]/60)/60)/24)+DATE(1970,1,1)</f>
        <v>42045.031851851847</v>
      </c>
      <c r="T2742" s="13">
        <f>(((Table1[[#This Row],[deadline]]/60)/60)/24)+DATE(1970,1,1)</f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Table1[[#This Row],[pledged]]/Table1[[#This Row],[goal]]</f>
        <v>4.3750000000000004E-3</v>
      </c>
      <c r="P2743" s="8">
        <f>IFERROR(Table1[[#This Row],[pledged]]/Table1[[#This Row],[backers_count]],0)</f>
        <v>8.75</v>
      </c>
      <c r="Q2743" t="str">
        <f>LEFT(Table1[[#This Row],[Category and Sub-Category]],FIND("/",Table1[[#This Row],[Category and Sub-Category]])-1)</f>
        <v>publishing</v>
      </c>
      <c r="R2743" t="str">
        <f>RIGHT(Table1[[#This Row],[Category and Sub-Category]],LEN(Table1[[#This Row],[Category and Sub-Category]])-FIND("/",Table1[[#This Row],[Category and Sub-Category]]))</f>
        <v>children's books</v>
      </c>
      <c r="S2743" s="13">
        <f>(((Table1[[#This Row],[launched_at]]/60)/60)/24)+DATE(1970,1,1)</f>
        <v>41911.657430555555</v>
      </c>
      <c r="T2743" s="13">
        <f>(((Table1[[#This Row],[deadline]]/60)/60)/24)+DATE(1970,1,1)</f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Table1[[#This Row],[pledged]]/Table1[[#This Row],[goal]]</f>
        <v>0.29239999999999999</v>
      </c>
      <c r="P2744" s="8">
        <f>IFERROR(Table1[[#This Row],[pledged]]/Table1[[#This Row],[backers_count]],0)</f>
        <v>40.611111111111114</v>
      </c>
      <c r="Q2744" t="str">
        <f>LEFT(Table1[[#This Row],[Category and Sub-Category]],FIND("/",Table1[[#This Row],[Category and Sub-Category]])-1)</f>
        <v>publishing</v>
      </c>
      <c r="R2744" t="str">
        <f>RIGHT(Table1[[#This Row],[Category and Sub-Category]],LEN(Table1[[#This Row],[Category and Sub-Category]])-FIND("/",Table1[[#This Row],[Category and Sub-Category]]))</f>
        <v>children's books</v>
      </c>
      <c r="S2744" s="13">
        <f>(((Table1[[#This Row],[launched_at]]/60)/60)/24)+DATE(1970,1,1)</f>
        <v>41030.719756944447</v>
      </c>
      <c r="T2744" s="13">
        <f>(((Table1[[#This Row],[deadline]]/60)/60)/24)+DATE(1970,1,1)</f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Table1[[#This Row],[pledged]]/Table1[[#This Row],[goal]]</f>
        <v>0</v>
      </c>
      <c r="P2745" s="8">
        <f>IFERROR(Table1[[#This Row],[pledged]]/Table1[[#This Row],[backers_count]],0)</f>
        <v>0</v>
      </c>
      <c r="Q2745" t="str">
        <f>LEFT(Table1[[#This Row],[Category and Sub-Category]],FIND("/",Table1[[#This Row],[Category and Sub-Category]])-1)</f>
        <v>publishing</v>
      </c>
      <c r="R2745" t="str">
        <f>RIGHT(Table1[[#This Row],[Category and Sub-Category]],LEN(Table1[[#This Row],[Category and Sub-Category]])-FIND("/",Table1[[#This Row],[Category and Sub-Category]]))</f>
        <v>children's books</v>
      </c>
      <c r="S2745" s="13">
        <f>(((Table1[[#This Row],[launched_at]]/60)/60)/24)+DATE(1970,1,1)</f>
        <v>42632.328784722224</v>
      </c>
      <c r="T2745" s="13">
        <f>(((Table1[[#This Row],[deadline]]/60)/60)/24)+DATE(1970,1,1)</f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Table1[[#This Row],[pledged]]/Table1[[#This Row],[goal]]</f>
        <v>5.2187499999999998E-2</v>
      </c>
      <c r="P2746" s="8">
        <f>IFERROR(Table1[[#This Row],[pledged]]/Table1[[#This Row],[backers_count]],0)</f>
        <v>37.954545454545453</v>
      </c>
      <c r="Q2746" t="str">
        <f>LEFT(Table1[[#This Row],[Category and Sub-Category]],FIND("/",Table1[[#This Row],[Category and Sub-Category]])-1)</f>
        <v>publishing</v>
      </c>
      <c r="R2746" t="str">
        <f>RIGHT(Table1[[#This Row],[Category and Sub-Category]],LEN(Table1[[#This Row],[Category and Sub-Category]])-FIND("/",Table1[[#This Row],[Category and Sub-Category]]))</f>
        <v>children's books</v>
      </c>
      <c r="S2746" s="13">
        <f>(((Table1[[#This Row],[launched_at]]/60)/60)/24)+DATE(1970,1,1)</f>
        <v>40938.062476851854</v>
      </c>
      <c r="T2746" s="13">
        <f>(((Table1[[#This Row],[deadline]]/60)/60)/24)+DATE(1970,1,1)</f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Table1[[#This Row],[pledged]]/Table1[[#This Row],[goal]]</f>
        <v>0.21887499999999999</v>
      </c>
      <c r="P2747" s="8">
        <f>IFERROR(Table1[[#This Row],[pledged]]/Table1[[#This Row],[backers_count]],0)</f>
        <v>35.734693877551024</v>
      </c>
      <c r="Q2747" t="str">
        <f>LEFT(Table1[[#This Row],[Category and Sub-Category]],FIND("/",Table1[[#This Row],[Category and Sub-Category]])-1)</f>
        <v>publishing</v>
      </c>
      <c r="R2747" t="str">
        <f>RIGHT(Table1[[#This Row],[Category and Sub-Category]],LEN(Table1[[#This Row],[Category and Sub-Category]])-FIND("/",Table1[[#This Row],[Category and Sub-Category]]))</f>
        <v>children's books</v>
      </c>
      <c r="S2747" s="13">
        <f>(((Table1[[#This Row],[launched_at]]/60)/60)/24)+DATE(1970,1,1)</f>
        <v>41044.988055555557</v>
      </c>
      <c r="T2747" s="13">
        <f>(((Table1[[#This Row],[deadline]]/60)/60)/24)+DATE(1970,1,1)</f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Table1[[#This Row],[pledged]]/Table1[[#This Row],[goal]]</f>
        <v>0.26700000000000002</v>
      </c>
      <c r="P2748" s="8">
        <f>IFERROR(Table1[[#This Row],[pledged]]/Table1[[#This Row],[backers_count]],0)</f>
        <v>42.157894736842103</v>
      </c>
      <c r="Q2748" t="str">
        <f>LEFT(Table1[[#This Row],[Category and Sub-Category]],FIND("/",Table1[[#This Row],[Category and Sub-Category]])-1)</f>
        <v>publishing</v>
      </c>
      <c r="R2748" t="str">
        <f>RIGHT(Table1[[#This Row],[Category and Sub-Category]],LEN(Table1[[#This Row],[Category and Sub-Category]])-FIND("/",Table1[[#This Row],[Category and Sub-Category]]))</f>
        <v>children's books</v>
      </c>
      <c r="S2748" s="13">
        <f>(((Table1[[#This Row],[launched_at]]/60)/60)/24)+DATE(1970,1,1)</f>
        <v>41850.781377314815</v>
      </c>
      <c r="T2748" s="13">
        <f>(((Table1[[#This Row],[deadline]]/60)/60)/24)+DATE(1970,1,1)</f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Table1[[#This Row],[pledged]]/Table1[[#This Row],[goal]]</f>
        <v>0.28000000000000003</v>
      </c>
      <c r="P2749" s="8">
        <f>IFERROR(Table1[[#This Row],[pledged]]/Table1[[#This Row],[backers_count]],0)</f>
        <v>35</v>
      </c>
      <c r="Q2749" t="str">
        <f>LEFT(Table1[[#This Row],[Category and Sub-Category]],FIND("/",Table1[[#This Row],[Category and Sub-Category]])-1)</f>
        <v>publishing</v>
      </c>
      <c r="R2749" t="str">
        <f>RIGHT(Table1[[#This Row],[Category and Sub-Category]],LEN(Table1[[#This Row],[Category and Sub-Category]])-FIND("/",Table1[[#This Row],[Category and Sub-Category]]))</f>
        <v>children's books</v>
      </c>
      <c r="S2749" s="13">
        <f>(((Table1[[#This Row],[launched_at]]/60)/60)/24)+DATE(1970,1,1)</f>
        <v>41044.64811342593</v>
      </c>
      <c r="T2749" s="13">
        <f>(((Table1[[#This Row],[deadline]]/60)/60)/24)+DATE(1970,1,1)</f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Table1[[#This Row],[pledged]]/Table1[[#This Row],[goal]]</f>
        <v>1.06E-2</v>
      </c>
      <c r="P2750" s="8">
        <f>IFERROR(Table1[[#This Row],[pledged]]/Table1[[#This Row],[backers_count]],0)</f>
        <v>13.25</v>
      </c>
      <c r="Q2750" t="str">
        <f>LEFT(Table1[[#This Row],[Category and Sub-Category]],FIND("/",Table1[[#This Row],[Category and Sub-Category]])-1)</f>
        <v>publishing</v>
      </c>
      <c r="R2750" t="str">
        <f>RIGHT(Table1[[#This Row],[Category and Sub-Category]],LEN(Table1[[#This Row],[Category and Sub-Category]])-FIND("/",Table1[[#This Row],[Category and Sub-Category]]))</f>
        <v>children's books</v>
      </c>
      <c r="S2750" s="13">
        <f>(((Table1[[#This Row],[launched_at]]/60)/60)/24)+DATE(1970,1,1)</f>
        <v>42585.7106712963</v>
      </c>
      <c r="T2750" s="13">
        <f>(((Table1[[#This Row],[deadline]]/60)/60)/24)+DATE(1970,1,1)</f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Table1[[#This Row],[pledged]]/Table1[[#This Row],[goal]]</f>
        <v>1.0999999999999999E-2</v>
      </c>
      <c r="P2751" s="8">
        <f>IFERROR(Table1[[#This Row],[pledged]]/Table1[[#This Row],[backers_count]],0)</f>
        <v>55</v>
      </c>
      <c r="Q2751" t="str">
        <f>LEFT(Table1[[#This Row],[Category and Sub-Category]],FIND("/",Table1[[#This Row],[Category and Sub-Category]])-1)</f>
        <v>publishing</v>
      </c>
      <c r="R2751" t="str">
        <f>RIGHT(Table1[[#This Row],[Category and Sub-Category]],LEN(Table1[[#This Row],[Category and Sub-Category]])-FIND("/",Table1[[#This Row],[Category and Sub-Category]]))</f>
        <v>children's books</v>
      </c>
      <c r="S2751" s="13">
        <f>(((Table1[[#This Row],[launched_at]]/60)/60)/24)+DATE(1970,1,1)</f>
        <v>42068.799039351856</v>
      </c>
      <c r="T2751" s="13">
        <f>(((Table1[[#This Row],[deadline]]/60)/60)/24)+DATE(1970,1,1)</f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Table1[[#This Row],[pledged]]/Table1[[#This Row],[goal]]</f>
        <v>0</v>
      </c>
      <c r="P2752" s="8">
        <f>IFERROR(Table1[[#This Row],[pledged]]/Table1[[#This Row],[backers_count]],0)</f>
        <v>0</v>
      </c>
      <c r="Q2752" t="str">
        <f>LEFT(Table1[[#This Row],[Category and Sub-Category]],FIND("/",Table1[[#This Row],[Category and Sub-Category]])-1)</f>
        <v>publishing</v>
      </c>
      <c r="R2752" t="str">
        <f>RIGHT(Table1[[#This Row],[Category and Sub-Category]],LEN(Table1[[#This Row],[Category and Sub-Category]])-FIND("/",Table1[[#This Row],[Category and Sub-Category]]))</f>
        <v>children's books</v>
      </c>
      <c r="S2752" s="13">
        <f>(((Table1[[#This Row],[launched_at]]/60)/60)/24)+DATE(1970,1,1)</f>
        <v>41078.899826388886</v>
      </c>
      <c r="T2752" s="13">
        <f>(((Table1[[#This Row],[deadline]]/60)/60)/24)+DATE(1970,1,1)</f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Table1[[#This Row],[pledged]]/Table1[[#This Row],[goal]]</f>
        <v>0</v>
      </c>
      <c r="P2753" s="8">
        <f>IFERROR(Table1[[#This Row],[pledged]]/Table1[[#This Row],[backers_count]],0)</f>
        <v>0</v>
      </c>
      <c r="Q2753" t="str">
        <f>LEFT(Table1[[#This Row],[Category and Sub-Category]],FIND("/",Table1[[#This Row],[Category and Sub-Category]])-1)</f>
        <v>publishing</v>
      </c>
      <c r="R2753" t="str">
        <f>RIGHT(Table1[[#This Row],[Category and Sub-Category]],LEN(Table1[[#This Row],[Category and Sub-Category]])-FIND("/",Table1[[#This Row],[Category and Sub-Category]]))</f>
        <v>children's books</v>
      </c>
      <c r="S2753" s="13">
        <f>(((Table1[[#This Row],[launched_at]]/60)/60)/24)+DATE(1970,1,1)</f>
        <v>41747.887060185189</v>
      </c>
      <c r="T2753" s="13">
        <f>(((Table1[[#This Row],[deadline]]/60)/60)/24)+DATE(1970,1,1)</f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Table1[[#This Row],[pledged]]/Table1[[#This Row],[goal]]</f>
        <v>0.11458333333333333</v>
      </c>
      <c r="P2754" s="8">
        <f>IFERROR(Table1[[#This Row],[pledged]]/Table1[[#This Row],[backers_count]],0)</f>
        <v>39.285714285714285</v>
      </c>
      <c r="Q2754" t="str">
        <f>LEFT(Table1[[#This Row],[Category and Sub-Category]],FIND("/",Table1[[#This Row],[Category and Sub-Category]])-1)</f>
        <v>publishing</v>
      </c>
      <c r="R2754" t="str">
        <f>RIGHT(Table1[[#This Row],[Category and Sub-Category]],LEN(Table1[[#This Row],[Category and Sub-Category]])-FIND("/",Table1[[#This Row],[Category and Sub-Category]]))</f>
        <v>children's books</v>
      </c>
      <c r="S2754" s="13">
        <f>(((Table1[[#This Row],[launched_at]]/60)/60)/24)+DATE(1970,1,1)</f>
        <v>40855.765092592592</v>
      </c>
      <c r="T2754" s="13">
        <f>(((Table1[[#This Row],[deadline]]/60)/60)/24)+DATE(1970,1,1)</f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Table1[[#This Row],[pledged]]/Table1[[#This Row],[goal]]</f>
        <v>0.19</v>
      </c>
      <c r="P2755" s="8">
        <f>IFERROR(Table1[[#This Row],[pledged]]/Table1[[#This Row],[backers_count]],0)</f>
        <v>47.5</v>
      </c>
      <c r="Q2755" t="str">
        <f>LEFT(Table1[[#This Row],[Category and Sub-Category]],FIND("/",Table1[[#This Row],[Category and Sub-Category]])-1)</f>
        <v>publishing</v>
      </c>
      <c r="R2755" t="str">
        <f>RIGHT(Table1[[#This Row],[Category and Sub-Category]],LEN(Table1[[#This Row],[Category and Sub-Category]])-FIND("/",Table1[[#This Row],[Category and Sub-Category]]))</f>
        <v>children's books</v>
      </c>
      <c r="S2755" s="13">
        <f>(((Table1[[#This Row],[launched_at]]/60)/60)/24)+DATE(1970,1,1)</f>
        <v>41117.900729166664</v>
      </c>
      <c r="T2755" s="13">
        <f>(((Table1[[#This Row],[deadline]]/60)/60)/24)+DATE(1970,1,1)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Table1[[#This Row],[pledged]]/Table1[[#This Row],[goal]]</f>
        <v>0</v>
      </c>
      <c r="P2756" s="8">
        <f>IFERROR(Table1[[#This Row],[pledged]]/Table1[[#This Row],[backers_count]],0)</f>
        <v>0</v>
      </c>
      <c r="Q2756" t="str">
        <f>LEFT(Table1[[#This Row],[Category and Sub-Category]],FIND("/",Table1[[#This Row],[Category and Sub-Category]])-1)</f>
        <v>publishing</v>
      </c>
      <c r="R2756" t="str">
        <f>RIGHT(Table1[[#This Row],[Category and Sub-Category]],LEN(Table1[[#This Row],[Category and Sub-Category]])-FIND("/",Table1[[#This Row],[Category and Sub-Category]]))</f>
        <v>children's books</v>
      </c>
      <c r="S2756" s="13">
        <f>(((Table1[[#This Row],[launched_at]]/60)/60)/24)+DATE(1970,1,1)</f>
        <v>41863.636006944449</v>
      </c>
      <c r="T2756" s="13">
        <f>(((Table1[[#This Row],[deadline]]/60)/60)/24)+DATE(1970,1,1)</f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Table1[[#This Row],[pledged]]/Table1[[#This Row],[goal]]</f>
        <v>0.52</v>
      </c>
      <c r="P2757" s="8">
        <f>IFERROR(Table1[[#This Row],[pledged]]/Table1[[#This Row],[backers_count]],0)</f>
        <v>17.333333333333332</v>
      </c>
      <c r="Q2757" t="str">
        <f>LEFT(Table1[[#This Row],[Category and Sub-Category]],FIND("/",Table1[[#This Row],[Category and Sub-Category]])-1)</f>
        <v>publishing</v>
      </c>
      <c r="R2757" t="str">
        <f>RIGHT(Table1[[#This Row],[Category and Sub-Category]],LEN(Table1[[#This Row],[Category and Sub-Category]])-FIND("/",Table1[[#This Row],[Category and Sub-Category]]))</f>
        <v>children's books</v>
      </c>
      <c r="S2757" s="13">
        <f>(((Table1[[#This Row],[launched_at]]/60)/60)/24)+DATE(1970,1,1)</f>
        <v>42072.790821759263</v>
      </c>
      <c r="T2757" s="13">
        <f>(((Table1[[#This Row],[deadline]]/60)/60)/24)+DATE(1970,1,1)</f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Table1[[#This Row],[pledged]]/Table1[[#This Row],[goal]]</f>
        <v>0.1048</v>
      </c>
      <c r="P2758" s="8">
        <f>IFERROR(Table1[[#This Row],[pledged]]/Table1[[#This Row],[backers_count]],0)</f>
        <v>31.757575757575758</v>
      </c>
      <c r="Q2758" t="str">
        <f>LEFT(Table1[[#This Row],[Category and Sub-Category]],FIND("/",Table1[[#This Row],[Category and Sub-Category]])-1)</f>
        <v>publishing</v>
      </c>
      <c r="R2758" t="str">
        <f>RIGHT(Table1[[#This Row],[Category and Sub-Category]],LEN(Table1[[#This Row],[Category and Sub-Category]])-FIND("/",Table1[[#This Row],[Category and Sub-Category]]))</f>
        <v>children's books</v>
      </c>
      <c r="S2758" s="13">
        <f>(((Table1[[#This Row],[launched_at]]/60)/60)/24)+DATE(1970,1,1)</f>
        <v>41620.90047453704</v>
      </c>
      <c r="T2758" s="13">
        <f>(((Table1[[#This Row],[deadline]]/60)/60)/24)+DATE(1970,1,1)</f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Table1[[#This Row],[pledged]]/Table1[[#This Row],[goal]]</f>
        <v>6.6666666666666671E-3</v>
      </c>
      <c r="P2759" s="8">
        <f>IFERROR(Table1[[#This Row],[pledged]]/Table1[[#This Row],[backers_count]],0)</f>
        <v>5</v>
      </c>
      <c r="Q2759" t="str">
        <f>LEFT(Table1[[#This Row],[Category and Sub-Category]],FIND("/",Table1[[#This Row],[Category and Sub-Category]])-1)</f>
        <v>publishing</v>
      </c>
      <c r="R2759" t="str">
        <f>RIGHT(Table1[[#This Row],[Category and Sub-Category]],LEN(Table1[[#This Row],[Category and Sub-Category]])-FIND("/",Table1[[#This Row],[Category and Sub-Category]]))</f>
        <v>children's books</v>
      </c>
      <c r="S2759" s="13">
        <f>(((Table1[[#This Row],[launched_at]]/60)/60)/24)+DATE(1970,1,1)</f>
        <v>42573.65662037037</v>
      </c>
      <c r="T2759" s="13">
        <f>(((Table1[[#This Row],[deadline]]/60)/60)/24)+DATE(1970,1,1)</f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Table1[[#This Row],[pledged]]/Table1[[#This Row],[goal]]</f>
        <v>0.11700000000000001</v>
      </c>
      <c r="P2760" s="8">
        <f>IFERROR(Table1[[#This Row],[pledged]]/Table1[[#This Row],[backers_count]],0)</f>
        <v>39</v>
      </c>
      <c r="Q2760" t="str">
        <f>LEFT(Table1[[#This Row],[Category and Sub-Category]],FIND("/",Table1[[#This Row],[Category and Sub-Category]])-1)</f>
        <v>publishing</v>
      </c>
      <c r="R2760" t="str">
        <f>RIGHT(Table1[[#This Row],[Category and Sub-Category]],LEN(Table1[[#This Row],[Category and Sub-Category]])-FIND("/",Table1[[#This Row],[Category and Sub-Category]]))</f>
        <v>children's books</v>
      </c>
      <c r="S2760" s="13">
        <f>(((Table1[[#This Row],[launched_at]]/60)/60)/24)+DATE(1970,1,1)</f>
        <v>42639.441932870366</v>
      </c>
      <c r="T2760" s="13">
        <f>(((Table1[[#This Row],[deadline]]/60)/60)/24)+DATE(1970,1,1)</f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Table1[[#This Row],[pledged]]/Table1[[#This Row],[goal]]</f>
        <v>0.105</v>
      </c>
      <c r="P2761" s="8">
        <f>IFERROR(Table1[[#This Row],[pledged]]/Table1[[#This Row],[backers_count]],0)</f>
        <v>52.5</v>
      </c>
      <c r="Q2761" t="str">
        <f>LEFT(Table1[[#This Row],[Category and Sub-Category]],FIND("/",Table1[[#This Row],[Category and Sub-Category]])-1)</f>
        <v>publishing</v>
      </c>
      <c r="R2761" t="str">
        <f>RIGHT(Table1[[#This Row],[Category and Sub-Category]],LEN(Table1[[#This Row],[Category and Sub-Category]])-FIND("/",Table1[[#This Row],[Category and Sub-Category]]))</f>
        <v>children's books</v>
      </c>
      <c r="S2761" s="13">
        <f>(((Table1[[#This Row],[launched_at]]/60)/60)/24)+DATE(1970,1,1)</f>
        <v>42524.36650462963</v>
      </c>
      <c r="T2761" s="13">
        <f>(((Table1[[#This Row],[deadline]]/60)/60)/24)+DATE(1970,1,1)</f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Table1[[#This Row],[pledged]]/Table1[[#This Row],[goal]]</f>
        <v>0</v>
      </c>
      <c r="P2762" s="8">
        <f>IFERROR(Table1[[#This Row],[pledged]]/Table1[[#This Row],[backers_count]],0)</f>
        <v>0</v>
      </c>
      <c r="Q2762" t="str">
        <f>LEFT(Table1[[#This Row],[Category and Sub-Category]],FIND("/",Table1[[#This Row],[Category and Sub-Category]])-1)</f>
        <v>publishing</v>
      </c>
      <c r="R2762" t="str">
        <f>RIGHT(Table1[[#This Row],[Category and Sub-Category]],LEN(Table1[[#This Row],[Category and Sub-Category]])-FIND("/",Table1[[#This Row],[Category and Sub-Category]]))</f>
        <v>children's books</v>
      </c>
      <c r="S2762" s="13">
        <f>(((Table1[[#This Row],[launched_at]]/60)/60)/24)+DATE(1970,1,1)</f>
        <v>41415.461319444446</v>
      </c>
      <c r="T2762" s="13">
        <f>(((Table1[[#This Row],[deadline]]/60)/60)/24)+DATE(1970,1,1)</f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Table1[[#This Row],[pledged]]/Table1[[#This Row],[goal]]</f>
        <v>7.1999999999999998E-3</v>
      </c>
      <c r="P2763" s="8">
        <f>IFERROR(Table1[[#This Row],[pledged]]/Table1[[#This Row],[backers_count]],0)</f>
        <v>9</v>
      </c>
      <c r="Q2763" t="str">
        <f>LEFT(Table1[[#This Row],[Category and Sub-Category]],FIND("/",Table1[[#This Row],[Category and Sub-Category]])-1)</f>
        <v>publishing</v>
      </c>
      <c r="R2763" t="str">
        <f>RIGHT(Table1[[#This Row],[Category and Sub-Category]],LEN(Table1[[#This Row],[Category and Sub-Category]])-FIND("/",Table1[[#This Row],[Category and Sub-Category]]))</f>
        <v>children's books</v>
      </c>
      <c r="S2763" s="13">
        <f>(((Table1[[#This Row],[launched_at]]/60)/60)/24)+DATE(1970,1,1)</f>
        <v>41247.063576388886</v>
      </c>
      <c r="T2763" s="13">
        <f>(((Table1[[#This Row],[deadline]]/60)/60)/24)+DATE(1970,1,1)</f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Table1[[#This Row],[pledged]]/Table1[[#This Row],[goal]]</f>
        <v>7.6923076923076927E-3</v>
      </c>
      <c r="P2764" s="8">
        <f>IFERROR(Table1[[#This Row],[pledged]]/Table1[[#This Row],[backers_count]],0)</f>
        <v>25</v>
      </c>
      <c r="Q2764" t="str">
        <f>LEFT(Table1[[#This Row],[Category and Sub-Category]],FIND("/",Table1[[#This Row],[Category and Sub-Category]])-1)</f>
        <v>publishing</v>
      </c>
      <c r="R2764" t="str">
        <f>RIGHT(Table1[[#This Row],[Category and Sub-Category]],LEN(Table1[[#This Row],[Category and Sub-Category]])-FIND("/",Table1[[#This Row],[Category and Sub-Category]]))</f>
        <v>children's books</v>
      </c>
      <c r="S2764" s="13">
        <f>(((Table1[[#This Row],[launched_at]]/60)/60)/24)+DATE(1970,1,1)</f>
        <v>40927.036979166667</v>
      </c>
      <c r="T2764" s="13">
        <f>(((Table1[[#This Row],[deadline]]/60)/60)/24)+DATE(1970,1,1)</f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Table1[[#This Row],[pledged]]/Table1[[#This Row],[goal]]</f>
        <v>2.2842639593908631E-3</v>
      </c>
      <c r="P2765" s="8">
        <f>IFERROR(Table1[[#This Row],[pledged]]/Table1[[#This Row],[backers_count]],0)</f>
        <v>30</v>
      </c>
      <c r="Q2765" t="str">
        <f>LEFT(Table1[[#This Row],[Category and Sub-Category]],FIND("/",Table1[[#This Row],[Category and Sub-Category]])-1)</f>
        <v>publishing</v>
      </c>
      <c r="R2765" t="str">
        <f>RIGHT(Table1[[#This Row],[Category and Sub-Category]],LEN(Table1[[#This Row],[Category and Sub-Category]])-FIND("/",Table1[[#This Row],[Category and Sub-Category]]))</f>
        <v>children's books</v>
      </c>
      <c r="S2765" s="13">
        <f>(((Table1[[#This Row],[launched_at]]/60)/60)/24)+DATE(1970,1,1)</f>
        <v>41373.579675925925</v>
      </c>
      <c r="T2765" s="13">
        <f>(((Table1[[#This Row],[deadline]]/60)/60)/24)+DATE(1970,1,1)</f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Table1[[#This Row],[pledged]]/Table1[[#This Row],[goal]]</f>
        <v>1.125E-2</v>
      </c>
      <c r="P2766" s="8">
        <f>IFERROR(Table1[[#This Row],[pledged]]/Table1[[#This Row],[backers_count]],0)</f>
        <v>11.25</v>
      </c>
      <c r="Q2766" t="str">
        <f>LEFT(Table1[[#This Row],[Category and Sub-Category]],FIND("/",Table1[[#This Row],[Category and Sub-Category]])-1)</f>
        <v>publishing</v>
      </c>
      <c r="R2766" t="str">
        <f>RIGHT(Table1[[#This Row],[Category and Sub-Category]],LEN(Table1[[#This Row],[Category and Sub-Category]])-FIND("/",Table1[[#This Row],[Category and Sub-Category]]))</f>
        <v>children's books</v>
      </c>
      <c r="S2766" s="13">
        <f>(((Table1[[#This Row],[launched_at]]/60)/60)/24)+DATE(1970,1,1)</f>
        <v>41030.292025462964</v>
      </c>
      <c r="T2766" s="13">
        <f>(((Table1[[#This Row],[deadline]]/60)/60)/24)+DATE(1970,1,1)</f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Table1[[#This Row],[pledged]]/Table1[[#This Row],[goal]]</f>
        <v>0</v>
      </c>
      <c r="P2767" s="8">
        <f>IFERROR(Table1[[#This Row],[pledged]]/Table1[[#This Row],[backers_count]],0)</f>
        <v>0</v>
      </c>
      <c r="Q2767" t="str">
        <f>LEFT(Table1[[#This Row],[Category and Sub-Category]],FIND("/",Table1[[#This Row],[Category and Sub-Category]])-1)</f>
        <v>publishing</v>
      </c>
      <c r="R2767" t="str">
        <f>RIGHT(Table1[[#This Row],[Category and Sub-Category]],LEN(Table1[[#This Row],[Category and Sub-Category]])-FIND("/",Table1[[#This Row],[Category and Sub-Category]]))</f>
        <v>children's books</v>
      </c>
      <c r="S2767" s="13">
        <f>(((Table1[[#This Row],[launched_at]]/60)/60)/24)+DATE(1970,1,1)</f>
        <v>41194.579027777778</v>
      </c>
      <c r="T2767" s="13">
        <f>(((Table1[[#This Row],[deadline]]/60)/60)/24)+DATE(1970,1,1)</f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Table1[[#This Row],[pledged]]/Table1[[#This Row],[goal]]</f>
        <v>0.02</v>
      </c>
      <c r="P2768" s="8">
        <f>IFERROR(Table1[[#This Row],[pledged]]/Table1[[#This Row],[backers_count]],0)</f>
        <v>25</v>
      </c>
      <c r="Q2768" t="str">
        <f>LEFT(Table1[[#This Row],[Category and Sub-Category]],FIND("/",Table1[[#This Row],[Category and Sub-Category]])-1)</f>
        <v>publishing</v>
      </c>
      <c r="R2768" t="str">
        <f>RIGHT(Table1[[#This Row],[Category and Sub-Category]],LEN(Table1[[#This Row],[Category and Sub-Category]])-FIND("/",Table1[[#This Row],[Category and Sub-Category]]))</f>
        <v>children's books</v>
      </c>
      <c r="S2768" s="13">
        <f>(((Table1[[#This Row],[launched_at]]/60)/60)/24)+DATE(1970,1,1)</f>
        <v>40736.668032407404</v>
      </c>
      <c r="T2768" s="13">
        <f>(((Table1[[#This Row],[deadline]]/60)/60)/24)+DATE(1970,1,1)</f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Table1[[#This Row],[pledged]]/Table1[[#This Row],[goal]]</f>
        <v>8.5000000000000006E-3</v>
      </c>
      <c r="P2769" s="8">
        <f>IFERROR(Table1[[#This Row],[pledged]]/Table1[[#This Row],[backers_count]],0)</f>
        <v>11.333333333333334</v>
      </c>
      <c r="Q2769" t="str">
        <f>LEFT(Table1[[#This Row],[Category and Sub-Category]],FIND("/",Table1[[#This Row],[Category and Sub-Category]])-1)</f>
        <v>publishing</v>
      </c>
      <c r="R2769" t="str">
        <f>RIGHT(Table1[[#This Row],[Category and Sub-Category]],LEN(Table1[[#This Row],[Category and Sub-Category]])-FIND("/",Table1[[#This Row],[Category and Sub-Category]]))</f>
        <v>children's books</v>
      </c>
      <c r="S2769" s="13">
        <f>(((Table1[[#This Row],[launched_at]]/60)/60)/24)+DATE(1970,1,1)</f>
        <v>42172.958912037036</v>
      </c>
      <c r="T2769" s="13">
        <f>(((Table1[[#This Row],[deadline]]/60)/60)/24)+DATE(1970,1,1)</f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Table1[[#This Row],[pledged]]/Table1[[#This Row],[goal]]</f>
        <v>0.14314285714285716</v>
      </c>
      <c r="P2770" s="8">
        <f>IFERROR(Table1[[#This Row],[pledged]]/Table1[[#This Row],[backers_count]],0)</f>
        <v>29.470588235294116</v>
      </c>
      <c r="Q2770" t="str">
        <f>LEFT(Table1[[#This Row],[Category and Sub-Category]],FIND("/",Table1[[#This Row],[Category and Sub-Category]])-1)</f>
        <v>publishing</v>
      </c>
      <c r="R2770" t="str">
        <f>RIGHT(Table1[[#This Row],[Category and Sub-Category]],LEN(Table1[[#This Row],[Category and Sub-Category]])-FIND("/",Table1[[#This Row],[Category and Sub-Category]]))</f>
        <v>children's books</v>
      </c>
      <c r="S2770" s="13">
        <f>(((Table1[[#This Row],[launched_at]]/60)/60)/24)+DATE(1970,1,1)</f>
        <v>40967.614849537036</v>
      </c>
      <c r="T2770" s="13">
        <f>(((Table1[[#This Row],[deadline]]/60)/60)/24)+DATE(1970,1,1)</f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Table1[[#This Row],[pledged]]/Table1[[#This Row],[goal]]</f>
        <v>2.5000000000000001E-3</v>
      </c>
      <c r="P2771" s="8">
        <f>IFERROR(Table1[[#This Row],[pledged]]/Table1[[#This Row],[backers_count]],0)</f>
        <v>1</v>
      </c>
      <c r="Q2771" t="str">
        <f>LEFT(Table1[[#This Row],[Category and Sub-Category]],FIND("/",Table1[[#This Row],[Category and Sub-Category]])-1)</f>
        <v>publishing</v>
      </c>
      <c r="R2771" t="str">
        <f>RIGHT(Table1[[#This Row],[Category and Sub-Category]],LEN(Table1[[#This Row],[Category and Sub-Category]])-FIND("/",Table1[[#This Row],[Category and Sub-Category]]))</f>
        <v>children's books</v>
      </c>
      <c r="S2771" s="13">
        <f>(((Table1[[#This Row],[launched_at]]/60)/60)/24)+DATE(1970,1,1)</f>
        <v>41745.826273148145</v>
      </c>
      <c r="T2771" s="13">
        <f>(((Table1[[#This Row],[deadline]]/60)/60)/24)+DATE(1970,1,1)</f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Table1[[#This Row],[pledged]]/Table1[[#This Row],[goal]]</f>
        <v>0.1041125</v>
      </c>
      <c r="P2772" s="8">
        <f>IFERROR(Table1[[#This Row],[pledged]]/Table1[[#This Row],[backers_count]],0)</f>
        <v>63.098484848484851</v>
      </c>
      <c r="Q2772" t="str">
        <f>LEFT(Table1[[#This Row],[Category and Sub-Category]],FIND("/",Table1[[#This Row],[Category and Sub-Category]])-1)</f>
        <v>publishing</v>
      </c>
      <c r="R2772" t="str">
        <f>RIGHT(Table1[[#This Row],[Category and Sub-Category]],LEN(Table1[[#This Row],[Category and Sub-Category]])-FIND("/",Table1[[#This Row],[Category and Sub-Category]]))</f>
        <v>children's books</v>
      </c>
      <c r="S2772" s="13">
        <f>(((Table1[[#This Row],[launched_at]]/60)/60)/24)+DATE(1970,1,1)</f>
        <v>41686.705208333333</v>
      </c>
      <c r="T2772" s="13">
        <f>(((Table1[[#This Row],[deadline]]/60)/60)/24)+DATE(1970,1,1)</f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Table1[[#This Row],[pledged]]/Table1[[#This Row],[goal]]</f>
        <v>0</v>
      </c>
      <c r="P2773" s="8">
        <f>IFERROR(Table1[[#This Row],[pledged]]/Table1[[#This Row],[backers_count]],0)</f>
        <v>0</v>
      </c>
      <c r="Q2773" t="str">
        <f>LEFT(Table1[[#This Row],[Category and Sub-Category]],FIND("/",Table1[[#This Row],[Category and Sub-Category]])-1)</f>
        <v>publishing</v>
      </c>
      <c r="R2773" t="str">
        <f>RIGHT(Table1[[#This Row],[Category and Sub-Category]],LEN(Table1[[#This Row],[Category and Sub-Category]])-FIND("/",Table1[[#This Row],[Category and Sub-Category]]))</f>
        <v>children's books</v>
      </c>
      <c r="S2773" s="13">
        <f>(((Table1[[#This Row],[launched_at]]/60)/60)/24)+DATE(1970,1,1)</f>
        <v>41257.531712962962</v>
      </c>
      <c r="T2773" s="13">
        <f>(((Table1[[#This Row],[deadline]]/60)/60)/24)+DATE(1970,1,1)</f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Table1[[#This Row],[pledged]]/Table1[[#This Row],[goal]]</f>
        <v>0</v>
      </c>
      <c r="P2774" s="8">
        <f>IFERROR(Table1[[#This Row],[pledged]]/Table1[[#This Row],[backers_count]],0)</f>
        <v>0</v>
      </c>
      <c r="Q2774" t="str">
        <f>LEFT(Table1[[#This Row],[Category and Sub-Category]],FIND("/",Table1[[#This Row],[Category and Sub-Category]])-1)</f>
        <v>publishing</v>
      </c>
      <c r="R2774" t="str">
        <f>RIGHT(Table1[[#This Row],[Category and Sub-Category]],LEN(Table1[[#This Row],[Category and Sub-Category]])-FIND("/",Table1[[#This Row],[Category and Sub-Category]]))</f>
        <v>children's books</v>
      </c>
      <c r="S2774" s="13">
        <f>(((Table1[[#This Row],[launched_at]]/60)/60)/24)+DATE(1970,1,1)</f>
        <v>41537.869143518517</v>
      </c>
      <c r="T2774" s="13">
        <f>(((Table1[[#This Row],[deadline]]/60)/60)/24)+DATE(1970,1,1)</f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Table1[[#This Row],[pledged]]/Table1[[#This Row],[goal]]</f>
        <v>1.8867924528301887E-3</v>
      </c>
      <c r="P2775" s="8">
        <f>IFERROR(Table1[[#This Row],[pledged]]/Table1[[#This Row],[backers_count]],0)</f>
        <v>1</v>
      </c>
      <c r="Q2775" t="str">
        <f>LEFT(Table1[[#This Row],[Category and Sub-Category]],FIND("/",Table1[[#This Row],[Category and Sub-Category]])-1)</f>
        <v>publishing</v>
      </c>
      <c r="R2775" t="str">
        <f>RIGHT(Table1[[#This Row],[Category and Sub-Category]],LEN(Table1[[#This Row],[Category and Sub-Category]])-FIND("/",Table1[[#This Row],[Category and Sub-Category]]))</f>
        <v>children's books</v>
      </c>
      <c r="S2775" s="13">
        <f>(((Table1[[#This Row],[launched_at]]/60)/60)/24)+DATE(1970,1,1)</f>
        <v>42474.86482638889</v>
      </c>
      <c r="T2775" s="13">
        <f>(((Table1[[#This Row],[deadline]]/60)/60)/24)+DATE(1970,1,1)</f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Table1[[#This Row],[pledged]]/Table1[[#This Row],[goal]]</f>
        <v>0.14249999999999999</v>
      </c>
      <c r="P2776" s="8">
        <f>IFERROR(Table1[[#This Row],[pledged]]/Table1[[#This Row],[backers_count]],0)</f>
        <v>43.846153846153847</v>
      </c>
      <c r="Q2776" t="str">
        <f>LEFT(Table1[[#This Row],[Category and Sub-Category]],FIND("/",Table1[[#This Row],[Category and Sub-Category]])-1)</f>
        <v>publishing</v>
      </c>
      <c r="R2776" t="str">
        <f>RIGHT(Table1[[#This Row],[Category and Sub-Category]],LEN(Table1[[#This Row],[Category and Sub-Category]])-FIND("/",Table1[[#This Row],[Category and Sub-Category]]))</f>
        <v>children's books</v>
      </c>
      <c r="S2776" s="13">
        <f>(((Table1[[#This Row],[launched_at]]/60)/60)/24)+DATE(1970,1,1)</f>
        <v>41311.126481481479</v>
      </c>
      <c r="T2776" s="13">
        <f>(((Table1[[#This Row],[deadline]]/60)/60)/24)+DATE(1970,1,1)</f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Table1[[#This Row],[pledged]]/Table1[[#This Row],[goal]]</f>
        <v>0.03</v>
      </c>
      <c r="P2777" s="8">
        <f>IFERROR(Table1[[#This Row],[pledged]]/Table1[[#This Row],[backers_count]],0)</f>
        <v>75</v>
      </c>
      <c r="Q2777" t="str">
        <f>LEFT(Table1[[#This Row],[Category and Sub-Category]],FIND("/",Table1[[#This Row],[Category and Sub-Category]])-1)</f>
        <v>publishing</v>
      </c>
      <c r="R2777" t="str">
        <f>RIGHT(Table1[[#This Row],[Category and Sub-Category]],LEN(Table1[[#This Row],[Category and Sub-Category]])-FIND("/",Table1[[#This Row],[Category and Sub-Category]]))</f>
        <v>children's books</v>
      </c>
      <c r="S2777" s="13">
        <f>(((Table1[[#This Row],[launched_at]]/60)/60)/24)+DATE(1970,1,1)</f>
        <v>40863.013356481482</v>
      </c>
      <c r="T2777" s="13">
        <f>(((Table1[[#This Row],[deadline]]/60)/60)/24)+DATE(1970,1,1)</f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Table1[[#This Row],[pledged]]/Table1[[#This Row],[goal]]</f>
        <v>7.8809523809523815E-2</v>
      </c>
      <c r="P2778" s="8">
        <f>IFERROR(Table1[[#This Row],[pledged]]/Table1[[#This Row],[backers_count]],0)</f>
        <v>45.972222222222221</v>
      </c>
      <c r="Q2778" t="str">
        <f>LEFT(Table1[[#This Row],[Category and Sub-Category]],FIND("/",Table1[[#This Row],[Category and Sub-Category]])-1)</f>
        <v>publishing</v>
      </c>
      <c r="R2778" t="str">
        <f>RIGHT(Table1[[#This Row],[Category and Sub-Category]],LEN(Table1[[#This Row],[Category and Sub-Category]])-FIND("/",Table1[[#This Row],[Category and Sub-Category]]))</f>
        <v>children's books</v>
      </c>
      <c r="S2778" s="13">
        <f>(((Table1[[#This Row],[launched_at]]/60)/60)/24)+DATE(1970,1,1)</f>
        <v>42136.297175925924</v>
      </c>
      <c r="T2778" s="13">
        <f>(((Table1[[#This Row],[deadline]]/60)/60)/24)+DATE(1970,1,1)</f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Table1[[#This Row],[pledged]]/Table1[[#This Row],[goal]]</f>
        <v>3.3333333333333335E-3</v>
      </c>
      <c r="P2779" s="8">
        <f>IFERROR(Table1[[#This Row],[pledged]]/Table1[[#This Row],[backers_count]],0)</f>
        <v>10</v>
      </c>
      <c r="Q2779" t="str">
        <f>LEFT(Table1[[#This Row],[Category and Sub-Category]],FIND("/",Table1[[#This Row],[Category and Sub-Category]])-1)</f>
        <v>publishing</v>
      </c>
      <c r="R2779" t="str">
        <f>RIGHT(Table1[[#This Row],[Category and Sub-Category]],LEN(Table1[[#This Row],[Category and Sub-Category]])-FIND("/",Table1[[#This Row],[Category and Sub-Category]]))</f>
        <v>children's books</v>
      </c>
      <c r="S2779" s="13">
        <f>(((Table1[[#This Row],[launched_at]]/60)/60)/24)+DATE(1970,1,1)</f>
        <v>42172.669027777782</v>
      </c>
      <c r="T2779" s="13">
        <f>(((Table1[[#This Row],[deadline]]/60)/60)/24)+DATE(1970,1,1)</f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Table1[[#This Row],[pledged]]/Table1[[#This Row],[goal]]</f>
        <v>0.25545454545454543</v>
      </c>
      <c r="P2780" s="8">
        <f>IFERROR(Table1[[#This Row],[pledged]]/Table1[[#This Row],[backers_count]],0)</f>
        <v>93.666666666666671</v>
      </c>
      <c r="Q2780" t="str">
        <f>LEFT(Table1[[#This Row],[Category and Sub-Category]],FIND("/",Table1[[#This Row],[Category and Sub-Category]])-1)</f>
        <v>publishing</v>
      </c>
      <c r="R2780" t="str">
        <f>RIGHT(Table1[[#This Row],[Category and Sub-Category]],LEN(Table1[[#This Row],[Category and Sub-Category]])-FIND("/",Table1[[#This Row],[Category and Sub-Category]]))</f>
        <v>children's books</v>
      </c>
      <c r="S2780" s="13">
        <f>(((Table1[[#This Row],[launched_at]]/60)/60)/24)+DATE(1970,1,1)</f>
        <v>41846.978078703702</v>
      </c>
      <c r="T2780" s="13">
        <f>(((Table1[[#This Row],[deadline]]/60)/60)/24)+DATE(1970,1,1)</f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Table1[[#This Row],[pledged]]/Table1[[#This Row],[goal]]</f>
        <v>2.12E-2</v>
      </c>
      <c r="P2781" s="8">
        <f>IFERROR(Table1[[#This Row],[pledged]]/Table1[[#This Row],[backers_count]],0)</f>
        <v>53</v>
      </c>
      <c r="Q2781" t="str">
        <f>LEFT(Table1[[#This Row],[Category and Sub-Category]],FIND("/",Table1[[#This Row],[Category and Sub-Category]])-1)</f>
        <v>publishing</v>
      </c>
      <c r="R2781" t="str">
        <f>RIGHT(Table1[[#This Row],[Category and Sub-Category]],LEN(Table1[[#This Row],[Category and Sub-Category]])-FIND("/",Table1[[#This Row],[Category and Sub-Category]]))</f>
        <v>children's books</v>
      </c>
      <c r="S2781" s="13">
        <f>(((Table1[[#This Row],[launched_at]]/60)/60)/24)+DATE(1970,1,1)</f>
        <v>42300.585891203707</v>
      </c>
      <c r="T2781" s="13">
        <f>(((Table1[[#This Row],[deadline]]/60)/60)/24)+DATE(1970,1,1)</f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Table1[[#This Row],[pledged]]/Table1[[#This Row],[goal]]</f>
        <v>0</v>
      </c>
      <c r="P2782" s="8">
        <f>IFERROR(Table1[[#This Row],[pledged]]/Table1[[#This Row],[backers_count]],0)</f>
        <v>0</v>
      </c>
      <c r="Q2782" t="str">
        <f>LEFT(Table1[[#This Row],[Category and Sub-Category]],FIND("/",Table1[[#This Row],[Category and Sub-Category]])-1)</f>
        <v>publishing</v>
      </c>
      <c r="R2782" t="str">
        <f>RIGHT(Table1[[#This Row],[Category and Sub-Category]],LEN(Table1[[#This Row],[Category and Sub-Category]])-FIND("/",Table1[[#This Row],[Category and Sub-Category]]))</f>
        <v>children's books</v>
      </c>
      <c r="S2782" s="13">
        <f>(((Table1[[#This Row],[launched_at]]/60)/60)/24)+DATE(1970,1,1)</f>
        <v>42774.447777777779</v>
      </c>
      <c r="T2782" s="13">
        <f>(((Table1[[#This Row],[deadline]]/60)/60)/24)+DATE(1970,1,1)</f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Table1[[#This Row],[pledged]]/Table1[[#This Row],[goal]]</f>
        <v>1.0528</v>
      </c>
      <c r="P2783" s="8">
        <f>IFERROR(Table1[[#This Row],[pledged]]/Table1[[#This Row],[backers_count]],0)</f>
        <v>47</v>
      </c>
      <c r="Q2783" t="str">
        <f>LEFT(Table1[[#This Row],[Category and Sub-Category]],FIND("/",Table1[[#This Row],[Category and Sub-Category]])-1)</f>
        <v>theater</v>
      </c>
      <c r="R2783" t="str">
        <f>RIGHT(Table1[[#This Row],[Category and Sub-Category]],LEN(Table1[[#This Row],[Category and Sub-Category]])-FIND("/",Table1[[#This Row],[Category and Sub-Category]]))</f>
        <v>plays</v>
      </c>
      <c r="S2783" s="13">
        <f>(((Table1[[#This Row],[launched_at]]/60)/60)/24)+DATE(1970,1,1)</f>
        <v>42018.94159722222</v>
      </c>
      <c r="T2783" s="13">
        <f>(((Table1[[#This Row],[deadline]]/60)/60)/24)+DATE(1970,1,1)</f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Table1[[#This Row],[pledged]]/Table1[[#This Row],[goal]]</f>
        <v>1.2</v>
      </c>
      <c r="P2784" s="8">
        <f>IFERROR(Table1[[#This Row],[pledged]]/Table1[[#This Row],[backers_count]],0)</f>
        <v>66.666666666666671</v>
      </c>
      <c r="Q2784" t="str">
        <f>LEFT(Table1[[#This Row],[Category and Sub-Category]],FIND("/",Table1[[#This Row],[Category and Sub-Category]])-1)</f>
        <v>theater</v>
      </c>
      <c r="R2784" t="str">
        <f>RIGHT(Table1[[#This Row],[Category and Sub-Category]],LEN(Table1[[#This Row],[Category and Sub-Category]])-FIND("/",Table1[[#This Row],[Category and Sub-Category]]))</f>
        <v>plays</v>
      </c>
      <c r="S2784" s="13">
        <f>(((Table1[[#This Row],[launched_at]]/60)/60)/24)+DATE(1970,1,1)</f>
        <v>42026.924976851849</v>
      </c>
      <c r="T2784" s="13">
        <f>(((Table1[[#This Row],[deadline]]/60)/60)/24)+DATE(1970,1,1)</f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Table1[[#This Row],[pledged]]/Table1[[#This Row],[goal]]</f>
        <v>1.145</v>
      </c>
      <c r="P2785" s="8">
        <f>IFERROR(Table1[[#This Row],[pledged]]/Table1[[#This Row],[backers_count]],0)</f>
        <v>18.770491803278688</v>
      </c>
      <c r="Q2785" t="str">
        <f>LEFT(Table1[[#This Row],[Category and Sub-Category]],FIND("/",Table1[[#This Row],[Category and Sub-Category]])-1)</f>
        <v>theater</v>
      </c>
      <c r="R2785" t="str">
        <f>RIGHT(Table1[[#This Row],[Category and Sub-Category]],LEN(Table1[[#This Row],[Category and Sub-Category]])-FIND("/",Table1[[#This Row],[Category and Sub-Category]]))</f>
        <v>plays</v>
      </c>
      <c r="S2785" s="13">
        <f>(((Table1[[#This Row],[launched_at]]/60)/60)/24)+DATE(1970,1,1)</f>
        <v>42103.535254629634</v>
      </c>
      <c r="T2785" s="13">
        <f>(((Table1[[#This Row],[deadline]]/60)/60)/24)+DATE(1970,1,1)</f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Table1[[#This Row],[pledged]]/Table1[[#This Row],[goal]]</f>
        <v>1.19</v>
      </c>
      <c r="P2786" s="8">
        <f>IFERROR(Table1[[#This Row],[pledged]]/Table1[[#This Row],[backers_count]],0)</f>
        <v>66.111111111111114</v>
      </c>
      <c r="Q2786" t="str">
        <f>LEFT(Table1[[#This Row],[Category and Sub-Category]],FIND("/",Table1[[#This Row],[Category and Sub-Category]])-1)</f>
        <v>theater</v>
      </c>
      <c r="R2786" t="str">
        <f>RIGHT(Table1[[#This Row],[Category and Sub-Category]],LEN(Table1[[#This Row],[Category and Sub-Category]])-FIND("/",Table1[[#This Row],[Category and Sub-Category]]))</f>
        <v>plays</v>
      </c>
      <c r="S2786" s="13">
        <f>(((Table1[[#This Row],[launched_at]]/60)/60)/24)+DATE(1970,1,1)</f>
        <v>41920.787534722222</v>
      </c>
      <c r="T2786" s="13">
        <f>(((Table1[[#This Row],[deadline]]/60)/60)/24)+DATE(1970,1,1)</f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Table1[[#This Row],[pledged]]/Table1[[#This Row],[goal]]</f>
        <v>1.0468</v>
      </c>
      <c r="P2787" s="8">
        <f>IFERROR(Table1[[#This Row],[pledged]]/Table1[[#This Row],[backers_count]],0)</f>
        <v>36.859154929577464</v>
      </c>
      <c r="Q2787" t="str">
        <f>LEFT(Table1[[#This Row],[Category and Sub-Category]],FIND("/",Table1[[#This Row],[Category and Sub-Category]])-1)</f>
        <v>theater</v>
      </c>
      <c r="R2787" t="str">
        <f>RIGHT(Table1[[#This Row],[Category and Sub-Category]],LEN(Table1[[#This Row],[Category and Sub-Category]])-FIND("/",Table1[[#This Row],[Category and Sub-Category]]))</f>
        <v>plays</v>
      </c>
      <c r="S2787" s="13">
        <f>(((Table1[[#This Row],[launched_at]]/60)/60)/24)+DATE(1970,1,1)</f>
        <v>42558.189432870371</v>
      </c>
      <c r="T2787" s="13">
        <f>(((Table1[[#This Row],[deadline]]/60)/60)/24)+DATE(1970,1,1)</f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Table1[[#This Row],[pledged]]/Table1[[#This Row],[goal]]</f>
        <v>1.1783999999999999</v>
      </c>
      <c r="P2788" s="8">
        <f>IFERROR(Table1[[#This Row],[pledged]]/Table1[[#This Row],[backers_count]],0)</f>
        <v>39.810810810810814</v>
      </c>
      <c r="Q2788" t="str">
        <f>LEFT(Table1[[#This Row],[Category and Sub-Category]],FIND("/",Table1[[#This Row],[Category and Sub-Category]])-1)</f>
        <v>theater</v>
      </c>
      <c r="R2788" t="str">
        <f>RIGHT(Table1[[#This Row],[Category and Sub-Category]],LEN(Table1[[#This Row],[Category and Sub-Category]])-FIND("/",Table1[[#This Row],[Category and Sub-Category]]))</f>
        <v>plays</v>
      </c>
      <c r="S2788" s="13">
        <f>(((Table1[[#This Row],[launched_at]]/60)/60)/24)+DATE(1970,1,1)</f>
        <v>41815.569212962961</v>
      </c>
      <c r="T2788" s="13">
        <f>(((Table1[[#This Row],[deadline]]/60)/60)/24)+DATE(1970,1,1)</f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Table1[[#This Row],[pledged]]/Table1[[#This Row],[goal]]</f>
        <v>1.1970000000000001</v>
      </c>
      <c r="P2789" s="8">
        <f>IFERROR(Table1[[#This Row],[pledged]]/Table1[[#This Row],[backers_count]],0)</f>
        <v>31.5</v>
      </c>
      <c r="Q2789" t="str">
        <f>LEFT(Table1[[#This Row],[Category and Sub-Category]],FIND("/",Table1[[#This Row],[Category and Sub-Category]])-1)</f>
        <v>theater</v>
      </c>
      <c r="R2789" t="str">
        <f>RIGHT(Table1[[#This Row],[Category and Sub-Category]],LEN(Table1[[#This Row],[Category and Sub-Category]])-FIND("/",Table1[[#This Row],[Category and Sub-Category]]))</f>
        <v>plays</v>
      </c>
      <c r="S2789" s="13">
        <f>(((Table1[[#This Row],[launched_at]]/60)/60)/24)+DATE(1970,1,1)</f>
        <v>41808.198518518519</v>
      </c>
      <c r="T2789" s="13">
        <f>(((Table1[[#This Row],[deadline]]/60)/60)/24)+DATE(1970,1,1)</f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Table1[[#This Row],[pledged]]/Table1[[#This Row],[goal]]</f>
        <v>1.0249999999999999</v>
      </c>
      <c r="P2790" s="8">
        <f>IFERROR(Table1[[#This Row],[pledged]]/Table1[[#This Row],[backers_count]],0)</f>
        <v>102.5</v>
      </c>
      <c r="Q2790" t="str">
        <f>LEFT(Table1[[#This Row],[Category and Sub-Category]],FIND("/",Table1[[#This Row],[Category and Sub-Category]])-1)</f>
        <v>theater</v>
      </c>
      <c r="R2790" t="str">
        <f>RIGHT(Table1[[#This Row],[Category and Sub-Category]],LEN(Table1[[#This Row],[Category and Sub-Category]])-FIND("/",Table1[[#This Row],[Category and Sub-Category]]))</f>
        <v>plays</v>
      </c>
      <c r="S2790" s="13">
        <f>(((Table1[[#This Row],[launched_at]]/60)/60)/24)+DATE(1970,1,1)</f>
        <v>42550.701886574068</v>
      </c>
      <c r="T2790" s="13">
        <f>(((Table1[[#This Row],[deadline]]/60)/60)/24)+DATE(1970,1,1)</f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Table1[[#This Row],[pledged]]/Table1[[#This Row],[goal]]</f>
        <v>1.0116666666666667</v>
      </c>
      <c r="P2791" s="8">
        <f>IFERROR(Table1[[#This Row],[pledged]]/Table1[[#This Row],[backers_count]],0)</f>
        <v>126.45833333333333</v>
      </c>
      <c r="Q2791" t="str">
        <f>LEFT(Table1[[#This Row],[Category and Sub-Category]],FIND("/",Table1[[#This Row],[Category and Sub-Category]])-1)</f>
        <v>theater</v>
      </c>
      <c r="R2791" t="str">
        <f>RIGHT(Table1[[#This Row],[Category and Sub-Category]],LEN(Table1[[#This Row],[Category and Sub-Category]])-FIND("/",Table1[[#This Row],[Category and Sub-Category]]))</f>
        <v>plays</v>
      </c>
      <c r="S2791" s="13">
        <f>(((Table1[[#This Row],[launched_at]]/60)/60)/24)+DATE(1970,1,1)</f>
        <v>42056.013124999998</v>
      </c>
      <c r="T2791" s="13">
        <f>(((Table1[[#This Row],[deadline]]/60)/60)/24)+DATE(1970,1,1)</f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Table1[[#This Row],[pledged]]/Table1[[#This Row],[goal]]</f>
        <v>1.0533333333333332</v>
      </c>
      <c r="P2792" s="8">
        <f>IFERROR(Table1[[#This Row],[pledged]]/Table1[[#This Row],[backers_count]],0)</f>
        <v>47.878787878787875</v>
      </c>
      <c r="Q2792" t="str">
        <f>LEFT(Table1[[#This Row],[Category and Sub-Category]],FIND("/",Table1[[#This Row],[Category and Sub-Category]])-1)</f>
        <v>theater</v>
      </c>
      <c r="R2792" t="str">
        <f>RIGHT(Table1[[#This Row],[Category and Sub-Category]],LEN(Table1[[#This Row],[Category and Sub-Category]])-FIND("/",Table1[[#This Row],[Category and Sub-Category]]))</f>
        <v>plays</v>
      </c>
      <c r="S2792" s="13">
        <f>(((Table1[[#This Row],[launched_at]]/60)/60)/24)+DATE(1970,1,1)</f>
        <v>42016.938692129625</v>
      </c>
      <c r="T2792" s="13">
        <f>(((Table1[[#This Row],[deadline]]/60)/60)/24)+DATE(1970,1,1)</f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Table1[[#This Row],[pledged]]/Table1[[#This Row],[goal]]</f>
        <v>1.0249999999999999</v>
      </c>
      <c r="P2793" s="8">
        <f>IFERROR(Table1[[#This Row],[pledged]]/Table1[[#This Row],[backers_count]],0)</f>
        <v>73.214285714285708</v>
      </c>
      <c r="Q2793" t="str">
        <f>LEFT(Table1[[#This Row],[Category and Sub-Category]],FIND("/",Table1[[#This Row],[Category and Sub-Category]])-1)</f>
        <v>theater</v>
      </c>
      <c r="R2793" t="str">
        <f>RIGHT(Table1[[#This Row],[Category and Sub-Category]],LEN(Table1[[#This Row],[Category and Sub-Category]])-FIND("/",Table1[[#This Row],[Category and Sub-Category]]))</f>
        <v>plays</v>
      </c>
      <c r="S2793" s="13">
        <f>(((Table1[[#This Row],[launched_at]]/60)/60)/24)+DATE(1970,1,1)</f>
        <v>42591.899988425925</v>
      </c>
      <c r="T2793" s="13">
        <f>(((Table1[[#This Row],[deadline]]/60)/60)/24)+DATE(1970,1,1)</f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Table1[[#This Row],[pledged]]/Table1[[#This Row],[goal]]</f>
        <v>1.0760000000000001</v>
      </c>
      <c r="P2794" s="8">
        <f>IFERROR(Table1[[#This Row],[pledged]]/Table1[[#This Row],[backers_count]],0)</f>
        <v>89.666666666666671</v>
      </c>
      <c r="Q2794" t="str">
        <f>LEFT(Table1[[#This Row],[Category and Sub-Category]],FIND("/",Table1[[#This Row],[Category and Sub-Category]])-1)</f>
        <v>theater</v>
      </c>
      <c r="R2794" t="str">
        <f>RIGHT(Table1[[#This Row],[Category and Sub-Category]],LEN(Table1[[#This Row],[Category and Sub-Category]])-FIND("/",Table1[[#This Row],[Category and Sub-Category]]))</f>
        <v>plays</v>
      </c>
      <c r="S2794" s="13">
        <f>(((Table1[[#This Row],[launched_at]]/60)/60)/24)+DATE(1970,1,1)</f>
        <v>42183.231006944443</v>
      </c>
      <c r="T2794" s="13">
        <f>(((Table1[[#This Row],[deadline]]/60)/60)/24)+DATE(1970,1,1)</f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Table1[[#This Row],[pledged]]/Table1[[#This Row],[goal]]</f>
        <v>1.105675</v>
      </c>
      <c r="P2795" s="8">
        <f>IFERROR(Table1[[#This Row],[pledged]]/Table1[[#This Row],[backers_count]],0)</f>
        <v>151.4623287671233</v>
      </c>
      <c r="Q2795" t="str">
        <f>LEFT(Table1[[#This Row],[Category and Sub-Category]],FIND("/",Table1[[#This Row],[Category and Sub-Category]])-1)</f>
        <v>theater</v>
      </c>
      <c r="R2795" t="str">
        <f>RIGHT(Table1[[#This Row],[Category and Sub-Category]],LEN(Table1[[#This Row],[Category and Sub-Category]])-FIND("/",Table1[[#This Row],[Category and Sub-Category]]))</f>
        <v>plays</v>
      </c>
      <c r="S2795" s="13">
        <f>(((Table1[[#This Row],[launched_at]]/60)/60)/24)+DATE(1970,1,1)</f>
        <v>42176.419039351851</v>
      </c>
      <c r="T2795" s="13">
        <f>(((Table1[[#This Row],[deadline]]/60)/60)/24)+DATE(1970,1,1)</f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Table1[[#This Row],[pledged]]/Table1[[#This Row],[goal]]</f>
        <v>1.5</v>
      </c>
      <c r="P2796" s="8">
        <f>IFERROR(Table1[[#This Row],[pledged]]/Table1[[#This Row],[backers_count]],0)</f>
        <v>25</v>
      </c>
      <c r="Q2796" t="str">
        <f>LEFT(Table1[[#This Row],[Category and Sub-Category]],FIND("/",Table1[[#This Row],[Category and Sub-Category]])-1)</f>
        <v>theater</v>
      </c>
      <c r="R2796" t="str">
        <f>RIGHT(Table1[[#This Row],[Category and Sub-Category]],LEN(Table1[[#This Row],[Category and Sub-Category]])-FIND("/",Table1[[#This Row],[Category and Sub-Category]]))</f>
        <v>plays</v>
      </c>
      <c r="S2796" s="13">
        <f>(((Table1[[#This Row],[launched_at]]/60)/60)/24)+DATE(1970,1,1)</f>
        <v>42416.691655092596</v>
      </c>
      <c r="T2796" s="13">
        <f>(((Table1[[#This Row],[deadline]]/60)/60)/24)+DATE(1970,1,1)</f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Table1[[#This Row],[pledged]]/Table1[[#This Row],[goal]]</f>
        <v>1.0428571428571429</v>
      </c>
      <c r="P2797" s="8">
        <f>IFERROR(Table1[[#This Row],[pledged]]/Table1[[#This Row],[backers_count]],0)</f>
        <v>36.5</v>
      </c>
      <c r="Q2797" t="str">
        <f>LEFT(Table1[[#This Row],[Category and Sub-Category]],FIND("/",Table1[[#This Row],[Category and Sub-Category]])-1)</f>
        <v>theater</v>
      </c>
      <c r="R2797" t="str">
        <f>RIGHT(Table1[[#This Row],[Category and Sub-Category]],LEN(Table1[[#This Row],[Category and Sub-Category]])-FIND("/",Table1[[#This Row],[Category and Sub-Category]]))</f>
        <v>plays</v>
      </c>
      <c r="S2797" s="13">
        <f>(((Table1[[#This Row],[launched_at]]/60)/60)/24)+DATE(1970,1,1)</f>
        <v>41780.525937500002</v>
      </c>
      <c r="T2797" s="13">
        <f>(((Table1[[#This Row],[deadline]]/60)/60)/24)+DATE(1970,1,1)</f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Table1[[#This Row],[pledged]]/Table1[[#This Row],[goal]]</f>
        <v>1.155</v>
      </c>
      <c r="P2798" s="8">
        <f>IFERROR(Table1[[#This Row],[pledged]]/Table1[[#This Row],[backers_count]],0)</f>
        <v>44</v>
      </c>
      <c r="Q2798" t="str">
        <f>LEFT(Table1[[#This Row],[Category and Sub-Category]],FIND("/",Table1[[#This Row],[Category and Sub-Category]])-1)</f>
        <v>theater</v>
      </c>
      <c r="R2798" t="str">
        <f>RIGHT(Table1[[#This Row],[Category and Sub-Category]],LEN(Table1[[#This Row],[Category and Sub-Category]])-FIND("/",Table1[[#This Row],[Category and Sub-Category]]))</f>
        <v>plays</v>
      </c>
      <c r="S2798" s="13">
        <f>(((Table1[[#This Row],[launched_at]]/60)/60)/24)+DATE(1970,1,1)</f>
        <v>41795.528101851851</v>
      </c>
      <c r="T2798" s="13">
        <f>(((Table1[[#This Row],[deadline]]/60)/60)/24)+DATE(1970,1,1)</f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Table1[[#This Row],[pledged]]/Table1[[#This Row],[goal]]</f>
        <v>1.02645125</v>
      </c>
      <c r="P2799" s="8">
        <f>IFERROR(Table1[[#This Row],[pledged]]/Table1[[#This Row],[backers_count]],0)</f>
        <v>87.357553191489373</v>
      </c>
      <c r="Q2799" t="str">
        <f>LEFT(Table1[[#This Row],[Category and Sub-Category]],FIND("/",Table1[[#This Row],[Category and Sub-Category]])-1)</f>
        <v>theater</v>
      </c>
      <c r="R2799" t="str">
        <f>RIGHT(Table1[[#This Row],[Category and Sub-Category]],LEN(Table1[[#This Row],[Category and Sub-Category]])-FIND("/",Table1[[#This Row],[Category and Sub-Category]]))</f>
        <v>plays</v>
      </c>
      <c r="S2799" s="13">
        <f>(((Table1[[#This Row],[launched_at]]/60)/60)/24)+DATE(1970,1,1)</f>
        <v>41798.94027777778</v>
      </c>
      <c r="T2799" s="13">
        <f>(((Table1[[#This Row],[deadline]]/60)/60)/24)+DATE(1970,1,1)</f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Table1[[#This Row],[pledged]]/Table1[[#This Row],[goal]]</f>
        <v>1.014</v>
      </c>
      <c r="P2800" s="8">
        <f>IFERROR(Table1[[#This Row],[pledged]]/Table1[[#This Row],[backers_count]],0)</f>
        <v>36.474820143884891</v>
      </c>
      <c r="Q2800" t="str">
        <f>LEFT(Table1[[#This Row],[Category and Sub-Category]],FIND("/",Table1[[#This Row],[Category and Sub-Category]])-1)</f>
        <v>theater</v>
      </c>
      <c r="R2800" t="str">
        <f>RIGHT(Table1[[#This Row],[Category and Sub-Category]],LEN(Table1[[#This Row],[Category and Sub-Category]])-FIND("/",Table1[[#This Row],[Category and Sub-Category]]))</f>
        <v>plays</v>
      </c>
      <c r="S2800" s="13">
        <f>(((Table1[[#This Row],[launched_at]]/60)/60)/24)+DATE(1970,1,1)</f>
        <v>42201.675011574072</v>
      </c>
      <c r="T2800" s="13">
        <f>(((Table1[[#This Row],[deadline]]/60)/60)/24)+DATE(1970,1,1)</f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Table1[[#This Row],[pledged]]/Table1[[#This Row],[goal]]</f>
        <v>1.1663479999999999</v>
      </c>
      <c r="P2801" s="8">
        <f>IFERROR(Table1[[#This Row],[pledged]]/Table1[[#This Row],[backers_count]],0)</f>
        <v>44.859538461538463</v>
      </c>
      <c r="Q2801" t="str">
        <f>LEFT(Table1[[#This Row],[Category and Sub-Category]],FIND("/",Table1[[#This Row],[Category and Sub-Category]])-1)</f>
        <v>theater</v>
      </c>
      <c r="R2801" t="str">
        <f>RIGHT(Table1[[#This Row],[Category and Sub-Category]],LEN(Table1[[#This Row],[Category and Sub-Category]])-FIND("/",Table1[[#This Row],[Category and Sub-Category]]))</f>
        <v>plays</v>
      </c>
      <c r="S2801" s="13">
        <f>(((Table1[[#This Row],[launched_at]]/60)/60)/24)+DATE(1970,1,1)</f>
        <v>42507.264699074076</v>
      </c>
      <c r="T2801" s="13">
        <f>(((Table1[[#This Row],[deadline]]/60)/60)/24)+DATE(1970,1,1)</f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Table1[[#This Row],[pledged]]/Table1[[#This Row],[goal]]</f>
        <v>1.33</v>
      </c>
      <c r="P2802" s="8">
        <f>IFERROR(Table1[[#This Row],[pledged]]/Table1[[#This Row],[backers_count]],0)</f>
        <v>42.903225806451616</v>
      </c>
      <c r="Q2802" t="str">
        <f>LEFT(Table1[[#This Row],[Category and Sub-Category]],FIND("/",Table1[[#This Row],[Category and Sub-Category]])-1)</f>
        <v>theater</v>
      </c>
      <c r="R2802" t="str">
        <f>RIGHT(Table1[[#This Row],[Category and Sub-Category]],LEN(Table1[[#This Row],[Category and Sub-Category]])-FIND("/",Table1[[#This Row],[Category and Sub-Category]]))</f>
        <v>plays</v>
      </c>
      <c r="S2802" s="13">
        <f>(((Table1[[#This Row],[launched_at]]/60)/60)/24)+DATE(1970,1,1)</f>
        <v>41948.552847222221</v>
      </c>
      <c r="T2802" s="13">
        <f>(((Table1[[#This Row],[deadline]]/60)/60)/24)+DATE(1970,1,1)</f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Table1[[#This Row],[pledged]]/Table1[[#This Row],[goal]]</f>
        <v>1.3320000000000001</v>
      </c>
      <c r="P2803" s="8">
        <f>IFERROR(Table1[[#This Row],[pledged]]/Table1[[#This Row],[backers_count]],0)</f>
        <v>51.230769230769234</v>
      </c>
      <c r="Q2803" t="str">
        <f>LEFT(Table1[[#This Row],[Category and Sub-Category]],FIND("/",Table1[[#This Row],[Category and Sub-Category]])-1)</f>
        <v>theater</v>
      </c>
      <c r="R2803" t="str">
        <f>RIGHT(Table1[[#This Row],[Category and Sub-Category]],LEN(Table1[[#This Row],[Category and Sub-Category]])-FIND("/",Table1[[#This Row],[Category and Sub-Category]]))</f>
        <v>plays</v>
      </c>
      <c r="S2803" s="13">
        <f>(((Table1[[#This Row],[launched_at]]/60)/60)/24)+DATE(1970,1,1)</f>
        <v>41900.243159722224</v>
      </c>
      <c r="T2803" s="13">
        <f>(((Table1[[#This Row],[deadline]]/60)/60)/24)+DATE(1970,1,1)</f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Table1[[#This Row],[pledged]]/Table1[[#This Row],[goal]]</f>
        <v>1.0183333333333333</v>
      </c>
      <c r="P2804" s="8">
        <f>IFERROR(Table1[[#This Row],[pledged]]/Table1[[#This Row],[backers_count]],0)</f>
        <v>33.944444444444443</v>
      </c>
      <c r="Q2804" t="str">
        <f>LEFT(Table1[[#This Row],[Category and Sub-Category]],FIND("/",Table1[[#This Row],[Category and Sub-Category]])-1)</f>
        <v>theater</v>
      </c>
      <c r="R2804" t="str">
        <f>RIGHT(Table1[[#This Row],[Category and Sub-Category]],LEN(Table1[[#This Row],[Category and Sub-Category]])-FIND("/",Table1[[#This Row],[Category and Sub-Category]]))</f>
        <v>plays</v>
      </c>
      <c r="S2804" s="13">
        <f>(((Table1[[#This Row],[launched_at]]/60)/60)/24)+DATE(1970,1,1)</f>
        <v>42192.64707175926</v>
      </c>
      <c r="T2804" s="13">
        <f>(((Table1[[#This Row],[deadline]]/60)/60)/24)+DATE(1970,1,1)</f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Table1[[#This Row],[pledged]]/Table1[[#This Row],[goal]]</f>
        <v>1.2795000000000001</v>
      </c>
      <c r="P2805" s="8">
        <f>IFERROR(Table1[[#This Row],[pledged]]/Table1[[#This Row],[backers_count]],0)</f>
        <v>90.744680851063833</v>
      </c>
      <c r="Q2805" t="str">
        <f>LEFT(Table1[[#This Row],[Category and Sub-Category]],FIND("/",Table1[[#This Row],[Category and Sub-Category]])-1)</f>
        <v>theater</v>
      </c>
      <c r="R2805" t="str">
        <f>RIGHT(Table1[[#This Row],[Category and Sub-Category]],LEN(Table1[[#This Row],[Category and Sub-Category]])-FIND("/",Table1[[#This Row],[Category and Sub-Category]]))</f>
        <v>plays</v>
      </c>
      <c r="S2805" s="13">
        <f>(((Table1[[#This Row],[launched_at]]/60)/60)/24)+DATE(1970,1,1)</f>
        <v>42158.065694444449</v>
      </c>
      <c r="T2805" s="13">
        <f>(((Table1[[#This Row],[deadline]]/60)/60)/24)+DATE(1970,1,1)</f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Table1[[#This Row],[pledged]]/Table1[[#This Row],[goal]]</f>
        <v>1.1499999999999999</v>
      </c>
      <c r="P2806" s="8">
        <f>IFERROR(Table1[[#This Row],[pledged]]/Table1[[#This Row],[backers_count]],0)</f>
        <v>50</v>
      </c>
      <c r="Q2806" t="str">
        <f>LEFT(Table1[[#This Row],[Category and Sub-Category]],FIND("/",Table1[[#This Row],[Category and Sub-Category]])-1)</f>
        <v>theater</v>
      </c>
      <c r="R2806" t="str">
        <f>RIGHT(Table1[[#This Row],[Category and Sub-Category]],LEN(Table1[[#This Row],[Category and Sub-Category]])-FIND("/",Table1[[#This Row],[Category and Sub-Category]]))</f>
        <v>plays</v>
      </c>
      <c r="S2806" s="13">
        <f>(((Table1[[#This Row],[launched_at]]/60)/60)/24)+DATE(1970,1,1)</f>
        <v>41881.453587962962</v>
      </c>
      <c r="T2806" s="13">
        <f>(((Table1[[#This Row],[deadline]]/60)/60)/24)+DATE(1970,1,1)</f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Table1[[#This Row],[pledged]]/Table1[[#This Row],[goal]]</f>
        <v>1.1000000000000001</v>
      </c>
      <c r="P2807" s="8">
        <f>IFERROR(Table1[[#This Row],[pledged]]/Table1[[#This Row],[backers_count]],0)</f>
        <v>24.444444444444443</v>
      </c>
      <c r="Q2807" t="str">
        <f>LEFT(Table1[[#This Row],[Category and Sub-Category]],FIND("/",Table1[[#This Row],[Category and Sub-Category]])-1)</f>
        <v>theater</v>
      </c>
      <c r="R2807" t="str">
        <f>RIGHT(Table1[[#This Row],[Category and Sub-Category]],LEN(Table1[[#This Row],[Category and Sub-Category]])-FIND("/",Table1[[#This Row],[Category and Sub-Category]]))</f>
        <v>plays</v>
      </c>
      <c r="S2807" s="13">
        <f>(((Table1[[#This Row],[launched_at]]/60)/60)/24)+DATE(1970,1,1)</f>
        <v>42213.505474537036</v>
      </c>
      <c r="T2807" s="13">
        <f>(((Table1[[#This Row],[deadline]]/60)/60)/24)+DATE(1970,1,1)</f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Table1[[#This Row],[pledged]]/Table1[[#This Row],[goal]]</f>
        <v>1.121</v>
      </c>
      <c r="P2808" s="8">
        <f>IFERROR(Table1[[#This Row],[pledged]]/Table1[[#This Row],[backers_count]],0)</f>
        <v>44.25</v>
      </c>
      <c r="Q2808" t="str">
        <f>LEFT(Table1[[#This Row],[Category and Sub-Category]],FIND("/",Table1[[#This Row],[Category and Sub-Category]])-1)</f>
        <v>theater</v>
      </c>
      <c r="R2808" t="str">
        <f>RIGHT(Table1[[#This Row],[Category and Sub-Category]],LEN(Table1[[#This Row],[Category and Sub-Category]])-FIND("/",Table1[[#This Row],[Category and Sub-Category]]))</f>
        <v>plays</v>
      </c>
      <c r="S2808" s="13">
        <f>(((Table1[[#This Row],[launched_at]]/60)/60)/24)+DATE(1970,1,1)</f>
        <v>42185.267245370371</v>
      </c>
      <c r="T2808" s="13">
        <f>(((Table1[[#This Row],[deadline]]/60)/60)/24)+DATE(1970,1,1)</f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Table1[[#This Row],[pledged]]/Table1[[#This Row],[goal]]</f>
        <v>1.26</v>
      </c>
      <c r="P2809" s="8">
        <f>IFERROR(Table1[[#This Row],[pledged]]/Table1[[#This Row],[backers_count]],0)</f>
        <v>67.741935483870961</v>
      </c>
      <c r="Q2809" t="str">
        <f>LEFT(Table1[[#This Row],[Category and Sub-Category]],FIND("/",Table1[[#This Row],[Category and Sub-Category]])-1)</f>
        <v>theater</v>
      </c>
      <c r="R2809" t="str">
        <f>RIGHT(Table1[[#This Row],[Category and Sub-Category]],LEN(Table1[[#This Row],[Category and Sub-Category]])-FIND("/",Table1[[#This Row],[Category and Sub-Category]]))</f>
        <v>plays</v>
      </c>
      <c r="S2809" s="13">
        <f>(((Table1[[#This Row],[launched_at]]/60)/60)/24)+DATE(1970,1,1)</f>
        <v>42154.873124999998</v>
      </c>
      <c r="T2809" s="13">
        <f>(((Table1[[#This Row],[deadline]]/60)/60)/24)+DATE(1970,1,1)</f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Table1[[#This Row],[pledged]]/Table1[[#This Row],[goal]]</f>
        <v>1.0024444444444445</v>
      </c>
      <c r="P2810" s="8">
        <f>IFERROR(Table1[[#This Row],[pledged]]/Table1[[#This Row],[backers_count]],0)</f>
        <v>65.376811594202906</v>
      </c>
      <c r="Q2810" t="str">
        <f>LEFT(Table1[[#This Row],[Category and Sub-Category]],FIND("/",Table1[[#This Row],[Category and Sub-Category]])-1)</f>
        <v>theater</v>
      </c>
      <c r="R2810" t="str">
        <f>RIGHT(Table1[[#This Row],[Category and Sub-Category]],LEN(Table1[[#This Row],[Category and Sub-Category]])-FIND("/",Table1[[#This Row],[Category and Sub-Category]]))</f>
        <v>plays</v>
      </c>
      <c r="S2810" s="13">
        <f>(((Table1[[#This Row],[launched_at]]/60)/60)/24)+DATE(1970,1,1)</f>
        <v>42208.84646990741</v>
      </c>
      <c r="T2810" s="13">
        <f>(((Table1[[#This Row],[deadline]]/60)/60)/24)+DATE(1970,1,1)</f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Table1[[#This Row],[pledged]]/Table1[[#This Row],[goal]]</f>
        <v>1.024</v>
      </c>
      <c r="P2811" s="8">
        <f>IFERROR(Table1[[#This Row],[pledged]]/Table1[[#This Row],[backers_count]],0)</f>
        <v>121.9047619047619</v>
      </c>
      <c r="Q2811" t="str">
        <f>LEFT(Table1[[#This Row],[Category and Sub-Category]],FIND("/",Table1[[#This Row],[Category and Sub-Category]])-1)</f>
        <v>theater</v>
      </c>
      <c r="R2811" t="str">
        <f>RIGHT(Table1[[#This Row],[Category and Sub-Category]],LEN(Table1[[#This Row],[Category and Sub-Category]])-FIND("/",Table1[[#This Row],[Category and Sub-Category]]))</f>
        <v>plays</v>
      </c>
      <c r="S2811" s="13">
        <f>(((Table1[[#This Row],[launched_at]]/60)/60)/24)+DATE(1970,1,1)</f>
        <v>42451.496817129635</v>
      </c>
      <c r="T2811" s="13">
        <f>(((Table1[[#This Row],[deadline]]/60)/60)/24)+DATE(1970,1,1)</f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Table1[[#This Row],[pledged]]/Table1[[#This Row],[goal]]</f>
        <v>1.0820000000000001</v>
      </c>
      <c r="P2812" s="8">
        <f>IFERROR(Table1[[#This Row],[pledged]]/Table1[[#This Row],[backers_count]],0)</f>
        <v>47.456140350877192</v>
      </c>
      <c r="Q2812" t="str">
        <f>LEFT(Table1[[#This Row],[Category and Sub-Category]],FIND("/",Table1[[#This Row],[Category and Sub-Category]])-1)</f>
        <v>theater</v>
      </c>
      <c r="R2812" t="str">
        <f>RIGHT(Table1[[#This Row],[Category and Sub-Category]],LEN(Table1[[#This Row],[Category and Sub-Category]])-FIND("/",Table1[[#This Row],[Category and Sub-Category]]))</f>
        <v>plays</v>
      </c>
      <c r="S2812" s="13">
        <f>(((Table1[[#This Row],[launched_at]]/60)/60)/24)+DATE(1970,1,1)</f>
        <v>41759.13962962963</v>
      </c>
      <c r="T2812" s="13">
        <f>(((Table1[[#This Row],[deadline]]/60)/60)/24)+DATE(1970,1,1)</f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Table1[[#This Row],[pledged]]/Table1[[#This Row],[goal]]</f>
        <v>1.0026999999999999</v>
      </c>
      <c r="P2813" s="8">
        <f>IFERROR(Table1[[#This Row],[pledged]]/Table1[[#This Row],[backers_count]],0)</f>
        <v>92.842592592592595</v>
      </c>
      <c r="Q2813" t="str">
        <f>LEFT(Table1[[#This Row],[Category and Sub-Category]],FIND("/",Table1[[#This Row],[Category and Sub-Category]])-1)</f>
        <v>theater</v>
      </c>
      <c r="R2813" t="str">
        <f>RIGHT(Table1[[#This Row],[Category and Sub-Category]],LEN(Table1[[#This Row],[Category and Sub-Category]])-FIND("/",Table1[[#This Row],[Category and Sub-Category]]))</f>
        <v>plays</v>
      </c>
      <c r="S2813" s="13">
        <f>(((Table1[[#This Row],[launched_at]]/60)/60)/24)+DATE(1970,1,1)</f>
        <v>42028.496562500004</v>
      </c>
      <c r="T2813" s="13">
        <f>(((Table1[[#This Row],[deadline]]/60)/60)/24)+DATE(1970,1,1)</f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Table1[[#This Row],[pledged]]/Table1[[#This Row],[goal]]</f>
        <v>1.133</v>
      </c>
      <c r="P2814" s="8">
        <f>IFERROR(Table1[[#This Row],[pledged]]/Table1[[#This Row],[backers_count]],0)</f>
        <v>68.253012048192772</v>
      </c>
      <c r="Q2814" t="str">
        <f>LEFT(Table1[[#This Row],[Category and Sub-Category]],FIND("/",Table1[[#This Row],[Category and Sub-Category]])-1)</f>
        <v>theater</v>
      </c>
      <c r="R2814" t="str">
        <f>RIGHT(Table1[[#This Row],[Category and Sub-Category]],LEN(Table1[[#This Row],[Category and Sub-Category]])-FIND("/",Table1[[#This Row],[Category and Sub-Category]]))</f>
        <v>plays</v>
      </c>
      <c r="S2814" s="13">
        <f>(((Table1[[#This Row],[launched_at]]/60)/60)/24)+DATE(1970,1,1)</f>
        <v>42054.74418981481</v>
      </c>
      <c r="T2814" s="13">
        <f>(((Table1[[#This Row],[deadline]]/60)/60)/24)+DATE(1970,1,1)</f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Table1[[#This Row],[pledged]]/Table1[[#This Row],[goal]]</f>
        <v>1.2757571428571428</v>
      </c>
      <c r="P2815" s="8">
        <f>IFERROR(Table1[[#This Row],[pledged]]/Table1[[#This Row],[backers_count]],0)</f>
        <v>37.209583333333335</v>
      </c>
      <c r="Q2815" t="str">
        <f>LEFT(Table1[[#This Row],[Category and Sub-Category]],FIND("/",Table1[[#This Row],[Category and Sub-Category]])-1)</f>
        <v>theater</v>
      </c>
      <c r="R2815" t="str">
        <f>RIGHT(Table1[[#This Row],[Category and Sub-Category]],LEN(Table1[[#This Row],[Category and Sub-Category]])-FIND("/",Table1[[#This Row],[Category and Sub-Category]]))</f>
        <v>plays</v>
      </c>
      <c r="S2815" s="13">
        <f>(((Table1[[#This Row],[launched_at]]/60)/60)/24)+DATE(1970,1,1)</f>
        <v>42693.742604166662</v>
      </c>
      <c r="T2815" s="13">
        <f>(((Table1[[#This Row],[deadline]]/60)/60)/24)+DATE(1970,1,1)</f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Table1[[#This Row],[pledged]]/Table1[[#This Row],[goal]]</f>
        <v>1.0773333333333333</v>
      </c>
      <c r="P2816" s="8">
        <f>IFERROR(Table1[[#This Row],[pledged]]/Table1[[#This Row],[backers_count]],0)</f>
        <v>25.25</v>
      </c>
      <c r="Q2816" t="str">
        <f>LEFT(Table1[[#This Row],[Category and Sub-Category]],FIND("/",Table1[[#This Row],[Category and Sub-Category]])-1)</f>
        <v>theater</v>
      </c>
      <c r="R2816" t="str">
        <f>RIGHT(Table1[[#This Row],[Category and Sub-Category]],LEN(Table1[[#This Row],[Category and Sub-Category]])-FIND("/",Table1[[#This Row],[Category and Sub-Category]]))</f>
        <v>plays</v>
      </c>
      <c r="S2816" s="13">
        <f>(((Table1[[#This Row],[launched_at]]/60)/60)/24)+DATE(1970,1,1)</f>
        <v>42103.399479166663</v>
      </c>
      <c r="T2816" s="13">
        <f>(((Table1[[#This Row],[deadline]]/60)/60)/24)+DATE(1970,1,1)</f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Table1[[#This Row],[pledged]]/Table1[[#This Row],[goal]]</f>
        <v>2.42</v>
      </c>
      <c r="P2817" s="8">
        <f>IFERROR(Table1[[#This Row],[pledged]]/Table1[[#This Row],[backers_count]],0)</f>
        <v>43.214285714285715</v>
      </c>
      <c r="Q2817" t="str">
        <f>LEFT(Table1[[#This Row],[Category and Sub-Category]],FIND("/",Table1[[#This Row],[Category and Sub-Category]])-1)</f>
        <v>theater</v>
      </c>
      <c r="R2817" t="str">
        <f>RIGHT(Table1[[#This Row],[Category and Sub-Category]],LEN(Table1[[#This Row],[Category and Sub-Category]])-FIND("/",Table1[[#This Row],[Category and Sub-Category]]))</f>
        <v>plays</v>
      </c>
      <c r="S2817" s="13">
        <f>(((Table1[[#This Row],[launched_at]]/60)/60)/24)+DATE(1970,1,1)</f>
        <v>42559.776724537034</v>
      </c>
      <c r="T2817" s="13">
        <f>(((Table1[[#This Row],[deadline]]/60)/60)/24)+DATE(1970,1,1)</f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Table1[[#This Row],[pledged]]/Table1[[#This Row],[goal]]</f>
        <v>1.4156666666666666</v>
      </c>
      <c r="P2818" s="8">
        <f>IFERROR(Table1[[#This Row],[pledged]]/Table1[[#This Row],[backers_count]],0)</f>
        <v>25.130177514792898</v>
      </c>
      <c r="Q2818" t="str">
        <f>LEFT(Table1[[#This Row],[Category and Sub-Category]],FIND("/",Table1[[#This Row],[Category and Sub-Category]])-1)</f>
        <v>theater</v>
      </c>
      <c r="R2818" t="str">
        <f>RIGHT(Table1[[#This Row],[Category and Sub-Category]],LEN(Table1[[#This Row],[Category and Sub-Category]])-FIND("/",Table1[[#This Row],[Category and Sub-Category]]))</f>
        <v>plays</v>
      </c>
      <c r="S2818" s="13">
        <f>(((Table1[[#This Row],[launched_at]]/60)/60)/24)+DATE(1970,1,1)</f>
        <v>42188.467499999999</v>
      </c>
      <c r="T2818" s="13">
        <f>(((Table1[[#This Row],[deadline]]/60)/60)/24)+DATE(1970,1,1)</f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Table1[[#This Row],[pledged]]/Table1[[#This Row],[goal]]</f>
        <v>1.3</v>
      </c>
      <c r="P2819" s="8">
        <f>IFERROR(Table1[[#This Row],[pledged]]/Table1[[#This Row],[backers_count]],0)</f>
        <v>23.636363636363637</v>
      </c>
      <c r="Q2819" t="str">
        <f>LEFT(Table1[[#This Row],[Category and Sub-Category]],FIND("/",Table1[[#This Row],[Category and Sub-Category]])-1)</f>
        <v>theater</v>
      </c>
      <c r="R2819" t="str">
        <f>RIGHT(Table1[[#This Row],[Category and Sub-Category]],LEN(Table1[[#This Row],[Category and Sub-Category]])-FIND("/",Table1[[#This Row],[Category and Sub-Category]]))</f>
        <v>plays</v>
      </c>
      <c r="S2819" s="13">
        <f>(((Table1[[#This Row],[launched_at]]/60)/60)/24)+DATE(1970,1,1)</f>
        <v>42023.634976851856</v>
      </c>
      <c r="T2819" s="13">
        <f>(((Table1[[#This Row],[deadline]]/60)/60)/24)+DATE(1970,1,1)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Table1[[#This Row],[pledged]]/Table1[[#This Row],[goal]]</f>
        <v>1.0603</v>
      </c>
      <c r="P2820" s="8">
        <f>IFERROR(Table1[[#This Row],[pledged]]/Table1[[#This Row],[backers_count]],0)</f>
        <v>103.95098039215686</v>
      </c>
      <c r="Q2820" t="str">
        <f>LEFT(Table1[[#This Row],[Category and Sub-Category]],FIND("/",Table1[[#This Row],[Category and Sub-Category]])-1)</f>
        <v>theater</v>
      </c>
      <c r="R2820" t="str">
        <f>RIGHT(Table1[[#This Row],[Category and Sub-Category]],LEN(Table1[[#This Row],[Category and Sub-Category]])-FIND("/",Table1[[#This Row],[Category and Sub-Category]]))</f>
        <v>plays</v>
      </c>
      <c r="S2820" s="13">
        <f>(((Table1[[#This Row],[launched_at]]/60)/60)/24)+DATE(1970,1,1)</f>
        <v>42250.598217592589</v>
      </c>
      <c r="T2820" s="13">
        <f>(((Table1[[#This Row],[deadline]]/60)/60)/24)+DATE(1970,1,1)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Table1[[#This Row],[pledged]]/Table1[[#This Row],[goal]]</f>
        <v>1.048</v>
      </c>
      <c r="P2821" s="8">
        <f>IFERROR(Table1[[#This Row],[pledged]]/Table1[[#This Row],[backers_count]],0)</f>
        <v>50.384615384615387</v>
      </c>
      <c r="Q2821" t="str">
        <f>LEFT(Table1[[#This Row],[Category and Sub-Category]],FIND("/",Table1[[#This Row],[Category and Sub-Category]])-1)</f>
        <v>theater</v>
      </c>
      <c r="R2821" t="str">
        <f>RIGHT(Table1[[#This Row],[Category and Sub-Category]],LEN(Table1[[#This Row],[Category and Sub-Category]])-FIND("/",Table1[[#This Row],[Category and Sub-Category]]))</f>
        <v>plays</v>
      </c>
      <c r="S2821" s="13">
        <f>(((Table1[[#This Row],[launched_at]]/60)/60)/24)+DATE(1970,1,1)</f>
        <v>42139.525567129633</v>
      </c>
      <c r="T2821" s="13">
        <f>(((Table1[[#This Row],[deadline]]/60)/60)/24)+DATE(1970,1,1)</f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Table1[[#This Row],[pledged]]/Table1[[#This Row],[goal]]</f>
        <v>1.36</v>
      </c>
      <c r="P2822" s="8">
        <f>IFERROR(Table1[[#This Row],[pledged]]/Table1[[#This Row],[backers_count]],0)</f>
        <v>13.6</v>
      </c>
      <c r="Q2822" t="str">
        <f>LEFT(Table1[[#This Row],[Category and Sub-Category]],FIND("/",Table1[[#This Row],[Category and Sub-Category]])-1)</f>
        <v>theater</v>
      </c>
      <c r="R2822" t="str">
        <f>RIGHT(Table1[[#This Row],[Category and Sub-Category]],LEN(Table1[[#This Row],[Category and Sub-Category]])-FIND("/",Table1[[#This Row],[Category and Sub-Category]]))</f>
        <v>plays</v>
      </c>
      <c r="S2822" s="13">
        <f>(((Table1[[#This Row],[launched_at]]/60)/60)/24)+DATE(1970,1,1)</f>
        <v>42401.610983796301</v>
      </c>
      <c r="T2822" s="13">
        <f>(((Table1[[#This Row],[deadline]]/60)/60)/24)+DATE(1970,1,1)</f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Table1[[#This Row],[pledged]]/Table1[[#This Row],[goal]]</f>
        <v>1</v>
      </c>
      <c r="P2823" s="8">
        <f>IFERROR(Table1[[#This Row],[pledged]]/Table1[[#This Row],[backers_count]],0)</f>
        <v>28.571428571428573</v>
      </c>
      <c r="Q2823" t="str">
        <f>LEFT(Table1[[#This Row],[Category and Sub-Category]],FIND("/",Table1[[#This Row],[Category and Sub-Category]])-1)</f>
        <v>theater</v>
      </c>
      <c r="R2823" t="str">
        <f>RIGHT(Table1[[#This Row],[Category and Sub-Category]],LEN(Table1[[#This Row],[Category and Sub-Category]])-FIND("/",Table1[[#This Row],[Category and Sub-Category]]))</f>
        <v>plays</v>
      </c>
      <c r="S2823" s="13">
        <f>(((Table1[[#This Row],[launched_at]]/60)/60)/24)+DATE(1970,1,1)</f>
        <v>41875.922858796301</v>
      </c>
      <c r="T2823" s="13">
        <f>(((Table1[[#This Row],[deadline]]/60)/60)/24)+DATE(1970,1,1)</f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Table1[[#This Row],[pledged]]/Table1[[#This Row],[goal]]</f>
        <v>1</v>
      </c>
      <c r="P2824" s="8">
        <f>IFERROR(Table1[[#This Row],[pledged]]/Table1[[#This Row],[backers_count]],0)</f>
        <v>63.829787234042556</v>
      </c>
      <c r="Q2824" t="str">
        <f>LEFT(Table1[[#This Row],[Category and Sub-Category]],FIND("/",Table1[[#This Row],[Category and Sub-Category]])-1)</f>
        <v>theater</v>
      </c>
      <c r="R2824" t="str">
        <f>RIGHT(Table1[[#This Row],[Category and Sub-Category]],LEN(Table1[[#This Row],[Category and Sub-Category]])-FIND("/",Table1[[#This Row],[Category and Sub-Category]]))</f>
        <v>plays</v>
      </c>
      <c r="S2824" s="13">
        <f>(((Table1[[#This Row],[launched_at]]/60)/60)/24)+DATE(1970,1,1)</f>
        <v>42060.683935185181</v>
      </c>
      <c r="T2824" s="13">
        <f>(((Table1[[#This Row],[deadline]]/60)/60)/24)+DATE(1970,1,1)</f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Table1[[#This Row],[pledged]]/Table1[[#This Row],[goal]]</f>
        <v>1.24</v>
      </c>
      <c r="P2825" s="8">
        <f>IFERROR(Table1[[#This Row],[pledged]]/Table1[[#This Row],[backers_count]],0)</f>
        <v>8.8571428571428577</v>
      </c>
      <c r="Q2825" t="str">
        <f>LEFT(Table1[[#This Row],[Category and Sub-Category]],FIND("/",Table1[[#This Row],[Category and Sub-Category]])-1)</f>
        <v>theater</v>
      </c>
      <c r="R2825" t="str">
        <f>RIGHT(Table1[[#This Row],[Category and Sub-Category]],LEN(Table1[[#This Row],[Category and Sub-Category]])-FIND("/",Table1[[#This Row],[Category and Sub-Category]]))</f>
        <v>plays</v>
      </c>
      <c r="S2825" s="13">
        <f>(((Table1[[#This Row],[launched_at]]/60)/60)/24)+DATE(1970,1,1)</f>
        <v>42067.011643518519</v>
      </c>
      <c r="T2825" s="13">
        <f>(((Table1[[#This Row],[deadline]]/60)/60)/24)+DATE(1970,1,1)</f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Table1[[#This Row],[pledged]]/Table1[[#This Row],[goal]]</f>
        <v>1.1692307692307693</v>
      </c>
      <c r="P2826" s="8">
        <f>IFERROR(Table1[[#This Row],[pledged]]/Table1[[#This Row],[backers_count]],0)</f>
        <v>50.666666666666664</v>
      </c>
      <c r="Q2826" t="str">
        <f>LEFT(Table1[[#This Row],[Category and Sub-Category]],FIND("/",Table1[[#This Row],[Category and Sub-Category]])-1)</f>
        <v>theater</v>
      </c>
      <c r="R2826" t="str">
        <f>RIGHT(Table1[[#This Row],[Category and Sub-Category]],LEN(Table1[[#This Row],[Category and Sub-Category]])-FIND("/",Table1[[#This Row],[Category and Sub-Category]]))</f>
        <v>plays</v>
      </c>
      <c r="S2826" s="13">
        <f>(((Table1[[#This Row],[launched_at]]/60)/60)/24)+DATE(1970,1,1)</f>
        <v>42136.270787037036</v>
      </c>
      <c r="T2826" s="13">
        <f>(((Table1[[#This Row],[deadline]]/60)/60)/24)+DATE(1970,1,1)</f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Table1[[#This Row],[pledged]]/Table1[[#This Row],[goal]]</f>
        <v>1.0333333333333334</v>
      </c>
      <c r="P2827" s="8">
        <f>IFERROR(Table1[[#This Row],[pledged]]/Table1[[#This Row],[backers_count]],0)</f>
        <v>60.784313725490193</v>
      </c>
      <c r="Q2827" t="str">
        <f>LEFT(Table1[[#This Row],[Category and Sub-Category]],FIND("/",Table1[[#This Row],[Category and Sub-Category]])-1)</f>
        <v>theater</v>
      </c>
      <c r="R2827" t="str">
        <f>RIGHT(Table1[[#This Row],[Category and Sub-Category]],LEN(Table1[[#This Row],[Category and Sub-Category]])-FIND("/",Table1[[#This Row],[Category and Sub-Category]]))</f>
        <v>plays</v>
      </c>
      <c r="S2827" s="13">
        <f>(((Table1[[#This Row],[launched_at]]/60)/60)/24)+DATE(1970,1,1)</f>
        <v>42312.792662037042</v>
      </c>
      <c r="T2827" s="13">
        <f>(((Table1[[#This Row],[deadline]]/60)/60)/24)+DATE(1970,1,1)</f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Table1[[#This Row],[pledged]]/Table1[[#This Row],[goal]]</f>
        <v>1.0774999999999999</v>
      </c>
      <c r="P2828" s="8">
        <f>IFERROR(Table1[[#This Row],[pledged]]/Table1[[#This Row],[backers_count]],0)</f>
        <v>113.42105263157895</v>
      </c>
      <c r="Q2828" t="str">
        <f>LEFT(Table1[[#This Row],[Category and Sub-Category]],FIND("/",Table1[[#This Row],[Category and Sub-Category]])-1)</f>
        <v>theater</v>
      </c>
      <c r="R2828" t="str">
        <f>RIGHT(Table1[[#This Row],[Category and Sub-Category]],LEN(Table1[[#This Row],[Category and Sub-Category]])-FIND("/",Table1[[#This Row],[Category and Sub-Category]]))</f>
        <v>plays</v>
      </c>
      <c r="S2828" s="13">
        <f>(((Table1[[#This Row],[launched_at]]/60)/60)/24)+DATE(1970,1,1)</f>
        <v>42171.034861111111</v>
      </c>
      <c r="T2828" s="13">
        <f>(((Table1[[#This Row],[deadline]]/60)/60)/24)+DATE(1970,1,1)</f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Table1[[#This Row],[pledged]]/Table1[[#This Row],[goal]]</f>
        <v>1.2024999999999999</v>
      </c>
      <c r="P2829" s="8">
        <f>IFERROR(Table1[[#This Row],[pledged]]/Table1[[#This Row],[backers_count]],0)</f>
        <v>104.56521739130434</v>
      </c>
      <c r="Q2829" t="str">
        <f>LEFT(Table1[[#This Row],[Category and Sub-Category]],FIND("/",Table1[[#This Row],[Category and Sub-Category]])-1)</f>
        <v>theater</v>
      </c>
      <c r="R2829" t="str">
        <f>RIGHT(Table1[[#This Row],[Category and Sub-Category]],LEN(Table1[[#This Row],[Category and Sub-Category]])-FIND("/",Table1[[#This Row],[Category and Sub-Category]]))</f>
        <v>plays</v>
      </c>
      <c r="S2829" s="13">
        <f>(((Table1[[#This Row],[launched_at]]/60)/60)/24)+DATE(1970,1,1)</f>
        <v>42494.683634259258</v>
      </c>
      <c r="T2829" s="13">
        <f>(((Table1[[#This Row],[deadline]]/60)/60)/24)+DATE(1970,1,1)</f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Table1[[#This Row],[pledged]]/Table1[[#This Row],[goal]]</f>
        <v>1.0037894736842106</v>
      </c>
      <c r="P2830" s="8">
        <f>IFERROR(Table1[[#This Row],[pledged]]/Table1[[#This Row],[backers_count]],0)</f>
        <v>98.30927835051547</v>
      </c>
      <c r="Q2830" t="str">
        <f>LEFT(Table1[[#This Row],[Category and Sub-Category]],FIND("/",Table1[[#This Row],[Category and Sub-Category]])-1)</f>
        <v>theater</v>
      </c>
      <c r="R2830" t="str">
        <f>RIGHT(Table1[[#This Row],[Category and Sub-Category]],LEN(Table1[[#This Row],[Category and Sub-Category]])-FIND("/",Table1[[#This Row],[Category and Sub-Category]]))</f>
        <v>plays</v>
      </c>
      <c r="S2830" s="13">
        <f>(((Table1[[#This Row],[launched_at]]/60)/60)/24)+DATE(1970,1,1)</f>
        <v>42254.264687499999</v>
      </c>
      <c r="T2830" s="13">
        <f>(((Table1[[#This Row],[deadline]]/60)/60)/24)+DATE(1970,1,1)</f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Table1[[#This Row],[pledged]]/Table1[[#This Row],[goal]]</f>
        <v>1.0651999999999999</v>
      </c>
      <c r="P2831" s="8">
        <f>IFERROR(Table1[[#This Row],[pledged]]/Table1[[#This Row],[backers_count]],0)</f>
        <v>35.039473684210527</v>
      </c>
      <c r="Q2831" t="str">
        <f>LEFT(Table1[[#This Row],[Category and Sub-Category]],FIND("/",Table1[[#This Row],[Category and Sub-Category]])-1)</f>
        <v>theater</v>
      </c>
      <c r="R2831" t="str">
        <f>RIGHT(Table1[[#This Row],[Category and Sub-Category]],LEN(Table1[[#This Row],[Category and Sub-Category]])-FIND("/",Table1[[#This Row],[Category and Sub-Category]]))</f>
        <v>plays</v>
      </c>
      <c r="S2831" s="13">
        <f>(((Table1[[#This Row],[launched_at]]/60)/60)/24)+DATE(1970,1,1)</f>
        <v>42495.434236111112</v>
      </c>
      <c r="T2831" s="13">
        <f>(((Table1[[#This Row],[deadline]]/60)/60)/24)+DATE(1970,1,1)</f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Table1[[#This Row],[pledged]]/Table1[[#This Row],[goal]]</f>
        <v>1</v>
      </c>
      <c r="P2832" s="8">
        <f>IFERROR(Table1[[#This Row],[pledged]]/Table1[[#This Row],[backers_count]],0)</f>
        <v>272.72727272727275</v>
      </c>
      <c r="Q2832" t="str">
        <f>LEFT(Table1[[#This Row],[Category and Sub-Category]],FIND("/",Table1[[#This Row],[Category and Sub-Category]])-1)</f>
        <v>theater</v>
      </c>
      <c r="R2832" t="str">
        <f>RIGHT(Table1[[#This Row],[Category and Sub-Category]],LEN(Table1[[#This Row],[Category and Sub-Category]])-FIND("/",Table1[[#This Row],[Category and Sub-Category]]))</f>
        <v>plays</v>
      </c>
      <c r="S2832" s="13">
        <f>(((Table1[[#This Row],[launched_at]]/60)/60)/24)+DATE(1970,1,1)</f>
        <v>41758.839675925927</v>
      </c>
      <c r="T2832" s="13">
        <f>(((Table1[[#This Row],[deadline]]/60)/60)/24)+DATE(1970,1,1)</f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Table1[[#This Row],[pledged]]/Table1[[#This Row],[goal]]</f>
        <v>1.1066666666666667</v>
      </c>
      <c r="P2833" s="8">
        <f>IFERROR(Table1[[#This Row],[pledged]]/Table1[[#This Row],[backers_count]],0)</f>
        <v>63.846153846153847</v>
      </c>
      <c r="Q2833" t="str">
        <f>LEFT(Table1[[#This Row],[Category and Sub-Category]],FIND("/",Table1[[#This Row],[Category and Sub-Category]])-1)</f>
        <v>theater</v>
      </c>
      <c r="R2833" t="str">
        <f>RIGHT(Table1[[#This Row],[Category and Sub-Category]],LEN(Table1[[#This Row],[Category and Sub-Category]])-FIND("/",Table1[[#This Row],[Category and Sub-Category]]))</f>
        <v>plays</v>
      </c>
      <c r="S2833" s="13">
        <f>(((Table1[[#This Row],[launched_at]]/60)/60)/24)+DATE(1970,1,1)</f>
        <v>42171.824884259258</v>
      </c>
      <c r="T2833" s="13">
        <f>(((Table1[[#This Row],[deadline]]/60)/60)/24)+DATE(1970,1,1)</f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Table1[[#This Row],[pledged]]/Table1[[#This Row],[goal]]</f>
        <v>1.1471959999999999</v>
      </c>
      <c r="P2834" s="8">
        <f>IFERROR(Table1[[#This Row],[pledged]]/Table1[[#This Row],[backers_count]],0)</f>
        <v>30.189368421052631</v>
      </c>
      <c r="Q2834" t="str">
        <f>LEFT(Table1[[#This Row],[Category and Sub-Category]],FIND("/",Table1[[#This Row],[Category and Sub-Category]])-1)</f>
        <v>theater</v>
      </c>
      <c r="R2834" t="str">
        <f>RIGHT(Table1[[#This Row],[Category and Sub-Category]],LEN(Table1[[#This Row],[Category and Sub-Category]])-FIND("/",Table1[[#This Row],[Category and Sub-Category]]))</f>
        <v>plays</v>
      </c>
      <c r="S2834" s="13">
        <f>(((Table1[[#This Row],[launched_at]]/60)/60)/24)+DATE(1970,1,1)</f>
        <v>41938.709421296298</v>
      </c>
      <c r="T2834" s="13">
        <f>(((Table1[[#This Row],[deadline]]/60)/60)/24)+DATE(1970,1,1)</f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Table1[[#This Row],[pledged]]/Table1[[#This Row],[goal]]</f>
        <v>1.0825925925925926</v>
      </c>
      <c r="P2835" s="8">
        <f>IFERROR(Table1[[#This Row],[pledged]]/Table1[[#This Row],[backers_count]],0)</f>
        <v>83.51428571428572</v>
      </c>
      <c r="Q2835" t="str">
        <f>LEFT(Table1[[#This Row],[Category and Sub-Category]],FIND("/",Table1[[#This Row],[Category and Sub-Category]])-1)</f>
        <v>theater</v>
      </c>
      <c r="R2835" t="str">
        <f>RIGHT(Table1[[#This Row],[Category and Sub-Category]],LEN(Table1[[#This Row],[Category and Sub-Category]])-FIND("/",Table1[[#This Row],[Category and Sub-Category]]))</f>
        <v>plays</v>
      </c>
      <c r="S2835" s="13">
        <f>(((Table1[[#This Row],[launched_at]]/60)/60)/24)+DATE(1970,1,1)</f>
        <v>42268.127696759257</v>
      </c>
      <c r="T2835" s="13">
        <f>(((Table1[[#This Row],[deadline]]/60)/60)/24)+DATE(1970,1,1)</f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Table1[[#This Row],[pledged]]/Table1[[#This Row],[goal]]</f>
        <v>1.7</v>
      </c>
      <c r="P2836" s="8">
        <f>IFERROR(Table1[[#This Row],[pledged]]/Table1[[#This Row],[backers_count]],0)</f>
        <v>64.761904761904759</v>
      </c>
      <c r="Q2836" t="str">
        <f>LEFT(Table1[[#This Row],[Category and Sub-Category]],FIND("/",Table1[[#This Row],[Category and Sub-Category]])-1)</f>
        <v>theater</v>
      </c>
      <c r="R2836" t="str">
        <f>RIGHT(Table1[[#This Row],[Category and Sub-Category]],LEN(Table1[[#This Row],[Category and Sub-Category]])-FIND("/",Table1[[#This Row],[Category and Sub-Category]]))</f>
        <v>plays</v>
      </c>
      <c r="S2836" s="13">
        <f>(((Table1[[#This Row],[launched_at]]/60)/60)/24)+DATE(1970,1,1)</f>
        <v>42019.959837962961</v>
      </c>
      <c r="T2836" s="13">
        <f>(((Table1[[#This Row],[deadline]]/60)/60)/24)+DATE(1970,1,1)</f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Table1[[#This Row],[pledged]]/Table1[[#This Row],[goal]]</f>
        <v>1.8709899999999999</v>
      </c>
      <c r="P2837" s="8">
        <f>IFERROR(Table1[[#This Row],[pledged]]/Table1[[#This Row],[backers_count]],0)</f>
        <v>20.118172043010752</v>
      </c>
      <c r="Q2837" t="str">
        <f>LEFT(Table1[[#This Row],[Category and Sub-Category]],FIND("/",Table1[[#This Row],[Category and Sub-Category]])-1)</f>
        <v>theater</v>
      </c>
      <c r="R2837" t="str">
        <f>RIGHT(Table1[[#This Row],[Category and Sub-Category]],LEN(Table1[[#This Row],[Category and Sub-Category]])-FIND("/",Table1[[#This Row],[Category and Sub-Category]]))</f>
        <v>plays</v>
      </c>
      <c r="S2837" s="13">
        <f>(((Table1[[#This Row],[launched_at]]/60)/60)/24)+DATE(1970,1,1)</f>
        <v>42313.703900462962</v>
      </c>
      <c r="T2837" s="13">
        <f>(((Table1[[#This Row],[deadline]]/60)/60)/24)+DATE(1970,1,1)</f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Table1[[#This Row],[pledged]]/Table1[[#This Row],[goal]]</f>
        <v>1.0777777777777777</v>
      </c>
      <c r="P2838" s="8">
        <f>IFERROR(Table1[[#This Row],[pledged]]/Table1[[#This Row],[backers_count]],0)</f>
        <v>44.090909090909093</v>
      </c>
      <c r="Q2838" t="str">
        <f>LEFT(Table1[[#This Row],[Category and Sub-Category]],FIND("/",Table1[[#This Row],[Category and Sub-Category]])-1)</f>
        <v>theater</v>
      </c>
      <c r="R2838" t="str">
        <f>RIGHT(Table1[[#This Row],[Category and Sub-Category]],LEN(Table1[[#This Row],[Category and Sub-Category]])-FIND("/",Table1[[#This Row],[Category and Sub-Category]]))</f>
        <v>plays</v>
      </c>
      <c r="S2838" s="13">
        <f>(((Table1[[#This Row],[launched_at]]/60)/60)/24)+DATE(1970,1,1)</f>
        <v>42746.261782407411</v>
      </c>
      <c r="T2838" s="13">
        <f>(((Table1[[#This Row],[deadline]]/60)/60)/24)+DATE(1970,1,1)</f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Table1[[#This Row],[pledged]]/Table1[[#This Row],[goal]]</f>
        <v>1</v>
      </c>
      <c r="P2839" s="8">
        <f>IFERROR(Table1[[#This Row],[pledged]]/Table1[[#This Row],[backers_count]],0)</f>
        <v>40.476190476190474</v>
      </c>
      <c r="Q2839" t="str">
        <f>LEFT(Table1[[#This Row],[Category and Sub-Category]],FIND("/",Table1[[#This Row],[Category and Sub-Category]])-1)</f>
        <v>theater</v>
      </c>
      <c r="R2839" t="str">
        <f>RIGHT(Table1[[#This Row],[Category and Sub-Category]],LEN(Table1[[#This Row],[Category and Sub-Category]])-FIND("/",Table1[[#This Row],[Category and Sub-Category]]))</f>
        <v>plays</v>
      </c>
      <c r="S2839" s="13">
        <f>(((Table1[[#This Row],[launched_at]]/60)/60)/24)+DATE(1970,1,1)</f>
        <v>42307.908379629633</v>
      </c>
      <c r="T2839" s="13">
        <f>(((Table1[[#This Row],[deadline]]/60)/60)/24)+DATE(1970,1,1)</f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Table1[[#This Row],[pledged]]/Table1[[#This Row],[goal]]</f>
        <v>1.2024999999999999</v>
      </c>
      <c r="P2840" s="8">
        <f>IFERROR(Table1[[#This Row],[pledged]]/Table1[[#This Row],[backers_count]],0)</f>
        <v>44.537037037037038</v>
      </c>
      <c r="Q2840" t="str">
        <f>LEFT(Table1[[#This Row],[Category and Sub-Category]],FIND("/",Table1[[#This Row],[Category and Sub-Category]])-1)</f>
        <v>theater</v>
      </c>
      <c r="R2840" t="str">
        <f>RIGHT(Table1[[#This Row],[Category and Sub-Category]],LEN(Table1[[#This Row],[Category and Sub-Category]])-FIND("/",Table1[[#This Row],[Category and Sub-Category]]))</f>
        <v>plays</v>
      </c>
      <c r="S2840" s="13">
        <f>(((Table1[[#This Row],[launched_at]]/60)/60)/24)+DATE(1970,1,1)</f>
        <v>41842.607592592591</v>
      </c>
      <c r="T2840" s="13">
        <f>(((Table1[[#This Row],[deadline]]/60)/60)/24)+DATE(1970,1,1)</f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Table1[[#This Row],[pledged]]/Table1[[#This Row],[goal]]</f>
        <v>1.1142857142857143</v>
      </c>
      <c r="P2841" s="8">
        <f>IFERROR(Table1[[#This Row],[pledged]]/Table1[[#This Row],[backers_count]],0)</f>
        <v>125.80645161290323</v>
      </c>
      <c r="Q2841" t="str">
        <f>LEFT(Table1[[#This Row],[Category and Sub-Category]],FIND("/",Table1[[#This Row],[Category and Sub-Category]])-1)</f>
        <v>theater</v>
      </c>
      <c r="R2841" t="str">
        <f>RIGHT(Table1[[#This Row],[Category and Sub-Category]],LEN(Table1[[#This Row],[Category and Sub-Category]])-FIND("/",Table1[[#This Row],[Category and Sub-Category]]))</f>
        <v>plays</v>
      </c>
      <c r="S2841" s="13">
        <f>(((Table1[[#This Row],[launched_at]]/60)/60)/24)+DATE(1970,1,1)</f>
        <v>41853.240208333329</v>
      </c>
      <c r="T2841" s="13">
        <f>(((Table1[[#This Row],[deadline]]/60)/60)/24)+DATE(1970,1,1)</f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Table1[[#This Row],[pledged]]/Table1[[#This Row],[goal]]</f>
        <v>1.04</v>
      </c>
      <c r="P2842" s="8">
        <f>IFERROR(Table1[[#This Row],[pledged]]/Table1[[#This Row],[backers_count]],0)</f>
        <v>19.696969696969695</v>
      </c>
      <c r="Q2842" t="str">
        <f>LEFT(Table1[[#This Row],[Category and Sub-Category]],FIND("/",Table1[[#This Row],[Category and Sub-Category]])-1)</f>
        <v>theater</v>
      </c>
      <c r="R2842" t="str">
        <f>RIGHT(Table1[[#This Row],[Category and Sub-Category]],LEN(Table1[[#This Row],[Category and Sub-Category]])-FIND("/",Table1[[#This Row],[Category and Sub-Category]]))</f>
        <v>plays</v>
      </c>
      <c r="S2842" s="13">
        <f>(((Table1[[#This Row],[launched_at]]/60)/60)/24)+DATE(1970,1,1)</f>
        <v>42060.035636574074</v>
      </c>
      <c r="T2842" s="13">
        <f>(((Table1[[#This Row],[deadline]]/60)/60)/24)+DATE(1970,1,1)</f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Table1[[#This Row],[pledged]]/Table1[[#This Row],[goal]]</f>
        <v>0.01</v>
      </c>
      <c r="P2843" s="8">
        <f>IFERROR(Table1[[#This Row],[pledged]]/Table1[[#This Row],[backers_count]],0)</f>
        <v>10</v>
      </c>
      <c r="Q2843" t="str">
        <f>LEFT(Table1[[#This Row],[Category and Sub-Category]],FIND("/",Table1[[#This Row],[Category and Sub-Category]])-1)</f>
        <v>theater</v>
      </c>
      <c r="R2843" t="str">
        <f>RIGHT(Table1[[#This Row],[Category and Sub-Category]],LEN(Table1[[#This Row],[Category and Sub-Category]])-FIND("/",Table1[[#This Row],[Category and Sub-Category]]))</f>
        <v>plays</v>
      </c>
      <c r="S2843" s="13">
        <f>(((Table1[[#This Row],[launched_at]]/60)/60)/24)+DATE(1970,1,1)</f>
        <v>42291.739548611105</v>
      </c>
      <c r="T2843" s="13">
        <f>(((Table1[[#This Row],[deadline]]/60)/60)/24)+DATE(1970,1,1)</f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Table1[[#This Row],[pledged]]/Table1[[#This Row],[goal]]</f>
        <v>0</v>
      </c>
      <c r="P2844" s="8">
        <f>IFERROR(Table1[[#This Row],[pledged]]/Table1[[#This Row],[backers_count]],0)</f>
        <v>0</v>
      </c>
      <c r="Q2844" t="str">
        <f>LEFT(Table1[[#This Row],[Category and Sub-Category]],FIND("/",Table1[[#This Row],[Category and Sub-Category]])-1)</f>
        <v>theater</v>
      </c>
      <c r="R2844" t="str">
        <f>RIGHT(Table1[[#This Row],[Category and Sub-Category]],LEN(Table1[[#This Row],[Category and Sub-Category]])-FIND("/",Table1[[#This Row],[Category and Sub-Category]]))</f>
        <v>plays</v>
      </c>
      <c r="S2844" s="13">
        <f>(((Table1[[#This Row],[launched_at]]/60)/60)/24)+DATE(1970,1,1)</f>
        <v>41784.952488425923</v>
      </c>
      <c r="T2844" s="13">
        <f>(((Table1[[#This Row],[deadline]]/60)/60)/24)+DATE(1970,1,1)</f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Table1[[#This Row],[pledged]]/Table1[[#This Row],[goal]]</f>
        <v>0</v>
      </c>
      <c r="P2845" s="8">
        <f>IFERROR(Table1[[#This Row],[pledged]]/Table1[[#This Row],[backers_count]],0)</f>
        <v>0</v>
      </c>
      <c r="Q2845" t="str">
        <f>LEFT(Table1[[#This Row],[Category and Sub-Category]],FIND("/",Table1[[#This Row],[Category and Sub-Category]])-1)</f>
        <v>theater</v>
      </c>
      <c r="R2845" t="str">
        <f>RIGHT(Table1[[#This Row],[Category and Sub-Category]],LEN(Table1[[#This Row],[Category and Sub-Category]])-FIND("/",Table1[[#This Row],[Category and Sub-Category]]))</f>
        <v>plays</v>
      </c>
      <c r="S2845" s="13">
        <f>(((Table1[[#This Row],[launched_at]]/60)/60)/24)+DATE(1970,1,1)</f>
        <v>42492.737847222219</v>
      </c>
      <c r="T2845" s="13">
        <f>(((Table1[[#This Row],[deadline]]/60)/60)/24)+DATE(1970,1,1)</f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Table1[[#This Row],[pledged]]/Table1[[#This Row],[goal]]</f>
        <v>5.4545454545454543E-2</v>
      </c>
      <c r="P2846" s="8">
        <f>IFERROR(Table1[[#This Row],[pledged]]/Table1[[#This Row],[backers_count]],0)</f>
        <v>30</v>
      </c>
      <c r="Q2846" t="str">
        <f>LEFT(Table1[[#This Row],[Category and Sub-Category]],FIND("/",Table1[[#This Row],[Category and Sub-Category]])-1)</f>
        <v>theater</v>
      </c>
      <c r="R2846" t="str">
        <f>RIGHT(Table1[[#This Row],[Category and Sub-Category]],LEN(Table1[[#This Row],[Category and Sub-Category]])-FIND("/",Table1[[#This Row],[Category and Sub-Category]]))</f>
        <v>plays</v>
      </c>
      <c r="S2846" s="13">
        <f>(((Table1[[#This Row],[launched_at]]/60)/60)/24)+DATE(1970,1,1)</f>
        <v>42709.546064814815</v>
      </c>
      <c r="T2846" s="13">
        <f>(((Table1[[#This Row],[deadline]]/60)/60)/24)+DATE(1970,1,1)</f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Table1[[#This Row],[pledged]]/Table1[[#This Row],[goal]]</f>
        <v>0.31546666666666667</v>
      </c>
      <c r="P2847" s="8">
        <f>IFERROR(Table1[[#This Row],[pledged]]/Table1[[#This Row],[backers_count]],0)</f>
        <v>60.666666666666664</v>
      </c>
      <c r="Q2847" t="str">
        <f>LEFT(Table1[[#This Row],[Category and Sub-Category]],FIND("/",Table1[[#This Row],[Category and Sub-Category]])-1)</f>
        <v>theater</v>
      </c>
      <c r="R2847" t="str">
        <f>RIGHT(Table1[[#This Row],[Category and Sub-Category]],LEN(Table1[[#This Row],[Category and Sub-Category]])-FIND("/",Table1[[#This Row],[Category and Sub-Category]]))</f>
        <v>plays</v>
      </c>
      <c r="S2847" s="13">
        <f>(((Table1[[#This Row],[launched_at]]/60)/60)/24)+DATE(1970,1,1)</f>
        <v>42103.016585648147</v>
      </c>
      <c r="T2847" s="13">
        <f>(((Table1[[#This Row],[deadline]]/60)/60)/24)+DATE(1970,1,1)</f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Table1[[#This Row],[pledged]]/Table1[[#This Row],[goal]]</f>
        <v>0</v>
      </c>
      <c r="P2848" s="8">
        <f>IFERROR(Table1[[#This Row],[pledged]]/Table1[[#This Row],[backers_count]],0)</f>
        <v>0</v>
      </c>
      <c r="Q2848" t="str">
        <f>LEFT(Table1[[#This Row],[Category and Sub-Category]],FIND("/",Table1[[#This Row],[Category and Sub-Category]])-1)</f>
        <v>theater</v>
      </c>
      <c r="R2848" t="str">
        <f>RIGHT(Table1[[#This Row],[Category and Sub-Category]],LEN(Table1[[#This Row],[Category and Sub-Category]])-FIND("/",Table1[[#This Row],[Category and Sub-Category]]))</f>
        <v>plays</v>
      </c>
      <c r="S2848" s="13">
        <f>(((Table1[[#This Row],[launched_at]]/60)/60)/24)+DATE(1970,1,1)</f>
        <v>42108.692060185189</v>
      </c>
      <c r="T2848" s="13">
        <f>(((Table1[[#This Row],[deadline]]/60)/60)/24)+DATE(1970,1,1)</f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Table1[[#This Row],[pledged]]/Table1[[#This Row],[goal]]</f>
        <v>0</v>
      </c>
      <c r="P2849" s="8">
        <f>IFERROR(Table1[[#This Row],[pledged]]/Table1[[#This Row],[backers_count]],0)</f>
        <v>0</v>
      </c>
      <c r="Q2849" t="str">
        <f>LEFT(Table1[[#This Row],[Category and Sub-Category]],FIND("/",Table1[[#This Row],[Category and Sub-Category]])-1)</f>
        <v>theater</v>
      </c>
      <c r="R2849" t="str">
        <f>RIGHT(Table1[[#This Row],[Category and Sub-Category]],LEN(Table1[[#This Row],[Category and Sub-Category]])-FIND("/",Table1[[#This Row],[Category and Sub-Category]]))</f>
        <v>plays</v>
      </c>
      <c r="S2849" s="13">
        <f>(((Table1[[#This Row],[launched_at]]/60)/60)/24)+DATE(1970,1,1)</f>
        <v>42453.806307870371</v>
      </c>
      <c r="T2849" s="13">
        <f>(((Table1[[#This Row],[deadline]]/60)/60)/24)+DATE(1970,1,1)</f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Table1[[#This Row],[pledged]]/Table1[[#This Row],[goal]]</f>
        <v>2E-3</v>
      </c>
      <c r="P2850" s="8">
        <f>IFERROR(Table1[[#This Row],[pledged]]/Table1[[#This Row],[backers_count]],0)</f>
        <v>23.333333333333332</v>
      </c>
      <c r="Q2850" t="str">
        <f>LEFT(Table1[[#This Row],[Category and Sub-Category]],FIND("/",Table1[[#This Row],[Category and Sub-Category]])-1)</f>
        <v>theater</v>
      </c>
      <c r="R2850" t="str">
        <f>RIGHT(Table1[[#This Row],[Category and Sub-Category]],LEN(Table1[[#This Row],[Category and Sub-Category]])-FIND("/",Table1[[#This Row],[Category and Sub-Category]]))</f>
        <v>plays</v>
      </c>
      <c r="S2850" s="13">
        <f>(((Table1[[#This Row],[launched_at]]/60)/60)/24)+DATE(1970,1,1)</f>
        <v>42123.648831018523</v>
      </c>
      <c r="T2850" s="13">
        <f>(((Table1[[#This Row],[deadline]]/60)/60)/24)+DATE(1970,1,1)</f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Table1[[#This Row],[pledged]]/Table1[[#This Row],[goal]]</f>
        <v>0.01</v>
      </c>
      <c r="P2851" s="8">
        <f>IFERROR(Table1[[#This Row],[pledged]]/Table1[[#This Row],[backers_count]],0)</f>
        <v>5</v>
      </c>
      <c r="Q2851" t="str">
        <f>LEFT(Table1[[#This Row],[Category and Sub-Category]],FIND("/",Table1[[#This Row],[Category and Sub-Category]])-1)</f>
        <v>theater</v>
      </c>
      <c r="R2851" t="str">
        <f>RIGHT(Table1[[#This Row],[Category and Sub-Category]],LEN(Table1[[#This Row],[Category and Sub-Category]])-FIND("/",Table1[[#This Row],[Category and Sub-Category]]))</f>
        <v>plays</v>
      </c>
      <c r="S2851" s="13">
        <f>(((Table1[[#This Row],[launched_at]]/60)/60)/24)+DATE(1970,1,1)</f>
        <v>42453.428240740745</v>
      </c>
      <c r="T2851" s="13">
        <f>(((Table1[[#This Row],[deadline]]/60)/60)/24)+DATE(1970,1,1)</f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Table1[[#This Row],[pledged]]/Table1[[#This Row],[goal]]</f>
        <v>3.8875E-2</v>
      </c>
      <c r="P2852" s="8">
        <f>IFERROR(Table1[[#This Row],[pledged]]/Table1[[#This Row],[backers_count]],0)</f>
        <v>23.923076923076923</v>
      </c>
      <c r="Q2852" t="str">
        <f>LEFT(Table1[[#This Row],[Category and Sub-Category]],FIND("/",Table1[[#This Row],[Category and Sub-Category]])-1)</f>
        <v>theater</v>
      </c>
      <c r="R2852" t="str">
        <f>RIGHT(Table1[[#This Row],[Category and Sub-Category]],LEN(Table1[[#This Row],[Category and Sub-Category]])-FIND("/",Table1[[#This Row],[Category and Sub-Category]]))</f>
        <v>plays</v>
      </c>
      <c r="S2852" s="13">
        <f>(((Table1[[#This Row],[launched_at]]/60)/60)/24)+DATE(1970,1,1)</f>
        <v>41858.007071759261</v>
      </c>
      <c r="T2852" s="13">
        <f>(((Table1[[#This Row],[deadline]]/60)/60)/24)+DATE(1970,1,1)</f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Table1[[#This Row],[pledged]]/Table1[[#This Row],[goal]]</f>
        <v>0</v>
      </c>
      <c r="P2853" s="8">
        <f>IFERROR(Table1[[#This Row],[pledged]]/Table1[[#This Row],[backers_count]],0)</f>
        <v>0</v>
      </c>
      <c r="Q2853" t="str">
        <f>LEFT(Table1[[#This Row],[Category and Sub-Category]],FIND("/",Table1[[#This Row],[Category and Sub-Category]])-1)</f>
        <v>theater</v>
      </c>
      <c r="R2853" t="str">
        <f>RIGHT(Table1[[#This Row],[Category and Sub-Category]],LEN(Table1[[#This Row],[Category and Sub-Category]])-FIND("/",Table1[[#This Row],[Category and Sub-Category]]))</f>
        <v>plays</v>
      </c>
      <c r="S2853" s="13">
        <f>(((Table1[[#This Row],[launched_at]]/60)/60)/24)+DATE(1970,1,1)</f>
        <v>42390.002650462964</v>
      </c>
      <c r="T2853" s="13">
        <f>(((Table1[[#This Row],[deadline]]/60)/60)/24)+DATE(1970,1,1)</f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Table1[[#This Row],[pledged]]/Table1[[#This Row],[goal]]</f>
        <v>1.9E-2</v>
      </c>
      <c r="P2854" s="8">
        <f>IFERROR(Table1[[#This Row],[pledged]]/Table1[[#This Row],[backers_count]],0)</f>
        <v>15.833333333333334</v>
      </c>
      <c r="Q2854" t="str">
        <f>LEFT(Table1[[#This Row],[Category and Sub-Category]],FIND("/",Table1[[#This Row],[Category and Sub-Category]])-1)</f>
        <v>theater</v>
      </c>
      <c r="R2854" t="str">
        <f>RIGHT(Table1[[#This Row],[Category and Sub-Category]],LEN(Table1[[#This Row],[Category and Sub-Category]])-FIND("/",Table1[[#This Row],[Category and Sub-Category]]))</f>
        <v>plays</v>
      </c>
      <c r="S2854" s="13">
        <f>(((Table1[[#This Row],[launched_at]]/60)/60)/24)+DATE(1970,1,1)</f>
        <v>41781.045173611114</v>
      </c>
      <c r="T2854" s="13">
        <f>(((Table1[[#This Row],[deadline]]/60)/60)/24)+DATE(1970,1,1)</f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Table1[[#This Row],[pledged]]/Table1[[#This Row],[goal]]</f>
        <v>0</v>
      </c>
      <c r="P2855" s="8">
        <f>IFERROR(Table1[[#This Row],[pledged]]/Table1[[#This Row],[backers_count]],0)</f>
        <v>0</v>
      </c>
      <c r="Q2855" t="str">
        <f>LEFT(Table1[[#This Row],[Category and Sub-Category]],FIND("/",Table1[[#This Row],[Category and Sub-Category]])-1)</f>
        <v>theater</v>
      </c>
      <c r="R2855" t="str">
        <f>RIGHT(Table1[[#This Row],[Category and Sub-Category]],LEN(Table1[[#This Row],[Category and Sub-Category]])-FIND("/",Table1[[#This Row],[Category and Sub-Category]]))</f>
        <v>plays</v>
      </c>
      <c r="S2855" s="13">
        <f>(((Table1[[#This Row],[launched_at]]/60)/60)/24)+DATE(1970,1,1)</f>
        <v>41836.190937499996</v>
      </c>
      <c r="T2855" s="13">
        <f>(((Table1[[#This Row],[deadline]]/60)/60)/24)+DATE(1970,1,1)</f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Table1[[#This Row],[pledged]]/Table1[[#This Row],[goal]]</f>
        <v>0.41699999999999998</v>
      </c>
      <c r="P2856" s="8">
        <f>IFERROR(Table1[[#This Row],[pledged]]/Table1[[#This Row],[backers_count]],0)</f>
        <v>29.785714285714285</v>
      </c>
      <c r="Q2856" t="str">
        <f>LEFT(Table1[[#This Row],[Category and Sub-Category]],FIND("/",Table1[[#This Row],[Category and Sub-Category]])-1)</f>
        <v>theater</v>
      </c>
      <c r="R2856" t="str">
        <f>RIGHT(Table1[[#This Row],[Category and Sub-Category]],LEN(Table1[[#This Row],[Category and Sub-Category]])-FIND("/",Table1[[#This Row],[Category and Sub-Category]]))</f>
        <v>plays</v>
      </c>
      <c r="S2856" s="13">
        <f>(((Table1[[#This Row],[launched_at]]/60)/60)/24)+DATE(1970,1,1)</f>
        <v>42111.71665509259</v>
      </c>
      <c r="T2856" s="13">
        <f>(((Table1[[#This Row],[deadline]]/60)/60)/24)+DATE(1970,1,1)</f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Table1[[#This Row],[pledged]]/Table1[[#This Row],[goal]]</f>
        <v>0.5</v>
      </c>
      <c r="P2857" s="8">
        <f>IFERROR(Table1[[#This Row],[pledged]]/Table1[[#This Row],[backers_count]],0)</f>
        <v>60</v>
      </c>
      <c r="Q2857" t="str">
        <f>LEFT(Table1[[#This Row],[Category and Sub-Category]],FIND("/",Table1[[#This Row],[Category and Sub-Category]])-1)</f>
        <v>theater</v>
      </c>
      <c r="R2857" t="str">
        <f>RIGHT(Table1[[#This Row],[Category and Sub-Category]],LEN(Table1[[#This Row],[Category and Sub-Category]])-FIND("/",Table1[[#This Row],[Category and Sub-Category]]))</f>
        <v>plays</v>
      </c>
      <c r="S2857" s="13">
        <f>(((Table1[[#This Row],[launched_at]]/60)/60)/24)+DATE(1970,1,1)</f>
        <v>42370.007766203707</v>
      </c>
      <c r="T2857" s="13">
        <f>(((Table1[[#This Row],[deadline]]/60)/60)/24)+DATE(1970,1,1)</f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Table1[[#This Row],[pledged]]/Table1[[#This Row],[goal]]</f>
        <v>4.8666666666666664E-2</v>
      </c>
      <c r="P2858" s="8">
        <f>IFERROR(Table1[[#This Row],[pledged]]/Table1[[#This Row],[backers_count]],0)</f>
        <v>24.333333333333332</v>
      </c>
      <c r="Q2858" t="str">
        <f>LEFT(Table1[[#This Row],[Category and Sub-Category]],FIND("/",Table1[[#This Row],[Category and Sub-Category]])-1)</f>
        <v>theater</v>
      </c>
      <c r="R2858" t="str">
        <f>RIGHT(Table1[[#This Row],[Category and Sub-Category]],LEN(Table1[[#This Row],[Category and Sub-Category]])-FIND("/",Table1[[#This Row],[Category and Sub-Category]]))</f>
        <v>plays</v>
      </c>
      <c r="S2858" s="13">
        <f>(((Table1[[#This Row],[launched_at]]/60)/60)/24)+DATE(1970,1,1)</f>
        <v>42165.037581018521</v>
      </c>
      <c r="T2858" s="13">
        <f>(((Table1[[#This Row],[deadline]]/60)/60)/24)+DATE(1970,1,1)</f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Table1[[#This Row],[pledged]]/Table1[[#This Row],[goal]]</f>
        <v>0.19736842105263158</v>
      </c>
      <c r="P2859" s="8">
        <f>IFERROR(Table1[[#This Row],[pledged]]/Table1[[#This Row],[backers_count]],0)</f>
        <v>500</v>
      </c>
      <c r="Q2859" t="str">
        <f>LEFT(Table1[[#This Row],[Category and Sub-Category]],FIND("/",Table1[[#This Row],[Category and Sub-Category]])-1)</f>
        <v>theater</v>
      </c>
      <c r="R2859" t="str">
        <f>RIGHT(Table1[[#This Row],[Category and Sub-Category]],LEN(Table1[[#This Row],[Category and Sub-Category]])-FIND("/",Table1[[#This Row],[Category and Sub-Category]]))</f>
        <v>plays</v>
      </c>
      <c r="S2859" s="13">
        <f>(((Table1[[#This Row],[launched_at]]/60)/60)/24)+DATE(1970,1,1)</f>
        <v>42726.920081018514</v>
      </c>
      <c r="T2859" s="13">
        <f>(((Table1[[#This Row],[deadline]]/60)/60)/24)+DATE(1970,1,1)</f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Table1[[#This Row],[pledged]]/Table1[[#This Row],[goal]]</f>
        <v>0</v>
      </c>
      <c r="P2860" s="8">
        <f>IFERROR(Table1[[#This Row],[pledged]]/Table1[[#This Row],[backers_count]],0)</f>
        <v>0</v>
      </c>
      <c r="Q2860" t="str">
        <f>LEFT(Table1[[#This Row],[Category and Sub-Category]],FIND("/",Table1[[#This Row],[Category and Sub-Category]])-1)</f>
        <v>theater</v>
      </c>
      <c r="R2860" t="str">
        <f>RIGHT(Table1[[#This Row],[Category and Sub-Category]],LEN(Table1[[#This Row],[Category and Sub-Category]])-FIND("/",Table1[[#This Row],[Category and Sub-Category]]))</f>
        <v>plays</v>
      </c>
      <c r="S2860" s="13">
        <f>(((Table1[[#This Row],[launched_at]]/60)/60)/24)+DATE(1970,1,1)</f>
        <v>41954.545081018514</v>
      </c>
      <c r="T2860" s="13">
        <f>(((Table1[[#This Row],[deadline]]/60)/60)/24)+DATE(1970,1,1)</f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Table1[[#This Row],[pledged]]/Table1[[#This Row],[goal]]</f>
        <v>1.7500000000000002E-2</v>
      </c>
      <c r="P2861" s="8">
        <f>IFERROR(Table1[[#This Row],[pledged]]/Table1[[#This Row],[backers_count]],0)</f>
        <v>35</v>
      </c>
      <c r="Q2861" t="str">
        <f>LEFT(Table1[[#This Row],[Category and Sub-Category]],FIND("/",Table1[[#This Row],[Category and Sub-Category]])-1)</f>
        <v>theater</v>
      </c>
      <c r="R2861" t="str">
        <f>RIGHT(Table1[[#This Row],[Category and Sub-Category]],LEN(Table1[[#This Row],[Category and Sub-Category]])-FIND("/",Table1[[#This Row],[Category and Sub-Category]]))</f>
        <v>plays</v>
      </c>
      <c r="S2861" s="13">
        <f>(((Table1[[#This Row],[launched_at]]/60)/60)/24)+DATE(1970,1,1)</f>
        <v>42233.362314814818</v>
      </c>
      <c r="T2861" s="13">
        <f>(((Table1[[#This Row],[deadline]]/60)/60)/24)+DATE(1970,1,1)</f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Table1[[#This Row],[pledged]]/Table1[[#This Row],[goal]]</f>
        <v>6.6500000000000004E-2</v>
      </c>
      <c r="P2862" s="8">
        <f>IFERROR(Table1[[#This Row],[pledged]]/Table1[[#This Row],[backers_count]],0)</f>
        <v>29.555555555555557</v>
      </c>
      <c r="Q2862" t="str">
        <f>LEFT(Table1[[#This Row],[Category and Sub-Category]],FIND("/",Table1[[#This Row],[Category and Sub-Category]])-1)</f>
        <v>theater</v>
      </c>
      <c r="R2862" t="str">
        <f>RIGHT(Table1[[#This Row],[Category and Sub-Category]],LEN(Table1[[#This Row],[Category and Sub-Category]])-FIND("/",Table1[[#This Row],[Category and Sub-Category]]))</f>
        <v>plays</v>
      </c>
      <c r="S2862" s="13">
        <f>(((Table1[[#This Row],[launched_at]]/60)/60)/24)+DATE(1970,1,1)</f>
        <v>42480.800648148142</v>
      </c>
      <c r="T2862" s="13">
        <f>(((Table1[[#This Row],[deadline]]/60)/60)/24)+DATE(1970,1,1)</f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Table1[[#This Row],[pledged]]/Table1[[#This Row],[goal]]</f>
        <v>0.32</v>
      </c>
      <c r="P2863" s="8">
        <f>IFERROR(Table1[[#This Row],[pledged]]/Table1[[#This Row],[backers_count]],0)</f>
        <v>26.666666666666668</v>
      </c>
      <c r="Q2863" t="str">
        <f>LEFT(Table1[[#This Row],[Category and Sub-Category]],FIND("/",Table1[[#This Row],[Category and Sub-Category]])-1)</f>
        <v>theater</v>
      </c>
      <c r="R2863" t="str">
        <f>RIGHT(Table1[[#This Row],[Category and Sub-Category]],LEN(Table1[[#This Row],[Category and Sub-Category]])-FIND("/",Table1[[#This Row],[Category and Sub-Category]]))</f>
        <v>plays</v>
      </c>
      <c r="S2863" s="13">
        <f>(((Table1[[#This Row],[launched_at]]/60)/60)/24)+DATE(1970,1,1)</f>
        <v>42257.590833333335</v>
      </c>
      <c r="T2863" s="13">
        <f>(((Table1[[#This Row],[deadline]]/60)/60)/24)+DATE(1970,1,1)</f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Table1[[#This Row],[pledged]]/Table1[[#This Row],[goal]]</f>
        <v>4.3307086614173228E-3</v>
      </c>
      <c r="P2864" s="8">
        <f>IFERROR(Table1[[#This Row],[pledged]]/Table1[[#This Row],[backers_count]],0)</f>
        <v>18.333333333333332</v>
      </c>
      <c r="Q2864" t="str">
        <f>LEFT(Table1[[#This Row],[Category and Sub-Category]],FIND("/",Table1[[#This Row],[Category and Sub-Category]])-1)</f>
        <v>theater</v>
      </c>
      <c r="R2864" t="str">
        <f>RIGHT(Table1[[#This Row],[Category and Sub-Category]],LEN(Table1[[#This Row],[Category and Sub-Category]])-FIND("/",Table1[[#This Row],[Category and Sub-Category]]))</f>
        <v>plays</v>
      </c>
      <c r="S2864" s="13">
        <f>(((Table1[[#This Row],[launched_at]]/60)/60)/24)+DATE(1970,1,1)</f>
        <v>41784.789687500001</v>
      </c>
      <c r="T2864" s="13">
        <f>(((Table1[[#This Row],[deadline]]/60)/60)/24)+DATE(1970,1,1)</f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Table1[[#This Row],[pledged]]/Table1[[#This Row],[goal]]</f>
        <v>4.0000000000000002E-4</v>
      </c>
      <c r="P2865" s="8">
        <f>IFERROR(Table1[[#This Row],[pledged]]/Table1[[#This Row],[backers_count]],0)</f>
        <v>20</v>
      </c>
      <c r="Q2865" t="str">
        <f>LEFT(Table1[[#This Row],[Category and Sub-Category]],FIND("/",Table1[[#This Row],[Category and Sub-Category]])-1)</f>
        <v>theater</v>
      </c>
      <c r="R2865" t="str">
        <f>RIGHT(Table1[[#This Row],[Category and Sub-Category]],LEN(Table1[[#This Row],[Category and Sub-Category]])-FIND("/",Table1[[#This Row],[Category and Sub-Category]]))</f>
        <v>plays</v>
      </c>
      <c r="S2865" s="13">
        <f>(((Table1[[#This Row],[launched_at]]/60)/60)/24)+DATE(1970,1,1)</f>
        <v>41831.675034722226</v>
      </c>
      <c r="T2865" s="13">
        <f>(((Table1[[#This Row],[deadline]]/60)/60)/24)+DATE(1970,1,1)</f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Table1[[#This Row],[pledged]]/Table1[[#This Row],[goal]]</f>
        <v>1.6E-2</v>
      </c>
      <c r="P2866" s="8">
        <f>IFERROR(Table1[[#This Row],[pledged]]/Table1[[#This Row],[backers_count]],0)</f>
        <v>13.333333333333334</v>
      </c>
      <c r="Q2866" t="str">
        <f>LEFT(Table1[[#This Row],[Category and Sub-Category]],FIND("/",Table1[[#This Row],[Category and Sub-Category]])-1)</f>
        <v>theater</v>
      </c>
      <c r="R2866" t="str">
        <f>RIGHT(Table1[[#This Row],[Category and Sub-Category]],LEN(Table1[[#This Row],[Category and Sub-Category]])-FIND("/",Table1[[#This Row],[Category and Sub-Category]]))</f>
        <v>plays</v>
      </c>
      <c r="S2866" s="13">
        <f>(((Table1[[#This Row],[launched_at]]/60)/60)/24)+DATE(1970,1,1)</f>
        <v>42172.613506944443</v>
      </c>
      <c r="T2866" s="13">
        <f>(((Table1[[#This Row],[deadline]]/60)/60)/24)+DATE(1970,1,1)</f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Table1[[#This Row],[pledged]]/Table1[[#This Row],[goal]]</f>
        <v>0</v>
      </c>
      <c r="P2867" s="8">
        <f>IFERROR(Table1[[#This Row],[pledged]]/Table1[[#This Row],[backers_count]],0)</f>
        <v>0</v>
      </c>
      <c r="Q2867" t="str">
        <f>LEFT(Table1[[#This Row],[Category and Sub-Category]],FIND("/",Table1[[#This Row],[Category and Sub-Category]])-1)</f>
        <v>theater</v>
      </c>
      <c r="R2867" t="str">
        <f>RIGHT(Table1[[#This Row],[Category and Sub-Category]],LEN(Table1[[#This Row],[Category and Sub-Category]])-FIND("/",Table1[[#This Row],[Category and Sub-Category]]))</f>
        <v>plays</v>
      </c>
      <c r="S2867" s="13">
        <f>(((Table1[[#This Row],[launched_at]]/60)/60)/24)+DATE(1970,1,1)</f>
        <v>41950.114108796297</v>
      </c>
      <c r="T2867" s="13">
        <f>(((Table1[[#This Row],[deadline]]/60)/60)/24)+DATE(1970,1,1)</f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Table1[[#This Row],[pledged]]/Table1[[#This Row],[goal]]</f>
        <v>8.9999999999999993E-3</v>
      </c>
      <c r="P2868" s="8">
        <f>IFERROR(Table1[[#This Row],[pledged]]/Table1[[#This Row],[backers_count]],0)</f>
        <v>22.5</v>
      </c>
      <c r="Q2868" t="str">
        <f>LEFT(Table1[[#This Row],[Category and Sub-Category]],FIND("/",Table1[[#This Row],[Category and Sub-Category]])-1)</f>
        <v>theater</v>
      </c>
      <c r="R2868" t="str">
        <f>RIGHT(Table1[[#This Row],[Category and Sub-Category]],LEN(Table1[[#This Row],[Category and Sub-Category]])-FIND("/",Table1[[#This Row],[Category and Sub-Category]]))</f>
        <v>plays</v>
      </c>
      <c r="S2868" s="13">
        <f>(((Table1[[#This Row],[launched_at]]/60)/60)/24)+DATE(1970,1,1)</f>
        <v>42627.955104166671</v>
      </c>
      <c r="T2868" s="13">
        <f>(((Table1[[#This Row],[deadline]]/60)/60)/24)+DATE(1970,1,1)</f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Table1[[#This Row],[pledged]]/Table1[[#This Row],[goal]]</f>
        <v>0.2016</v>
      </c>
      <c r="P2869" s="8">
        <f>IFERROR(Table1[[#This Row],[pledged]]/Table1[[#This Row],[backers_count]],0)</f>
        <v>50.4</v>
      </c>
      <c r="Q2869" t="str">
        <f>LEFT(Table1[[#This Row],[Category and Sub-Category]],FIND("/",Table1[[#This Row],[Category and Sub-Category]])-1)</f>
        <v>theater</v>
      </c>
      <c r="R2869" t="str">
        <f>RIGHT(Table1[[#This Row],[Category and Sub-Category]],LEN(Table1[[#This Row],[Category and Sub-Category]])-FIND("/",Table1[[#This Row],[Category and Sub-Category]]))</f>
        <v>plays</v>
      </c>
      <c r="S2869" s="13">
        <f>(((Table1[[#This Row],[launched_at]]/60)/60)/24)+DATE(1970,1,1)</f>
        <v>42531.195277777777</v>
      </c>
      <c r="T2869" s="13">
        <f>(((Table1[[#This Row],[deadline]]/60)/60)/24)+DATE(1970,1,1)</f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Table1[[#This Row],[pledged]]/Table1[[#This Row],[goal]]</f>
        <v>0.42011733333333334</v>
      </c>
      <c r="P2870" s="8">
        <f>IFERROR(Table1[[#This Row],[pledged]]/Table1[[#This Row],[backers_count]],0)</f>
        <v>105.02933333333334</v>
      </c>
      <c r="Q2870" t="str">
        <f>LEFT(Table1[[#This Row],[Category and Sub-Category]],FIND("/",Table1[[#This Row],[Category and Sub-Category]])-1)</f>
        <v>theater</v>
      </c>
      <c r="R2870" t="str">
        <f>RIGHT(Table1[[#This Row],[Category and Sub-Category]],LEN(Table1[[#This Row],[Category and Sub-Category]])-FIND("/",Table1[[#This Row],[Category and Sub-Category]]))</f>
        <v>plays</v>
      </c>
      <c r="S2870" s="13">
        <f>(((Table1[[#This Row],[launched_at]]/60)/60)/24)+DATE(1970,1,1)</f>
        <v>42618.827013888891</v>
      </c>
      <c r="T2870" s="13">
        <f>(((Table1[[#This Row],[deadline]]/60)/60)/24)+DATE(1970,1,1)</f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Table1[[#This Row],[pledged]]/Table1[[#This Row],[goal]]</f>
        <v>8.8500000000000002E-3</v>
      </c>
      <c r="P2871" s="8">
        <f>IFERROR(Table1[[#This Row],[pledged]]/Table1[[#This Row],[backers_count]],0)</f>
        <v>35.4</v>
      </c>
      <c r="Q2871" t="str">
        <f>LEFT(Table1[[#This Row],[Category and Sub-Category]],FIND("/",Table1[[#This Row],[Category and Sub-Category]])-1)</f>
        <v>theater</v>
      </c>
      <c r="R2871" t="str">
        <f>RIGHT(Table1[[#This Row],[Category and Sub-Category]],LEN(Table1[[#This Row],[Category and Sub-Category]])-FIND("/",Table1[[#This Row],[Category and Sub-Category]]))</f>
        <v>plays</v>
      </c>
      <c r="S2871" s="13">
        <f>(((Table1[[#This Row],[launched_at]]/60)/60)/24)+DATE(1970,1,1)</f>
        <v>42540.593530092592</v>
      </c>
      <c r="T2871" s="13">
        <f>(((Table1[[#This Row],[deadline]]/60)/60)/24)+DATE(1970,1,1)</f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Table1[[#This Row],[pledged]]/Table1[[#This Row],[goal]]</f>
        <v>0.15</v>
      </c>
      <c r="P2872" s="8">
        <f>IFERROR(Table1[[#This Row],[pledged]]/Table1[[#This Row],[backers_count]],0)</f>
        <v>83.333333333333329</v>
      </c>
      <c r="Q2872" t="str">
        <f>LEFT(Table1[[#This Row],[Category and Sub-Category]],FIND("/",Table1[[#This Row],[Category and Sub-Category]])-1)</f>
        <v>theater</v>
      </c>
      <c r="R2872" t="str">
        <f>RIGHT(Table1[[#This Row],[Category and Sub-Category]],LEN(Table1[[#This Row],[Category and Sub-Category]])-FIND("/",Table1[[#This Row],[Category and Sub-Category]]))</f>
        <v>plays</v>
      </c>
      <c r="S2872" s="13">
        <f>(((Table1[[#This Row],[launched_at]]/60)/60)/24)+DATE(1970,1,1)</f>
        <v>41746.189409722225</v>
      </c>
      <c r="T2872" s="13">
        <f>(((Table1[[#This Row],[deadline]]/60)/60)/24)+DATE(1970,1,1)</f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Table1[[#This Row],[pledged]]/Table1[[#This Row],[goal]]</f>
        <v>4.6699999999999998E-2</v>
      </c>
      <c r="P2873" s="8">
        <f>IFERROR(Table1[[#This Row],[pledged]]/Table1[[#This Row],[backers_count]],0)</f>
        <v>35.92307692307692</v>
      </c>
      <c r="Q2873" t="str">
        <f>LEFT(Table1[[#This Row],[Category and Sub-Category]],FIND("/",Table1[[#This Row],[Category and Sub-Category]])-1)</f>
        <v>theater</v>
      </c>
      <c r="R2873" t="str">
        <f>RIGHT(Table1[[#This Row],[Category and Sub-Category]],LEN(Table1[[#This Row],[Category and Sub-Category]])-FIND("/",Table1[[#This Row],[Category and Sub-Category]]))</f>
        <v>plays</v>
      </c>
      <c r="S2873" s="13">
        <f>(((Table1[[#This Row],[launched_at]]/60)/60)/24)+DATE(1970,1,1)</f>
        <v>41974.738576388889</v>
      </c>
      <c r="T2873" s="13">
        <f>(((Table1[[#This Row],[deadline]]/60)/60)/24)+DATE(1970,1,1)</f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Table1[[#This Row],[pledged]]/Table1[[#This Row],[goal]]</f>
        <v>0</v>
      </c>
      <c r="P2874" s="8">
        <f>IFERROR(Table1[[#This Row],[pledged]]/Table1[[#This Row],[backers_count]],0)</f>
        <v>0</v>
      </c>
      <c r="Q2874" t="str">
        <f>LEFT(Table1[[#This Row],[Category and Sub-Category]],FIND("/",Table1[[#This Row],[Category and Sub-Category]])-1)</f>
        <v>theater</v>
      </c>
      <c r="R2874" t="str">
        <f>RIGHT(Table1[[#This Row],[Category and Sub-Category]],LEN(Table1[[#This Row],[Category and Sub-Category]])-FIND("/",Table1[[#This Row],[Category and Sub-Category]]))</f>
        <v>plays</v>
      </c>
      <c r="S2874" s="13">
        <f>(((Table1[[#This Row],[launched_at]]/60)/60)/24)+DATE(1970,1,1)</f>
        <v>42115.11618055556</v>
      </c>
      <c r="T2874" s="13">
        <f>(((Table1[[#This Row],[deadline]]/60)/60)/24)+DATE(1970,1,1)</f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Table1[[#This Row],[pledged]]/Table1[[#This Row],[goal]]</f>
        <v>0.38119999999999998</v>
      </c>
      <c r="P2875" s="8">
        <f>IFERROR(Table1[[#This Row],[pledged]]/Table1[[#This Row],[backers_count]],0)</f>
        <v>119.125</v>
      </c>
      <c r="Q2875" t="str">
        <f>LEFT(Table1[[#This Row],[Category and Sub-Category]],FIND("/",Table1[[#This Row],[Category and Sub-Category]])-1)</f>
        <v>theater</v>
      </c>
      <c r="R2875" t="str">
        <f>RIGHT(Table1[[#This Row],[Category and Sub-Category]],LEN(Table1[[#This Row],[Category and Sub-Category]])-FIND("/",Table1[[#This Row],[Category and Sub-Category]]))</f>
        <v>plays</v>
      </c>
      <c r="S2875" s="13">
        <f>(((Table1[[#This Row],[launched_at]]/60)/60)/24)+DATE(1970,1,1)</f>
        <v>42002.817488425921</v>
      </c>
      <c r="T2875" s="13">
        <f>(((Table1[[#This Row],[deadline]]/60)/60)/24)+DATE(1970,1,1)</f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Table1[[#This Row],[pledged]]/Table1[[#This Row],[goal]]</f>
        <v>5.4199999999999998E-2</v>
      </c>
      <c r="P2876" s="8">
        <f>IFERROR(Table1[[#This Row],[pledged]]/Table1[[#This Row],[backers_count]],0)</f>
        <v>90.333333333333329</v>
      </c>
      <c r="Q2876" t="str">
        <f>LEFT(Table1[[#This Row],[Category and Sub-Category]],FIND("/",Table1[[#This Row],[Category and Sub-Category]])-1)</f>
        <v>theater</v>
      </c>
      <c r="R2876" t="str">
        <f>RIGHT(Table1[[#This Row],[Category and Sub-Category]],LEN(Table1[[#This Row],[Category and Sub-Category]])-FIND("/",Table1[[#This Row],[Category and Sub-Category]]))</f>
        <v>plays</v>
      </c>
      <c r="S2876" s="13">
        <f>(((Table1[[#This Row],[launched_at]]/60)/60)/24)+DATE(1970,1,1)</f>
        <v>42722.84474537037</v>
      </c>
      <c r="T2876" s="13">
        <f>(((Table1[[#This Row],[deadline]]/60)/60)/24)+DATE(1970,1,1)</f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Table1[[#This Row],[pledged]]/Table1[[#This Row],[goal]]</f>
        <v>3.5E-4</v>
      </c>
      <c r="P2877" s="8">
        <f>IFERROR(Table1[[#This Row],[pledged]]/Table1[[#This Row],[backers_count]],0)</f>
        <v>2.3333333333333335</v>
      </c>
      <c r="Q2877" t="str">
        <f>LEFT(Table1[[#This Row],[Category and Sub-Category]],FIND("/",Table1[[#This Row],[Category and Sub-Category]])-1)</f>
        <v>theater</v>
      </c>
      <c r="R2877" t="str">
        <f>RIGHT(Table1[[#This Row],[Category and Sub-Category]],LEN(Table1[[#This Row],[Category and Sub-Category]])-FIND("/",Table1[[#This Row],[Category and Sub-Category]]))</f>
        <v>plays</v>
      </c>
      <c r="S2877" s="13">
        <f>(((Table1[[#This Row],[launched_at]]/60)/60)/24)+DATE(1970,1,1)</f>
        <v>42465.128391203703</v>
      </c>
      <c r="T2877" s="13">
        <f>(((Table1[[#This Row],[deadline]]/60)/60)/24)+DATE(1970,1,1)</f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Table1[[#This Row],[pledged]]/Table1[[#This Row],[goal]]</f>
        <v>0</v>
      </c>
      <c r="P2878" s="8">
        <f>IFERROR(Table1[[#This Row],[pledged]]/Table1[[#This Row],[backers_count]],0)</f>
        <v>0</v>
      </c>
      <c r="Q2878" t="str">
        <f>LEFT(Table1[[#This Row],[Category and Sub-Category]],FIND("/",Table1[[#This Row],[Category and Sub-Category]])-1)</f>
        <v>theater</v>
      </c>
      <c r="R2878" t="str">
        <f>RIGHT(Table1[[#This Row],[Category and Sub-Category]],LEN(Table1[[#This Row],[Category and Sub-Category]])-FIND("/",Table1[[#This Row],[Category and Sub-Category]]))</f>
        <v>plays</v>
      </c>
      <c r="S2878" s="13">
        <f>(((Table1[[#This Row],[launched_at]]/60)/60)/24)+DATE(1970,1,1)</f>
        <v>42171.743969907402</v>
      </c>
      <c r="T2878" s="13">
        <f>(((Table1[[#This Row],[deadline]]/60)/60)/24)+DATE(1970,1,1)</f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Table1[[#This Row],[pledged]]/Table1[[#This Row],[goal]]</f>
        <v>0.10833333333333334</v>
      </c>
      <c r="P2879" s="8">
        <f>IFERROR(Table1[[#This Row],[pledged]]/Table1[[#This Row],[backers_count]],0)</f>
        <v>108.33333333333333</v>
      </c>
      <c r="Q2879" t="str">
        <f>LEFT(Table1[[#This Row],[Category and Sub-Category]],FIND("/",Table1[[#This Row],[Category and Sub-Category]])-1)</f>
        <v>theater</v>
      </c>
      <c r="R2879" t="str">
        <f>RIGHT(Table1[[#This Row],[Category and Sub-Category]],LEN(Table1[[#This Row],[Category and Sub-Category]])-FIND("/",Table1[[#This Row],[Category and Sub-Category]]))</f>
        <v>plays</v>
      </c>
      <c r="S2879" s="13">
        <f>(((Table1[[#This Row],[launched_at]]/60)/60)/24)+DATE(1970,1,1)</f>
        <v>42672.955138888887</v>
      </c>
      <c r="T2879" s="13">
        <f>(((Table1[[#This Row],[deadline]]/60)/60)/24)+DATE(1970,1,1)</f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Table1[[#This Row],[pledged]]/Table1[[#This Row],[goal]]</f>
        <v>2.1000000000000001E-2</v>
      </c>
      <c r="P2880" s="8">
        <f>IFERROR(Table1[[#This Row],[pledged]]/Table1[[#This Row],[backers_count]],0)</f>
        <v>15.75</v>
      </c>
      <c r="Q2880" t="str">
        <f>LEFT(Table1[[#This Row],[Category and Sub-Category]],FIND("/",Table1[[#This Row],[Category and Sub-Category]])-1)</f>
        <v>theater</v>
      </c>
      <c r="R2880" t="str">
        <f>RIGHT(Table1[[#This Row],[Category and Sub-Category]],LEN(Table1[[#This Row],[Category and Sub-Category]])-FIND("/",Table1[[#This Row],[Category and Sub-Category]]))</f>
        <v>plays</v>
      </c>
      <c r="S2880" s="13">
        <f>(((Table1[[#This Row],[launched_at]]/60)/60)/24)+DATE(1970,1,1)</f>
        <v>42128.615682870368</v>
      </c>
      <c r="T2880" s="13">
        <f>(((Table1[[#This Row],[deadline]]/60)/60)/24)+DATE(1970,1,1)</f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Table1[[#This Row],[pledged]]/Table1[[#This Row],[goal]]</f>
        <v>2.5892857142857141E-3</v>
      </c>
      <c r="P2881" s="8">
        <f>IFERROR(Table1[[#This Row],[pledged]]/Table1[[#This Row],[backers_count]],0)</f>
        <v>29</v>
      </c>
      <c r="Q2881" t="str">
        <f>LEFT(Table1[[#This Row],[Category and Sub-Category]],FIND("/",Table1[[#This Row],[Category and Sub-Category]])-1)</f>
        <v>theater</v>
      </c>
      <c r="R2881" t="str">
        <f>RIGHT(Table1[[#This Row],[Category and Sub-Category]],LEN(Table1[[#This Row],[Category and Sub-Category]])-FIND("/",Table1[[#This Row],[Category and Sub-Category]]))</f>
        <v>plays</v>
      </c>
      <c r="S2881" s="13">
        <f>(((Table1[[#This Row],[launched_at]]/60)/60)/24)+DATE(1970,1,1)</f>
        <v>42359.725243055553</v>
      </c>
      <c r="T2881" s="13">
        <f>(((Table1[[#This Row],[deadline]]/60)/60)/24)+DATE(1970,1,1)</f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Table1[[#This Row],[pledged]]/Table1[[#This Row],[goal]]</f>
        <v>0.23333333333333334</v>
      </c>
      <c r="P2882" s="8">
        <f>IFERROR(Table1[[#This Row],[pledged]]/Table1[[#This Row],[backers_count]],0)</f>
        <v>96.551724137931032</v>
      </c>
      <c r="Q2882" t="str">
        <f>LEFT(Table1[[#This Row],[Category and Sub-Category]],FIND("/",Table1[[#This Row],[Category and Sub-Category]])-1)</f>
        <v>theater</v>
      </c>
      <c r="R2882" t="str">
        <f>RIGHT(Table1[[#This Row],[Category and Sub-Category]],LEN(Table1[[#This Row],[Category and Sub-Category]])-FIND("/",Table1[[#This Row],[Category and Sub-Category]]))</f>
        <v>plays</v>
      </c>
      <c r="S2882" s="13">
        <f>(((Table1[[#This Row],[launched_at]]/60)/60)/24)+DATE(1970,1,1)</f>
        <v>42192.905694444446</v>
      </c>
      <c r="T2882" s="13">
        <f>(((Table1[[#This Row],[deadline]]/60)/60)/24)+DATE(1970,1,1)</f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Table1[[#This Row],[pledged]]/Table1[[#This Row],[goal]]</f>
        <v>0</v>
      </c>
      <c r="P2883" s="8">
        <f>IFERROR(Table1[[#This Row],[pledged]]/Table1[[#This Row],[backers_count]],0)</f>
        <v>0</v>
      </c>
      <c r="Q2883" t="str">
        <f>LEFT(Table1[[#This Row],[Category and Sub-Category]],FIND("/",Table1[[#This Row],[Category and Sub-Category]])-1)</f>
        <v>theater</v>
      </c>
      <c r="R2883" t="str">
        <f>RIGHT(Table1[[#This Row],[Category and Sub-Category]],LEN(Table1[[#This Row],[Category and Sub-Category]])-FIND("/",Table1[[#This Row],[Category and Sub-Category]]))</f>
        <v>plays</v>
      </c>
      <c r="S2883" s="13">
        <f>(((Table1[[#This Row],[launched_at]]/60)/60)/24)+DATE(1970,1,1)</f>
        <v>41916.597638888888</v>
      </c>
      <c r="T2883" s="13">
        <f>(((Table1[[#This Row],[deadline]]/60)/60)/24)+DATE(1970,1,1)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Table1[[#This Row],[pledged]]/Table1[[#This Row],[goal]]</f>
        <v>0.33600000000000002</v>
      </c>
      <c r="P2884" s="8">
        <f>IFERROR(Table1[[#This Row],[pledged]]/Table1[[#This Row],[backers_count]],0)</f>
        <v>63</v>
      </c>
      <c r="Q2884" t="str">
        <f>LEFT(Table1[[#This Row],[Category and Sub-Category]],FIND("/",Table1[[#This Row],[Category and Sub-Category]])-1)</f>
        <v>theater</v>
      </c>
      <c r="R2884" t="str">
        <f>RIGHT(Table1[[#This Row],[Category and Sub-Category]],LEN(Table1[[#This Row],[Category and Sub-Category]])-FIND("/",Table1[[#This Row],[Category and Sub-Category]]))</f>
        <v>plays</v>
      </c>
      <c r="S2884" s="13">
        <f>(((Table1[[#This Row],[launched_at]]/60)/60)/24)+DATE(1970,1,1)</f>
        <v>42461.596273148149</v>
      </c>
      <c r="T2884" s="13">
        <f>(((Table1[[#This Row],[deadline]]/60)/60)/24)+DATE(1970,1,1)</f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Table1[[#This Row],[pledged]]/Table1[[#This Row],[goal]]</f>
        <v>0.1908</v>
      </c>
      <c r="P2885" s="8">
        <f>IFERROR(Table1[[#This Row],[pledged]]/Table1[[#This Row],[backers_count]],0)</f>
        <v>381.6</v>
      </c>
      <c r="Q2885" t="str">
        <f>LEFT(Table1[[#This Row],[Category and Sub-Category]],FIND("/",Table1[[#This Row],[Category and Sub-Category]])-1)</f>
        <v>theater</v>
      </c>
      <c r="R2885" t="str">
        <f>RIGHT(Table1[[#This Row],[Category and Sub-Category]],LEN(Table1[[#This Row],[Category and Sub-Category]])-FIND("/",Table1[[#This Row],[Category and Sub-Category]]))</f>
        <v>plays</v>
      </c>
      <c r="S2885" s="13">
        <f>(((Table1[[#This Row],[launched_at]]/60)/60)/24)+DATE(1970,1,1)</f>
        <v>42370.90320601852</v>
      </c>
      <c r="T2885" s="13">
        <f>(((Table1[[#This Row],[deadline]]/60)/60)/24)+DATE(1970,1,1)</f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Table1[[#This Row],[pledged]]/Table1[[#This Row],[goal]]</f>
        <v>4.1111111111111114E-3</v>
      </c>
      <c r="P2886" s="8">
        <f>IFERROR(Table1[[#This Row],[pledged]]/Table1[[#This Row],[backers_count]],0)</f>
        <v>46.25</v>
      </c>
      <c r="Q2886" t="str">
        <f>LEFT(Table1[[#This Row],[Category and Sub-Category]],FIND("/",Table1[[#This Row],[Category and Sub-Category]])-1)</f>
        <v>theater</v>
      </c>
      <c r="R2886" t="str">
        <f>RIGHT(Table1[[#This Row],[Category and Sub-Category]],LEN(Table1[[#This Row],[Category and Sub-Category]])-FIND("/",Table1[[#This Row],[Category and Sub-Category]]))</f>
        <v>plays</v>
      </c>
      <c r="S2886" s="13">
        <f>(((Table1[[#This Row],[launched_at]]/60)/60)/24)+DATE(1970,1,1)</f>
        <v>41948.727256944447</v>
      </c>
      <c r="T2886" s="13">
        <f>(((Table1[[#This Row],[deadline]]/60)/60)/24)+DATE(1970,1,1)</f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Table1[[#This Row],[pledged]]/Table1[[#This Row],[goal]]</f>
        <v>0.32500000000000001</v>
      </c>
      <c r="P2887" s="8">
        <f>IFERROR(Table1[[#This Row],[pledged]]/Table1[[#This Row],[backers_count]],0)</f>
        <v>26</v>
      </c>
      <c r="Q2887" t="str">
        <f>LEFT(Table1[[#This Row],[Category and Sub-Category]],FIND("/",Table1[[#This Row],[Category and Sub-Category]])-1)</f>
        <v>theater</v>
      </c>
      <c r="R2887" t="str">
        <f>RIGHT(Table1[[#This Row],[Category and Sub-Category]],LEN(Table1[[#This Row],[Category and Sub-Category]])-FIND("/",Table1[[#This Row],[Category and Sub-Category]]))</f>
        <v>plays</v>
      </c>
      <c r="S2887" s="13">
        <f>(((Table1[[#This Row],[launched_at]]/60)/60)/24)+DATE(1970,1,1)</f>
        <v>42047.07640046296</v>
      </c>
      <c r="T2887" s="13">
        <f>(((Table1[[#This Row],[deadline]]/60)/60)/24)+DATE(1970,1,1)</f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Table1[[#This Row],[pledged]]/Table1[[#This Row],[goal]]</f>
        <v>0.05</v>
      </c>
      <c r="P2888" s="8">
        <f>IFERROR(Table1[[#This Row],[pledged]]/Table1[[#This Row],[backers_count]],0)</f>
        <v>10</v>
      </c>
      <c r="Q2888" t="str">
        <f>LEFT(Table1[[#This Row],[Category and Sub-Category]],FIND("/",Table1[[#This Row],[Category and Sub-Category]])-1)</f>
        <v>theater</v>
      </c>
      <c r="R2888" t="str">
        <f>RIGHT(Table1[[#This Row],[Category and Sub-Category]],LEN(Table1[[#This Row],[Category and Sub-Category]])-FIND("/",Table1[[#This Row],[Category and Sub-Category]]))</f>
        <v>plays</v>
      </c>
      <c r="S2888" s="13">
        <f>(((Table1[[#This Row],[launched_at]]/60)/60)/24)+DATE(1970,1,1)</f>
        <v>42261.632916666669</v>
      </c>
      <c r="T2888" s="13">
        <f>(((Table1[[#This Row],[deadline]]/60)/60)/24)+DATE(1970,1,1)</f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Table1[[#This Row],[pledged]]/Table1[[#This Row],[goal]]</f>
        <v>1.6666666666666668E-3</v>
      </c>
      <c r="P2889" s="8">
        <f>IFERROR(Table1[[#This Row],[pledged]]/Table1[[#This Row],[backers_count]],0)</f>
        <v>5</v>
      </c>
      <c r="Q2889" t="str">
        <f>LEFT(Table1[[#This Row],[Category and Sub-Category]],FIND("/",Table1[[#This Row],[Category and Sub-Category]])-1)</f>
        <v>theater</v>
      </c>
      <c r="R2889" t="str">
        <f>RIGHT(Table1[[#This Row],[Category and Sub-Category]],LEN(Table1[[#This Row],[Category and Sub-Category]])-FIND("/",Table1[[#This Row],[Category and Sub-Category]]))</f>
        <v>plays</v>
      </c>
      <c r="S2889" s="13">
        <f>(((Table1[[#This Row],[launched_at]]/60)/60)/24)+DATE(1970,1,1)</f>
        <v>41985.427361111113</v>
      </c>
      <c r="T2889" s="13">
        <f>(((Table1[[#This Row],[deadline]]/60)/60)/24)+DATE(1970,1,1)</f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Table1[[#This Row],[pledged]]/Table1[[#This Row],[goal]]</f>
        <v>0</v>
      </c>
      <c r="P2890" s="8">
        <f>IFERROR(Table1[[#This Row],[pledged]]/Table1[[#This Row],[backers_count]],0)</f>
        <v>0</v>
      </c>
      <c r="Q2890" t="str">
        <f>LEFT(Table1[[#This Row],[Category and Sub-Category]],FIND("/",Table1[[#This Row],[Category and Sub-Category]])-1)</f>
        <v>theater</v>
      </c>
      <c r="R2890" t="str">
        <f>RIGHT(Table1[[#This Row],[Category and Sub-Category]],LEN(Table1[[#This Row],[Category and Sub-Category]])-FIND("/",Table1[[#This Row],[Category and Sub-Category]]))</f>
        <v>plays</v>
      </c>
      <c r="S2890" s="13">
        <f>(((Table1[[#This Row],[launched_at]]/60)/60)/24)+DATE(1970,1,1)</f>
        <v>41922.535185185188</v>
      </c>
      <c r="T2890" s="13">
        <f>(((Table1[[#This Row],[deadline]]/60)/60)/24)+DATE(1970,1,1)</f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Table1[[#This Row],[pledged]]/Table1[[#This Row],[goal]]</f>
        <v>0.38066666666666665</v>
      </c>
      <c r="P2891" s="8">
        <f>IFERROR(Table1[[#This Row],[pledged]]/Table1[[#This Row],[backers_count]],0)</f>
        <v>81.571428571428569</v>
      </c>
      <c r="Q2891" t="str">
        <f>LEFT(Table1[[#This Row],[Category and Sub-Category]],FIND("/",Table1[[#This Row],[Category and Sub-Category]])-1)</f>
        <v>theater</v>
      </c>
      <c r="R2891" t="str">
        <f>RIGHT(Table1[[#This Row],[Category and Sub-Category]],LEN(Table1[[#This Row],[Category and Sub-Category]])-FIND("/",Table1[[#This Row],[Category and Sub-Category]]))</f>
        <v>plays</v>
      </c>
      <c r="S2891" s="13">
        <f>(((Table1[[#This Row],[launched_at]]/60)/60)/24)+DATE(1970,1,1)</f>
        <v>41850.863252314812</v>
      </c>
      <c r="T2891" s="13">
        <f>(((Table1[[#This Row],[deadline]]/60)/60)/24)+DATE(1970,1,1)</f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Table1[[#This Row],[pledged]]/Table1[[#This Row],[goal]]</f>
        <v>1.0500000000000001E-2</v>
      </c>
      <c r="P2892" s="8">
        <f>IFERROR(Table1[[#This Row],[pledged]]/Table1[[#This Row],[backers_count]],0)</f>
        <v>7</v>
      </c>
      <c r="Q2892" t="str">
        <f>LEFT(Table1[[#This Row],[Category and Sub-Category]],FIND("/",Table1[[#This Row],[Category and Sub-Category]])-1)</f>
        <v>theater</v>
      </c>
      <c r="R2892" t="str">
        <f>RIGHT(Table1[[#This Row],[Category and Sub-Category]],LEN(Table1[[#This Row],[Category and Sub-Category]])-FIND("/",Table1[[#This Row],[Category and Sub-Category]]))</f>
        <v>plays</v>
      </c>
      <c r="S2892" s="13">
        <f>(((Table1[[#This Row],[launched_at]]/60)/60)/24)+DATE(1970,1,1)</f>
        <v>41831.742962962962</v>
      </c>
      <c r="T2892" s="13">
        <f>(((Table1[[#This Row],[deadline]]/60)/60)/24)+DATE(1970,1,1)</f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Table1[[#This Row],[pledged]]/Table1[[#This Row],[goal]]</f>
        <v>2.7300000000000001E-2</v>
      </c>
      <c r="P2893" s="8">
        <f>IFERROR(Table1[[#This Row],[pledged]]/Table1[[#This Row],[backers_count]],0)</f>
        <v>27.3</v>
      </c>
      <c r="Q2893" t="str">
        <f>LEFT(Table1[[#This Row],[Category and Sub-Category]],FIND("/",Table1[[#This Row],[Category and Sub-Category]])-1)</f>
        <v>theater</v>
      </c>
      <c r="R2893" t="str">
        <f>RIGHT(Table1[[#This Row],[Category and Sub-Category]],LEN(Table1[[#This Row],[Category and Sub-Category]])-FIND("/",Table1[[#This Row],[Category and Sub-Category]]))</f>
        <v>plays</v>
      </c>
      <c r="S2893" s="13">
        <f>(((Table1[[#This Row],[launched_at]]/60)/60)/24)+DATE(1970,1,1)</f>
        <v>42415.883425925931</v>
      </c>
      <c r="T2893" s="13">
        <f>(((Table1[[#This Row],[deadline]]/60)/60)/24)+DATE(1970,1,1)</f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Table1[[#This Row],[pledged]]/Table1[[#This Row],[goal]]</f>
        <v>9.0909090909090912E-2</v>
      </c>
      <c r="P2894" s="8">
        <f>IFERROR(Table1[[#This Row],[pledged]]/Table1[[#This Row],[backers_count]],0)</f>
        <v>29.411764705882351</v>
      </c>
      <c r="Q2894" t="str">
        <f>LEFT(Table1[[#This Row],[Category and Sub-Category]],FIND("/",Table1[[#This Row],[Category and Sub-Category]])-1)</f>
        <v>theater</v>
      </c>
      <c r="R2894" t="str">
        <f>RIGHT(Table1[[#This Row],[Category and Sub-Category]],LEN(Table1[[#This Row],[Category and Sub-Category]])-FIND("/",Table1[[#This Row],[Category and Sub-Category]]))</f>
        <v>plays</v>
      </c>
      <c r="S2894" s="13">
        <f>(((Table1[[#This Row],[launched_at]]/60)/60)/24)+DATE(1970,1,1)</f>
        <v>41869.714166666665</v>
      </c>
      <c r="T2894" s="13">
        <f>(((Table1[[#This Row],[deadline]]/60)/60)/24)+DATE(1970,1,1)</f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Table1[[#This Row],[pledged]]/Table1[[#This Row],[goal]]</f>
        <v>5.0000000000000001E-3</v>
      </c>
      <c r="P2895" s="8">
        <f>IFERROR(Table1[[#This Row],[pledged]]/Table1[[#This Row],[backers_count]],0)</f>
        <v>12.5</v>
      </c>
      <c r="Q2895" t="str">
        <f>LEFT(Table1[[#This Row],[Category and Sub-Category]],FIND("/",Table1[[#This Row],[Category and Sub-Category]])-1)</f>
        <v>theater</v>
      </c>
      <c r="R2895" t="str">
        <f>RIGHT(Table1[[#This Row],[Category and Sub-Category]],LEN(Table1[[#This Row],[Category and Sub-Category]])-FIND("/",Table1[[#This Row],[Category and Sub-Category]]))</f>
        <v>plays</v>
      </c>
      <c r="S2895" s="13">
        <f>(((Table1[[#This Row],[launched_at]]/60)/60)/24)+DATE(1970,1,1)</f>
        <v>41953.773090277777</v>
      </c>
      <c r="T2895" s="13">
        <f>(((Table1[[#This Row],[deadline]]/60)/60)/24)+DATE(1970,1,1)</f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Table1[[#This Row],[pledged]]/Table1[[#This Row],[goal]]</f>
        <v>0</v>
      </c>
      <c r="P2896" s="8">
        <f>IFERROR(Table1[[#This Row],[pledged]]/Table1[[#This Row],[backers_count]],0)</f>
        <v>0</v>
      </c>
      <c r="Q2896" t="str">
        <f>LEFT(Table1[[#This Row],[Category and Sub-Category]],FIND("/",Table1[[#This Row],[Category and Sub-Category]])-1)</f>
        <v>theater</v>
      </c>
      <c r="R2896" t="str">
        <f>RIGHT(Table1[[#This Row],[Category and Sub-Category]],LEN(Table1[[#This Row],[Category and Sub-Category]])-FIND("/",Table1[[#This Row],[Category and Sub-Category]]))</f>
        <v>plays</v>
      </c>
      <c r="S2896" s="13">
        <f>(((Table1[[#This Row],[launched_at]]/60)/60)/24)+DATE(1970,1,1)</f>
        <v>42037.986284722225</v>
      </c>
      <c r="T2896" s="13">
        <f>(((Table1[[#This Row],[deadline]]/60)/60)/24)+DATE(1970,1,1)</f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Table1[[#This Row],[pledged]]/Table1[[#This Row],[goal]]</f>
        <v>4.5999999999999999E-2</v>
      </c>
      <c r="P2897" s="8">
        <f>IFERROR(Table1[[#This Row],[pledged]]/Table1[[#This Row],[backers_count]],0)</f>
        <v>5.75</v>
      </c>
      <c r="Q2897" t="str">
        <f>LEFT(Table1[[#This Row],[Category and Sub-Category]],FIND("/",Table1[[#This Row],[Category and Sub-Category]])-1)</f>
        <v>theater</v>
      </c>
      <c r="R2897" t="str">
        <f>RIGHT(Table1[[#This Row],[Category and Sub-Category]],LEN(Table1[[#This Row],[Category and Sub-Category]])-FIND("/",Table1[[#This Row],[Category and Sub-Category]]))</f>
        <v>plays</v>
      </c>
      <c r="S2897" s="13">
        <f>(((Table1[[#This Row],[launched_at]]/60)/60)/24)+DATE(1970,1,1)</f>
        <v>41811.555462962962</v>
      </c>
      <c r="T2897" s="13">
        <f>(((Table1[[#This Row],[deadline]]/60)/60)/24)+DATE(1970,1,1)</f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Table1[[#This Row],[pledged]]/Table1[[#This Row],[goal]]</f>
        <v>0.20833333333333334</v>
      </c>
      <c r="P2898" s="8">
        <f>IFERROR(Table1[[#This Row],[pledged]]/Table1[[#This Row],[backers_count]],0)</f>
        <v>52.083333333333336</v>
      </c>
      <c r="Q2898" t="str">
        <f>LEFT(Table1[[#This Row],[Category and Sub-Category]],FIND("/",Table1[[#This Row],[Category and Sub-Category]])-1)</f>
        <v>theater</v>
      </c>
      <c r="R2898" t="str">
        <f>RIGHT(Table1[[#This Row],[Category and Sub-Category]],LEN(Table1[[#This Row],[Category and Sub-Category]])-FIND("/",Table1[[#This Row],[Category and Sub-Category]]))</f>
        <v>plays</v>
      </c>
      <c r="S2898" s="13">
        <f>(((Table1[[#This Row],[launched_at]]/60)/60)/24)+DATE(1970,1,1)</f>
        <v>42701.908807870372</v>
      </c>
      <c r="T2898" s="13">
        <f>(((Table1[[#This Row],[deadline]]/60)/60)/24)+DATE(1970,1,1)</f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Table1[[#This Row],[pledged]]/Table1[[#This Row],[goal]]</f>
        <v>4.583333333333333E-2</v>
      </c>
      <c r="P2899" s="8">
        <f>IFERROR(Table1[[#This Row],[pledged]]/Table1[[#This Row],[backers_count]],0)</f>
        <v>183.33333333333334</v>
      </c>
      <c r="Q2899" t="str">
        <f>LEFT(Table1[[#This Row],[Category and Sub-Category]],FIND("/",Table1[[#This Row],[Category and Sub-Category]])-1)</f>
        <v>theater</v>
      </c>
      <c r="R2899" t="str">
        <f>RIGHT(Table1[[#This Row],[Category and Sub-Category]],LEN(Table1[[#This Row],[Category and Sub-Category]])-FIND("/",Table1[[#This Row],[Category and Sub-Category]]))</f>
        <v>plays</v>
      </c>
      <c r="S2899" s="13">
        <f>(((Table1[[#This Row],[launched_at]]/60)/60)/24)+DATE(1970,1,1)</f>
        <v>42258.646504629629</v>
      </c>
      <c r="T2899" s="13">
        <f>(((Table1[[#This Row],[deadline]]/60)/60)/24)+DATE(1970,1,1)</f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Table1[[#This Row],[pledged]]/Table1[[#This Row],[goal]]</f>
        <v>4.2133333333333335E-2</v>
      </c>
      <c r="P2900" s="8">
        <f>IFERROR(Table1[[#This Row],[pledged]]/Table1[[#This Row],[backers_count]],0)</f>
        <v>26.333333333333332</v>
      </c>
      <c r="Q2900" t="str">
        <f>LEFT(Table1[[#This Row],[Category and Sub-Category]],FIND("/",Table1[[#This Row],[Category and Sub-Category]])-1)</f>
        <v>theater</v>
      </c>
      <c r="R2900" t="str">
        <f>RIGHT(Table1[[#This Row],[Category and Sub-Category]],LEN(Table1[[#This Row],[Category and Sub-Category]])-FIND("/",Table1[[#This Row],[Category and Sub-Category]]))</f>
        <v>plays</v>
      </c>
      <c r="S2900" s="13">
        <f>(((Table1[[#This Row],[launched_at]]/60)/60)/24)+DATE(1970,1,1)</f>
        <v>42278.664965277778</v>
      </c>
      <c r="T2900" s="13">
        <f>(((Table1[[#This Row],[deadline]]/60)/60)/24)+DATE(1970,1,1)</f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Table1[[#This Row],[pledged]]/Table1[[#This Row],[goal]]</f>
        <v>0</v>
      </c>
      <c r="P2901" s="8">
        <f>IFERROR(Table1[[#This Row],[pledged]]/Table1[[#This Row],[backers_count]],0)</f>
        <v>0</v>
      </c>
      <c r="Q2901" t="str">
        <f>LEFT(Table1[[#This Row],[Category and Sub-Category]],FIND("/",Table1[[#This Row],[Category and Sub-Category]])-1)</f>
        <v>theater</v>
      </c>
      <c r="R2901" t="str">
        <f>RIGHT(Table1[[#This Row],[Category and Sub-Category]],LEN(Table1[[#This Row],[Category and Sub-Category]])-FIND("/",Table1[[#This Row],[Category and Sub-Category]]))</f>
        <v>plays</v>
      </c>
      <c r="S2901" s="13">
        <f>(((Table1[[#This Row],[launched_at]]/60)/60)/24)+DATE(1970,1,1)</f>
        <v>42515.078217592592</v>
      </c>
      <c r="T2901" s="13">
        <f>(((Table1[[#This Row],[deadline]]/60)/60)/24)+DATE(1970,1,1)</f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Table1[[#This Row],[pledged]]/Table1[[#This Row],[goal]]</f>
        <v>0.61909090909090914</v>
      </c>
      <c r="P2902" s="8">
        <f>IFERROR(Table1[[#This Row],[pledged]]/Table1[[#This Row],[backers_count]],0)</f>
        <v>486.42857142857144</v>
      </c>
      <c r="Q2902" t="str">
        <f>LEFT(Table1[[#This Row],[Category and Sub-Category]],FIND("/",Table1[[#This Row],[Category and Sub-Category]])-1)</f>
        <v>theater</v>
      </c>
      <c r="R2902" t="str">
        <f>RIGHT(Table1[[#This Row],[Category and Sub-Category]],LEN(Table1[[#This Row],[Category and Sub-Category]])-FIND("/",Table1[[#This Row],[Category and Sub-Category]]))</f>
        <v>plays</v>
      </c>
      <c r="S2902" s="13">
        <f>(((Table1[[#This Row],[launched_at]]/60)/60)/24)+DATE(1970,1,1)</f>
        <v>41830.234166666669</v>
      </c>
      <c r="T2902" s="13">
        <f>(((Table1[[#This Row],[deadline]]/60)/60)/24)+DATE(1970,1,1)</f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Table1[[#This Row],[pledged]]/Table1[[#This Row],[goal]]</f>
        <v>8.0000000000000002E-3</v>
      </c>
      <c r="P2903" s="8">
        <f>IFERROR(Table1[[#This Row],[pledged]]/Table1[[#This Row],[backers_count]],0)</f>
        <v>3</v>
      </c>
      <c r="Q2903" t="str">
        <f>LEFT(Table1[[#This Row],[Category and Sub-Category]],FIND("/",Table1[[#This Row],[Category and Sub-Category]])-1)</f>
        <v>theater</v>
      </c>
      <c r="R2903" t="str">
        <f>RIGHT(Table1[[#This Row],[Category and Sub-Category]],LEN(Table1[[#This Row],[Category and Sub-Category]])-FIND("/",Table1[[#This Row],[Category and Sub-Category]]))</f>
        <v>plays</v>
      </c>
      <c r="S2903" s="13">
        <f>(((Table1[[#This Row],[launched_at]]/60)/60)/24)+DATE(1970,1,1)</f>
        <v>41982.904386574075</v>
      </c>
      <c r="T2903" s="13">
        <f>(((Table1[[#This Row],[deadline]]/60)/60)/24)+DATE(1970,1,1)</f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Table1[[#This Row],[pledged]]/Table1[[#This Row],[goal]]</f>
        <v>1.6666666666666666E-4</v>
      </c>
      <c r="P2904" s="8">
        <f>IFERROR(Table1[[#This Row],[pledged]]/Table1[[#This Row],[backers_count]],0)</f>
        <v>25</v>
      </c>
      <c r="Q2904" t="str">
        <f>LEFT(Table1[[#This Row],[Category and Sub-Category]],FIND("/",Table1[[#This Row],[Category and Sub-Category]])-1)</f>
        <v>theater</v>
      </c>
      <c r="R2904" t="str">
        <f>RIGHT(Table1[[#This Row],[Category and Sub-Category]],LEN(Table1[[#This Row],[Category and Sub-Category]])-FIND("/",Table1[[#This Row],[Category and Sub-Category]]))</f>
        <v>plays</v>
      </c>
      <c r="S2904" s="13">
        <f>(((Table1[[#This Row],[launched_at]]/60)/60)/24)+DATE(1970,1,1)</f>
        <v>42210.439768518518</v>
      </c>
      <c r="T2904" s="13">
        <f>(((Table1[[#This Row],[deadline]]/60)/60)/24)+DATE(1970,1,1)</f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Table1[[#This Row],[pledged]]/Table1[[#This Row],[goal]]</f>
        <v>7.7999999999999996E-3</v>
      </c>
      <c r="P2905" s="8">
        <f>IFERROR(Table1[[#This Row],[pledged]]/Table1[[#This Row],[backers_count]],0)</f>
        <v>9.75</v>
      </c>
      <c r="Q2905" t="str">
        <f>LEFT(Table1[[#This Row],[Category and Sub-Category]],FIND("/",Table1[[#This Row],[Category and Sub-Category]])-1)</f>
        <v>theater</v>
      </c>
      <c r="R2905" t="str">
        <f>RIGHT(Table1[[#This Row],[Category and Sub-Category]],LEN(Table1[[#This Row],[Category and Sub-Category]])-FIND("/",Table1[[#This Row],[Category and Sub-Category]]))</f>
        <v>plays</v>
      </c>
      <c r="S2905" s="13">
        <f>(((Table1[[#This Row],[launched_at]]/60)/60)/24)+DATE(1970,1,1)</f>
        <v>42196.166874999995</v>
      </c>
      <c r="T2905" s="13">
        <f>(((Table1[[#This Row],[deadline]]/60)/60)/24)+DATE(1970,1,1)</f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Table1[[#This Row],[pledged]]/Table1[[#This Row],[goal]]</f>
        <v>0.05</v>
      </c>
      <c r="P2906" s="8">
        <f>IFERROR(Table1[[#This Row],[pledged]]/Table1[[#This Row],[backers_count]],0)</f>
        <v>18.75</v>
      </c>
      <c r="Q2906" t="str">
        <f>LEFT(Table1[[#This Row],[Category and Sub-Category]],FIND("/",Table1[[#This Row],[Category and Sub-Category]])-1)</f>
        <v>theater</v>
      </c>
      <c r="R2906" t="str">
        <f>RIGHT(Table1[[#This Row],[Category and Sub-Category]],LEN(Table1[[#This Row],[Category and Sub-Category]])-FIND("/",Table1[[#This Row],[Category and Sub-Category]]))</f>
        <v>plays</v>
      </c>
      <c r="S2906" s="13">
        <f>(((Table1[[#This Row],[launched_at]]/60)/60)/24)+DATE(1970,1,1)</f>
        <v>41940.967951388891</v>
      </c>
      <c r="T2906" s="13">
        <f>(((Table1[[#This Row],[deadline]]/60)/60)/24)+DATE(1970,1,1)</f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Table1[[#This Row],[pledged]]/Table1[[#This Row],[goal]]</f>
        <v>0.17771428571428571</v>
      </c>
      <c r="P2907" s="8">
        <f>IFERROR(Table1[[#This Row],[pledged]]/Table1[[#This Row],[backers_count]],0)</f>
        <v>36.588235294117645</v>
      </c>
      <c r="Q2907" t="str">
        <f>LEFT(Table1[[#This Row],[Category and Sub-Category]],FIND("/",Table1[[#This Row],[Category and Sub-Category]])-1)</f>
        <v>theater</v>
      </c>
      <c r="R2907" t="str">
        <f>RIGHT(Table1[[#This Row],[Category and Sub-Category]],LEN(Table1[[#This Row],[Category and Sub-Category]])-FIND("/",Table1[[#This Row],[Category and Sub-Category]]))</f>
        <v>plays</v>
      </c>
      <c r="S2907" s="13">
        <f>(((Table1[[#This Row],[launched_at]]/60)/60)/24)+DATE(1970,1,1)</f>
        <v>42606.056863425925</v>
      </c>
      <c r="T2907" s="13">
        <f>(((Table1[[#This Row],[deadline]]/60)/60)/24)+DATE(1970,1,1)</f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Table1[[#This Row],[pledged]]/Table1[[#This Row],[goal]]</f>
        <v>9.4166666666666662E-2</v>
      </c>
      <c r="P2908" s="8">
        <f>IFERROR(Table1[[#This Row],[pledged]]/Table1[[#This Row],[backers_count]],0)</f>
        <v>80.714285714285708</v>
      </c>
      <c r="Q2908" t="str">
        <f>LEFT(Table1[[#This Row],[Category and Sub-Category]],FIND("/",Table1[[#This Row],[Category and Sub-Category]])-1)</f>
        <v>theater</v>
      </c>
      <c r="R2908" t="str">
        <f>RIGHT(Table1[[#This Row],[Category and Sub-Category]],LEN(Table1[[#This Row],[Category and Sub-Category]])-FIND("/",Table1[[#This Row],[Category and Sub-Category]]))</f>
        <v>plays</v>
      </c>
      <c r="S2908" s="13">
        <f>(((Table1[[#This Row],[launched_at]]/60)/60)/24)+DATE(1970,1,1)</f>
        <v>42199.648912037039</v>
      </c>
      <c r="T2908" s="13">
        <f>(((Table1[[#This Row],[deadline]]/60)/60)/24)+DATE(1970,1,1)</f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Table1[[#This Row],[pledged]]/Table1[[#This Row],[goal]]</f>
        <v>8.0000000000000004E-4</v>
      </c>
      <c r="P2909" s="8">
        <f>IFERROR(Table1[[#This Row],[pledged]]/Table1[[#This Row],[backers_count]],0)</f>
        <v>1</v>
      </c>
      <c r="Q2909" t="str">
        <f>LEFT(Table1[[#This Row],[Category and Sub-Category]],FIND("/",Table1[[#This Row],[Category and Sub-Category]])-1)</f>
        <v>theater</v>
      </c>
      <c r="R2909" t="str">
        <f>RIGHT(Table1[[#This Row],[Category and Sub-Category]],LEN(Table1[[#This Row],[Category and Sub-Category]])-FIND("/",Table1[[#This Row],[Category and Sub-Category]]))</f>
        <v>plays</v>
      </c>
      <c r="S2909" s="13">
        <f>(((Table1[[#This Row],[launched_at]]/60)/60)/24)+DATE(1970,1,1)</f>
        <v>42444.877743055549</v>
      </c>
      <c r="T2909" s="13">
        <f>(((Table1[[#This Row],[deadline]]/60)/60)/24)+DATE(1970,1,1)</f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Table1[[#This Row],[pledged]]/Table1[[#This Row],[goal]]</f>
        <v>2.75E-2</v>
      </c>
      <c r="P2910" s="8">
        <f>IFERROR(Table1[[#This Row],[pledged]]/Table1[[#This Row],[backers_count]],0)</f>
        <v>52.8</v>
      </c>
      <c r="Q2910" t="str">
        <f>LEFT(Table1[[#This Row],[Category and Sub-Category]],FIND("/",Table1[[#This Row],[Category and Sub-Category]])-1)</f>
        <v>theater</v>
      </c>
      <c r="R2910" t="str">
        <f>RIGHT(Table1[[#This Row],[Category and Sub-Category]],LEN(Table1[[#This Row],[Category and Sub-Category]])-FIND("/",Table1[[#This Row],[Category and Sub-Category]]))</f>
        <v>plays</v>
      </c>
      <c r="S2910" s="13">
        <f>(((Table1[[#This Row],[launched_at]]/60)/60)/24)+DATE(1970,1,1)</f>
        <v>42499.731701388882</v>
      </c>
      <c r="T2910" s="13">
        <f>(((Table1[[#This Row],[deadline]]/60)/60)/24)+DATE(1970,1,1)</f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Table1[[#This Row],[pledged]]/Table1[[#This Row],[goal]]</f>
        <v>1.1111111111111112E-4</v>
      </c>
      <c r="P2911" s="8">
        <f>IFERROR(Table1[[#This Row],[pledged]]/Table1[[#This Row],[backers_count]],0)</f>
        <v>20</v>
      </c>
      <c r="Q2911" t="str">
        <f>LEFT(Table1[[#This Row],[Category and Sub-Category]],FIND("/",Table1[[#This Row],[Category and Sub-Category]])-1)</f>
        <v>theater</v>
      </c>
      <c r="R2911" t="str">
        <f>RIGHT(Table1[[#This Row],[Category and Sub-Category]],LEN(Table1[[#This Row],[Category and Sub-Category]])-FIND("/",Table1[[#This Row],[Category and Sub-Category]]))</f>
        <v>plays</v>
      </c>
      <c r="S2911" s="13">
        <f>(((Table1[[#This Row],[launched_at]]/60)/60)/24)+DATE(1970,1,1)</f>
        <v>41929.266215277778</v>
      </c>
      <c r="T2911" s="13">
        <f>(((Table1[[#This Row],[deadline]]/60)/60)/24)+DATE(1970,1,1)</f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Table1[[#This Row],[pledged]]/Table1[[#This Row],[goal]]</f>
        <v>3.3333333333333335E-5</v>
      </c>
      <c r="P2912" s="8">
        <f>IFERROR(Table1[[#This Row],[pledged]]/Table1[[#This Row],[backers_count]],0)</f>
        <v>1</v>
      </c>
      <c r="Q2912" t="str">
        <f>LEFT(Table1[[#This Row],[Category and Sub-Category]],FIND("/",Table1[[#This Row],[Category and Sub-Category]])-1)</f>
        <v>theater</v>
      </c>
      <c r="R2912" t="str">
        <f>RIGHT(Table1[[#This Row],[Category and Sub-Category]],LEN(Table1[[#This Row],[Category and Sub-Category]])-FIND("/",Table1[[#This Row],[Category and Sub-Category]]))</f>
        <v>plays</v>
      </c>
      <c r="S2912" s="13">
        <f>(((Table1[[#This Row],[launched_at]]/60)/60)/24)+DATE(1970,1,1)</f>
        <v>42107.841284722221</v>
      </c>
      <c r="T2912" s="13">
        <f>(((Table1[[#This Row],[deadline]]/60)/60)/24)+DATE(1970,1,1)</f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Table1[[#This Row],[pledged]]/Table1[[#This Row],[goal]]</f>
        <v>0.36499999999999999</v>
      </c>
      <c r="P2913" s="8">
        <f>IFERROR(Table1[[#This Row],[pledged]]/Table1[[#This Row],[backers_count]],0)</f>
        <v>46.928571428571431</v>
      </c>
      <c r="Q2913" t="str">
        <f>LEFT(Table1[[#This Row],[Category and Sub-Category]],FIND("/",Table1[[#This Row],[Category and Sub-Category]])-1)</f>
        <v>theater</v>
      </c>
      <c r="R2913" t="str">
        <f>RIGHT(Table1[[#This Row],[Category and Sub-Category]],LEN(Table1[[#This Row],[Category and Sub-Category]])-FIND("/",Table1[[#This Row],[Category and Sub-Category]]))</f>
        <v>plays</v>
      </c>
      <c r="S2913" s="13">
        <f>(((Table1[[#This Row],[launched_at]]/60)/60)/24)+DATE(1970,1,1)</f>
        <v>42142.768819444449</v>
      </c>
      <c r="T2913" s="13">
        <f>(((Table1[[#This Row],[deadline]]/60)/60)/24)+DATE(1970,1,1)</f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Table1[[#This Row],[pledged]]/Table1[[#This Row],[goal]]</f>
        <v>0.14058171745152354</v>
      </c>
      <c r="P2914" s="8">
        <f>IFERROR(Table1[[#This Row],[pledged]]/Table1[[#This Row],[backers_count]],0)</f>
        <v>78.07692307692308</v>
      </c>
      <c r="Q2914" t="str">
        <f>LEFT(Table1[[#This Row],[Category and Sub-Category]],FIND("/",Table1[[#This Row],[Category and Sub-Category]])-1)</f>
        <v>theater</v>
      </c>
      <c r="R2914" t="str">
        <f>RIGHT(Table1[[#This Row],[Category and Sub-Category]],LEN(Table1[[#This Row],[Category and Sub-Category]])-FIND("/",Table1[[#This Row],[Category and Sub-Category]]))</f>
        <v>plays</v>
      </c>
      <c r="S2914" s="13">
        <f>(((Table1[[#This Row],[launched_at]]/60)/60)/24)+DATE(1970,1,1)</f>
        <v>42354.131643518514</v>
      </c>
      <c r="T2914" s="13">
        <f>(((Table1[[#This Row],[deadline]]/60)/60)/24)+DATE(1970,1,1)</f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Table1[[#This Row],[pledged]]/Table1[[#This Row],[goal]]</f>
        <v>2.0000000000000001E-4</v>
      </c>
      <c r="P2915" s="8">
        <f>IFERROR(Table1[[#This Row],[pledged]]/Table1[[#This Row],[backers_count]],0)</f>
        <v>1</v>
      </c>
      <c r="Q2915" t="str">
        <f>LEFT(Table1[[#This Row],[Category and Sub-Category]],FIND("/",Table1[[#This Row],[Category and Sub-Category]])-1)</f>
        <v>theater</v>
      </c>
      <c r="R2915" t="str">
        <f>RIGHT(Table1[[#This Row],[Category and Sub-Category]],LEN(Table1[[#This Row],[Category and Sub-Category]])-FIND("/",Table1[[#This Row],[Category and Sub-Category]]))</f>
        <v>plays</v>
      </c>
      <c r="S2915" s="13">
        <f>(((Table1[[#This Row],[launched_at]]/60)/60)/24)+DATE(1970,1,1)</f>
        <v>41828.922905092593</v>
      </c>
      <c r="T2915" s="13">
        <f>(((Table1[[#This Row],[deadline]]/60)/60)/24)+DATE(1970,1,1)</f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Table1[[#This Row],[pledged]]/Table1[[#This Row],[goal]]</f>
        <v>4.0000000000000003E-5</v>
      </c>
      <c r="P2916" s="8">
        <f>IFERROR(Table1[[#This Row],[pledged]]/Table1[[#This Row],[backers_count]],0)</f>
        <v>1</v>
      </c>
      <c r="Q2916" t="str">
        <f>LEFT(Table1[[#This Row],[Category and Sub-Category]],FIND("/",Table1[[#This Row],[Category and Sub-Category]])-1)</f>
        <v>theater</v>
      </c>
      <c r="R2916" t="str">
        <f>RIGHT(Table1[[#This Row],[Category and Sub-Category]],LEN(Table1[[#This Row],[Category and Sub-Category]])-FIND("/",Table1[[#This Row],[Category and Sub-Category]]))</f>
        <v>plays</v>
      </c>
      <c r="S2916" s="13">
        <f>(((Table1[[#This Row],[launched_at]]/60)/60)/24)+DATE(1970,1,1)</f>
        <v>42017.907337962963</v>
      </c>
      <c r="T2916" s="13">
        <f>(((Table1[[#This Row],[deadline]]/60)/60)/24)+DATE(1970,1,1)</f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Table1[[#This Row],[pledged]]/Table1[[#This Row],[goal]]</f>
        <v>0.61099999999999999</v>
      </c>
      <c r="P2917" s="8">
        <f>IFERROR(Table1[[#This Row],[pledged]]/Table1[[#This Row],[backers_count]],0)</f>
        <v>203.66666666666666</v>
      </c>
      <c r="Q2917" t="str">
        <f>LEFT(Table1[[#This Row],[Category and Sub-Category]],FIND("/",Table1[[#This Row],[Category and Sub-Category]])-1)</f>
        <v>theater</v>
      </c>
      <c r="R2917" t="str">
        <f>RIGHT(Table1[[#This Row],[Category and Sub-Category]],LEN(Table1[[#This Row],[Category and Sub-Category]])-FIND("/",Table1[[#This Row],[Category and Sub-Category]]))</f>
        <v>plays</v>
      </c>
      <c r="S2917" s="13">
        <f>(((Table1[[#This Row],[launched_at]]/60)/60)/24)+DATE(1970,1,1)</f>
        <v>42415.398032407407</v>
      </c>
      <c r="T2917" s="13">
        <f>(((Table1[[#This Row],[deadline]]/60)/60)/24)+DATE(1970,1,1)</f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Table1[[#This Row],[pledged]]/Table1[[#This Row],[goal]]</f>
        <v>7.8378378378378383E-2</v>
      </c>
      <c r="P2918" s="8">
        <f>IFERROR(Table1[[#This Row],[pledged]]/Table1[[#This Row],[backers_count]],0)</f>
        <v>20.714285714285715</v>
      </c>
      <c r="Q2918" t="str">
        <f>LEFT(Table1[[#This Row],[Category and Sub-Category]],FIND("/",Table1[[#This Row],[Category and Sub-Category]])-1)</f>
        <v>theater</v>
      </c>
      <c r="R2918" t="str">
        <f>RIGHT(Table1[[#This Row],[Category and Sub-Category]],LEN(Table1[[#This Row],[Category and Sub-Category]])-FIND("/",Table1[[#This Row],[Category and Sub-Category]]))</f>
        <v>plays</v>
      </c>
      <c r="S2918" s="13">
        <f>(((Table1[[#This Row],[launched_at]]/60)/60)/24)+DATE(1970,1,1)</f>
        <v>41755.476724537039</v>
      </c>
      <c r="T2918" s="13">
        <f>(((Table1[[#This Row],[deadline]]/60)/60)/24)+DATE(1970,1,1)</f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Table1[[#This Row],[pledged]]/Table1[[#This Row],[goal]]</f>
        <v>0.2185</v>
      </c>
      <c r="P2919" s="8">
        <f>IFERROR(Table1[[#This Row],[pledged]]/Table1[[#This Row],[backers_count]],0)</f>
        <v>48.555555555555557</v>
      </c>
      <c r="Q2919" t="str">
        <f>LEFT(Table1[[#This Row],[Category and Sub-Category]],FIND("/",Table1[[#This Row],[Category and Sub-Category]])-1)</f>
        <v>theater</v>
      </c>
      <c r="R2919" t="str">
        <f>RIGHT(Table1[[#This Row],[Category and Sub-Category]],LEN(Table1[[#This Row],[Category and Sub-Category]])-FIND("/",Table1[[#This Row],[Category and Sub-Category]]))</f>
        <v>plays</v>
      </c>
      <c r="S2919" s="13">
        <f>(((Table1[[#This Row],[launched_at]]/60)/60)/24)+DATE(1970,1,1)</f>
        <v>42245.234340277777</v>
      </c>
      <c r="T2919" s="13">
        <f>(((Table1[[#This Row],[deadline]]/60)/60)/24)+DATE(1970,1,1)</f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Table1[[#This Row],[pledged]]/Table1[[#This Row],[goal]]</f>
        <v>0.27239999999999998</v>
      </c>
      <c r="P2920" s="8">
        <f>IFERROR(Table1[[#This Row],[pledged]]/Table1[[#This Row],[backers_count]],0)</f>
        <v>68.099999999999994</v>
      </c>
      <c r="Q2920" t="str">
        <f>LEFT(Table1[[#This Row],[Category and Sub-Category]],FIND("/",Table1[[#This Row],[Category and Sub-Category]])-1)</f>
        <v>theater</v>
      </c>
      <c r="R2920" t="str">
        <f>RIGHT(Table1[[#This Row],[Category and Sub-Category]],LEN(Table1[[#This Row],[Category and Sub-Category]])-FIND("/",Table1[[#This Row],[Category and Sub-Category]]))</f>
        <v>plays</v>
      </c>
      <c r="S2920" s="13">
        <f>(((Table1[[#This Row],[launched_at]]/60)/60)/24)+DATE(1970,1,1)</f>
        <v>42278.629710648151</v>
      </c>
      <c r="T2920" s="13">
        <f>(((Table1[[#This Row],[deadline]]/60)/60)/24)+DATE(1970,1,1)</f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Table1[[#This Row],[pledged]]/Table1[[#This Row],[goal]]</f>
        <v>8.5000000000000006E-2</v>
      </c>
      <c r="P2921" s="8">
        <f>IFERROR(Table1[[#This Row],[pledged]]/Table1[[#This Row],[backers_count]],0)</f>
        <v>8.5</v>
      </c>
      <c r="Q2921" t="str">
        <f>LEFT(Table1[[#This Row],[Category and Sub-Category]],FIND("/",Table1[[#This Row],[Category and Sub-Category]])-1)</f>
        <v>theater</v>
      </c>
      <c r="R2921" t="str">
        <f>RIGHT(Table1[[#This Row],[Category and Sub-Category]],LEN(Table1[[#This Row],[Category and Sub-Category]])-FIND("/",Table1[[#This Row],[Category and Sub-Category]]))</f>
        <v>plays</v>
      </c>
      <c r="S2921" s="13">
        <f>(((Table1[[#This Row],[launched_at]]/60)/60)/24)+DATE(1970,1,1)</f>
        <v>41826.61954861111</v>
      </c>
      <c r="T2921" s="13">
        <f>(((Table1[[#This Row],[deadline]]/60)/60)/24)+DATE(1970,1,1)</f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Table1[[#This Row],[pledged]]/Table1[[#This Row],[goal]]</f>
        <v>0.26840000000000003</v>
      </c>
      <c r="P2922" s="8">
        <f>IFERROR(Table1[[#This Row],[pledged]]/Table1[[#This Row],[backers_count]],0)</f>
        <v>51.615384615384613</v>
      </c>
      <c r="Q2922" t="str">
        <f>LEFT(Table1[[#This Row],[Category and Sub-Category]],FIND("/",Table1[[#This Row],[Category and Sub-Category]])-1)</f>
        <v>theater</v>
      </c>
      <c r="R2922" t="str">
        <f>RIGHT(Table1[[#This Row],[Category and Sub-Category]],LEN(Table1[[#This Row],[Category and Sub-Category]])-FIND("/",Table1[[#This Row],[Category and Sub-Category]]))</f>
        <v>plays</v>
      </c>
      <c r="S2922" s="13">
        <f>(((Table1[[#This Row],[launched_at]]/60)/60)/24)+DATE(1970,1,1)</f>
        <v>42058.792476851857</v>
      </c>
      <c r="T2922" s="13">
        <f>(((Table1[[#This Row],[deadline]]/60)/60)/24)+DATE(1970,1,1)</f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Table1[[#This Row],[pledged]]/Table1[[#This Row],[goal]]</f>
        <v>1.29</v>
      </c>
      <c r="P2923" s="8">
        <f>IFERROR(Table1[[#This Row],[pledged]]/Table1[[#This Row],[backers_count]],0)</f>
        <v>43</v>
      </c>
      <c r="Q2923" t="str">
        <f>LEFT(Table1[[#This Row],[Category and Sub-Category]],FIND("/",Table1[[#This Row],[Category and Sub-Category]])-1)</f>
        <v>theater</v>
      </c>
      <c r="R2923" t="str">
        <f>RIGHT(Table1[[#This Row],[Category and Sub-Category]],LEN(Table1[[#This Row],[Category and Sub-Category]])-FIND("/",Table1[[#This Row],[Category and Sub-Category]]))</f>
        <v>musical</v>
      </c>
      <c r="S2923" s="13">
        <f>(((Table1[[#This Row],[launched_at]]/60)/60)/24)+DATE(1970,1,1)</f>
        <v>41877.886620370373</v>
      </c>
      <c r="T2923" s="13">
        <f>(((Table1[[#This Row],[deadline]]/60)/60)/24)+DATE(1970,1,1)</f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Table1[[#This Row],[pledged]]/Table1[[#This Row],[goal]]</f>
        <v>1</v>
      </c>
      <c r="P2924" s="8">
        <f>IFERROR(Table1[[#This Row],[pledged]]/Table1[[#This Row],[backers_count]],0)</f>
        <v>83.333333333333329</v>
      </c>
      <c r="Q2924" t="str">
        <f>LEFT(Table1[[#This Row],[Category and Sub-Category]],FIND("/",Table1[[#This Row],[Category and Sub-Category]])-1)</f>
        <v>theater</v>
      </c>
      <c r="R2924" t="str">
        <f>RIGHT(Table1[[#This Row],[Category and Sub-Category]],LEN(Table1[[#This Row],[Category and Sub-Category]])-FIND("/",Table1[[#This Row],[Category and Sub-Category]]))</f>
        <v>musical</v>
      </c>
      <c r="S2924" s="13">
        <f>(((Table1[[#This Row],[launched_at]]/60)/60)/24)+DATE(1970,1,1)</f>
        <v>42097.874155092592</v>
      </c>
      <c r="T2924" s="13">
        <f>(((Table1[[#This Row],[deadline]]/60)/60)/24)+DATE(1970,1,1)</f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Table1[[#This Row],[pledged]]/Table1[[#This Row],[goal]]</f>
        <v>1</v>
      </c>
      <c r="P2925" s="8">
        <f>IFERROR(Table1[[#This Row],[pledged]]/Table1[[#This Row],[backers_count]],0)</f>
        <v>30</v>
      </c>
      <c r="Q2925" t="str">
        <f>LEFT(Table1[[#This Row],[Category and Sub-Category]],FIND("/",Table1[[#This Row],[Category and Sub-Category]])-1)</f>
        <v>theater</v>
      </c>
      <c r="R2925" t="str">
        <f>RIGHT(Table1[[#This Row],[Category and Sub-Category]],LEN(Table1[[#This Row],[Category and Sub-Category]])-FIND("/",Table1[[#This Row],[Category and Sub-Category]]))</f>
        <v>musical</v>
      </c>
      <c r="S2925" s="13">
        <f>(((Table1[[#This Row],[launched_at]]/60)/60)/24)+DATE(1970,1,1)</f>
        <v>42013.15253472222</v>
      </c>
      <c r="T2925" s="13">
        <f>(((Table1[[#This Row],[deadline]]/60)/60)/24)+DATE(1970,1,1)</f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Table1[[#This Row],[pledged]]/Table1[[#This Row],[goal]]</f>
        <v>1.032</v>
      </c>
      <c r="P2926" s="8">
        <f>IFERROR(Table1[[#This Row],[pledged]]/Table1[[#This Row],[backers_count]],0)</f>
        <v>175.51020408163265</v>
      </c>
      <c r="Q2926" t="str">
        <f>LEFT(Table1[[#This Row],[Category and Sub-Category]],FIND("/",Table1[[#This Row],[Category and Sub-Category]])-1)</f>
        <v>theater</v>
      </c>
      <c r="R2926" t="str">
        <f>RIGHT(Table1[[#This Row],[Category and Sub-Category]],LEN(Table1[[#This Row],[Category and Sub-Category]])-FIND("/",Table1[[#This Row],[Category and Sub-Category]]))</f>
        <v>musical</v>
      </c>
      <c r="S2926" s="13">
        <f>(((Table1[[#This Row],[launched_at]]/60)/60)/24)+DATE(1970,1,1)</f>
        <v>42103.556828703702</v>
      </c>
      <c r="T2926" s="13">
        <f>(((Table1[[#This Row],[deadline]]/60)/60)/24)+DATE(1970,1,1)</f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Table1[[#This Row],[pledged]]/Table1[[#This Row],[goal]]</f>
        <v>1.0244597777777777</v>
      </c>
      <c r="P2927" s="8">
        <f>IFERROR(Table1[[#This Row],[pledged]]/Table1[[#This Row],[backers_count]],0)</f>
        <v>231.66175879396985</v>
      </c>
      <c r="Q2927" t="str">
        <f>LEFT(Table1[[#This Row],[Category and Sub-Category]],FIND("/",Table1[[#This Row],[Category and Sub-Category]])-1)</f>
        <v>theater</v>
      </c>
      <c r="R2927" t="str">
        <f>RIGHT(Table1[[#This Row],[Category and Sub-Category]],LEN(Table1[[#This Row],[Category and Sub-Category]])-FIND("/",Table1[[#This Row],[Category and Sub-Category]]))</f>
        <v>musical</v>
      </c>
      <c r="S2927" s="13">
        <f>(((Table1[[#This Row],[launched_at]]/60)/60)/24)+DATE(1970,1,1)</f>
        <v>41863.584120370368</v>
      </c>
      <c r="T2927" s="13">
        <f>(((Table1[[#This Row],[deadline]]/60)/60)/24)+DATE(1970,1,1)</f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Table1[[#This Row],[pledged]]/Table1[[#This Row],[goal]]</f>
        <v>1.25</v>
      </c>
      <c r="P2928" s="8">
        <f>IFERROR(Table1[[#This Row],[pledged]]/Table1[[#This Row],[backers_count]],0)</f>
        <v>75</v>
      </c>
      <c r="Q2928" t="str">
        <f>LEFT(Table1[[#This Row],[Category and Sub-Category]],FIND("/",Table1[[#This Row],[Category and Sub-Category]])-1)</f>
        <v>theater</v>
      </c>
      <c r="R2928" t="str">
        <f>RIGHT(Table1[[#This Row],[Category and Sub-Category]],LEN(Table1[[#This Row],[Category and Sub-Category]])-FIND("/",Table1[[#This Row],[Category and Sub-Category]]))</f>
        <v>musical</v>
      </c>
      <c r="S2928" s="13">
        <f>(((Table1[[#This Row],[launched_at]]/60)/60)/24)+DATE(1970,1,1)</f>
        <v>42044.765960648147</v>
      </c>
      <c r="T2928" s="13">
        <f>(((Table1[[#This Row],[deadline]]/60)/60)/24)+DATE(1970,1,1)</f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Table1[[#This Row],[pledged]]/Table1[[#This Row],[goal]]</f>
        <v>1.3083333333333333</v>
      </c>
      <c r="P2929" s="8">
        <f>IFERROR(Table1[[#This Row],[pledged]]/Table1[[#This Row],[backers_count]],0)</f>
        <v>112.14285714285714</v>
      </c>
      <c r="Q2929" t="str">
        <f>LEFT(Table1[[#This Row],[Category and Sub-Category]],FIND("/",Table1[[#This Row],[Category and Sub-Category]])-1)</f>
        <v>theater</v>
      </c>
      <c r="R2929" t="str">
        <f>RIGHT(Table1[[#This Row],[Category and Sub-Category]],LEN(Table1[[#This Row],[Category and Sub-Category]])-FIND("/",Table1[[#This Row],[Category and Sub-Category]]))</f>
        <v>musical</v>
      </c>
      <c r="S2929" s="13">
        <f>(((Table1[[#This Row],[launched_at]]/60)/60)/24)+DATE(1970,1,1)</f>
        <v>41806.669317129628</v>
      </c>
      <c r="T2929" s="13">
        <f>(((Table1[[#This Row],[deadline]]/60)/60)/24)+DATE(1970,1,1)</f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Table1[[#This Row],[pledged]]/Table1[[#This Row],[goal]]</f>
        <v>1</v>
      </c>
      <c r="P2930" s="8">
        <f>IFERROR(Table1[[#This Row],[pledged]]/Table1[[#This Row],[backers_count]],0)</f>
        <v>41.666666666666664</v>
      </c>
      <c r="Q2930" t="str">
        <f>LEFT(Table1[[#This Row],[Category and Sub-Category]],FIND("/",Table1[[#This Row],[Category and Sub-Category]])-1)</f>
        <v>theater</v>
      </c>
      <c r="R2930" t="str">
        <f>RIGHT(Table1[[#This Row],[Category and Sub-Category]],LEN(Table1[[#This Row],[Category and Sub-Category]])-FIND("/",Table1[[#This Row],[Category and Sub-Category]]))</f>
        <v>musical</v>
      </c>
      <c r="S2930" s="13">
        <f>(((Table1[[#This Row],[launched_at]]/60)/60)/24)+DATE(1970,1,1)</f>
        <v>42403.998217592598</v>
      </c>
      <c r="T2930" s="13">
        <f>(((Table1[[#This Row],[deadline]]/60)/60)/24)+DATE(1970,1,1)</f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Table1[[#This Row],[pledged]]/Table1[[#This Row],[goal]]</f>
        <v>1.02069375</v>
      </c>
      <c r="P2931" s="8">
        <f>IFERROR(Table1[[#This Row],[pledged]]/Table1[[#This Row],[backers_count]],0)</f>
        <v>255.17343750000001</v>
      </c>
      <c r="Q2931" t="str">
        <f>LEFT(Table1[[#This Row],[Category and Sub-Category]],FIND("/",Table1[[#This Row],[Category and Sub-Category]])-1)</f>
        <v>theater</v>
      </c>
      <c r="R2931" t="str">
        <f>RIGHT(Table1[[#This Row],[Category and Sub-Category]],LEN(Table1[[#This Row],[Category and Sub-Category]])-FIND("/",Table1[[#This Row],[Category and Sub-Category]]))</f>
        <v>musical</v>
      </c>
      <c r="S2931" s="13">
        <f>(((Table1[[#This Row],[launched_at]]/60)/60)/24)+DATE(1970,1,1)</f>
        <v>41754.564328703702</v>
      </c>
      <c r="T2931" s="13">
        <f>(((Table1[[#This Row],[deadline]]/60)/60)/24)+DATE(1970,1,1)</f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Table1[[#This Row],[pledged]]/Table1[[#This Row],[goal]]</f>
        <v>1.0092000000000001</v>
      </c>
      <c r="P2932" s="8">
        <f>IFERROR(Table1[[#This Row],[pledged]]/Table1[[#This Row],[backers_count]],0)</f>
        <v>162.7741935483871</v>
      </c>
      <c r="Q2932" t="str">
        <f>LEFT(Table1[[#This Row],[Category and Sub-Category]],FIND("/",Table1[[#This Row],[Category and Sub-Category]])-1)</f>
        <v>theater</v>
      </c>
      <c r="R2932" t="str">
        <f>RIGHT(Table1[[#This Row],[Category and Sub-Category]],LEN(Table1[[#This Row],[Category and Sub-Category]])-FIND("/",Table1[[#This Row],[Category and Sub-Category]]))</f>
        <v>musical</v>
      </c>
      <c r="S2932" s="13">
        <f>(((Table1[[#This Row],[launched_at]]/60)/60)/24)+DATE(1970,1,1)</f>
        <v>42101.584074074075</v>
      </c>
      <c r="T2932" s="13">
        <f>(((Table1[[#This Row],[deadline]]/60)/60)/24)+DATE(1970,1,1)</f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Table1[[#This Row],[pledged]]/Table1[[#This Row],[goal]]</f>
        <v>1.06</v>
      </c>
      <c r="P2933" s="8">
        <f>IFERROR(Table1[[#This Row],[pledged]]/Table1[[#This Row],[backers_count]],0)</f>
        <v>88.333333333333329</v>
      </c>
      <c r="Q2933" t="str">
        <f>LEFT(Table1[[#This Row],[Category and Sub-Category]],FIND("/",Table1[[#This Row],[Category and Sub-Category]])-1)</f>
        <v>theater</v>
      </c>
      <c r="R2933" t="str">
        <f>RIGHT(Table1[[#This Row],[Category and Sub-Category]],LEN(Table1[[#This Row],[Category and Sub-Category]])-FIND("/",Table1[[#This Row],[Category and Sub-Category]]))</f>
        <v>musical</v>
      </c>
      <c r="S2933" s="13">
        <f>(((Table1[[#This Row],[launched_at]]/60)/60)/24)+DATE(1970,1,1)</f>
        <v>41872.291238425925</v>
      </c>
      <c r="T2933" s="13">
        <f>(((Table1[[#This Row],[deadline]]/60)/60)/24)+DATE(1970,1,1)</f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Table1[[#This Row],[pledged]]/Table1[[#This Row],[goal]]</f>
        <v>1.0509677419354839</v>
      </c>
      <c r="P2934" s="8">
        <f>IFERROR(Table1[[#This Row],[pledged]]/Table1[[#This Row],[backers_count]],0)</f>
        <v>85.736842105263165</v>
      </c>
      <c r="Q2934" t="str">
        <f>LEFT(Table1[[#This Row],[Category and Sub-Category]],FIND("/",Table1[[#This Row],[Category and Sub-Category]])-1)</f>
        <v>theater</v>
      </c>
      <c r="R2934" t="str">
        <f>RIGHT(Table1[[#This Row],[Category and Sub-Category]],LEN(Table1[[#This Row],[Category and Sub-Category]])-FIND("/",Table1[[#This Row],[Category and Sub-Category]]))</f>
        <v>musical</v>
      </c>
      <c r="S2934" s="13">
        <f>(((Table1[[#This Row],[launched_at]]/60)/60)/24)+DATE(1970,1,1)</f>
        <v>42025.164780092593</v>
      </c>
      <c r="T2934" s="13">
        <f>(((Table1[[#This Row],[deadline]]/60)/60)/24)+DATE(1970,1,1)</f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Table1[[#This Row],[pledged]]/Table1[[#This Row],[goal]]</f>
        <v>1.0276000000000001</v>
      </c>
      <c r="P2935" s="8">
        <f>IFERROR(Table1[[#This Row],[pledged]]/Table1[[#This Row],[backers_count]],0)</f>
        <v>47.574074074074076</v>
      </c>
      <c r="Q2935" t="str">
        <f>LEFT(Table1[[#This Row],[Category and Sub-Category]],FIND("/",Table1[[#This Row],[Category and Sub-Category]])-1)</f>
        <v>theater</v>
      </c>
      <c r="R2935" t="str">
        <f>RIGHT(Table1[[#This Row],[Category and Sub-Category]],LEN(Table1[[#This Row],[Category and Sub-Category]])-FIND("/",Table1[[#This Row],[Category and Sub-Category]]))</f>
        <v>musical</v>
      </c>
      <c r="S2935" s="13">
        <f>(((Table1[[#This Row],[launched_at]]/60)/60)/24)+DATE(1970,1,1)</f>
        <v>42495.956631944442</v>
      </c>
      <c r="T2935" s="13">
        <f>(((Table1[[#This Row],[deadline]]/60)/60)/24)+DATE(1970,1,1)</f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Table1[[#This Row],[pledged]]/Table1[[#This Row],[goal]]</f>
        <v>1.08</v>
      </c>
      <c r="P2936" s="8">
        <f>IFERROR(Table1[[#This Row],[pledged]]/Table1[[#This Row],[backers_count]],0)</f>
        <v>72.972972972972968</v>
      </c>
      <c r="Q2936" t="str">
        <f>LEFT(Table1[[#This Row],[Category and Sub-Category]],FIND("/",Table1[[#This Row],[Category and Sub-Category]])-1)</f>
        <v>theater</v>
      </c>
      <c r="R2936" t="str">
        <f>RIGHT(Table1[[#This Row],[Category and Sub-Category]],LEN(Table1[[#This Row],[Category and Sub-Category]])-FIND("/",Table1[[#This Row],[Category and Sub-Category]]))</f>
        <v>musical</v>
      </c>
      <c r="S2936" s="13">
        <f>(((Table1[[#This Row],[launched_at]]/60)/60)/24)+DATE(1970,1,1)</f>
        <v>41775.636157407411</v>
      </c>
      <c r="T2936" s="13">
        <f>(((Table1[[#This Row],[deadline]]/60)/60)/24)+DATE(1970,1,1)</f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Table1[[#This Row],[pledged]]/Table1[[#This Row],[goal]]</f>
        <v>1.0088571428571429</v>
      </c>
      <c r="P2937" s="8">
        <f>IFERROR(Table1[[#This Row],[pledged]]/Table1[[#This Row],[backers_count]],0)</f>
        <v>90.538461538461533</v>
      </c>
      <c r="Q2937" t="str">
        <f>LEFT(Table1[[#This Row],[Category and Sub-Category]],FIND("/",Table1[[#This Row],[Category and Sub-Category]])-1)</f>
        <v>theater</v>
      </c>
      <c r="R2937" t="str">
        <f>RIGHT(Table1[[#This Row],[Category and Sub-Category]],LEN(Table1[[#This Row],[Category and Sub-Category]])-FIND("/",Table1[[#This Row],[Category and Sub-Category]]))</f>
        <v>musical</v>
      </c>
      <c r="S2937" s="13">
        <f>(((Table1[[#This Row],[launched_at]]/60)/60)/24)+DATE(1970,1,1)</f>
        <v>42553.583425925928</v>
      </c>
      <c r="T2937" s="13">
        <f>(((Table1[[#This Row],[deadline]]/60)/60)/24)+DATE(1970,1,1)</f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Table1[[#This Row],[pledged]]/Table1[[#This Row],[goal]]</f>
        <v>1.28</v>
      </c>
      <c r="P2938" s="8">
        <f>IFERROR(Table1[[#This Row],[pledged]]/Table1[[#This Row],[backers_count]],0)</f>
        <v>37.647058823529413</v>
      </c>
      <c r="Q2938" t="str">
        <f>LEFT(Table1[[#This Row],[Category and Sub-Category]],FIND("/",Table1[[#This Row],[Category and Sub-Category]])-1)</f>
        <v>theater</v>
      </c>
      <c r="R2938" t="str">
        <f>RIGHT(Table1[[#This Row],[Category and Sub-Category]],LEN(Table1[[#This Row],[Category and Sub-Category]])-FIND("/",Table1[[#This Row],[Category and Sub-Category]]))</f>
        <v>musical</v>
      </c>
      <c r="S2938" s="13">
        <f>(((Table1[[#This Row],[launched_at]]/60)/60)/24)+DATE(1970,1,1)</f>
        <v>41912.650729166664</v>
      </c>
      <c r="T2938" s="13">
        <f>(((Table1[[#This Row],[deadline]]/60)/60)/24)+DATE(1970,1,1)</f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Table1[[#This Row],[pledged]]/Table1[[#This Row],[goal]]</f>
        <v>1.3333333333333333</v>
      </c>
      <c r="P2939" s="8">
        <f>IFERROR(Table1[[#This Row],[pledged]]/Table1[[#This Row],[backers_count]],0)</f>
        <v>36.363636363636367</v>
      </c>
      <c r="Q2939" t="str">
        <f>LEFT(Table1[[#This Row],[Category and Sub-Category]],FIND("/",Table1[[#This Row],[Category and Sub-Category]])-1)</f>
        <v>theater</v>
      </c>
      <c r="R2939" t="str">
        <f>RIGHT(Table1[[#This Row],[Category and Sub-Category]],LEN(Table1[[#This Row],[Category and Sub-Category]])-FIND("/",Table1[[#This Row],[Category and Sub-Category]]))</f>
        <v>musical</v>
      </c>
      <c r="S2939" s="13">
        <f>(((Table1[[#This Row],[launched_at]]/60)/60)/24)+DATE(1970,1,1)</f>
        <v>41803.457326388889</v>
      </c>
      <c r="T2939" s="13">
        <f>(((Table1[[#This Row],[deadline]]/60)/60)/24)+DATE(1970,1,1)</f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Table1[[#This Row],[pledged]]/Table1[[#This Row],[goal]]</f>
        <v>1.0137499999999999</v>
      </c>
      <c r="P2940" s="8">
        <f>IFERROR(Table1[[#This Row],[pledged]]/Table1[[#This Row],[backers_count]],0)</f>
        <v>126.71875</v>
      </c>
      <c r="Q2940" t="str">
        <f>LEFT(Table1[[#This Row],[Category and Sub-Category]],FIND("/",Table1[[#This Row],[Category and Sub-Category]])-1)</f>
        <v>theater</v>
      </c>
      <c r="R2940" t="str">
        <f>RIGHT(Table1[[#This Row],[Category and Sub-Category]],LEN(Table1[[#This Row],[Category and Sub-Category]])-FIND("/",Table1[[#This Row],[Category and Sub-Category]]))</f>
        <v>musical</v>
      </c>
      <c r="S2940" s="13">
        <f>(((Table1[[#This Row],[launched_at]]/60)/60)/24)+DATE(1970,1,1)</f>
        <v>42004.703865740739</v>
      </c>
      <c r="T2940" s="13">
        <f>(((Table1[[#This Row],[deadline]]/60)/60)/24)+DATE(1970,1,1)</f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Table1[[#This Row],[pledged]]/Table1[[#This Row],[goal]]</f>
        <v>1.0287500000000001</v>
      </c>
      <c r="P2941" s="8">
        <f>IFERROR(Table1[[#This Row],[pledged]]/Table1[[#This Row],[backers_count]],0)</f>
        <v>329.2</v>
      </c>
      <c r="Q2941" t="str">
        <f>LEFT(Table1[[#This Row],[Category and Sub-Category]],FIND("/",Table1[[#This Row],[Category and Sub-Category]])-1)</f>
        <v>theater</v>
      </c>
      <c r="R2941" t="str">
        <f>RIGHT(Table1[[#This Row],[Category and Sub-Category]],LEN(Table1[[#This Row],[Category and Sub-Category]])-FIND("/",Table1[[#This Row],[Category and Sub-Category]]))</f>
        <v>musical</v>
      </c>
      <c r="S2941" s="13">
        <f>(((Table1[[#This Row],[launched_at]]/60)/60)/24)+DATE(1970,1,1)</f>
        <v>41845.809166666666</v>
      </c>
      <c r="T2941" s="13">
        <f>(((Table1[[#This Row],[deadline]]/60)/60)/24)+DATE(1970,1,1)</f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Table1[[#This Row],[pledged]]/Table1[[#This Row],[goal]]</f>
        <v>1.0724</v>
      </c>
      <c r="P2942" s="8">
        <f>IFERROR(Table1[[#This Row],[pledged]]/Table1[[#This Row],[backers_count]],0)</f>
        <v>81.242424242424249</v>
      </c>
      <c r="Q2942" t="str">
        <f>LEFT(Table1[[#This Row],[Category and Sub-Category]],FIND("/",Table1[[#This Row],[Category and Sub-Category]])-1)</f>
        <v>theater</v>
      </c>
      <c r="R2942" t="str">
        <f>RIGHT(Table1[[#This Row],[Category and Sub-Category]],LEN(Table1[[#This Row],[Category and Sub-Category]])-FIND("/",Table1[[#This Row],[Category and Sub-Category]]))</f>
        <v>musical</v>
      </c>
      <c r="S2942" s="13">
        <f>(((Table1[[#This Row],[launched_at]]/60)/60)/24)+DATE(1970,1,1)</f>
        <v>41982.773356481484</v>
      </c>
      <c r="T2942" s="13">
        <f>(((Table1[[#This Row],[deadline]]/60)/60)/24)+DATE(1970,1,1)</f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Table1[[#This Row],[pledged]]/Table1[[#This Row],[goal]]</f>
        <v>4.0000000000000003E-5</v>
      </c>
      <c r="P2943" s="8">
        <f>IFERROR(Table1[[#This Row],[pledged]]/Table1[[#This Row],[backers_count]],0)</f>
        <v>1</v>
      </c>
      <c r="Q2943" t="str">
        <f>LEFT(Table1[[#This Row],[Category and Sub-Category]],FIND("/",Table1[[#This Row],[Category and Sub-Category]])-1)</f>
        <v>theater</v>
      </c>
      <c r="R2943" t="str">
        <f>RIGHT(Table1[[#This Row],[Category and Sub-Category]],LEN(Table1[[#This Row],[Category and Sub-Category]])-FIND("/",Table1[[#This Row],[Category and Sub-Category]]))</f>
        <v>spaces</v>
      </c>
      <c r="S2943" s="13">
        <f>(((Table1[[#This Row],[launched_at]]/60)/60)/24)+DATE(1970,1,1)</f>
        <v>42034.960127314815</v>
      </c>
      <c r="T2943" s="13">
        <f>(((Table1[[#This Row],[deadline]]/60)/60)/24)+DATE(1970,1,1)</f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Table1[[#This Row],[pledged]]/Table1[[#This Row],[goal]]</f>
        <v>0.20424999999999999</v>
      </c>
      <c r="P2944" s="8">
        <f>IFERROR(Table1[[#This Row],[pledged]]/Table1[[#This Row],[backers_count]],0)</f>
        <v>202.22772277227722</v>
      </c>
      <c r="Q2944" t="str">
        <f>LEFT(Table1[[#This Row],[Category and Sub-Category]],FIND("/",Table1[[#This Row],[Category and Sub-Category]])-1)</f>
        <v>theater</v>
      </c>
      <c r="R2944" t="str">
        <f>RIGHT(Table1[[#This Row],[Category and Sub-Category]],LEN(Table1[[#This Row],[Category and Sub-Category]])-FIND("/",Table1[[#This Row],[Category and Sub-Category]]))</f>
        <v>spaces</v>
      </c>
      <c r="S2944" s="13">
        <f>(((Table1[[#This Row],[launched_at]]/60)/60)/24)+DATE(1970,1,1)</f>
        <v>42334.803923611107</v>
      </c>
      <c r="T2944" s="13">
        <f>(((Table1[[#This Row],[deadline]]/60)/60)/24)+DATE(1970,1,1)</f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Table1[[#This Row],[pledged]]/Table1[[#This Row],[goal]]</f>
        <v>0</v>
      </c>
      <c r="P2945" s="8">
        <f>IFERROR(Table1[[#This Row],[pledged]]/Table1[[#This Row],[backers_count]],0)</f>
        <v>0</v>
      </c>
      <c r="Q2945" t="str">
        <f>LEFT(Table1[[#This Row],[Category and Sub-Category]],FIND("/",Table1[[#This Row],[Category and Sub-Category]])-1)</f>
        <v>theater</v>
      </c>
      <c r="R2945" t="str">
        <f>RIGHT(Table1[[#This Row],[Category and Sub-Category]],LEN(Table1[[#This Row],[Category and Sub-Category]])-FIND("/",Table1[[#This Row],[Category and Sub-Category]]))</f>
        <v>spaces</v>
      </c>
      <c r="S2945" s="13">
        <f>(((Table1[[#This Row],[launched_at]]/60)/60)/24)+DATE(1970,1,1)</f>
        <v>42077.129398148143</v>
      </c>
      <c r="T2945" s="13">
        <f>(((Table1[[#This Row],[deadline]]/60)/60)/24)+DATE(1970,1,1)</f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Table1[[#This Row],[pledged]]/Table1[[#This Row],[goal]]</f>
        <v>0.01</v>
      </c>
      <c r="P2946" s="8">
        <f>IFERROR(Table1[[#This Row],[pledged]]/Table1[[#This Row],[backers_count]],0)</f>
        <v>100</v>
      </c>
      <c r="Q2946" t="str">
        <f>LEFT(Table1[[#This Row],[Category and Sub-Category]],FIND("/",Table1[[#This Row],[Category and Sub-Category]])-1)</f>
        <v>theater</v>
      </c>
      <c r="R2946" t="str">
        <f>RIGHT(Table1[[#This Row],[Category and Sub-Category]],LEN(Table1[[#This Row],[Category and Sub-Category]])-FIND("/",Table1[[#This Row],[Category and Sub-Category]]))</f>
        <v>spaces</v>
      </c>
      <c r="S2946" s="13">
        <f>(((Table1[[#This Row],[launched_at]]/60)/60)/24)+DATE(1970,1,1)</f>
        <v>42132.9143287037</v>
      </c>
      <c r="T2946" s="13">
        <f>(((Table1[[#This Row],[deadline]]/60)/60)/24)+DATE(1970,1,1)</f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Table1[[#This Row],[pledged]]/Table1[[#This Row],[goal]]</f>
        <v>0</v>
      </c>
      <c r="P2947" s="8">
        <f>IFERROR(Table1[[#This Row],[pledged]]/Table1[[#This Row],[backers_count]],0)</f>
        <v>0</v>
      </c>
      <c r="Q2947" t="str">
        <f>LEFT(Table1[[#This Row],[Category and Sub-Category]],FIND("/",Table1[[#This Row],[Category and Sub-Category]])-1)</f>
        <v>theater</v>
      </c>
      <c r="R2947" t="str">
        <f>RIGHT(Table1[[#This Row],[Category and Sub-Category]],LEN(Table1[[#This Row],[Category and Sub-Category]])-FIND("/",Table1[[#This Row],[Category and Sub-Category]]))</f>
        <v>spaces</v>
      </c>
      <c r="S2947" s="13">
        <f>(((Table1[[#This Row],[launched_at]]/60)/60)/24)+DATE(1970,1,1)</f>
        <v>42118.139583333337</v>
      </c>
      <c r="T2947" s="13">
        <f>(((Table1[[#This Row],[deadline]]/60)/60)/24)+DATE(1970,1,1)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Table1[[#This Row],[pledged]]/Table1[[#This Row],[goal]]</f>
        <v>1E-3</v>
      </c>
      <c r="P2948" s="8">
        <f>IFERROR(Table1[[#This Row],[pledged]]/Table1[[#This Row],[backers_count]],0)</f>
        <v>1</v>
      </c>
      <c r="Q2948" t="str">
        <f>LEFT(Table1[[#This Row],[Category and Sub-Category]],FIND("/",Table1[[#This Row],[Category and Sub-Category]])-1)</f>
        <v>theater</v>
      </c>
      <c r="R2948" t="str">
        <f>RIGHT(Table1[[#This Row],[Category and Sub-Category]],LEN(Table1[[#This Row],[Category and Sub-Category]])-FIND("/",Table1[[#This Row],[Category and Sub-Category]]))</f>
        <v>spaces</v>
      </c>
      <c r="S2948" s="13">
        <f>(((Table1[[#This Row],[launched_at]]/60)/60)/24)+DATE(1970,1,1)</f>
        <v>42567.531157407408</v>
      </c>
      <c r="T2948" s="13">
        <f>(((Table1[[#This Row],[deadline]]/60)/60)/24)+DATE(1970,1,1)</f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Table1[[#This Row],[pledged]]/Table1[[#This Row],[goal]]</f>
        <v>4.2880000000000001E-2</v>
      </c>
      <c r="P2949" s="8">
        <f>IFERROR(Table1[[#This Row],[pledged]]/Table1[[#This Row],[backers_count]],0)</f>
        <v>82.461538461538467</v>
      </c>
      <c r="Q2949" t="str">
        <f>LEFT(Table1[[#This Row],[Category and Sub-Category]],FIND("/",Table1[[#This Row],[Category and Sub-Category]])-1)</f>
        <v>theater</v>
      </c>
      <c r="R2949" t="str">
        <f>RIGHT(Table1[[#This Row],[Category and Sub-Category]],LEN(Table1[[#This Row],[Category and Sub-Category]])-FIND("/",Table1[[#This Row],[Category and Sub-Category]]))</f>
        <v>spaces</v>
      </c>
      <c r="S2949" s="13">
        <f>(((Table1[[#This Row],[launched_at]]/60)/60)/24)+DATE(1970,1,1)</f>
        <v>42649.562118055561</v>
      </c>
      <c r="T2949" s="13">
        <f>(((Table1[[#This Row],[deadline]]/60)/60)/24)+DATE(1970,1,1)</f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Table1[[#This Row],[pledged]]/Table1[[#This Row],[goal]]</f>
        <v>4.8000000000000001E-5</v>
      </c>
      <c r="P2950" s="8">
        <f>IFERROR(Table1[[#This Row],[pledged]]/Table1[[#This Row],[backers_count]],0)</f>
        <v>2.6666666666666665</v>
      </c>
      <c r="Q2950" t="str">
        <f>LEFT(Table1[[#This Row],[Category and Sub-Category]],FIND("/",Table1[[#This Row],[Category and Sub-Category]])-1)</f>
        <v>theater</v>
      </c>
      <c r="R2950" t="str">
        <f>RIGHT(Table1[[#This Row],[Category and Sub-Category]],LEN(Table1[[#This Row],[Category and Sub-Category]])-FIND("/",Table1[[#This Row],[Category and Sub-Category]]))</f>
        <v>spaces</v>
      </c>
      <c r="S2950" s="13">
        <f>(((Table1[[#This Row],[launched_at]]/60)/60)/24)+DATE(1970,1,1)</f>
        <v>42097.649224537032</v>
      </c>
      <c r="T2950" s="13">
        <f>(((Table1[[#This Row],[deadline]]/60)/60)/24)+DATE(1970,1,1)</f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Table1[[#This Row],[pledged]]/Table1[[#This Row],[goal]]</f>
        <v>2.5000000000000001E-2</v>
      </c>
      <c r="P2951" s="8">
        <f>IFERROR(Table1[[#This Row],[pledged]]/Table1[[#This Row],[backers_count]],0)</f>
        <v>12.5</v>
      </c>
      <c r="Q2951" t="str">
        <f>LEFT(Table1[[#This Row],[Category and Sub-Category]],FIND("/",Table1[[#This Row],[Category and Sub-Category]])-1)</f>
        <v>theater</v>
      </c>
      <c r="R2951" t="str">
        <f>RIGHT(Table1[[#This Row],[Category and Sub-Category]],LEN(Table1[[#This Row],[Category and Sub-Category]])-FIND("/",Table1[[#This Row],[Category and Sub-Category]]))</f>
        <v>spaces</v>
      </c>
      <c r="S2951" s="13">
        <f>(((Table1[[#This Row],[launched_at]]/60)/60)/24)+DATE(1970,1,1)</f>
        <v>42297.823113425926</v>
      </c>
      <c r="T2951" s="13">
        <f>(((Table1[[#This Row],[deadline]]/60)/60)/24)+DATE(1970,1,1)</f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Table1[[#This Row],[pledged]]/Table1[[#This Row],[goal]]</f>
        <v>0</v>
      </c>
      <c r="P2952" s="8">
        <f>IFERROR(Table1[[#This Row],[pledged]]/Table1[[#This Row],[backers_count]],0)</f>
        <v>0</v>
      </c>
      <c r="Q2952" t="str">
        <f>LEFT(Table1[[#This Row],[Category and Sub-Category]],FIND("/",Table1[[#This Row],[Category and Sub-Category]])-1)</f>
        <v>theater</v>
      </c>
      <c r="R2952" t="str">
        <f>RIGHT(Table1[[#This Row],[Category and Sub-Category]],LEN(Table1[[#This Row],[Category and Sub-Category]])-FIND("/",Table1[[#This Row],[Category and Sub-Category]]))</f>
        <v>spaces</v>
      </c>
      <c r="S2952" s="13">
        <f>(((Table1[[#This Row],[launched_at]]/60)/60)/24)+DATE(1970,1,1)</f>
        <v>42362.36518518519</v>
      </c>
      <c r="T2952" s="13">
        <f>(((Table1[[#This Row],[deadline]]/60)/60)/24)+DATE(1970,1,1)</f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Table1[[#This Row],[pledged]]/Table1[[#This Row],[goal]]</f>
        <v>2.1919999999999999E-2</v>
      </c>
      <c r="P2953" s="8">
        <f>IFERROR(Table1[[#This Row],[pledged]]/Table1[[#This Row],[backers_count]],0)</f>
        <v>18.896551724137932</v>
      </c>
      <c r="Q2953" t="str">
        <f>LEFT(Table1[[#This Row],[Category and Sub-Category]],FIND("/",Table1[[#This Row],[Category and Sub-Category]])-1)</f>
        <v>theater</v>
      </c>
      <c r="R2953" t="str">
        <f>RIGHT(Table1[[#This Row],[Category and Sub-Category]],LEN(Table1[[#This Row],[Category and Sub-Category]])-FIND("/",Table1[[#This Row],[Category and Sub-Category]]))</f>
        <v>spaces</v>
      </c>
      <c r="S2953" s="13">
        <f>(((Table1[[#This Row],[launched_at]]/60)/60)/24)+DATE(1970,1,1)</f>
        <v>41872.802928240737</v>
      </c>
      <c r="T2953" s="13">
        <f>(((Table1[[#This Row],[deadline]]/60)/60)/24)+DATE(1970,1,1)</f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Table1[[#This Row],[pledged]]/Table1[[#This Row],[goal]]</f>
        <v>8.0250000000000002E-2</v>
      </c>
      <c r="P2954" s="8">
        <f>IFERROR(Table1[[#This Row],[pledged]]/Table1[[#This Row],[backers_count]],0)</f>
        <v>200.625</v>
      </c>
      <c r="Q2954" t="str">
        <f>LEFT(Table1[[#This Row],[Category and Sub-Category]],FIND("/",Table1[[#This Row],[Category and Sub-Category]])-1)</f>
        <v>theater</v>
      </c>
      <c r="R2954" t="str">
        <f>RIGHT(Table1[[#This Row],[Category and Sub-Category]],LEN(Table1[[#This Row],[Category and Sub-Category]])-FIND("/",Table1[[#This Row],[Category and Sub-Category]]))</f>
        <v>spaces</v>
      </c>
      <c r="S2954" s="13">
        <f>(((Table1[[#This Row],[launched_at]]/60)/60)/24)+DATE(1970,1,1)</f>
        <v>42628.690266203703</v>
      </c>
      <c r="T2954" s="13">
        <f>(((Table1[[#This Row],[deadline]]/60)/60)/24)+DATE(1970,1,1)</f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Table1[[#This Row],[pledged]]/Table1[[#This Row],[goal]]</f>
        <v>1.5125E-3</v>
      </c>
      <c r="P2955" s="8">
        <f>IFERROR(Table1[[#This Row],[pledged]]/Table1[[#This Row],[backers_count]],0)</f>
        <v>201.66666666666666</v>
      </c>
      <c r="Q2955" t="str">
        <f>LEFT(Table1[[#This Row],[Category and Sub-Category]],FIND("/",Table1[[#This Row],[Category and Sub-Category]])-1)</f>
        <v>theater</v>
      </c>
      <c r="R2955" t="str">
        <f>RIGHT(Table1[[#This Row],[Category and Sub-Category]],LEN(Table1[[#This Row],[Category and Sub-Category]])-FIND("/",Table1[[#This Row],[Category and Sub-Category]]))</f>
        <v>spaces</v>
      </c>
      <c r="S2955" s="13">
        <f>(((Table1[[#This Row],[launched_at]]/60)/60)/24)+DATE(1970,1,1)</f>
        <v>42255.791909722218</v>
      </c>
      <c r="T2955" s="13">
        <f>(((Table1[[#This Row],[deadline]]/60)/60)/24)+DATE(1970,1,1)</f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Table1[[#This Row],[pledged]]/Table1[[#This Row],[goal]]</f>
        <v>0</v>
      </c>
      <c r="P2956" s="8">
        <f>IFERROR(Table1[[#This Row],[pledged]]/Table1[[#This Row],[backers_count]],0)</f>
        <v>0</v>
      </c>
      <c r="Q2956" t="str">
        <f>LEFT(Table1[[#This Row],[Category and Sub-Category]],FIND("/",Table1[[#This Row],[Category and Sub-Category]])-1)</f>
        <v>theater</v>
      </c>
      <c r="R2956" t="str">
        <f>RIGHT(Table1[[#This Row],[Category and Sub-Category]],LEN(Table1[[#This Row],[Category and Sub-Category]])-FIND("/",Table1[[#This Row],[Category and Sub-Category]]))</f>
        <v>spaces</v>
      </c>
      <c r="S2956" s="13">
        <f>(((Table1[[#This Row],[launched_at]]/60)/60)/24)+DATE(1970,1,1)</f>
        <v>42790.583368055552</v>
      </c>
      <c r="T2956" s="13">
        <f>(((Table1[[#This Row],[deadline]]/60)/60)/24)+DATE(1970,1,1)</f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Table1[[#This Row],[pledged]]/Table1[[#This Row],[goal]]</f>
        <v>0.59583333333333333</v>
      </c>
      <c r="P2957" s="8">
        <f>IFERROR(Table1[[#This Row],[pledged]]/Table1[[#This Row],[backers_count]],0)</f>
        <v>65</v>
      </c>
      <c r="Q2957" t="str">
        <f>LEFT(Table1[[#This Row],[Category and Sub-Category]],FIND("/",Table1[[#This Row],[Category and Sub-Category]])-1)</f>
        <v>theater</v>
      </c>
      <c r="R2957" t="str">
        <f>RIGHT(Table1[[#This Row],[Category and Sub-Category]],LEN(Table1[[#This Row],[Category and Sub-Category]])-FIND("/",Table1[[#This Row],[Category and Sub-Category]]))</f>
        <v>spaces</v>
      </c>
      <c r="S2957" s="13">
        <f>(((Table1[[#This Row],[launched_at]]/60)/60)/24)+DATE(1970,1,1)</f>
        <v>42141.741307870368</v>
      </c>
      <c r="T2957" s="13">
        <f>(((Table1[[#This Row],[deadline]]/60)/60)/24)+DATE(1970,1,1)</f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Table1[[#This Row],[pledged]]/Table1[[#This Row],[goal]]</f>
        <v>0.16734177215189874</v>
      </c>
      <c r="P2958" s="8">
        <f>IFERROR(Table1[[#This Row],[pledged]]/Table1[[#This Row],[backers_count]],0)</f>
        <v>66.099999999999994</v>
      </c>
      <c r="Q2958" t="str">
        <f>LEFT(Table1[[#This Row],[Category and Sub-Category]],FIND("/",Table1[[#This Row],[Category and Sub-Category]])-1)</f>
        <v>theater</v>
      </c>
      <c r="R2958" t="str">
        <f>RIGHT(Table1[[#This Row],[Category and Sub-Category]],LEN(Table1[[#This Row],[Category and Sub-Category]])-FIND("/",Table1[[#This Row],[Category and Sub-Category]]))</f>
        <v>spaces</v>
      </c>
      <c r="S2958" s="13">
        <f>(((Table1[[#This Row],[launched_at]]/60)/60)/24)+DATE(1970,1,1)</f>
        <v>42464.958912037036</v>
      </c>
      <c r="T2958" s="13">
        <f>(((Table1[[#This Row],[deadline]]/60)/60)/24)+DATE(1970,1,1)</f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Table1[[#This Row],[pledged]]/Table1[[#This Row],[goal]]</f>
        <v>1.8666666666666668E-2</v>
      </c>
      <c r="P2959" s="8">
        <f>IFERROR(Table1[[#This Row],[pledged]]/Table1[[#This Row],[backers_count]],0)</f>
        <v>93.333333333333329</v>
      </c>
      <c r="Q2959" t="str">
        <f>LEFT(Table1[[#This Row],[Category and Sub-Category]],FIND("/",Table1[[#This Row],[Category and Sub-Category]])-1)</f>
        <v>theater</v>
      </c>
      <c r="R2959" t="str">
        <f>RIGHT(Table1[[#This Row],[Category and Sub-Category]],LEN(Table1[[#This Row],[Category and Sub-Category]])-FIND("/",Table1[[#This Row],[Category and Sub-Category]]))</f>
        <v>spaces</v>
      </c>
      <c r="S2959" s="13">
        <f>(((Table1[[#This Row],[launched_at]]/60)/60)/24)+DATE(1970,1,1)</f>
        <v>42031.011249999996</v>
      </c>
      <c r="T2959" s="13">
        <f>(((Table1[[#This Row],[deadline]]/60)/60)/24)+DATE(1970,1,1)</f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Table1[[#This Row],[pledged]]/Table1[[#This Row],[goal]]</f>
        <v>0</v>
      </c>
      <c r="P2960" s="8">
        <f>IFERROR(Table1[[#This Row],[pledged]]/Table1[[#This Row],[backers_count]],0)</f>
        <v>0</v>
      </c>
      <c r="Q2960" t="str">
        <f>LEFT(Table1[[#This Row],[Category and Sub-Category]],FIND("/",Table1[[#This Row],[Category and Sub-Category]])-1)</f>
        <v>theater</v>
      </c>
      <c r="R2960" t="str">
        <f>RIGHT(Table1[[#This Row],[Category and Sub-Category]],LEN(Table1[[#This Row],[Category and Sub-Category]])-FIND("/",Table1[[#This Row],[Category and Sub-Category]]))</f>
        <v>spaces</v>
      </c>
      <c r="S2960" s="13">
        <f>(((Table1[[#This Row],[launched_at]]/60)/60)/24)+DATE(1970,1,1)</f>
        <v>42438.779131944444</v>
      </c>
      <c r="T2960" s="13">
        <f>(((Table1[[#This Row],[deadline]]/60)/60)/24)+DATE(1970,1,1)</f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Table1[[#This Row],[pledged]]/Table1[[#This Row],[goal]]</f>
        <v>0</v>
      </c>
      <c r="P2961" s="8">
        <f>IFERROR(Table1[[#This Row],[pledged]]/Table1[[#This Row],[backers_count]],0)</f>
        <v>0</v>
      </c>
      <c r="Q2961" t="str">
        <f>LEFT(Table1[[#This Row],[Category and Sub-Category]],FIND("/",Table1[[#This Row],[Category and Sub-Category]])-1)</f>
        <v>theater</v>
      </c>
      <c r="R2961" t="str">
        <f>RIGHT(Table1[[#This Row],[Category and Sub-Category]],LEN(Table1[[#This Row],[Category and Sub-Category]])-FIND("/",Table1[[#This Row],[Category and Sub-Category]]))</f>
        <v>spaces</v>
      </c>
      <c r="S2961" s="13">
        <f>(((Table1[[#This Row],[launched_at]]/60)/60)/24)+DATE(1970,1,1)</f>
        <v>42498.008391203708</v>
      </c>
      <c r="T2961" s="13">
        <f>(((Table1[[#This Row],[deadline]]/60)/60)/24)+DATE(1970,1,1)</f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Table1[[#This Row],[pledged]]/Table1[[#This Row],[goal]]</f>
        <v>0</v>
      </c>
      <c r="P2962" s="8">
        <f>IFERROR(Table1[[#This Row],[pledged]]/Table1[[#This Row],[backers_count]],0)</f>
        <v>0</v>
      </c>
      <c r="Q2962" t="str">
        <f>LEFT(Table1[[#This Row],[Category and Sub-Category]],FIND("/",Table1[[#This Row],[Category and Sub-Category]])-1)</f>
        <v>theater</v>
      </c>
      <c r="R2962" t="str">
        <f>RIGHT(Table1[[#This Row],[Category and Sub-Category]],LEN(Table1[[#This Row],[Category and Sub-Category]])-FIND("/",Table1[[#This Row],[Category and Sub-Category]]))</f>
        <v>spaces</v>
      </c>
      <c r="S2962" s="13">
        <f>(((Table1[[#This Row],[launched_at]]/60)/60)/24)+DATE(1970,1,1)</f>
        <v>41863.757210648146</v>
      </c>
      <c r="T2962" s="13">
        <f>(((Table1[[#This Row],[deadline]]/60)/60)/24)+DATE(1970,1,1)</f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Table1[[#This Row],[pledged]]/Table1[[#This Row],[goal]]</f>
        <v>1.0962000000000001</v>
      </c>
      <c r="P2963" s="8">
        <f>IFERROR(Table1[[#This Row],[pledged]]/Table1[[#This Row],[backers_count]],0)</f>
        <v>50.75</v>
      </c>
      <c r="Q2963" t="str">
        <f>LEFT(Table1[[#This Row],[Category and Sub-Category]],FIND("/",Table1[[#This Row],[Category and Sub-Category]])-1)</f>
        <v>theater</v>
      </c>
      <c r="R2963" t="str">
        <f>RIGHT(Table1[[#This Row],[Category and Sub-Category]],LEN(Table1[[#This Row],[Category and Sub-Category]])-FIND("/",Table1[[#This Row],[Category and Sub-Category]]))</f>
        <v>plays</v>
      </c>
      <c r="S2963" s="13">
        <f>(((Table1[[#This Row],[launched_at]]/60)/60)/24)+DATE(1970,1,1)</f>
        <v>42061.212488425925</v>
      </c>
      <c r="T2963" s="13">
        <f>(((Table1[[#This Row],[deadline]]/60)/60)/24)+DATE(1970,1,1)</f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Table1[[#This Row],[pledged]]/Table1[[#This Row],[goal]]</f>
        <v>1.218</v>
      </c>
      <c r="P2964" s="8">
        <f>IFERROR(Table1[[#This Row],[pledged]]/Table1[[#This Row],[backers_count]],0)</f>
        <v>60.9</v>
      </c>
      <c r="Q2964" t="str">
        <f>LEFT(Table1[[#This Row],[Category and Sub-Category]],FIND("/",Table1[[#This Row],[Category and Sub-Category]])-1)</f>
        <v>theater</v>
      </c>
      <c r="R2964" t="str">
        <f>RIGHT(Table1[[#This Row],[Category and Sub-Category]],LEN(Table1[[#This Row],[Category and Sub-Category]])-FIND("/",Table1[[#This Row],[Category and Sub-Category]]))</f>
        <v>plays</v>
      </c>
      <c r="S2964" s="13">
        <f>(((Table1[[#This Row],[launched_at]]/60)/60)/24)+DATE(1970,1,1)</f>
        <v>42036.24428240741</v>
      </c>
      <c r="T2964" s="13">
        <f>(((Table1[[#This Row],[deadline]]/60)/60)/24)+DATE(1970,1,1)</f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Table1[[#This Row],[pledged]]/Table1[[#This Row],[goal]]</f>
        <v>1.0685</v>
      </c>
      <c r="P2965" s="8">
        <f>IFERROR(Table1[[#This Row],[pledged]]/Table1[[#This Row],[backers_count]],0)</f>
        <v>109.03061224489795</v>
      </c>
      <c r="Q2965" t="str">
        <f>LEFT(Table1[[#This Row],[Category and Sub-Category]],FIND("/",Table1[[#This Row],[Category and Sub-Category]])-1)</f>
        <v>theater</v>
      </c>
      <c r="R2965" t="str">
        <f>RIGHT(Table1[[#This Row],[Category and Sub-Category]],LEN(Table1[[#This Row],[Category and Sub-Category]])-FIND("/",Table1[[#This Row],[Category and Sub-Category]]))</f>
        <v>plays</v>
      </c>
      <c r="S2965" s="13">
        <f>(((Table1[[#This Row],[launched_at]]/60)/60)/24)+DATE(1970,1,1)</f>
        <v>42157.470185185186</v>
      </c>
      <c r="T2965" s="13">
        <f>(((Table1[[#This Row],[deadline]]/60)/60)/24)+DATE(1970,1,1)</f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Table1[[#This Row],[pledged]]/Table1[[#This Row],[goal]]</f>
        <v>1.0071379999999999</v>
      </c>
      <c r="P2966" s="8">
        <f>IFERROR(Table1[[#This Row],[pledged]]/Table1[[#This Row],[backers_count]],0)</f>
        <v>25.692295918367346</v>
      </c>
      <c r="Q2966" t="str">
        <f>LEFT(Table1[[#This Row],[Category and Sub-Category]],FIND("/",Table1[[#This Row],[Category and Sub-Category]])-1)</f>
        <v>theater</v>
      </c>
      <c r="R2966" t="str">
        <f>RIGHT(Table1[[#This Row],[Category and Sub-Category]],LEN(Table1[[#This Row],[Category and Sub-Category]])-FIND("/",Table1[[#This Row],[Category and Sub-Category]]))</f>
        <v>plays</v>
      </c>
      <c r="S2966" s="13">
        <f>(((Table1[[#This Row],[launched_at]]/60)/60)/24)+DATE(1970,1,1)</f>
        <v>41827.909942129627</v>
      </c>
      <c r="T2966" s="13">
        <f>(((Table1[[#This Row],[deadline]]/60)/60)/24)+DATE(1970,1,1)</f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Table1[[#This Row],[pledged]]/Table1[[#This Row],[goal]]</f>
        <v>1.0900000000000001</v>
      </c>
      <c r="P2967" s="8">
        <f>IFERROR(Table1[[#This Row],[pledged]]/Table1[[#This Row],[backers_count]],0)</f>
        <v>41.92307692307692</v>
      </c>
      <c r="Q2967" t="str">
        <f>LEFT(Table1[[#This Row],[Category and Sub-Category]],FIND("/",Table1[[#This Row],[Category and Sub-Category]])-1)</f>
        <v>theater</v>
      </c>
      <c r="R2967" t="str">
        <f>RIGHT(Table1[[#This Row],[Category and Sub-Category]],LEN(Table1[[#This Row],[Category and Sub-Category]])-FIND("/",Table1[[#This Row],[Category and Sub-Category]]))</f>
        <v>plays</v>
      </c>
      <c r="S2967" s="13">
        <f>(((Table1[[#This Row],[launched_at]]/60)/60)/24)+DATE(1970,1,1)</f>
        <v>42162.729548611111</v>
      </c>
      <c r="T2967" s="13">
        <f>(((Table1[[#This Row],[deadline]]/60)/60)/24)+DATE(1970,1,1)</f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Table1[[#This Row],[pledged]]/Table1[[#This Row],[goal]]</f>
        <v>1.1363000000000001</v>
      </c>
      <c r="P2968" s="8">
        <f>IFERROR(Table1[[#This Row],[pledged]]/Table1[[#This Row],[backers_count]],0)</f>
        <v>88.7734375</v>
      </c>
      <c r="Q2968" t="str">
        <f>LEFT(Table1[[#This Row],[Category and Sub-Category]],FIND("/",Table1[[#This Row],[Category and Sub-Category]])-1)</f>
        <v>theater</v>
      </c>
      <c r="R2968" t="str">
        <f>RIGHT(Table1[[#This Row],[Category and Sub-Category]],LEN(Table1[[#This Row],[Category and Sub-Category]])-FIND("/",Table1[[#This Row],[Category and Sub-Category]]))</f>
        <v>plays</v>
      </c>
      <c r="S2968" s="13">
        <f>(((Table1[[#This Row],[launched_at]]/60)/60)/24)+DATE(1970,1,1)</f>
        <v>42233.738564814819</v>
      </c>
      <c r="T2968" s="13">
        <f>(((Table1[[#This Row],[deadline]]/60)/60)/24)+DATE(1970,1,1)</f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Table1[[#This Row],[pledged]]/Table1[[#This Row],[goal]]</f>
        <v>1.1392</v>
      </c>
      <c r="P2969" s="8">
        <f>IFERROR(Table1[[#This Row],[pledged]]/Table1[[#This Row],[backers_count]],0)</f>
        <v>80.225352112676063</v>
      </c>
      <c r="Q2969" t="str">
        <f>LEFT(Table1[[#This Row],[Category and Sub-Category]],FIND("/",Table1[[#This Row],[Category and Sub-Category]])-1)</f>
        <v>theater</v>
      </c>
      <c r="R2969" t="str">
        <f>RIGHT(Table1[[#This Row],[Category and Sub-Category]],LEN(Table1[[#This Row],[Category and Sub-Category]])-FIND("/",Table1[[#This Row],[Category and Sub-Category]]))</f>
        <v>plays</v>
      </c>
      <c r="S2969" s="13">
        <f>(((Table1[[#This Row],[launched_at]]/60)/60)/24)+DATE(1970,1,1)</f>
        <v>42042.197824074072</v>
      </c>
      <c r="T2969" s="13">
        <f>(((Table1[[#This Row],[deadline]]/60)/60)/24)+DATE(1970,1,1)</f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Table1[[#This Row],[pledged]]/Table1[[#This Row],[goal]]</f>
        <v>1.06</v>
      </c>
      <c r="P2970" s="8">
        <f>IFERROR(Table1[[#This Row],[pledged]]/Table1[[#This Row],[backers_count]],0)</f>
        <v>78.936170212765958</v>
      </c>
      <c r="Q2970" t="str">
        <f>LEFT(Table1[[#This Row],[Category and Sub-Category]],FIND("/",Table1[[#This Row],[Category and Sub-Category]])-1)</f>
        <v>theater</v>
      </c>
      <c r="R2970" t="str">
        <f>RIGHT(Table1[[#This Row],[Category and Sub-Category]],LEN(Table1[[#This Row],[Category and Sub-Category]])-FIND("/",Table1[[#This Row],[Category and Sub-Category]]))</f>
        <v>plays</v>
      </c>
      <c r="S2970" s="13">
        <f>(((Table1[[#This Row],[launched_at]]/60)/60)/24)+DATE(1970,1,1)</f>
        <v>42585.523842592593</v>
      </c>
      <c r="T2970" s="13">
        <f>(((Table1[[#This Row],[deadline]]/60)/60)/24)+DATE(1970,1,1)</f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Table1[[#This Row],[pledged]]/Table1[[#This Row],[goal]]</f>
        <v>1.625</v>
      </c>
      <c r="P2971" s="8">
        <f>IFERROR(Table1[[#This Row],[pledged]]/Table1[[#This Row],[backers_count]],0)</f>
        <v>95.588235294117652</v>
      </c>
      <c r="Q2971" t="str">
        <f>LEFT(Table1[[#This Row],[Category and Sub-Category]],FIND("/",Table1[[#This Row],[Category and Sub-Category]])-1)</f>
        <v>theater</v>
      </c>
      <c r="R2971" t="str">
        <f>RIGHT(Table1[[#This Row],[Category and Sub-Category]],LEN(Table1[[#This Row],[Category and Sub-Category]])-FIND("/",Table1[[#This Row],[Category and Sub-Category]]))</f>
        <v>plays</v>
      </c>
      <c r="S2971" s="13">
        <f>(((Table1[[#This Row],[launched_at]]/60)/60)/24)+DATE(1970,1,1)</f>
        <v>42097.786493055552</v>
      </c>
      <c r="T2971" s="13">
        <f>(((Table1[[#This Row],[deadline]]/60)/60)/24)+DATE(1970,1,1)</f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Table1[[#This Row],[pledged]]/Table1[[#This Row],[goal]]</f>
        <v>1.06</v>
      </c>
      <c r="P2972" s="8">
        <f>IFERROR(Table1[[#This Row],[pledged]]/Table1[[#This Row],[backers_count]],0)</f>
        <v>69.890109890109883</v>
      </c>
      <c r="Q2972" t="str">
        <f>LEFT(Table1[[#This Row],[Category and Sub-Category]],FIND("/",Table1[[#This Row],[Category and Sub-Category]])-1)</f>
        <v>theater</v>
      </c>
      <c r="R2972" t="str">
        <f>RIGHT(Table1[[#This Row],[Category and Sub-Category]],LEN(Table1[[#This Row],[Category and Sub-Category]])-FIND("/",Table1[[#This Row],[Category and Sub-Category]]))</f>
        <v>plays</v>
      </c>
      <c r="S2972" s="13">
        <f>(((Table1[[#This Row],[launched_at]]/60)/60)/24)+DATE(1970,1,1)</f>
        <v>41808.669571759259</v>
      </c>
      <c r="T2972" s="13">
        <f>(((Table1[[#This Row],[deadline]]/60)/60)/24)+DATE(1970,1,1)</f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Table1[[#This Row],[pledged]]/Table1[[#This Row],[goal]]</f>
        <v>1.0015624999999999</v>
      </c>
      <c r="P2973" s="8">
        <f>IFERROR(Table1[[#This Row],[pledged]]/Table1[[#This Row],[backers_count]],0)</f>
        <v>74.534883720930239</v>
      </c>
      <c r="Q2973" t="str">
        <f>LEFT(Table1[[#This Row],[Category and Sub-Category]],FIND("/",Table1[[#This Row],[Category and Sub-Category]])-1)</f>
        <v>theater</v>
      </c>
      <c r="R2973" t="str">
        <f>RIGHT(Table1[[#This Row],[Category and Sub-Category]],LEN(Table1[[#This Row],[Category and Sub-Category]])-FIND("/",Table1[[#This Row],[Category and Sub-Category]]))</f>
        <v>plays</v>
      </c>
      <c r="S2973" s="13">
        <f>(((Table1[[#This Row],[launched_at]]/60)/60)/24)+DATE(1970,1,1)</f>
        <v>41852.658310185187</v>
      </c>
      <c r="T2973" s="13">
        <f>(((Table1[[#This Row],[deadline]]/60)/60)/24)+DATE(1970,1,1)</f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Table1[[#This Row],[pledged]]/Table1[[#This Row],[goal]]</f>
        <v>1.0535000000000001</v>
      </c>
      <c r="P2974" s="8">
        <f>IFERROR(Table1[[#This Row],[pledged]]/Table1[[#This Row],[backers_count]],0)</f>
        <v>123.94117647058823</v>
      </c>
      <c r="Q2974" t="str">
        <f>LEFT(Table1[[#This Row],[Category and Sub-Category]],FIND("/",Table1[[#This Row],[Category and Sub-Category]])-1)</f>
        <v>theater</v>
      </c>
      <c r="R2974" t="str">
        <f>RIGHT(Table1[[#This Row],[Category and Sub-Category]],LEN(Table1[[#This Row],[Category and Sub-Category]])-FIND("/",Table1[[#This Row],[Category and Sub-Category]]))</f>
        <v>plays</v>
      </c>
      <c r="S2974" s="13">
        <f>(((Table1[[#This Row],[launched_at]]/60)/60)/24)+DATE(1970,1,1)</f>
        <v>42694.110185185185</v>
      </c>
      <c r="T2974" s="13">
        <f>(((Table1[[#This Row],[deadline]]/60)/60)/24)+DATE(1970,1,1)</f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Table1[[#This Row],[pledged]]/Table1[[#This Row],[goal]]</f>
        <v>1.748</v>
      </c>
      <c r="P2975" s="8">
        <f>IFERROR(Table1[[#This Row],[pledged]]/Table1[[#This Row],[backers_count]],0)</f>
        <v>264.84848484848487</v>
      </c>
      <c r="Q2975" t="str">
        <f>LEFT(Table1[[#This Row],[Category and Sub-Category]],FIND("/",Table1[[#This Row],[Category and Sub-Category]])-1)</f>
        <v>theater</v>
      </c>
      <c r="R2975" t="str">
        <f>RIGHT(Table1[[#This Row],[Category and Sub-Category]],LEN(Table1[[#This Row],[Category and Sub-Category]])-FIND("/",Table1[[#This Row],[Category and Sub-Category]]))</f>
        <v>plays</v>
      </c>
      <c r="S2975" s="13">
        <f>(((Table1[[#This Row],[launched_at]]/60)/60)/24)+DATE(1970,1,1)</f>
        <v>42341.818379629629</v>
      </c>
      <c r="T2975" s="13">
        <f>(((Table1[[#This Row],[deadline]]/60)/60)/24)+DATE(1970,1,1)</f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Table1[[#This Row],[pledged]]/Table1[[#This Row],[goal]]</f>
        <v>1.02</v>
      </c>
      <c r="P2976" s="8">
        <f>IFERROR(Table1[[#This Row],[pledged]]/Table1[[#This Row],[backers_count]],0)</f>
        <v>58.620689655172413</v>
      </c>
      <c r="Q2976" t="str">
        <f>LEFT(Table1[[#This Row],[Category and Sub-Category]],FIND("/",Table1[[#This Row],[Category and Sub-Category]])-1)</f>
        <v>theater</v>
      </c>
      <c r="R2976" t="str">
        <f>RIGHT(Table1[[#This Row],[Category and Sub-Category]],LEN(Table1[[#This Row],[Category and Sub-Category]])-FIND("/",Table1[[#This Row],[Category and Sub-Category]]))</f>
        <v>plays</v>
      </c>
      <c r="S2976" s="13">
        <f>(((Table1[[#This Row],[launched_at]]/60)/60)/24)+DATE(1970,1,1)</f>
        <v>41880.061006944445</v>
      </c>
      <c r="T2976" s="13">
        <f>(((Table1[[#This Row],[deadline]]/60)/60)/24)+DATE(1970,1,1)</f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Table1[[#This Row],[pledged]]/Table1[[#This Row],[goal]]</f>
        <v>1.00125</v>
      </c>
      <c r="P2977" s="8">
        <f>IFERROR(Table1[[#This Row],[pledged]]/Table1[[#This Row],[backers_count]],0)</f>
        <v>70.884955752212392</v>
      </c>
      <c r="Q2977" t="str">
        <f>LEFT(Table1[[#This Row],[Category and Sub-Category]],FIND("/",Table1[[#This Row],[Category and Sub-Category]])-1)</f>
        <v>theater</v>
      </c>
      <c r="R2977" t="str">
        <f>RIGHT(Table1[[#This Row],[Category and Sub-Category]],LEN(Table1[[#This Row],[Category and Sub-Category]])-FIND("/",Table1[[#This Row],[Category and Sub-Category]]))</f>
        <v>plays</v>
      </c>
      <c r="S2977" s="13">
        <f>(((Table1[[#This Row],[launched_at]]/60)/60)/24)+DATE(1970,1,1)</f>
        <v>41941.683865740742</v>
      </c>
      <c r="T2977" s="13">
        <f>(((Table1[[#This Row],[deadline]]/60)/60)/24)+DATE(1970,1,1)</f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Table1[[#This Row],[pledged]]/Table1[[#This Row],[goal]]</f>
        <v>1.7142857142857142</v>
      </c>
      <c r="P2978" s="8">
        <f>IFERROR(Table1[[#This Row],[pledged]]/Table1[[#This Row],[backers_count]],0)</f>
        <v>8.5714285714285712</v>
      </c>
      <c r="Q2978" t="str">
        <f>LEFT(Table1[[#This Row],[Category and Sub-Category]],FIND("/",Table1[[#This Row],[Category and Sub-Category]])-1)</f>
        <v>theater</v>
      </c>
      <c r="R2978" t="str">
        <f>RIGHT(Table1[[#This Row],[Category and Sub-Category]],LEN(Table1[[#This Row],[Category and Sub-Category]])-FIND("/",Table1[[#This Row],[Category and Sub-Category]]))</f>
        <v>plays</v>
      </c>
      <c r="S2978" s="13">
        <f>(((Table1[[#This Row],[launched_at]]/60)/60)/24)+DATE(1970,1,1)</f>
        <v>42425.730671296296</v>
      </c>
      <c r="T2978" s="13">
        <f>(((Table1[[#This Row],[deadline]]/60)/60)/24)+DATE(1970,1,1)</f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Table1[[#This Row],[pledged]]/Table1[[#This Row],[goal]]</f>
        <v>1.1356666666666666</v>
      </c>
      <c r="P2979" s="8">
        <f>IFERROR(Table1[[#This Row],[pledged]]/Table1[[#This Row],[backers_count]],0)</f>
        <v>113.56666666666666</v>
      </c>
      <c r="Q2979" t="str">
        <f>LEFT(Table1[[#This Row],[Category and Sub-Category]],FIND("/",Table1[[#This Row],[Category and Sub-Category]])-1)</f>
        <v>theater</v>
      </c>
      <c r="R2979" t="str">
        <f>RIGHT(Table1[[#This Row],[Category and Sub-Category]],LEN(Table1[[#This Row],[Category and Sub-Category]])-FIND("/",Table1[[#This Row],[Category and Sub-Category]]))</f>
        <v>plays</v>
      </c>
      <c r="S2979" s="13">
        <f>(((Table1[[#This Row],[launched_at]]/60)/60)/24)+DATE(1970,1,1)</f>
        <v>42026.88118055556</v>
      </c>
      <c r="T2979" s="13">
        <f>(((Table1[[#This Row],[deadline]]/60)/60)/24)+DATE(1970,1,1)</f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Table1[[#This Row],[pledged]]/Table1[[#This Row],[goal]]</f>
        <v>1.2946666666666666</v>
      </c>
      <c r="P2980" s="8">
        <f>IFERROR(Table1[[#This Row],[pledged]]/Table1[[#This Row],[backers_count]],0)</f>
        <v>60.6875</v>
      </c>
      <c r="Q2980" t="str">
        <f>LEFT(Table1[[#This Row],[Category and Sub-Category]],FIND("/",Table1[[#This Row],[Category and Sub-Category]])-1)</f>
        <v>theater</v>
      </c>
      <c r="R2980" t="str">
        <f>RIGHT(Table1[[#This Row],[Category and Sub-Category]],LEN(Table1[[#This Row],[Category and Sub-Category]])-FIND("/",Table1[[#This Row],[Category and Sub-Category]]))</f>
        <v>plays</v>
      </c>
      <c r="S2980" s="13">
        <f>(((Table1[[#This Row],[launched_at]]/60)/60)/24)+DATE(1970,1,1)</f>
        <v>41922.640590277777</v>
      </c>
      <c r="T2980" s="13">
        <f>(((Table1[[#This Row],[deadline]]/60)/60)/24)+DATE(1970,1,1)</f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Table1[[#This Row],[pledged]]/Table1[[#This Row],[goal]]</f>
        <v>1.014</v>
      </c>
      <c r="P2981" s="8">
        <f>IFERROR(Table1[[#This Row],[pledged]]/Table1[[#This Row],[backers_count]],0)</f>
        <v>110.21739130434783</v>
      </c>
      <c r="Q2981" t="str">
        <f>LEFT(Table1[[#This Row],[Category and Sub-Category]],FIND("/",Table1[[#This Row],[Category and Sub-Category]])-1)</f>
        <v>theater</v>
      </c>
      <c r="R2981" t="str">
        <f>RIGHT(Table1[[#This Row],[Category and Sub-Category]],LEN(Table1[[#This Row],[Category and Sub-Category]])-FIND("/",Table1[[#This Row],[Category and Sub-Category]]))</f>
        <v>plays</v>
      </c>
      <c r="S2981" s="13">
        <f>(((Table1[[#This Row],[launched_at]]/60)/60)/24)+DATE(1970,1,1)</f>
        <v>41993.824340277773</v>
      </c>
      <c r="T2981" s="13">
        <f>(((Table1[[#This Row],[deadline]]/60)/60)/24)+DATE(1970,1,1)</f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Table1[[#This Row],[pledged]]/Table1[[#This Row],[goal]]</f>
        <v>1.0916666666666666</v>
      </c>
      <c r="P2982" s="8">
        <f>IFERROR(Table1[[#This Row],[pledged]]/Table1[[#This Row],[backers_count]],0)</f>
        <v>136.45833333333334</v>
      </c>
      <c r="Q2982" t="str">
        <f>LEFT(Table1[[#This Row],[Category and Sub-Category]],FIND("/",Table1[[#This Row],[Category and Sub-Category]])-1)</f>
        <v>theater</v>
      </c>
      <c r="R2982" t="str">
        <f>RIGHT(Table1[[#This Row],[Category and Sub-Category]],LEN(Table1[[#This Row],[Category and Sub-Category]])-FIND("/",Table1[[#This Row],[Category and Sub-Category]]))</f>
        <v>plays</v>
      </c>
      <c r="S2982" s="13">
        <f>(((Table1[[#This Row],[launched_at]]/60)/60)/24)+DATE(1970,1,1)</f>
        <v>42219.915856481486</v>
      </c>
      <c r="T2982" s="13">
        <f>(((Table1[[#This Row],[deadline]]/60)/60)/24)+DATE(1970,1,1)</f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Table1[[#This Row],[pledged]]/Table1[[#This Row],[goal]]</f>
        <v>1.28925</v>
      </c>
      <c r="P2983" s="8">
        <f>IFERROR(Table1[[#This Row],[pledged]]/Table1[[#This Row],[backers_count]],0)</f>
        <v>53.164948453608247</v>
      </c>
      <c r="Q2983" t="str">
        <f>LEFT(Table1[[#This Row],[Category and Sub-Category]],FIND("/",Table1[[#This Row],[Category and Sub-Category]])-1)</f>
        <v>theater</v>
      </c>
      <c r="R2983" t="str">
        <f>RIGHT(Table1[[#This Row],[Category and Sub-Category]],LEN(Table1[[#This Row],[Category and Sub-Category]])-FIND("/",Table1[[#This Row],[Category and Sub-Category]]))</f>
        <v>spaces</v>
      </c>
      <c r="S2983" s="13">
        <f>(((Table1[[#This Row],[launched_at]]/60)/60)/24)+DATE(1970,1,1)</f>
        <v>42225.559675925921</v>
      </c>
      <c r="T2983" s="13">
        <f>(((Table1[[#This Row],[deadline]]/60)/60)/24)+DATE(1970,1,1)</f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Table1[[#This Row],[pledged]]/Table1[[#This Row],[goal]]</f>
        <v>1.0206</v>
      </c>
      <c r="P2984" s="8">
        <f>IFERROR(Table1[[#This Row],[pledged]]/Table1[[#This Row],[backers_count]],0)</f>
        <v>86.491525423728817</v>
      </c>
      <c r="Q2984" t="str">
        <f>LEFT(Table1[[#This Row],[Category and Sub-Category]],FIND("/",Table1[[#This Row],[Category and Sub-Category]])-1)</f>
        <v>theater</v>
      </c>
      <c r="R2984" t="str">
        <f>RIGHT(Table1[[#This Row],[Category and Sub-Category]],LEN(Table1[[#This Row],[Category and Sub-Category]])-FIND("/",Table1[[#This Row],[Category and Sub-Category]]))</f>
        <v>spaces</v>
      </c>
      <c r="S2984" s="13">
        <f>(((Table1[[#This Row],[launched_at]]/60)/60)/24)+DATE(1970,1,1)</f>
        <v>42381.686840277776</v>
      </c>
      <c r="T2984" s="13">
        <f>(((Table1[[#This Row],[deadline]]/60)/60)/24)+DATE(1970,1,1)</f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Table1[[#This Row],[pledged]]/Table1[[#This Row],[goal]]</f>
        <v>1.465395775862069</v>
      </c>
      <c r="P2985" s="8">
        <f>IFERROR(Table1[[#This Row],[pledged]]/Table1[[#This Row],[backers_count]],0)</f>
        <v>155.23827397260274</v>
      </c>
      <c r="Q2985" t="str">
        <f>LEFT(Table1[[#This Row],[Category and Sub-Category]],FIND("/",Table1[[#This Row],[Category and Sub-Category]])-1)</f>
        <v>theater</v>
      </c>
      <c r="R2985" t="str">
        <f>RIGHT(Table1[[#This Row],[Category and Sub-Category]],LEN(Table1[[#This Row],[Category and Sub-Category]])-FIND("/",Table1[[#This Row],[Category and Sub-Category]]))</f>
        <v>spaces</v>
      </c>
      <c r="S2985" s="13">
        <f>(((Table1[[#This Row],[launched_at]]/60)/60)/24)+DATE(1970,1,1)</f>
        <v>41894.632361111115</v>
      </c>
      <c r="T2985" s="13">
        <f>(((Table1[[#This Row],[deadline]]/60)/60)/24)+DATE(1970,1,1)</f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Table1[[#This Row],[pledged]]/Table1[[#This Row],[goal]]</f>
        <v>1.00352</v>
      </c>
      <c r="P2986" s="8">
        <f>IFERROR(Table1[[#This Row],[pledged]]/Table1[[#This Row],[backers_count]],0)</f>
        <v>115.08256880733946</v>
      </c>
      <c r="Q2986" t="str">
        <f>LEFT(Table1[[#This Row],[Category and Sub-Category]],FIND("/",Table1[[#This Row],[Category and Sub-Category]])-1)</f>
        <v>theater</v>
      </c>
      <c r="R2986" t="str">
        <f>RIGHT(Table1[[#This Row],[Category and Sub-Category]],LEN(Table1[[#This Row],[Category and Sub-Category]])-FIND("/",Table1[[#This Row],[Category and Sub-Category]]))</f>
        <v>spaces</v>
      </c>
      <c r="S2986" s="13">
        <f>(((Table1[[#This Row],[launched_at]]/60)/60)/24)+DATE(1970,1,1)</f>
        <v>42576.278715277775</v>
      </c>
      <c r="T2986" s="13">
        <f>(((Table1[[#This Row],[deadline]]/60)/60)/24)+DATE(1970,1,1)</f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Table1[[#This Row],[pledged]]/Table1[[#This Row],[goal]]</f>
        <v>1.2164999999999999</v>
      </c>
      <c r="P2987" s="8">
        <f>IFERROR(Table1[[#This Row],[pledged]]/Table1[[#This Row],[backers_count]],0)</f>
        <v>109.5945945945946</v>
      </c>
      <c r="Q2987" t="str">
        <f>LEFT(Table1[[#This Row],[Category and Sub-Category]],FIND("/",Table1[[#This Row],[Category and Sub-Category]])-1)</f>
        <v>theater</v>
      </c>
      <c r="R2987" t="str">
        <f>RIGHT(Table1[[#This Row],[Category and Sub-Category]],LEN(Table1[[#This Row],[Category and Sub-Category]])-FIND("/",Table1[[#This Row],[Category and Sub-Category]]))</f>
        <v>spaces</v>
      </c>
      <c r="S2987" s="13">
        <f>(((Table1[[#This Row],[launched_at]]/60)/60)/24)+DATE(1970,1,1)</f>
        <v>42654.973703703698</v>
      </c>
      <c r="T2987" s="13">
        <f>(((Table1[[#This Row],[deadline]]/60)/60)/24)+DATE(1970,1,1)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Table1[[#This Row],[pledged]]/Table1[[#This Row],[goal]]</f>
        <v>1.0549999999999999</v>
      </c>
      <c r="P2988" s="8">
        <f>IFERROR(Table1[[#This Row],[pledged]]/Table1[[#This Row],[backers_count]],0)</f>
        <v>45.214285714285715</v>
      </c>
      <c r="Q2988" t="str">
        <f>LEFT(Table1[[#This Row],[Category and Sub-Category]],FIND("/",Table1[[#This Row],[Category and Sub-Category]])-1)</f>
        <v>theater</v>
      </c>
      <c r="R2988" t="str">
        <f>RIGHT(Table1[[#This Row],[Category and Sub-Category]],LEN(Table1[[#This Row],[Category and Sub-Category]])-FIND("/",Table1[[#This Row],[Category and Sub-Category]]))</f>
        <v>spaces</v>
      </c>
      <c r="S2988" s="13">
        <f>(((Table1[[#This Row],[launched_at]]/60)/60)/24)+DATE(1970,1,1)</f>
        <v>42431.500069444446</v>
      </c>
      <c r="T2988" s="13">
        <f>(((Table1[[#This Row],[deadline]]/60)/60)/24)+DATE(1970,1,1)</f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Table1[[#This Row],[pledged]]/Table1[[#This Row],[goal]]</f>
        <v>1.1040080000000001</v>
      </c>
      <c r="P2989" s="8">
        <f>IFERROR(Table1[[#This Row],[pledged]]/Table1[[#This Row],[backers_count]],0)</f>
        <v>104.15169811320754</v>
      </c>
      <c r="Q2989" t="str">
        <f>LEFT(Table1[[#This Row],[Category and Sub-Category]],FIND("/",Table1[[#This Row],[Category and Sub-Category]])-1)</f>
        <v>theater</v>
      </c>
      <c r="R2989" t="str">
        <f>RIGHT(Table1[[#This Row],[Category and Sub-Category]],LEN(Table1[[#This Row],[Category and Sub-Category]])-FIND("/",Table1[[#This Row],[Category and Sub-Category]]))</f>
        <v>spaces</v>
      </c>
      <c r="S2989" s="13">
        <f>(((Table1[[#This Row],[launched_at]]/60)/60)/24)+DATE(1970,1,1)</f>
        <v>42627.307303240741</v>
      </c>
      <c r="T2989" s="13">
        <f>(((Table1[[#This Row],[deadline]]/60)/60)/24)+DATE(1970,1,1)</f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Table1[[#This Row],[pledged]]/Table1[[#This Row],[goal]]</f>
        <v>1</v>
      </c>
      <c r="P2990" s="8">
        <f>IFERROR(Table1[[#This Row],[pledged]]/Table1[[#This Row],[backers_count]],0)</f>
        <v>35.714285714285715</v>
      </c>
      <c r="Q2990" t="str">
        <f>LEFT(Table1[[#This Row],[Category and Sub-Category]],FIND("/",Table1[[#This Row],[Category and Sub-Category]])-1)</f>
        <v>theater</v>
      </c>
      <c r="R2990" t="str">
        <f>RIGHT(Table1[[#This Row],[Category and Sub-Category]],LEN(Table1[[#This Row],[Category and Sub-Category]])-FIND("/",Table1[[#This Row],[Category and Sub-Category]]))</f>
        <v>spaces</v>
      </c>
      <c r="S2990" s="13">
        <f>(((Table1[[#This Row],[launched_at]]/60)/60)/24)+DATE(1970,1,1)</f>
        <v>42511.362048611118</v>
      </c>
      <c r="T2990" s="13">
        <f>(((Table1[[#This Row],[deadline]]/60)/60)/24)+DATE(1970,1,1)</f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Table1[[#This Row],[pledged]]/Table1[[#This Row],[goal]]</f>
        <v>1.76535</v>
      </c>
      <c r="P2991" s="8">
        <f>IFERROR(Table1[[#This Row],[pledged]]/Table1[[#This Row],[backers_count]],0)</f>
        <v>96.997252747252745</v>
      </c>
      <c r="Q2991" t="str">
        <f>LEFT(Table1[[#This Row],[Category and Sub-Category]],FIND("/",Table1[[#This Row],[Category and Sub-Category]])-1)</f>
        <v>theater</v>
      </c>
      <c r="R2991" t="str">
        <f>RIGHT(Table1[[#This Row],[Category and Sub-Category]],LEN(Table1[[#This Row],[Category and Sub-Category]])-FIND("/",Table1[[#This Row],[Category and Sub-Category]]))</f>
        <v>spaces</v>
      </c>
      <c r="S2991" s="13">
        <f>(((Table1[[#This Row],[launched_at]]/60)/60)/24)+DATE(1970,1,1)</f>
        <v>42337.02039351852</v>
      </c>
      <c r="T2991" s="13">
        <f>(((Table1[[#This Row],[deadline]]/60)/60)/24)+DATE(1970,1,1)</f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Table1[[#This Row],[pledged]]/Table1[[#This Row],[goal]]</f>
        <v>1</v>
      </c>
      <c r="P2992" s="8">
        <f>IFERROR(Table1[[#This Row],[pledged]]/Table1[[#This Row],[backers_count]],0)</f>
        <v>370.37037037037038</v>
      </c>
      <c r="Q2992" t="str">
        <f>LEFT(Table1[[#This Row],[Category and Sub-Category]],FIND("/",Table1[[#This Row],[Category and Sub-Category]])-1)</f>
        <v>theater</v>
      </c>
      <c r="R2992" t="str">
        <f>RIGHT(Table1[[#This Row],[Category and Sub-Category]],LEN(Table1[[#This Row],[Category and Sub-Category]])-FIND("/",Table1[[#This Row],[Category and Sub-Category]]))</f>
        <v>spaces</v>
      </c>
      <c r="S2992" s="13">
        <f>(((Table1[[#This Row],[launched_at]]/60)/60)/24)+DATE(1970,1,1)</f>
        <v>42341.57430555555</v>
      </c>
      <c r="T2992" s="13">
        <f>(((Table1[[#This Row],[deadline]]/60)/60)/24)+DATE(1970,1,1)</f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Table1[[#This Row],[pledged]]/Table1[[#This Row],[goal]]</f>
        <v>1.0329411764705883</v>
      </c>
      <c r="P2993" s="8">
        <f>IFERROR(Table1[[#This Row],[pledged]]/Table1[[#This Row],[backers_count]],0)</f>
        <v>94.408602150537632</v>
      </c>
      <c r="Q2993" t="str">
        <f>LEFT(Table1[[#This Row],[Category and Sub-Category]],FIND("/",Table1[[#This Row],[Category and Sub-Category]])-1)</f>
        <v>theater</v>
      </c>
      <c r="R2993" t="str">
        <f>RIGHT(Table1[[#This Row],[Category and Sub-Category]],LEN(Table1[[#This Row],[Category and Sub-Category]])-FIND("/",Table1[[#This Row],[Category and Sub-Category]]))</f>
        <v>spaces</v>
      </c>
      <c r="S2993" s="13">
        <f>(((Table1[[#This Row],[launched_at]]/60)/60)/24)+DATE(1970,1,1)</f>
        <v>42740.837152777778</v>
      </c>
      <c r="T2993" s="13">
        <f>(((Table1[[#This Row],[deadline]]/60)/60)/24)+DATE(1970,1,1)</f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Table1[[#This Row],[pledged]]/Table1[[#This Row],[goal]]</f>
        <v>1.0449999999999999</v>
      </c>
      <c r="P2994" s="8">
        <f>IFERROR(Table1[[#This Row],[pledged]]/Table1[[#This Row],[backers_count]],0)</f>
        <v>48.984375</v>
      </c>
      <c r="Q2994" t="str">
        <f>LEFT(Table1[[#This Row],[Category and Sub-Category]],FIND("/",Table1[[#This Row],[Category and Sub-Category]])-1)</f>
        <v>theater</v>
      </c>
      <c r="R2994" t="str">
        <f>RIGHT(Table1[[#This Row],[Category and Sub-Category]],LEN(Table1[[#This Row],[Category and Sub-Category]])-FIND("/",Table1[[#This Row],[Category and Sub-Category]]))</f>
        <v>spaces</v>
      </c>
      <c r="S2994" s="13">
        <f>(((Table1[[#This Row],[launched_at]]/60)/60)/24)+DATE(1970,1,1)</f>
        <v>42622.767476851848</v>
      </c>
      <c r="T2994" s="13">
        <f>(((Table1[[#This Row],[deadline]]/60)/60)/24)+DATE(1970,1,1)</f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Table1[[#This Row],[pledged]]/Table1[[#This Row],[goal]]</f>
        <v>1.0029999999999999</v>
      </c>
      <c r="P2995" s="8">
        <f>IFERROR(Table1[[#This Row],[pledged]]/Table1[[#This Row],[backers_count]],0)</f>
        <v>45.590909090909093</v>
      </c>
      <c r="Q2995" t="str">
        <f>LEFT(Table1[[#This Row],[Category and Sub-Category]],FIND("/",Table1[[#This Row],[Category and Sub-Category]])-1)</f>
        <v>theater</v>
      </c>
      <c r="R2995" t="str">
        <f>RIGHT(Table1[[#This Row],[Category and Sub-Category]],LEN(Table1[[#This Row],[Category and Sub-Category]])-FIND("/",Table1[[#This Row],[Category and Sub-Category]]))</f>
        <v>spaces</v>
      </c>
      <c r="S2995" s="13">
        <f>(((Table1[[#This Row],[launched_at]]/60)/60)/24)+DATE(1970,1,1)</f>
        <v>42390.838738425926</v>
      </c>
      <c r="T2995" s="13">
        <f>(((Table1[[#This Row],[deadline]]/60)/60)/24)+DATE(1970,1,1)</f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Table1[[#This Row],[pledged]]/Table1[[#This Row],[goal]]</f>
        <v>4.577466666666667</v>
      </c>
      <c r="P2996" s="8">
        <f>IFERROR(Table1[[#This Row],[pledged]]/Table1[[#This Row],[backers_count]],0)</f>
        <v>23.275254237288134</v>
      </c>
      <c r="Q2996" t="str">
        <f>LEFT(Table1[[#This Row],[Category and Sub-Category]],FIND("/",Table1[[#This Row],[Category and Sub-Category]])-1)</f>
        <v>theater</v>
      </c>
      <c r="R2996" t="str">
        <f>RIGHT(Table1[[#This Row],[Category and Sub-Category]],LEN(Table1[[#This Row],[Category and Sub-Category]])-FIND("/",Table1[[#This Row],[Category and Sub-Category]]))</f>
        <v>spaces</v>
      </c>
      <c r="S2996" s="13">
        <f>(((Table1[[#This Row],[launched_at]]/60)/60)/24)+DATE(1970,1,1)</f>
        <v>41885.478842592594</v>
      </c>
      <c r="T2996" s="13">
        <f>(((Table1[[#This Row],[deadline]]/60)/60)/24)+DATE(1970,1,1)</f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Table1[[#This Row],[pledged]]/Table1[[#This Row],[goal]]</f>
        <v>1.0496000000000001</v>
      </c>
      <c r="P2997" s="8">
        <f>IFERROR(Table1[[#This Row],[pledged]]/Table1[[#This Row],[backers_count]],0)</f>
        <v>63.2289156626506</v>
      </c>
      <c r="Q2997" t="str">
        <f>LEFT(Table1[[#This Row],[Category and Sub-Category]],FIND("/",Table1[[#This Row],[Category and Sub-Category]])-1)</f>
        <v>theater</v>
      </c>
      <c r="R2997" t="str">
        <f>RIGHT(Table1[[#This Row],[Category and Sub-Category]],LEN(Table1[[#This Row],[Category and Sub-Category]])-FIND("/",Table1[[#This Row],[Category and Sub-Category]]))</f>
        <v>spaces</v>
      </c>
      <c r="S2997" s="13">
        <f>(((Table1[[#This Row],[launched_at]]/60)/60)/24)+DATE(1970,1,1)</f>
        <v>42724.665173611109</v>
      </c>
      <c r="T2997" s="13">
        <f>(((Table1[[#This Row],[deadline]]/60)/60)/24)+DATE(1970,1,1)</f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Table1[[#This Row],[pledged]]/Table1[[#This Row],[goal]]</f>
        <v>1.7194285714285715</v>
      </c>
      <c r="P2998" s="8">
        <f>IFERROR(Table1[[#This Row],[pledged]]/Table1[[#This Row],[backers_count]],0)</f>
        <v>153.5204081632653</v>
      </c>
      <c r="Q2998" t="str">
        <f>LEFT(Table1[[#This Row],[Category and Sub-Category]],FIND("/",Table1[[#This Row],[Category and Sub-Category]])-1)</f>
        <v>theater</v>
      </c>
      <c r="R2998" t="str">
        <f>RIGHT(Table1[[#This Row],[Category and Sub-Category]],LEN(Table1[[#This Row],[Category and Sub-Category]])-FIND("/",Table1[[#This Row],[Category and Sub-Category]]))</f>
        <v>spaces</v>
      </c>
      <c r="S2998" s="13">
        <f>(((Table1[[#This Row],[launched_at]]/60)/60)/24)+DATE(1970,1,1)</f>
        <v>42090.912500000006</v>
      </c>
      <c r="T2998" s="13">
        <f>(((Table1[[#This Row],[deadline]]/60)/60)/24)+DATE(1970,1,1)</f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Table1[[#This Row],[pledged]]/Table1[[#This Row],[goal]]</f>
        <v>1.0373000000000001</v>
      </c>
      <c r="P2999" s="8">
        <f>IFERROR(Table1[[#This Row],[pledged]]/Table1[[#This Row],[backers_count]],0)</f>
        <v>90.2</v>
      </c>
      <c r="Q2999" t="str">
        <f>LEFT(Table1[[#This Row],[Category and Sub-Category]],FIND("/",Table1[[#This Row],[Category and Sub-Category]])-1)</f>
        <v>theater</v>
      </c>
      <c r="R2999" t="str">
        <f>RIGHT(Table1[[#This Row],[Category and Sub-Category]],LEN(Table1[[#This Row],[Category and Sub-Category]])-FIND("/",Table1[[#This Row],[Category and Sub-Category]]))</f>
        <v>spaces</v>
      </c>
      <c r="S2999" s="13">
        <f>(((Table1[[#This Row],[launched_at]]/60)/60)/24)+DATE(1970,1,1)</f>
        <v>42775.733715277776</v>
      </c>
      <c r="T2999" s="13">
        <f>(((Table1[[#This Row],[deadline]]/60)/60)/24)+DATE(1970,1,1)</f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Table1[[#This Row],[pledged]]/Table1[[#This Row],[goal]]</f>
        <v>1.0302899999999999</v>
      </c>
      <c r="P3000" s="8">
        <f>IFERROR(Table1[[#This Row],[pledged]]/Table1[[#This Row],[backers_count]],0)</f>
        <v>118.97113163972287</v>
      </c>
      <c r="Q3000" t="str">
        <f>LEFT(Table1[[#This Row],[Category and Sub-Category]],FIND("/",Table1[[#This Row],[Category and Sub-Category]])-1)</f>
        <v>theater</v>
      </c>
      <c r="R3000" t="str">
        <f>RIGHT(Table1[[#This Row],[Category and Sub-Category]],LEN(Table1[[#This Row],[Category and Sub-Category]])-FIND("/",Table1[[#This Row],[Category and Sub-Category]]))</f>
        <v>spaces</v>
      </c>
      <c r="S3000" s="13">
        <f>(((Table1[[#This Row],[launched_at]]/60)/60)/24)+DATE(1970,1,1)</f>
        <v>41778.193622685183</v>
      </c>
      <c r="T3000" s="13">
        <f>(((Table1[[#This Row],[deadline]]/60)/60)/24)+DATE(1970,1,1)</f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Table1[[#This Row],[pledged]]/Table1[[#This Row],[goal]]</f>
        <v>1.1888888888888889</v>
      </c>
      <c r="P3001" s="8">
        <f>IFERROR(Table1[[#This Row],[pledged]]/Table1[[#This Row],[backers_count]],0)</f>
        <v>80.25</v>
      </c>
      <c r="Q3001" t="str">
        <f>LEFT(Table1[[#This Row],[Category and Sub-Category]],FIND("/",Table1[[#This Row],[Category and Sub-Category]])-1)</f>
        <v>theater</v>
      </c>
      <c r="R3001" t="str">
        <f>RIGHT(Table1[[#This Row],[Category and Sub-Category]],LEN(Table1[[#This Row],[Category and Sub-Category]])-FIND("/",Table1[[#This Row],[Category and Sub-Category]]))</f>
        <v>spaces</v>
      </c>
      <c r="S3001" s="13">
        <f>(((Table1[[#This Row],[launched_at]]/60)/60)/24)+DATE(1970,1,1)</f>
        <v>42780.740277777775</v>
      </c>
      <c r="T3001" s="13">
        <f>(((Table1[[#This Row],[deadline]]/60)/60)/24)+DATE(1970,1,1)</f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Table1[[#This Row],[pledged]]/Table1[[#This Row],[goal]]</f>
        <v>1</v>
      </c>
      <c r="P3002" s="8">
        <f>IFERROR(Table1[[#This Row],[pledged]]/Table1[[#This Row],[backers_count]],0)</f>
        <v>62.5</v>
      </c>
      <c r="Q3002" t="str">
        <f>LEFT(Table1[[#This Row],[Category and Sub-Category]],FIND("/",Table1[[#This Row],[Category and Sub-Category]])-1)</f>
        <v>theater</v>
      </c>
      <c r="R3002" t="str">
        <f>RIGHT(Table1[[#This Row],[Category and Sub-Category]],LEN(Table1[[#This Row],[Category and Sub-Category]])-FIND("/",Table1[[#This Row],[Category and Sub-Category]]))</f>
        <v>spaces</v>
      </c>
      <c r="S3002" s="13">
        <f>(((Table1[[#This Row],[launched_at]]/60)/60)/24)+DATE(1970,1,1)</f>
        <v>42752.827199074076</v>
      </c>
      <c r="T3002" s="13">
        <f>(((Table1[[#This Row],[deadline]]/60)/60)/24)+DATE(1970,1,1)</f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Table1[[#This Row],[pledged]]/Table1[[#This Row],[goal]]</f>
        <v>3.1869988910451896</v>
      </c>
      <c r="P3003" s="8">
        <f>IFERROR(Table1[[#This Row],[pledged]]/Table1[[#This Row],[backers_count]],0)</f>
        <v>131.37719999999999</v>
      </c>
      <c r="Q3003" t="str">
        <f>LEFT(Table1[[#This Row],[Category and Sub-Category]],FIND("/",Table1[[#This Row],[Category and Sub-Category]])-1)</f>
        <v>theater</v>
      </c>
      <c r="R3003" t="str">
        <f>RIGHT(Table1[[#This Row],[Category and Sub-Category]],LEN(Table1[[#This Row],[Category and Sub-Category]])-FIND("/",Table1[[#This Row],[Category and Sub-Category]]))</f>
        <v>spaces</v>
      </c>
      <c r="S3003" s="13">
        <f>(((Table1[[#This Row],[launched_at]]/60)/60)/24)+DATE(1970,1,1)</f>
        <v>42534.895625000005</v>
      </c>
      <c r="T3003" s="13">
        <f>(((Table1[[#This Row],[deadline]]/60)/60)/24)+DATE(1970,1,1)</f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Table1[[#This Row],[pledged]]/Table1[[#This Row],[goal]]</f>
        <v>1.0850614285714286</v>
      </c>
      <c r="P3004" s="8">
        <f>IFERROR(Table1[[#This Row],[pledged]]/Table1[[#This Row],[backers_count]],0)</f>
        <v>73.032980769230775</v>
      </c>
      <c r="Q3004" t="str">
        <f>LEFT(Table1[[#This Row],[Category and Sub-Category]],FIND("/",Table1[[#This Row],[Category and Sub-Category]])-1)</f>
        <v>theater</v>
      </c>
      <c r="R3004" t="str">
        <f>RIGHT(Table1[[#This Row],[Category and Sub-Category]],LEN(Table1[[#This Row],[Category and Sub-Category]])-FIND("/",Table1[[#This Row],[Category and Sub-Category]]))</f>
        <v>spaces</v>
      </c>
      <c r="S3004" s="13">
        <f>(((Table1[[#This Row],[launched_at]]/60)/60)/24)+DATE(1970,1,1)</f>
        <v>41239.83625</v>
      </c>
      <c r="T3004" s="13">
        <f>(((Table1[[#This Row],[deadline]]/60)/60)/24)+DATE(1970,1,1)</f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Table1[[#This Row],[pledged]]/Table1[[#This Row],[goal]]</f>
        <v>1.0116666666666667</v>
      </c>
      <c r="P3005" s="8">
        <f>IFERROR(Table1[[#This Row],[pledged]]/Table1[[#This Row],[backers_count]],0)</f>
        <v>178.52941176470588</v>
      </c>
      <c r="Q3005" t="str">
        <f>LEFT(Table1[[#This Row],[Category and Sub-Category]],FIND("/",Table1[[#This Row],[Category and Sub-Category]])-1)</f>
        <v>theater</v>
      </c>
      <c r="R3005" t="str">
        <f>RIGHT(Table1[[#This Row],[Category and Sub-Category]],LEN(Table1[[#This Row],[Category and Sub-Category]])-FIND("/",Table1[[#This Row],[Category and Sub-Category]]))</f>
        <v>spaces</v>
      </c>
      <c r="S3005" s="13">
        <f>(((Table1[[#This Row],[launched_at]]/60)/60)/24)+DATE(1970,1,1)</f>
        <v>42398.849259259259</v>
      </c>
      <c r="T3005" s="13">
        <f>(((Table1[[#This Row],[deadline]]/60)/60)/24)+DATE(1970,1,1)</f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Table1[[#This Row],[pledged]]/Table1[[#This Row],[goal]]</f>
        <v>1.12815</v>
      </c>
      <c r="P3006" s="8">
        <f>IFERROR(Table1[[#This Row],[pledged]]/Table1[[#This Row],[backers_count]],0)</f>
        <v>162.90974729241879</v>
      </c>
      <c r="Q3006" t="str">
        <f>LEFT(Table1[[#This Row],[Category and Sub-Category]],FIND("/",Table1[[#This Row],[Category and Sub-Category]])-1)</f>
        <v>theater</v>
      </c>
      <c r="R3006" t="str">
        <f>RIGHT(Table1[[#This Row],[Category and Sub-Category]],LEN(Table1[[#This Row],[Category and Sub-Category]])-FIND("/",Table1[[#This Row],[Category and Sub-Category]]))</f>
        <v>spaces</v>
      </c>
      <c r="S3006" s="13">
        <f>(((Table1[[#This Row],[launched_at]]/60)/60)/24)+DATE(1970,1,1)</f>
        <v>41928.881064814814</v>
      </c>
      <c r="T3006" s="13">
        <f>(((Table1[[#This Row],[deadline]]/60)/60)/24)+DATE(1970,1,1)</f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Table1[[#This Row],[pledged]]/Table1[[#This Row],[goal]]</f>
        <v>1.2049622641509434</v>
      </c>
      <c r="P3007" s="8">
        <f>IFERROR(Table1[[#This Row],[pledged]]/Table1[[#This Row],[backers_count]],0)</f>
        <v>108.24237288135593</v>
      </c>
      <c r="Q3007" t="str">
        <f>LEFT(Table1[[#This Row],[Category and Sub-Category]],FIND("/",Table1[[#This Row],[Category and Sub-Category]])-1)</f>
        <v>theater</v>
      </c>
      <c r="R3007" t="str">
        <f>RIGHT(Table1[[#This Row],[Category and Sub-Category]],LEN(Table1[[#This Row],[Category and Sub-Category]])-FIND("/",Table1[[#This Row],[Category and Sub-Category]]))</f>
        <v>spaces</v>
      </c>
      <c r="S3007" s="13">
        <f>(((Table1[[#This Row],[launched_at]]/60)/60)/24)+DATE(1970,1,1)</f>
        <v>41888.674826388888</v>
      </c>
      <c r="T3007" s="13">
        <f>(((Table1[[#This Row],[deadline]]/60)/60)/24)+DATE(1970,1,1)</f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Table1[[#This Row],[pledged]]/Table1[[#This Row],[goal]]</f>
        <v>1.0774999999999999</v>
      </c>
      <c r="P3008" s="8">
        <f>IFERROR(Table1[[#This Row],[pledged]]/Table1[[#This Row],[backers_count]],0)</f>
        <v>88.865979381443296</v>
      </c>
      <c r="Q3008" t="str">
        <f>LEFT(Table1[[#This Row],[Category and Sub-Category]],FIND("/",Table1[[#This Row],[Category and Sub-Category]])-1)</f>
        <v>theater</v>
      </c>
      <c r="R3008" t="str">
        <f>RIGHT(Table1[[#This Row],[Category and Sub-Category]],LEN(Table1[[#This Row],[Category and Sub-Category]])-FIND("/",Table1[[#This Row],[Category and Sub-Category]]))</f>
        <v>spaces</v>
      </c>
      <c r="S3008" s="13">
        <f>(((Table1[[#This Row],[launched_at]]/60)/60)/24)+DATE(1970,1,1)</f>
        <v>41957.756840277783</v>
      </c>
      <c r="T3008" s="13">
        <f>(((Table1[[#This Row],[deadline]]/60)/60)/24)+DATE(1970,1,1)</f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Table1[[#This Row],[pledged]]/Table1[[#This Row],[goal]]</f>
        <v>1.8</v>
      </c>
      <c r="P3009" s="8">
        <f>IFERROR(Table1[[#This Row],[pledged]]/Table1[[#This Row],[backers_count]],0)</f>
        <v>54</v>
      </c>
      <c r="Q3009" t="str">
        <f>LEFT(Table1[[#This Row],[Category and Sub-Category]],FIND("/",Table1[[#This Row],[Category and Sub-Category]])-1)</f>
        <v>theater</v>
      </c>
      <c r="R3009" t="str">
        <f>RIGHT(Table1[[#This Row],[Category and Sub-Category]],LEN(Table1[[#This Row],[Category and Sub-Category]])-FIND("/",Table1[[#This Row],[Category and Sub-Category]]))</f>
        <v>spaces</v>
      </c>
      <c r="S3009" s="13">
        <f>(((Table1[[#This Row],[launched_at]]/60)/60)/24)+DATE(1970,1,1)</f>
        <v>42098.216238425928</v>
      </c>
      <c r="T3009" s="13">
        <f>(((Table1[[#This Row],[deadline]]/60)/60)/24)+DATE(1970,1,1)</f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Table1[[#This Row],[pledged]]/Table1[[#This Row],[goal]]</f>
        <v>1.0116666666666667</v>
      </c>
      <c r="P3010" s="8">
        <f>IFERROR(Table1[[#This Row],[pledged]]/Table1[[#This Row],[backers_count]],0)</f>
        <v>116.73076923076923</v>
      </c>
      <c r="Q3010" t="str">
        <f>LEFT(Table1[[#This Row],[Category and Sub-Category]],FIND("/",Table1[[#This Row],[Category and Sub-Category]])-1)</f>
        <v>theater</v>
      </c>
      <c r="R3010" t="str">
        <f>RIGHT(Table1[[#This Row],[Category and Sub-Category]],LEN(Table1[[#This Row],[Category and Sub-Category]])-FIND("/",Table1[[#This Row],[Category and Sub-Category]]))</f>
        <v>spaces</v>
      </c>
      <c r="S3010" s="13">
        <f>(((Table1[[#This Row],[launched_at]]/60)/60)/24)+DATE(1970,1,1)</f>
        <v>42360.212025462963</v>
      </c>
      <c r="T3010" s="13">
        <f>(((Table1[[#This Row],[deadline]]/60)/60)/24)+DATE(1970,1,1)</f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Table1[[#This Row],[pledged]]/Table1[[#This Row],[goal]]</f>
        <v>1.19756</v>
      </c>
      <c r="P3011" s="8">
        <f>IFERROR(Table1[[#This Row],[pledged]]/Table1[[#This Row],[backers_count]],0)</f>
        <v>233.8984375</v>
      </c>
      <c r="Q3011" t="str">
        <f>LEFT(Table1[[#This Row],[Category and Sub-Category]],FIND("/",Table1[[#This Row],[Category and Sub-Category]])-1)</f>
        <v>theater</v>
      </c>
      <c r="R3011" t="str">
        <f>RIGHT(Table1[[#This Row],[Category and Sub-Category]],LEN(Table1[[#This Row],[Category and Sub-Category]])-FIND("/",Table1[[#This Row],[Category and Sub-Category]]))</f>
        <v>spaces</v>
      </c>
      <c r="S3011" s="13">
        <f>(((Table1[[#This Row],[launched_at]]/60)/60)/24)+DATE(1970,1,1)</f>
        <v>41939.569907407407</v>
      </c>
      <c r="T3011" s="13">
        <f>(((Table1[[#This Row],[deadline]]/60)/60)/24)+DATE(1970,1,1)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Table1[[#This Row],[pledged]]/Table1[[#This Row],[goal]]</f>
        <v>1.58</v>
      </c>
      <c r="P3012" s="8">
        <f>IFERROR(Table1[[#This Row],[pledged]]/Table1[[#This Row],[backers_count]],0)</f>
        <v>158</v>
      </c>
      <c r="Q3012" t="str">
        <f>LEFT(Table1[[#This Row],[Category and Sub-Category]],FIND("/",Table1[[#This Row],[Category and Sub-Category]])-1)</f>
        <v>theater</v>
      </c>
      <c r="R3012" t="str">
        <f>RIGHT(Table1[[#This Row],[Category and Sub-Category]],LEN(Table1[[#This Row],[Category and Sub-Category]])-FIND("/",Table1[[#This Row],[Category and Sub-Category]]))</f>
        <v>spaces</v>
      </c>
      <c r="S3012" s="13">
        <f>(((Table1[[#This Row],[launched_at]]/60)/60)/24)+DATE(1970,1,1)</f>
        <v>41996.832395833335</v>
      </c>
      <c r="T3012" s="13">
        <f>(((Table1[[#This Row],[deadline]]/60)/60)/24)+DATE(1970,1,1)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Table1[[#This Row],[pledged]]/Table1[[#This Row],[goal]]</f>
        <v>1.2366666666666666</v>
      </c>
      <c r="P3013" s="8">
        <f>IFERROR(Table1[[#This Row],[pledged]]/Table1[[#This Row],[backers_count]],0)</f>
        <v>14.84</v>
      </c>
      <c r="Q3013" t="str">
        <f>LEFT(Table1[[#This Row],[Category and Sub-Category]],FIND("/",Table1[[#This Row],[Category and Sub-Category]])-1)</f>
        <v>theater</v>
      </c>
      <c r="R3013" t="str">
        <f>RIGHT(Table1[[#This Row],[Category and Sub-Category]],LEN(Table1[[#This Row],[Category and Sub-Category]])-FIND("/",Table1[[#This Row],[Category and Sub-Category]]))</f>
        <v>spaces</v>
      </c>
      <c r="S3013" s="13">
        <f>(((Table1[[#This Row],[launched_at]]/60)/60)/24)+DATE(1970,1,1)</f>
        <v>42334.468935185185</v>
      </c>
      <c r="T3013" s="13">
        <f>(((Table1[[#This Row],[deadline]]/60)/60)/24)+DATE(1970,1,1)</f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Table1[[#This Row],[pledged]]/Table1[[#This Row],[goal]]</f>
        <v>1.1712499999999999</v>
      </c>
      <c r="P3014" s="8">
        <f>IFERROR(Table1[[#This Row],[pledged]]/Table1[[#This Row],[backers_count]],0)</f>
        <v>85.181818181818187</v>
      </c>
      <c r="Q3014" t="str">
        <f>LEFT(Table1[[#This Row],[Category and Sub-Category]],FIND("/",Table1[[#This Row],[Category and Sub-Category]])-1)</f>
        <v>theater</v>
      </c>
      <c r="R3014" t="str">
        <f>RIGHT(Table1[[#This Row],[Category and Sub-Category]],LEN(Table1[[#This Row],[Category and Sub-Category]])-FIND("/",Table1[[#This Row],[Category and Sub-Category]]))</f>
        <v>spaces</v>
      </c>
      <c r="S3014" s="13">
        <f>(((Table1[[#This Row],[launched_at]]/60)/60)/24)+DATE(1970,1,1)</f>
        <v>42024.702893518523</v>
      </c>
      <c r="T3014" s="13">
        <f>(((Table1[[#This Row],[deadline]]/60)/60)/24)+DATE(1970,1,1)</f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Table1[[#This Row],[pledged]]/Table1[[#This Row],[goal]]</f>
        <v>1.5696000000000001</v>
      </c>
      <c r="P3015" s="8">
        <f>IFERROR(Table1[[#This Row],[pledged]]/Table1[[#This Row],[backers_count]],0)</f>
        <v>146.69158878504672</v>
      </c>
      <c r="Q3015" t="str">
        <f>LEFT(Table1[[#This Row],[Category and Sub-Category]],FIND("/",Table1[[#This Row],[Category and Sub-Category]])-1)</f>
        <v>theater</v>
      </c>
      <c r="R3015" t="str">
        <f>RIGHT(Table1[[#This Row],[Category and Sub-Category]],LEN(Table1[[#This Row],[Category and Sub-Category]])-FIND("/",Table1[[#This Row],[Category and Sub-Category]]))</f>
        <v>spaces</v>
      </c>
      <c r="S3015" s="13">
        <f>(((Table1[[#This Row],[launched_at]]/60)/60)/24)+DATE(1970,1,1)</f>
        <v>42146.836215277777</v>
      </c>
      <c r="T3015" s="13">
        <f>(((Table1[[#This Row],[deadline]]/60)/60)/24)+DATE(1970,1,1)</f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Table1[[#This Row],[pledged]]/Table1[[#This Row],[goal]]</f>
        <v>1.13104</v>
      </c>
      <c r="P3016" s="8">
        <f>IFERROR(Table1[[#This Row],[pledged]]/Table1[[#This Row],[backers_count]],0)</f>
        <v>50.764811490125673</v>
      </c>
      <c r="Q3016" t="str">
        <f>LEFT(Table1[[#This Row],[Category and Sub-Category]],FIND("/",Table1[[#This Row],[Category and Sub-Category]])-1)</f>
        <v>theater</v>
      </c>
      <c r="R3016" t="str">
        <f>RIGHT(Table1[[#This Row],[Category and Sub-Category]],LEN(Table1[[#This Row],[Category and Sub-Category]])-FIND("/",Table1[[#This Row],[Category and Sub-Category]]))</f>
        <v>spaces</v>
      </c>
      <c r="S3016" s="13">
        <f>(((Table1[[#This Row],[launched_at]]/60)/60)/24)+DATE(1970,1,1)</f>
        <v>41920.123611111114</v>
      </c>
      <c r="T3016" s="13">
        <f>(((Table1[[#This Row],[deadline]]/60)/60)/24)+DATE(1970,1,1)</f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Table1[[#This Row],[pledged]]/Table1[[#This Row],[goal]]</f>
        <v>1.0317647058823529</v>
      </c>
      <c r="P3017" s="8">
        <f>IFERROR(Table1[[#This Row],[pledged]]/Table1[[#This Row],[backers_count]],0)</f>
        <v>87.7</v>
      </c>
      <c r="Q3017" t="str">
        <f>LEFT(Table1[[#This Row],[Category and Sub-Category]],FIND("/",Table1[[#This Row],[Category and Sub-Category]])-1)</f>
        <v>theater</v>
      </c>
      <c r="R3017" t="str">
        <f>RIGHT(Table1[[#This Row],[Category and Sub-Category]],LEN(Table1[[#This Row],[Category and Sub-Category]])-FIND("/",Table1[[#This Row],[Category and Sub-Category]]))</f>
        <v>spaces</v>
      </c>
      <c r="S3017" s="13">
        <f>(((Table1[[#This Row],[launched_at]]/60)/60)/24)+DATE(1970,1,1)</f>
        <v>41785.72729166667</v>
      </c>
      <c r="T3017" s="13">
        <f>(((Table1[[#This Row],[deadline]]/60)/60)/24)+DATE(1970,1,1)</f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Table1[[#This Row],[pledged]]/Table1[[#This Row],[goal]]</f>
        <v>1.0261176470588236</v>
      </c>
      <c r="P3018" s="8">
        <f>IFERROR(Table1[[#This Row],[pledged]]/Table1[[#This Row],[backers_count]],0)</f>
        <v>242.27777777777777</v>
      </c>
      <c r="Q3018" t="str">
        <f>LEFT(Table1[[#This Row],[Category and Sub-Category]],FIND("/",Table1[[#This Row],[Category and Sub-Category]])-1)</f>
        <v>theater</v>
      </c>
      <c r="R3018" t="str">
        <f>RIGHT(Table1[[#This Row],[Category and Sub-Category]],LEN(Table1[[#This Row],[Category and Sub-Category]])-FIND("/",Table1[[#This Row],[Category and Sub-Category]]))</f>
        <v>spaces</v>
      </c>
      <c r="S3018" s="13">
        <f>(((Table1[[#This Row],[launched_at]]/60)/60)/24)+DATE(1970,1,1)</f>
        <v>41778.548055555555</v>
      </c>
      <c r="T3018" s="13">
        <f>(((Table1[[#This Row],[deadline]]/60)/60)/24)+DATE(1970,1,1)</f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Table1[[#This Row],[pledged]]/Table1[[#This Row],[goal]]</f>
        <v>1.0584090909090909</v>
      </c>
      <c r="P3019" s="8">
        <f>IFERROR(Table1[[#This Row],[pledged]]/Table1[[#This Row],[backers_count]],0)</f>
        <v>146.44654088050314</v>
      </c>
      <c r="Q3019" t="str">
        <f>LEFT(Table1[[#This Row],[Category and Sub-Category]],FIND("/",Table1[[#This Row],[Category and Sub-Category]])-1)</f>
        <v>theater</v>
      </c>
      <c r="R3019" t="str">
        <f>RIGHT(Table1[[#This Row],[Category and Sub-Category]],LEN(Table1[[#This Row],[Category and Sub-Category]])-FIND("/",Table1[[#This Row],[Category and Sub-Category]]))</f>
        <v>spaces</v>
      </c>
      <c r="S3019" s="13">
        <f>(((Table1[[#This Row],[launched_at]]/60)/60)/24)+DATE(1970,1,1)</f>
        <v>41841.850034722222</v>
      </c>
      <c r="T3019" s="13">
        <f>(((Table1[[#This Row],[deadline]]/60)/60)/24)+DATE(1970,1,1)</f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Table1[[#This Row],[pledged]]/Table1[[#This Row],[goal]]</f>
        <v>1.0071428571428571</v>
      </c>
      <c r="P3020" s="8">
        <f>IFERROR(Table1[[#This Row],[pledged]]/Table1[[#This Row],[backers_count]],0)</f>
        <v>103.17073170731707</v>
      </c>
      <c r="Q3020" t="str">
        <f>LEFT(Table1[[#This Row],[Category and Sub-Category]],FIND("/",Table1[[#This Row],[Category and Sub-Category]])-1)</f>
        <v>theater</v>
      </c>
      <c r="R3020" t="str">
        <f>RIGHT(Table1[[#This Row],[Category and Sub-Category]],LEN(Table1[[#This Row],[Category and Sub-Category]])-FIND("/",Table1[[#This Row],[Category and Sub-Category]]))</f>
        <v>spaces</v>
      </c>
      <c r="S3020" s="13">
        <f>(((Table1[[#This Row],[launched_at]]/60)/60)/24)+DATE(1970,1,1)</f>
        <v>42163.29833333334</v>
      </c>
      <c r="T3020" s="13">
        <f>(((Table1[[#This Row],[deadline]]/60)/60)/24)+DATE(1970,1,1)</f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Table1[[#This Row],[pledged]]/Table1[[#This Row],[goal]]</f>
        <v>1.2123333333333333</v>
      </c>
      <c r="P3021" s="8">
        <f>IFERROR(Table1[[#This Row],[pledged]]/Table1[[#This Row],[backers_count]],0)</f>
        <v>80.464601769911511</v>
      </c>
      <c r="Q3021" t="str">
        <f>LEFT(Table1[[#This Row],[Category and Sub-Category]],FIND("/",Table1[[#This Row],[Category and Sub-Category]])-1)</f>
        <v>theater</v>
      </c>
      <c r="R3021" t="str">
        <f>RIGHT(Table1[[#This Row],[Category and Sub-Category]],LEN(Table1[[#This Row],[Category and Sub-Category]])-FIND("/",Table1[[#This Row],[Category and Sub-Category]]))</f>
        <v>spaces</v>
      </c>
      <c r="S3021" s="13">
        <f>(((Table1[[#This Row],[launched_at]]/60)/60)/24)+DATE(1970,1,1)</f>
        <v>41758.833564814813</v>
      </c>
      <c r="T3021" s="13">
        <f>(((Table1[[#This Row],[deadline]]/60)/60)/24)+DATE(1970,1,1)</f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Table1[[#This Row],[pledged]]/Table1[[#This Row],[goal]]</f>
        <v>1.0057142857142858</v>
      </c>
      <c r="P3022" s="8">
        <f>IFERROR(Table1[[#This Row],[pledged]]/Table1[[#This Row],[backers_count]],0)</f>
        <v>234.66666666666666</v>
      </c>
      <c r="Q3022" t="str">
        <f>LEFT(Table1[[#This Row],[Category and Sub-Category]],FIND("/",Table1[[#This Row],[Category and Sub-Category]])-1)</f>
        <v>theater</v>
      </c>
      <c r="R3022" t="str">
        <f>RIGHT(Table1[[#This Row],[Category and Sub-Category]],LEN(Table1[[#This Row],[Category and Sub-Category]])-FIND("/",Table1[[#This Row],[Category and Sub-Category]]))</f>
        <v>spaces</v>
      </c>
      <c r="S3022" s="13">
        <f>(((Table1[[#This Row],[launched_at]]/60)/60)/24)+DATE(1970,1,1)</f>
        <v>42170.846446759257</v>
      </c>
      <c r="T3022" s="13">
        <f>(((Table1[[#This Row],[deadline]]/60)/60)/24)+DATE(1970,1,1)</f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Table1[[#This Row],[pledged]]/Table1[[#This Row],[goal]]</f>
        <v>1.1602222222222223</v>
      </c>
      <c r="P3023" s="8">
        <f>IFERROR(Table1[[#This Row],[pledged]]/Table1[[#This Row],[backers_count]],0)</f>
        <v>50.689320388349515</v>
      </c>
      <c r="Q3023" t="str">
        <f>LEFT(Table1[[#This Row],[Category and Sub-Category]],FIND("/",Table1[[#This Row],[Category and Sub-Category]])-1)</f>
        <v>theater</v>
      </c>
      <c r="R3023" t="str">
        <f>RIGHT(Table1[[#This Row],[Category and Sub-Category]],LEN(Table1[[#This Row],[Category and Sub-Category]])-FIND("/",Table1[[#This Row],[Category and Sub-Category]]))</f>
        <v>spaces</v>
      </c>
      <c r="S3023" s="13">
        <f>(((Table1[[#This Row],[launched_at]]/60)/60)/24)+DATE(1970,1,1)</f>
        <v>42660.618854166663</v>
      </c>
      <c r="T3023" s="13">
        <f>(((Table1[[#This Row],[deadline]]/60)/60)/24)+DATE(1970,1,1)</f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Table1[[#This Row],[pledged]]/Table1[[#This Row],[goal]]</f>
        <v>1.0087999999999999</v>
      </c>
      <c r="P3024" s="8">
        <f>IFERROR(Table1[[#This Row],[pledged]]/Table1[[#This Row],[backers_count]],0)</f>
        <v>162.70967741935485</v>
      </c>
      <c r="Q3024" t="str">
        <f>LEFT(Table1[[#This Row],[Category and Sub-Category]],FIND("/",Table1[[#This Row],[Category and Sub-Category]])-1)</f>
        <v>theater</v>
      </c>
      <c r="R3024" t="str">
        <f>RIGHT(Table1[[#This Row],[Category and Sub-Category]],LEN(Table1[[#This Row],[Category and Sub-Category]])-FIND("/",Table1[[#This Row],[Category and Sub-Category]]))</f>
        <v>spaces</v>
      </c>
      <c r="S3024" s="13">
        <f>(((Table1[[#This Row],[launched_at]]/60)/60)/24)+DATE(1970,1,1)</f>
        <v>42564.95380787037</v>
      </c>
      <c r="T3024" s="13">
        <f>(((Table1[[#This Row],[deadline]]/60)/60)/24)+DATE(1970,1,1)</f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Table1[[#This Row],[pledged]]/Table1[[#This Row],[goal]]</f>
        <v>1.03</v>
      </c>
      <c r="P3025" s="8">
        <f>IFERROR(Table1[[#This Row],[pledged]]/Table1[[#This Row],[backers_count]],0)</f>
        <v>120.16666666666667</v>
      </c>
      <c r="Q3025" t="str">
        <f>LEFT(Table1[[#This Row],[Category and Sub-Category]],FIND("/",Table1[[#This Row],[Category and Sub-Category]])-1)</f>
        <v>theater</v>
      </c>
      <c r="R3025" t="str">
        <f>RIGHT(Table1[[#This Row],[Category and Sub-Category]],LEN(Table1[[#This Row],[Category and Sub-Category]])-FIND("/",Table1[[#This Row],[Category and Sub-Category]]))</f>
        <v>spaces</v>
      </c>
      <c r="S3025" s="13">
        <f>(((Table1[[#This Row],[launched_at]]/60)/60)/24)+DATE(1970,1,1)</f>
        <v>42121.675763888896</v>
      </c>
      <c r="T3025" s="13">
        <f>(((Table1[[#This Row],[deadline]]/60)/60)/24)+DATE(1970,1,1)</f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Table1[[#This Row],[pledged]]/Table1[[#This Row],[goal]]</f>
        <v>2.4641999999999999</v>
      </c>
      <c r="P3026" s="8">
        <f>IFERROR(Table1[[#This Row],[pledged]]/Table1[[#This Row],[backers_count]],0)</f>
        <v>67.697802197802204</v>
      </c>
      <c r="Q3026" t="str">
        <f>LEFT(Table1[[#This Row],[Category and Sub-Category]],FIND("/",Table1[[#This Row],[Category and Sub-Category]])-1)</f>
        <v>theater</v>
      </c>
      <c r="R3026" t="str">
        <f>RIGHT(Table1[[#This Row],[Category and Sub-Category]],LEN(Table1[[#This Row],[Category and Sub-Category]])-FIND("/",Table1[[#This Row],[Category and Sub-Category]]))</f>
        <v>spaces</v>
      </c>
      <c r="S3026" s="13">
        <f>(((Table1[[#This Row],[launched_at]]/60)/60)/24)+DATE(1970,1,1)</f>
        <v>41158.993923611109</v>
      </c>
      <c r="T3026" s="13">
        <f>(((Table1[[#This Row],[deadline]]/60)/60)/24)+DATE(1970,1,1)</f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Table1[[#This Row],[pledged]]/Table1[[#This Row],[goal]]</f>
        <v>3.0219999999999998</v>
      </c>
      <c r="P3027" s="8">
        <f>IFERROR(Table1[[#This Row],[pledged]]/Table1[[#This Row],[backers_count]],0)</f>
        <v>52.103448275862071</v>
      </c>
      <c r="Q3027" t="str">
        <f>LEFT(Table1[[#This Row],[Category and Sub-Category]],FIND("/",Table1[[#This Row],[Category and Sub-Category]])-1)</f>
        <v>theater</v>
      </c>
      <c r="R3027" t="str">
        <f>RIGHT(Table1[[#This Row],[Category and Sub-Category]],LEN(Table1[[#This Row],[Category and Sub-Category]])-FIND("/",Table1[[#This Row],[Category and Sub-Category]]))</f>
        <v>spaces</v>
      </c>
      <c r="S3027" s="13">
        <f>(((Table1[[#This Row],[launched_at]]/60)/60)/24)+DATE(1970,1,1)</f>
        <v>41761.509409722225</v>
      </c>
      <c r="T3027" s="13">
        <f>(((Table1[[#This Row],[deadline]]/60)/60)/24)+DATE(1970,1,1)</f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Table1[[#This Row],[pledged]]/Table1[[#This Row],[goal]]</f>
        <v>1.4333333333333333</v>
      </c>
      <c r="P3028" s="8">
        <f>IFERROR(Table1[[#This Row],[pledged]]/Table1[[#This Row],[backers_count]],0)</f>
        <v>51.6</v>
      </c>
      <c r="Q3028" t="str">
        <f>LEFT(Table1[[#This Row],[Category and Sub-Category]],FIND("/",Table1[[#This Row],[Category and Sub-Category]])-1)</f>
        <v>theater</v>
      </c>
      <c r="R3028" t="str">
        <f>RIGHT(Table1[[#This Row],[Category and Sub-Category]],LEN(Table1[[#This Row],[Category and Sub-Category]])-FIND("/",Table1[[#This Row],[Category and Sub-Category]]))</f>
        <v>spaces</v>
      </c>
      <c r="S3028" s="13">
        <f>(((Table1[[#This Row],[launched_at]]/60)/60)/24)+DATE(1970,1,1)</f>
        <v>42783.459398148145</v>
      </c>
      <c r="T3028" s="13">
        <f>(((Table1[[#This Row],[deadline]]/60)/60)/24)+DATE(1970,1,1)</f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Table1[[#This Row],[pledged]]/Table1[[#This Row],[goal]]</f>
        <v>1.3144</v>
      </c>
      <c r="P3029" s="8">
        <f>IFERROR(Table1[[#This Row],[pledged]]/Table1[[#This Row],[backers_count]],0)</f>
        <v>164.3</v>
      </c>
      <c r="Q3029" t="str">
        <f>LEFT(Table1[[#This Row],[Category and Sub-Category]],FIND("/",Table1[[#This Row],[Category and Sub-Category]])-1)</f>
        <v>theater</v>
      </c>
      <c r="R3029" t="str">
        <f>RIGHT(Table1[[#This Row],[Category and Sub-Category]],LEN(Table1[[#This Row],[Category and Sub-Category]])-FIND("/",Table1[[#This Row],[Category and Sub-Category]]))</f>
        <v>spaces</v>
      </c>
      <c r="S3029" s="13">
        <f>(((Table1[[#This Row],[launched_at]]/60)/60)/24)+DATE(1970,1,1)</f>
        <v>42053.704293981486</v>
      </c>
      <c r="T3029" s="13">
        <f>(((Table1[[#This Row],[deadline]]/60)/60)/24)+DATE(1970,1,1)</f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Table1[[#This Row],[pledged]]/Table1[[#This Row],[goal]]</f>
        <v>1.6801999999999999</v>
      </c>
      <c r="P3030" s="8">
        <f>IFERROR(Table1[[#This Row],[pledged]]/Table1[[#This Row],[backers_count]],0)</f>
        <v>84.858585858585855</v>
      </c>
      <c r="Q3030" t="str">
        <f>LEFT(Table1[[#This Row],[Category and Sub-Category]],FIND("/",Table1[[#This Row],[Category and Sub-Category]])-1)</f>
        <v>theater</v>
      </c>
      <c r="R3030" t="str">
        <f>RIGHT(Table1[[#This Row],[Category and Sub-Category]],LEN(Table1[[#This Row],[Category and Sub-Category]])-FIND("/",Table1[[#This Row],[Category and Sub-Category]]))</f>
        <v>spaces</v>
      </c>
      <c r="S3030" s="13">
        <f>(((Table1[[#This Row],[launched_at]]/60)/60)/24)+DATE(1970,1,1)</f>
        <v>42567.264178240745</v>
      </c>
      <c r="T3030" s="13">
        <f>(((Table1[[#This Row],[deadline]]/60)/60)/24)+DATE(1970,1,1)</f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Table1[[#This Row],[pledged]]/Table1[[#This Row],[goal]]</f>
        <v>1.0967666666666667</v>
      </c>
      <c r="P3031" s="8">
        <f>IFERROR(Table1[[#This Row],[pledged]]/Table1[[#This Row],[backers_count]],0)</f>
        <v>94.548850574712645</v>
      </c>
      <c r="Q3031" t="str">
        <f>LEFT(Table1[[#This Row],[Category and Sub-Category]],FIND("/",Table1[[#This Row],[Category and Sub-Category]])-1)</f>
        <v>theater</v>
      </c>
      <c r="R3031" t="str">
        <f>RIGHT(Table1[[#This Row],[Category and Sub-Category]],LEN(Table1[[#This Row],[Category and Sub-Category]])-FIND("/",Table1[[#This Row],[Category and Sub-Category]]))</f>
        <v>spaces</v>
      </c>
      <c r="S3031" s="13">
        <f>(((Table1[[#This Row],[launched_at]]/60)/60)/24)+DATE(1970,1,1)</f>
        <v>41932.708877314813</v>
      </c>
      <c r="T3031" s="13">
        <f>(((Table1[[#This Row],[deadline]]/60)/60)/24)+DATE(1970,1,1)</f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Table1[[#This Row],[pledged]]/Table1[[#This Row],[goal]]</f>
        <v>1.0668571428571429</v>
      </c>
      <c r="P3032" s="8">
        <f>IFERROR(Table1[[#This Row],[pledged]]/Table1[[#This Row],[backers_count]],0)</f>
        <v>45.536585365853661</v>
      </c>
      <c r="Q3032" t="str">
        <f>LEFT(Table1[[#This Row],[Category and Sub-Category]],FIND("/",Table1[[#This Row],[Category and Sub-Category]])-1)</f>
        <v>theater</v>
      </c>
      <c r="R3032" t="str">
        <f>RIGHT(Table1[[#This Row],[Category and Sub-Category]],LEN(Table1[[#This Row],[Category and Sub-Category]])-FIND("/",Table1[[#This Row],[Category and Sub-Category]]))</f>
        <v>spaces</v>
      </c>
      <c r="S3032" s="13">
        <f>(((Table1[[#This Row],[launched_at]]/60)/60)/24)+DATE(1970,1,1)</f>
        <v>42233.747349537036</v>
      </c>
      <c r="T3032" s="13">
        <f>(((Table1[[#This Row],[deadline]]/60)/60)/24)+DATE(1970,1,1)</f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Table1[[#This Row],[pledged]]/Table1[[#This Row],[goal]]</f>
        <v>1</v>
      </c>
      <c r="P3033" s="8">
        <f>IFERROR(Table1[[#This Row],[pledged]]/Table1[[#This Row],[backers_count]],0)</f>
        <v>51.724137931034484</v>
      </c>
      <c r="Q3033" t="str">
        <f>LEFT(Table1[[#This Row],[Category and Sub-Category]],FIND("/",Table1[[#This Row],[Category and Sub-Category]])-1)</f>
        <v>theater</v>
      </c>
      <c r="R3033" t="str">
        <f>RIGHT(Table1[[#This Row],[Category and Sub-Category]],LEN(Table1[[#This Row],[Category and Sub-Category]])-FIND("/",Table1[[#This Row],[Category and Sub-Category]]))</f>
        <v>spaces</v>
      </c>
      <c r="S3033" s="13">
        <f>(((Table1[[#This Row],[launched_at]]/60)/60)/24)+DATE(1970,1,1)</f>
        <v>42597.882488425923</v>
      </c>
      <c r="T3033" s="13">
        <f>(((Table1[[#This Row],[deadline]]/60)/60)/24)+DATE(1970,1,1)</f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Table1[[#This Row],[pledged]]/Table1[[#This Row],[goal]]</f>
        <v>1.272</v>
      </c>
      <c r="P3034" s="8">
        <f>IFERROR(Table1[[#This Row],[pledged]]/Table1[[#This Row],[backers_count]],0)</f>
        <v>50.88</v>
      </c>
      <c r="Q3034" t="str">
        <f>LEFT(Table1[[#This Row],[Category and Sub-Category]],FIND("/",Table1[[#This Row],[Category and Sub-Category]])-1)</f>
        <v>theater</v>
      </c>
      <c r="R3034" t="str">
        <f>RIGHT(Table1[[#This Row],[Category and Sub-Category]],LEN(Table1[[#This Row],[Category and Sub-Category]])-FIND("/",Table1[[#This Row],[Category and Sub-Category]]))</f>
        <v>spaces</v>
      </c>
      <c r="S3034" s="13">
        <f>(((Table1[[#This Row],[launched_at]]/60)/60)/24)+DATE(1970,1,1)</f>
        <v>42228.044664351852</v>
      </c>
      <c r="T3034" s="13">
        <f>(((Table1[[#This Row],[deadline]]/60)/60)/24)+DATE(1970,1,1)</f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Table1[[#This Row],[pledged]]/Table1[[#This Row],[goal]]</f>
        <v>1.4653333333333334</v>
      </c>
      <c r="P3035" s="8">
        <f>IFERROR(Table1[[#This Row],[pledged]]/Table1[[#This Row],[backers_count]],0)</f>
        <v>191.13043478260869</v>
      </c>
      <c r="Q3035" t="str">
        <f>LEFT(Table1[[#This Row],[Category and Sub-Category]],FIND("/",Table1[[#This Row],[Category and Sub-Category]])-1)</f>
        <v>theater</v>
      </c>
      <c r="R3035" t="str">
        <f>RIGHT(Table1[[#This Row],[Category and Sub-Category]],LEN(Table1[[#This Row],[Category and Sub-Category]])-FIND("/",Table1[[#This Row],[Category and Sub-Category]]))</f>
        <v>spaces</v>
      </c>
      <c r="S3035" s="13">
        <f>(((Table1[[#This Row],[launched_at]]/60)/60)/24)+DATE(1970,1,1)</f>
        <v>42570.110243055555</v>
      </c>
      <c r="T3035" s="13">
        <f>(((Table1[[#This Row],[deadline]]/60)/60)/24)+DATE(1970,1,1)</f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Table1[[#This Row],[pledged]]/Table1[[#This Row],[goal]]</f>
        <v>1.1253599999999999</v>
      </c>
      <c r="P3036" s="8">
        <f>IFERROR(Table1[[#This Row],[pledged]]/Table1[[#This Row],[backers_count]],0)</f>
        <v>89.314285714285717</v>
      </c>
      <c r="Q3036" t="str">
        <f>LEFT(Table1[[#This Row],[Category and Sub-Category]],FIND("/",Table1[[#This Row],[Category and Sub-Category]])-1)</f>
        <v>theater</v>
      </c>
      <c r="R3036" t="str">
        <f>RIGHT(Table1[[#This Row],[Category and Sub-Category]],LEN(Table1[[#This Row],[Category and Sub-Category]])-FIND("/",Table1[[#This Row],[Category and Sub-Category]]))</f>
        <v>spaces</v>
      </c>
      <c r="S3036" s="13">
        <f>(((Table1[[#This Row],[launched_at]]/60)/60)/24)+DATE(1970,1,1)</f>
        <v>42644.535358796296</v>
      </c>
      <c r="T3036" s="13">
        <f>(((Table1[[#This Row],[deadline]]/60)/60)/24)+DATE(1970,1,1)</f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Table1[[#This Row],[pledged]]/Table1[[#This Row],[goal]]</f>
        <v>1.0878684000000001</v>
      </c>
      <c r="P3037" s="8">
        <f>IFERROR(Table1[[#This Row],[pledged]]/Table1[[#This Row],[backers_count]],0)</f>
        <v>88.588631921824103</v>
      </c>
      <c r="Q3037" t="str">
        <f>LEFT(Table1[[#This Row],[Category and Sub-Category]],FIND("/",Table1[[#This Row],[Category and Sub-Category]])-1)</f>
        <v>theater</v>
      </c>
      <c r="R3037" t="str">
        <f>RIGHT(Table1[[#This Row],[Category and Sub-Category]],LEN(Table1[[#This Row],[Category and Sub-Category]])-FIND("/",Table1[[#This Row],[Category and Sub-Category]]))</f>
        <v>spaces</v>
      </c>
      <c r="S3037" s="13">
        <f>(((Table1[[#This Row],[launched_at]]/60)/60)/24)+DATE(1970,1,1)</f>
        <v>41368.560289351852</v>
      </c>
      <c r="T3037" s="13">
        <f>(((Table1[[#This Row],[deadline]]/60)/60)/24)+DATE(1970,1,1)</f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Table1[[#This Row],[pledged]]/Table1[[#This Row],[goal]]</f>
        <v>1.26732</v>
      </c>
      <c r="P3038" s="8">
        <f>IFERROR(Table1[[#This Row],[pledged]]/Table1[[#This Row],[backers_count]],0)</f>
        <v>96.300911854103347</v>
      </c>
      <c r="Q3038" t="str">
        <f>LEFT(Table1[[#This Row],[Category and Sub-Category]],FIND("/",Table1[[#This Row],[Category and Sub-Category]])-1)</f>
        <v>theater</v>
      </c>
      <c r="R3038" t="str">
        <f>RIGHT(Table1[[#This Row],[Category and Sub-Category]],LEN(Table1[[#This Row],[Category and Sub-Category]])-FIND("/",Table1[[#This Row],[Category and Sub-Category]]))</f>
        <v>spaces</v>
      </c>
      <c r="S3038" s="13">
        <f>(((Table1[[#This Row],[launched_at]]/60)/60)/24)+DATE(1970,1,1)</f>
        <v>41466.785231481481</v>
      </c>
      <c r="T3038" s="13">
        <f>(((Table1[[#This Row],[deadline]]/60)/60)/24)+DATE(1970,1,1)</f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Table1[[#This Row],[pledged]]/Table1[[#This Row],[goal]]</f>
        <v>2.1320000000000001</v>
      </c>
      <c r="P3039" s="8">
        <f>IFERROR(Table1[[#This Row],[pledged]]/Table1[[#This Row],[backers_count]],0)</f>
        <v>33.3125</v>
      </c>
      <c r="Q3039" t="str">
        <f>LEFT(Table1[[#This Row],[Category and Sub-Category]],FIND("/",Table1[[#This Row],[Category and Sub-Category]])-1)</f>
        <v>theater</v>
      </c>
      <c r="R3039" t="str">
        <f>RIGHT(Table1[[#This Row],[Category and Sub-Category]],LEN(Table1[[#This Row],[Category and Sub-Category]])-FIND("/",Table1[[#This Row],[Category and Sub-Category]]))</f>
        <v>spaces</v>
      </c>
      <c r="S3039" s="13">
        <f>(((Table1[[#This Row],[launched_at]]/60)/60)/24)+DATE(1970,1,1)</f>
        <v>40378.893206018518</v>
      </c>
      <c r="T3039" s="13">
        <f>(((Table1[[#This Row],[deadline]]/60)/60)/24)+DATE(1970,1,1)</f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Table1[[#This Row],[pledged]]/Table1[[#This Row],[goal]]</f>
        <v>1.0049999999999999</v>
      </c>
      <c r="P3040" s="8">
        <f>IFERROR(Table1[[#This Row],[pledged]]/Table1[[#This Row],[backers_count]],0)</f>
        <v>37.222222222222221</v>
      </c>
      <c r="Q3040" t="str">
        <f>LEFT(Table1[[#This Row],[Category and Sub-Category]],FIND("/",Table1[[#This Row],[Category and Sub-Category]])-1)</f>
        <v>theater</v>
      </c>
      <c r="R3040" t="str">
        <f>RIGHT(Table1[[#This Row],[Category and Sub-Category]],LEN(Table1[[#This Row],[Category and Sub-Category]])-FIND("/",Table1[[#This Row],[Category and Sub-Category]]))</f>
        <v>spaces</v>
      </c>
      <c r="S3040" s="13">
        <f>(((Table1[[#This Row],[launched_at]]/60)/60)/24)+DATE(1970,1,1)</f>
        <v>42373.252280092594</v>
      </c>
      <c r="T3040" s="13">
        <f>(((Table1[[#This Row],[deadline]]/60)/60)/24)+DATE(1970,1,1)</f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Table1[[#This Row],[pledged]]/Table1[[#This Row],[goal]]</f>
        <v>1.0871389999999999</v>
      </c>
      <c r="P3041" s="8">
        <f>IFERROR(Table1[[#This Row],[pledged]]/Table1[[#This Row],[backers_count]],0)</f>
        <v>92.130423728813554</v>
      </c>
      <c r="Q3041" t="str">
        <f>LEFT(Table1[[#This Row],[Category and Sub-Category]],FIND("/",Table1[[#This Row],[Category and Sub-Category]])-1)</f>
        <v>theater</v>
      </c>
      <c r="R3041" t="str">
        <f>RIGHT(Table1[[#This Row],[Category and Sub-Category]],LEN(Table1[[#This Row],[Category and Sub-Category]])-FIND("/",Table1[[#This Row],[Category and Sub-Category]]))</f>
        <v>spaces</v>
      </c>
      <c r="S3041" s="13">
        <f>(((Table1[[#This Row],[launched_at]]/60)/60)/24)+DATE(1970,1,1)</f>
        <v>41610.794421296298</v>
      </c>
      <c r="T3041" s="13">
        <f>(((Table1[[#This Row],[deadline]]/60)/60)/24)+DATE(1970,1,1)</f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Table1[[#This Row],[pledged]]/Table1[[#This Row],[goal]]</f>
        <v>1.075</v>
      </c>
      <c r="P3042" s="8">
        <f>IFERROR(Table1[[#This Row],[pledged]]/Table1[[#This Row],[backers_count]],0)</f>
        <v>76.785714285714292</v>
      </c>
      <c r="Q3042" t="str">
        <f>LEFT(Table1[[#This Row],[Category and Sub-Category]],FIND("/",Table1[[#This Row],[Category and Sub-Category]])-1)</f>
        <v>theater</v>
      </c>
      <c r="R3042" t="str">
        <f>RIGHT(Table1[[#This Row],[Category and Sub-Category]],LEN(Table1[[#This Row],[Category and Sub-Category]])-FIND("/",Table1[[#This Row],[Category and Sub-Category]]))</f>
        <v>spaces</v>
      </c>
      <c r="S3042" s="13">
        <f>(((Table1[[#This Row],[launched_at]]/60)/60)/24)+DATE(1970,1,1)</f>
        <v>42177.791909722218</v>
      </c>
      <c r="T3042" s="13">
        <f>(((Table1[[#This Row],[deadline]]/60)/60)/24)+DATE(1970,1,1)</f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Table1[[#This Row],[pledged]]/Table1[[#This Row],[goal]]</f>
        <v>1.1048192771084338</v>
      </c>
      <c r="P3043" s="8">
        <f>IFERROR(Table1[[#This Row],[pledged]]/Table1[[#This Row],[backers_count]],0)</f>
        <v>96.526315789473685</v>
      </c>
      <c r="Q3043" t="str">
        <f>LEFT(Table1[[#This Row],[Category and Sub-Category]],FIND("/",Table1[[#This Row],[Category and Sub-Category]])-1)</f>
        <v>theater</v>
      </c>
      <c r="R3043" t="str">
        <f>RIGHT(Table1[[#This Row],[Category and Sub-Category]],LEN(Table1[[#This Row],[Category and Sub-Category]])-FIND("/",Table1[[#This Row],[Category and Sub-Category]]))</f>
        <v>spaces</v>
      </c>
      <c r="S3043" s="13">
        <f>(((Table1[[#This Row],[launched_at]]/60)/60)/24)+DATE(1970,1,1)</f>
        <v>42359.868611111116</v>
      </c>
      <c r="T3043" s="13">
        <f>(((Table1[[#This Row],[deadline]]/60)/60)/24)+DATE(1970,1,1)</f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Table1[[#This Row],[pledged]]/Table1[[#This Row],[goal]]</f>
        <v>1.28</v>
      </c>
      <c r="P3044" s="8">
        <f>IFERROR(Table1[[#This Row],[pledged]]/Table1[[#This Row],[backers_count]],0)</f>
        <v>51.891891891891895</v>
      </c>
      <c r="Q3044" t="str">
        <f>LEFT(Table1[[#This Row],[Category and Sub-Category]],FIND("/",Table1[[#This Row],[Category and Sub-Category]])-1)</f>
        <v>theater</v>
      </c>
      <c r="R3044" t="str">
        <f>RIGHT(Table1[[#This Row],[Category and Sub-Category]],LEN(Table1[[#This Row],[Category and Sub-Category]])-FIND("/",Table1[[#This Row],[Category and Sub-Category]]))</f>
        <v>spaces</v>
      </c>
      <c r="S3044" s="13">
        <f>(((Table1[[#This Row],[launched_at]]/60)/60)/24)+DATE(1970,1,1)</f>
        <v>42253.688043981485</v>
      </c>
      <c r="T3044" s="13">
        <f>(((Table1[[#This Row],[deadline]]/60)/60)/24)+DATE(1970,1,1)</f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Table1[[#This Row],[pledged]]/Table1[[#This Row],[goal]]</f>
        <v>1.1000666666666667</v>
      </c>
      <c r="P3045" s="8">
        <f>IFERROR(Table1[[#This Row],[pledged]]/Table1[[#This Row],[backers_count]],0)</f>
        <v>128.9140625</v>
      </c>
      <c r="Q3045" t="str">
        <f>LEFT(Table1[[#This Row],[Category and Sub-Category]],FIND("/",Table1[[#This Row],[Category and Sub-Category]])-1)</f>
        <v>theater</v>
      </c>
      <c r="R3045" t="str">
        <f>RIGHT(Table1[[#This Row],[Category and Sub-Category]],LEN(Table1[[#This Row],[Category and Sub-Category]])-FIND("/",Table1[[#This Row],[Category and Sub-Category]]))</f>
        <v>spaces</v>
      </c>
      <c r="S3045" s="13">
        <f>(((Table1[[#This Row],[launched_at]]/60)/60)/24)+DATE(1970,1,1)</f>
        <v>42083.070590277777</v>
      </c>
      <c r="T3045" s="13">
        <f>(((Table1[[#This Row],[deadline]]/60)/60)/24)+DATE(1970,1,1)</f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Table1[[#This Row],[pledged]]/Table1[[#This Row],[goal]]</f>
        <v>1.0934166666666667</v>
      </c>
      <c r="P3046" s="8">
        <f>IFERROR(Table1[[#This Row],[pledged]]/Table1[[#This Row],[backers_count]],0)</f>
        <v>84.108974358974365</v>
      </c>
      <c r="Q3046" t="str">
        <f>LEFT(Table1[[#This Row],[Category and Sub-Category]],FIND("/",Table1[[#This Row],[Category and Sub-Category]])-1)</f>
        <v>theater</v>
      </c>
      <c r="R3046" t="str">
        <f>RIGHT(Table1[[#This Row],[Category and Sub-Category]],LEN(Table1[[#This Row],[Category and Sub-Category]])-FIND("/",Table1[[#This Row],[Category and Sub-Category]]))</f>
        <v>spaces</v>
      </c>
      <c r="S3046" s="13">
        <f>(((Table1[[#This Row],[launched_at]]/60)/60)/24)+DATE(1970,1,1)</f>
        <v>42387.7268287037</v>
      </c>
      <c r="T3046" s="13">
        <f>(((Table1[[#This Row],[deadline]]/60)/60)/24)+DATE(1970,1,1)</f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Table1[[#This Row],[pledged]]/Table1[[#This Row],[goal]]</f>
        <v>1.3270650000000002</v>
      </c>
      <c r="P3047" s="8">
        <f>IFERROR(Table1[[#This Row],[pledged]]/Table1[[#This Row],[backers_count]],0)</f>
        <v>82.941562500000003</v>
      </c>
      <c r="Q3047" t="str">
        <f>LEFT(Table1[[#This Row],[Category and Sub-Category]],FIND("/",Table1[[#This Row],[Category and Sub-Category]])-1)</f>
        <v>theater</v>
      </c>
      <c r="R3047" t="str">
        <f>RIGHT(Table1[[#This Row],[Category and Sub-Category]],LEN(Table1[[#This Row],[Category and Sub-Category]])-FIND("/",Table1[[#This Row],[Category and Sub-Category]]))</f>
        <v>spaces</v>
      </c>
      <c r="S3047" s="13">
        <f>(((Table1[[#This Row],[launched_at]]/60)/60)/24)+DATE(1970,1,1)</f>
        <v>41843.155729166669</v>
      </c>
      <c r="T3047" s="13">
        <f>(((Table1[[#This Row],[deadline]]/60)/60)/24)+DATE(1970,1,1)</f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Table1[[#This Row],[pledged]]/Table1[[#This Row],[goal]]</f>
        <v>1.9084810126582279</v>
      </c>
      <c r="P3048" s="8">
        <f>IFERROR(Table1[[#This Row],[pledged]]/Table1[[#This Row],[backers_count]],0)</f>
        <v>259.94827586206895</v>
      </c>
      <c r="Q3048" t="str">
        <f>LEFT(Table1[[#This Row],[Category and Sub-Category]],FIND("/",Table1[[#This Row],[Category and Sub-Category]])-1)</f>
        <v>theater</v>
      </c>
      <c r="R3048" t="str">
        <f>RIGHT(Table1[[#This Row],[Category and Sub-Category]],LEN(Table1[[#This Row],[Category and Sub-Category]])-FIND("/",Table1[[#This Row],[Category and Sub-Category]]))</f>
        <v>spaces</v>
      </c>
      <c r="S3048" s="13">
        <f>(((Table1[[#This Row],[launched_at]]/60)/60)/24)+DATE(1970,1,1)</f>
        <v>41862.803078703706</v>
      </c>
      <c r="T3048" s="13">
        <f>(((Table1[[#This Row],[deadline]]/60)/60)/24)+DATE(1970,1,1)</f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Table1[[#This Row],[pledged]]/Table1[[#This Row],[goal]]</f>
        <v>1.49</v>
      </c>
      <c r="P3049" s="8">
        <f>IFERROR(Table1[[#This Row],[pledged]]/Table1[[#This Row],[backers_count]],0)</f>
        <v>37.25</v>
      </c>
      <c r="Q3049" t="str">
        <f>LEFT(Table1[[#This Row],[Category and Sub-Category]],FIND("/",Table1[[#This Row],[Category and Sub-Category]])-1)</f>
        <v>theater</v>
      </c>
      <c r="R3049" t="str">
        <f>RIGHT(Table1[[#This Row],[Category and Sub-Category]],LEN(Table1[[#This Row],[Category and Sub-Category]])-FIND("/",Table1[[#This Row],[Category and Sub-Category]]))</f>
        <v>spaces</v>
      </c>
      <c r="S3049" s="13">
        <f>(((Table1[[#This Row],[launched_at]]/60)/60)/24)+DATE(1970,1,1)</f>
        <v>42443.989050925928</v>
      </c>
      <c r="T3049" s="13">
        <f>(((Table1[[#This Row],[deadline]]/60)/60)/24)+DATE(1970,1,1)</f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Table1[[#This Row],[pledged]]/Table1[[#This Row],[goal]]</f>
        <v>1.6639999999999999</v>
      </c>
      <c r="P3050" s="8">
        <f>IFERROR(Table1[[#This Row],[pledged]]/Table1[[#This Row],[backers_count]],0)</f>
        <v>177.02127659574469</v>
      </c>
      <c r="Q3050" t="str">
        <f>LEFT(Table1[[#This Row],[Category and Sub-Category]],FIND("/",Table1[[#This Row],[Category and Sub-Category]])-1)</f>
        <v>theater</v>
      </c>
      <c r="R3050" t="str">
        <f>RIGHT(Table1[[#This Row],[Category and Sub-Category]],LEN(Table1[[#This Row],[Category and Sub-Category]])-FIND("/",Table1[[#This Row],[Category and Sub-Category]]))</f>
        <v>spaces</v>
      </c>
      <c r="S3050" s="13">
        <f>(((Table1[[#This Row],[launched_at]]/60)/60)/24)+DATE(1970,1,1)</f>
        <v>41975.901180555549</v>
      </c>
      <c r="T3050" s="13">
        <f>(((Table1[[#This Row],[deadline]]/60)/60)/24)+DATE(1970,1,1)</f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Table1[[#This Row],[pledged]]/Table1[[#This Row],[goal]]</f>
        <v>1.0666666666666667</v>
      </c>
      <c r="P3051" s="8">
        <f>IFERROR(Table1[[#This Row],[pledged]]/Table1[[#This Row],[backers_count]],0)</f>
        <v>74.074074074074076</v>
      </c>
      <c r="Q3051" t="str">
        <f>LEFT(Table1[[#This Row],[Category and Sub-Category]],FIND("/",Table1[[#This Row],[Category and Sub-Category]])-1)</f>
        <v>theater</v>
      </c>
      <c r="R3051" t="str">
        <f>RIGHT(Table1[[#This Row],[Category and Sub-Category]],LEN(Table1[[#This Row],[Category and Sub-Category]])-FIND("/",Table1[[#This Row],[Category and Sub-Category]]))</f>
        <v>spaces</v>
      </c>
      <c r="S3051" s="13">
        <f>(((Table1[[#This Row],[launched_at]]/60)/60)/24)+DATE(1970,1,1)</f>
        <v>42139.014525462961</v>
      </c>
      <c r="T3051" s="13">
        <f>(((Table1[[#This Row],[deadline]]/60)/60)/24)+DATE(1970,1,1)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Table1[[#This Row],[pledged]]/Table1[[#This Row],[goal]]</f>
        <v>1.06</v>
      </c>
      <c r="P3052" s="8">
        <f>IFERROR(Table1[[#This Row],[pledged]]/Table1[[#This Row],[backers_count]],0)</f>
        <v>70.666666666666671</v>
      </c>
      <c r="Q3052" t="str">
        <f>LEFT(Table1[[#This Row],[Category and Sub-Category]],FIND("/",Table1[[#This Row],[Category and Sub-Category]])-1)</f>
        <v>theater</v>
      </c>
      <c r="R3052" t="str">
        <f>RIGHT(Table1[[#This Row],[Category and Sub-Category]],LEN(Table1[[#This Row],[Category and Sub-Category]])-FIND("/",Table1[[#This Row],[Category and Sub-Category]]))</f>
        <v>spaces</v>
      </c>
      <c r="S3052" s="13">
        <f>(((Table1[[#This Row],[launched_at]]/60)/60)/24)+DATE(1970,1,1)</f>
        <v>42465.16851851852</v>
      </c>
      <c r="T3052" s="13">
        <f>(((Table1[[#This Row],[deadline]]/60)/60)/24)+DATE(1970,1,1)</f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Table1[[#This Row],[pledged]]/Table1[[#This Row],[goal]]</f>
        <v>0.23628571428571429</v>
      </c>
      <c r="P3053" s="8">
        <f>IFERROR(Table1[[#This Row],[pledged]]/Table1[[#This Row],[backers_count]],0)</f>
        <v>23.62857142857143</v>
      </c>
      <c r="Q3053" t="str">
        <f>LEFT(Table1[[#This Row],[Category and Sub-Category]],FIND("/",Table1[[#This Row],[Category and Sub-Category]])-1)</f>
        <v>theater</v>
      </c>
      <c r="R3053" t="str">
        <f>RIGHT(Table1[[#This Row],[Category and Sub-Category]],LEN(Table1[[#This Row],[Category and Sub-Category]])-FIND("/",Table1[[#This Row],[Category and Sub-Category]]))</f>
        <v>spaces</v>
      </c>
      <c r="S3053" s="13">
        <f>(((Table1[[#This Row],[launched_at]]/60)/60)/24)+DATE(1970,1,1)</f>
        <v>42744.416030092587</v>
      </c>
      <c r="T3053" s="13">
        <f>(((Table1[[#This Row],[deadline]]/60)/60)/24)+DATE(1970,1,1)</f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Table1[[#This Row],[pledged]]/Table1[[#This Row],[goal]]</f>
        <v>1.5E-3</v>
      </c>
      <c r="P3054" s="8">
        <f>IFERROR(Table1[[#This Row],[pledged]]/Table1[[#This Row],[backers_count]],0)</f>
        <v>37.5</v>
      </c>
      <c r="Q3054" t="str">
        <f>LEFT(Table1[[#This Row],[Category and Sub-Category]],FIND("/",Table1[[#This Row],[Category and Sub-Category]])-1)</f>
        <v>theater</v>
      </c>
      <c r="R3054" t="str">
        <f>RIGHT(Table1[[#This Row],[Category and Sub-Category]],LEN(Table1[[#This Row],[Category and Sub-Category]])-FIND("/",Table1[[#This Row],[Category and Sub-Category]]))</f>
        <v>spaces</v>
      </c>
      <c r="S3054" s="13">
        <f>(((Table1[[#This Row],[launched_at]]/60)/60)/24)+DATE(1970,1,1)</f>
        <v>42122.670069444444</v>
      </c>
      <c r="T3054" s="13">
        <f>(((Table1[[#This Row],[deadline]]/60)/60)/24)+DATE(1970,1,1)</f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Table1[[#This Row],[pledged]]/Table1[[#This Row],[goal]]</f>
        <v>4.0000000000000001E-3</v>
      </c>
      <c r="P3055" s="8">
        <f>IFERROR(Table1[[#This Row],[pledged]]/Table1[[#This Row],[backers_count]],0)</f>
        <v>13.333333333333334</v>
      </c>
      <c r="Q3055" t="str">
        <f>LEFT(Table1[[#This Row],[Category and Sub-Category]],FIND("/",Table1[[#This Row],[Category and Sub-Category]])-1)</f>
        <v>theater</v>
      </c>
      <c r="R3055" t="str">
        <f>RIGHT(Table1[[#This Row],[Category and Sub-Category]],LEN(Table1[[#This Row],[Category and Sub-Category]])-FIND("/",Table1[[#This Row],[Category and Sub-Category]]))</f>
        <v>spaces</v>
      </c>
      <c r="S3055" s="13">
        <f>(((Table1[[#This Row],[launched_at]]/60)/60)/24)+DATE(1970,1,1)</f>
        <v>41862.761724537035</v>
      </c>
      <c r="T3055" s="13">
        <f>(((Table1[[#This Row],[deadline]]/60)/60)/24)+DATE(1970,1,1)</f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Table1[[#This Row],[pledged]]/Table1[[#This Row],[goal]]</f>
        <v>0</v>
      </c>
      <c r="P3056" s="8">
        <f>IFERROR(Table1[[#This Row],[pledged]]/Table1[[#This Row],[backers_count]],0)</f>
        <v>0</v>
      </c>
      <c r="Q3056" t="str">
        <f>LEFT(Table1[[#This Row],[Category and Sub-Category]],FIND("/",Table1[[#This Row],[Category and Sub-Category]])-1)</f>
        <v>theater</v>
      </c>
      <c r="R3056" t="str">
        <f>RIGHT(Table1[[#This Row],[Category and Sub-Category]],LEN(Table1[[#This Row],[Category and Sub-Category]])-FIND("/",Table1[[#This Row],[Category and Sub-Category]]))</f>
        <v>spaces</v>
      </c>
      <c r="S3056" s="13">
        <f>(((Table1[[#This Row],[launched_at]]/60)/60)/24)+DATE(1970,1,1)</f>
        <v>42027.832800925928</v>
      </c>
      <c r="T3056" s="13">
        <f>(((Table1[[#This Row],[deadline]]/60)/60)/24)+DATE(1970,1,1)</f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Table1[[#This Row],[pledged]]/Table1[[#This Row],[goal]]</f>
        <v>5.0000000000000002E-5</v>
      </c>
      <c r="P3057" s="8">
        <f>IFERROR(Table1[[#This Row],[pledged]]/Table1[[#This Row],[backers_count]],0)</f>
        <v>1</v>
      </c>
      <c r="Q3057" t="str">
        <f>LEFT(Table1[[#This Row],[Category and Sub-Category]],FIND("/",Table1[[#This Row],[Category and Sub-Category]])-1)</f>
        <v>theater</v>
      </c>
      <c r="R3057" t="str">
        <f>RIGHT(Table1[[#This Row],[Category and Sub-Category]],LEN(Table1[[#This Row],[Category and Sub-Category]])-FIND("/",Table1[[#This Row],[Category and Sub-Category]]))</f>
        <v>spaces</v>
      </c>
      <c r="S3057" s="13">
        <f>(((Table1[[#This Row],[launched_at]]/60)/60)/24)+DATE(1970,1,1)</f>
        <v>41953.95821759259</v>
      </c>
      <c r="T3057" s="13">
        <f>(((Table1[[#This Row],[deadline]]/60)/60)/24)+DATE(1970,1,1)</f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Table1[[#This Row],[pledged]]/Table1[[#This Row],[goal]]</f>
        <v>0</v>
      </c>
      <c r="P3058" s="8">
        <f>IFERROR(Table1[[#This Row],[pledged]]/Table1[[#This Row],[backers_count]],0)</f>
        <v>0</v>
      </c>
      <c r="Q3058" t="str">
        <f>LEFT(Table1[[#This Row],[Category and Sub-Category]],FIND("/",Table1[[#This Row],[Category and Sub-Category]])-1)</f>
        <v>theater</v>
      </c>
      <c r="R3058" t="str">
        <f>RIGHT(Table1[[#This Row],[Category and Sub-Category]],LEN(Table1[[#This Row],[Category and Sub-Category]])-FIND("/",Table1[[#This Row],[Category and Sub-Category]]))</f>
        <v>spaces</v>
      </c>
      <c r="S3058" s="13">
        <f>(((Table1[[#This Row],[launched_at]]/60)/60)/24)+DATE(1970,1,1)</f>
        <v>41851.636388888888</v>
      </c>
      <c r="T3058" s="13">
        <f>(((Table1[[#This Row],[deadline]]/60)/60)/24)+DATE(1970,1,1)</f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Table1[[#This Row],[pledged]]/Table1[[#This Row],[goal]]</f>
        <v>0</v>
      </c>
      <c r="P3059" s="8">
        <f>IFERROR(Table1[[#This Row],[pledged]]/Table1[[#This Row],[backers_count]],0)</f>
        <v>0</v>
      </c>
      <c r="Q3059" t="str">
        <f>LEFT(Table1[[#This Row],[Category and Sub-Category]],FIND("/",Table1[[#This Row],[Category and Sub-Category]])-1)</f>
        <v>theater</v>
      </c>
      <c r="R3059" t="str">
        <f>RIGHT(Table1[[#This Row],[Category and Sub-Category]],LEN(Table1[[#This Row],[Category and Sub-Category]])-FIND("/",Table1[[#This Row],[Category and Sub-Category]]))</f>
        <v>spaces</v>
      </c>
      <c r="S3059" s="13">
        <f>(((Table1[[#This Row],[launched_at]]/60)/60)/24)+DATE(1970,1,1)</f>
        <v>42433.650590277779</v>
      </c>
      <c r="T3059" s="13">
        <f>(((Table1[[#This Row],[deadline]]/60)/60)/24)+DATE(1970,1,1)</f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Table1[[#This Row],[pledged]]/Table1[[#This Row],[goal]]</f>
        <v>1.6666666666666666E-4</v>
      </c>
      <c r="P3060" s="8">
        <f>IFERROR(Table1[[#This Row],[pledged]]/Table1[[#This Row],[backers_count]],0)</f>
        <v>1</v>
      </c>
      <c r="Q3060" t="str">
        <f>LEFT(Table1[[#This Row],[Category and Sub-Category]],FIND("/",Table1[[#This Row],[Category and Sub-Category]])-1)</f>
        <v>theater</v>
      </c>
      <c r="R3060" t="str">
        <f>RIGHT(Table1[[#This Row],[Category and Sub-Category]],LEN(Table1[[#This Row],[Category and Sub-Category]])-FIND("/",Table1[[#This Row],[Category and Sub-Category]]))</f>
        <v>spaces</v>
      </c>
      <c r="S3060" s="13">
        <f>(((Table1[[#This Row],[launched_at]]/60)/60)/24)+DATE(1970,1,1)</f>
        <v>42460.374305555553</v>
      </c>
      <c r="T3060" s="13">
        <f>(((Table1[[#This Row],[deadline]]/60)/60)/24)+DATE(1970,1,1)</f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Table1[[#This Row],[pledged]]/Table1[[#This Row],[goal]]</f>
        <v>3.0066666666666665E-2</v>
      </c>
      <c r="P3061" s="8">
        <f>IFERROR(Table1[[#This Row],[pledged]]/Table1[[#This Row],[backers_count]],0)</f>
        <v>41</v>
      </c>
      <c r="Q3061" t="str">
        <f>LEFT(Table1[[#This Row],[Category and Sub-Category]],FIND("/",Table1[[#This Row],[Category and Sub-Category]])-1)</f>
        <v>theater</v>
      </c>
      <c r="R3061" t="str">
        <f>RIGHT(Table1[[#This Row],[Category and Sub-Category]],LEN(Table1[[#This Row],[Category and Sub-Category]])-FIND("/",Table1[[#This Row],[Category and Sub-Category]]))</f>
        <v>spaces</v>
      </c>
      <c r="S3061" s="13">
        <f>(((Table1[[#This Row],[launched_at]]/60)/60)/24)+DATE(1970,1,1)</f>
        <v>41829.935717592591</v>
      </c>
      <c r="T3061" s="13">
        <f>(((Table1[[#This Row],[deadline]]/60)/60)/24)+DATE(1970,1,1)</f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Table1[[#This Row],[pledged]]/Table1[[#This Row],[goal]]</f>
        <v>1.5227272727272728E-3</v>
      </c>
      <c r="P3062" s="8">
        <f>IFERROR(Table1[[#This Row],[pledged]]/Table1[[#This Row],[backers_count]],0)</f>
        <v>55.833333333333336</v>
      </c>
      <c r="Q3062" t="str">
        <f>LEFT(Table1[[#This Row],[Category and Sub-Category]],FIND("/",Table1[[#This Row],[Category and Sub-Category]])-1)</f>
        <v>theater</v>
      </c>
      <c r="R3062" t="str">
        <f>RIGHT(Table1[[#This Row],[Category and Sub-Category]],LEN(Table1[[#This Row],[Category and Sub-Category]])-FIND("/",Table1[[#This Row],[Category and Sub-Category]]))</f>
        <v>spaces</v>
      </c>
      <c r="S3062" s="13">
        <f>(((Table1[[#This Row],[launched_at]]/60)/60)/24)+DATE(1970,1,1)</f>
        <v>42245.274699074071</v>
      </c>
      <c r="T3062" s="13">
        <f>(((Table1[[#This Row],[deadline]]/60)/60)/24)+DATE(1970,1,1)</f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Table1[[#This Row],[pledged]]/Table1[[#This Row],[goal]]</f>
        <v>0</v>
      </c>
      <c r="P3063" s="8">
        <f>IFERROR(Table1[[#This Row],[pledged]]/Table1[[#This Row],[backers_count]],0)</f>
        <v>0</v>
      </c>
      <c r="Q3063" t="str">
        <f>LEFT(Table1[[#This Row],[Category and Sub-Category]],FIND("/",Table1[[#This Row],[Category and Sub-Category]])-1)</f>
        <v>theater</v>
      </c>
      <c r="R3063" t="str">
        <f>RIGHT(Table1[[#This Row],[Category and Sub-Category]],LEN(Table1[[#This Row],[Category and Sub-Category]])-FIND("/",Table1[[#This Row],[Category and Sub-Category]]))</f>
        <v>spaces</v>
      </c>
      <c r="S3063" s="13">
        <f>(((Table1[[#This Row],[launched_at]]/60)/60)/24)+DATE(1970,1,1)</f>
        <v>41834.784120370372</v>
      </c>
      <c r="T3063" s="13">
        <f>(((Table1[[#This Row],[deadline]]/60)/60)/24)+DATE(1970,1,1)</f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Table1[[#This Row],[pledged]]/Table1[[#This Row],[goal]]</f>
        <v>0.66839999999999999</v>
      </c>
      <c r="P3064" s="8">
        <f>IFERROR(Table1[[#This Row],[pledged]]/Table1[[#This Row],[backers_count]],0)</f>
        <v>99.761194029850742</v>
      </c>
      <c r="Q3064" t="str">
        <f>LEFT(Table1[[#This Row],[Category and Sub-Category]],FIND("/",Table1[[#This Row],[Category and Sub-Category]])-1)</f>
        <v>theater</v>
      </c>
      <c r="R3064" t="str">
        <f>RIGHT(Table1[[#This Row],[Category and Sub-Category]],LEN(Table1[[#This Row],[Category and Sub-Category]])-FIND("/",Table1[[#This Row],[Category and Sub-Category]]))</f>
        <v>spaces</v>
      </c>
      <c r="S3064" s="13">
        <f>(((Table1[[#This Row],[launched_at]]/60)/60)/24)+DATE(1970,1,1)</f>
        <v>42248.535787037035</v>
      </c>
      <c r="T3064" s="13">
        <f>(((Table1[[#This Row],[deadline]]/60)/60)/24)+DATE(1970,1,1)</f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Table1[[#This Row],[pledged]]/Table1[[#This Row],[goal]]</f>
        <v>0.19566666666666666</v>
      </c>
      <c r="P3065" s="8">
        <f>IFERROR(Table1[[#This Row],[pledged]]/Table1[[#This Row],[backers_count]],0)</f>
        <v>25.521739130434781</v>
      </c>
      <c r="Q3065" t="str">
        <f>LEFT(Table1[[#This Row],[Category and Sub-Category]],FIND("/",Table1[[#This Row],[Category and Sub-Category]])-1)</f>
        <v>theater</v>
      </c>
      <c r="R3065" t="str">
        <f>RIGHT(Table1[[#This Row],[Category and Sub-Category]],LEN(Table1[[#This Row],[Category and Sub-Category]])-FIND("/",Table1[[#This Row],[Category and Sub-Category]]))</f>
        <v>spaces</v>
      </c>
      <c r="S3065" s="13">
        <f>(((Table1[[#This Row],[launched_at]]/60)/60)/24)+DATE(1970,1,1)</f>
        <v>42630.922893518517</v>
      </c>
      <c r="T3065" s="13">
        <f>(((Table1[[#This Row],[deadline]]/60)/60)/24)+DATE(1970,1,1)</f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Table1[[#This Row],[pledged]]/Table1[[#This Row],[goal]]</f>
        <v>0.11294666666666667</v>
      </c>
      <c r="P3066" s="8">
        <f>IFERROR(Table1[[#This Row],[pledged]]/Table1[[#This Row],[backers_count]],0)</f>
        <v>117.65277777777777</v>
      </c>
      <c r="Q3066" t="str">
        <f>LEFT(Table1[[#This Row],[Category and Sub-Category]],FIND("/",Table1[[#This Row],[Category and Sub-Category]])-1)</f>
        <v>theater</v>
      </c>
      <c r="R3066" t="str">
        <f>RIGHT(Table1[[#This Row],[Category and Sub-Category]],LEN(Table1[[#This Row],[Category and Sub-Category]])-FIND("/",Table1[[#This Row],[Category and Sub-Category]]))</f>
        <v>spaces</v>
      </c>
      <c r="S3066" s="13">
        <f>(((Table1[[#This Row],[launched_at]]/60)/60)/24)+DATE(1970,1,1)</f>
        <v>42299.130162037036</v>
      </c>
      <c r="T3066" s="13">
        <f>(((Table1[[#This Row],[deadline]]/60)/60)/24)+DATE(1970,1,1)</f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Table1[[#This Row],[pledged]]/Table1[[#This Row],[goal]]</f>
        <v>4.0000000000000002E-4</v>
      </c>
      <c r="P3067" s="8">
        <f>IFERROR(Table1[[#This Row],[pledged]]/Table1[[#This Row],[backers_count]],0)</f>
        <v>5</v>
      </c>
      <c r="Q3067" t="str">
        <f>LEFT(Table1[[#This Row],[Category and Sub-Category]],FIND("/",Table1[[#This Row],[Category and Sub-Category]])-1)</f>
        <v>theater</v>
      </c>
      <c r="R3067" t="str">
        <f>RIGHT(Table1[[#This Row],[Category and Sub-Category]],LEN(Table1[[#This Row],[Category and Sub-Category]])-FIND("/",Table1[[#This Row],[Category and Sub-Category]]))</f>
        <v>spaces</v>
      </c>
      <c r="S3067" s="13">
        <f>(((Table1[[#This Row],[launched_at]]/60)/60)/24)+DATE(1970,1,1)</f>
        <v>41825.055231481485</v>
      </c>
      <c r="T3067" s="13">
        <f>(((Table1[[#This Row],[deadline]]/60)/60)/24)+DATE(1970,1,1)</f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Table1[[#This Row],[pledged]]/Table1[[#This Row],[goal]]</f>
        <v>0.11985714285714286</v>
      </c>
      <c r="P3068" s="8">
        <f>IFERROR(Table1[[#This Row],[pledged]]/Table1[[#This Row],[backers_count]],0)</f>
        <v>2796.6666666666665</v>
      </c>
      <c r="Q3068" t="str">
        <f>LEFT(Table1[[#This Row],[Category and Sub-Category]],FIND("/",Table1[[#This Row],[Category and Sub-Category]])-1)</f>
        <v>theater</v>
      </c>
      <c r="R3068" t="str">
        <f>RIGHT(Table1[[#This Row],[Category and Sub-Category]],LEN(Table1[[#This Row],[Category and Sub-Category]])-FIND("/",Table1[[#This Row],[Category and Sub-Category]]))</f>
        <v>spaces</v>
      </c>
      <c r="S3068" s="13">
        <f>(((Table1[[#This Row],[launched_at]]/60)/60)/24)+DATE(1970,1,1)</f>
        <v>42531.228437500002</v>
      </c>
      <c r="T3068" s="13">
        <f>(((Table1[[#This Row],[deadline]]/60)/60)/24)+DATE(1970,1,1)</f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Table1[[#This Row],[pledged]]/Table1[[#This Row],[goal]]</f>
        <v>2.5000000000000001E-2</v>
      </c>
      <c r="P3069" s="8">
        <f>IFERROR(Table1[[#This Row],[pledged]]/Table1[[#This Row],[backers_count]],0)</f>
        <v>200</v>
      </c>
      <c r="Q3069" t="str">
        <f>LEFT(Table1[[#This Row],[Category and Sub-Category]],FIND("/",Table1[[#This Row],[Category and Sub-Category]])-1)</f>
        <v>theater</v>
      </c>
      <c r="R3069" t="str">
        <f>RIGHT(Table1[[#This Row],[Category and Sub-Category]],LEN(Table1[[#This Row],[Category and Sub-Category]])-FIND("/",Table1[[#This Row],[Category and Sub-Category]]))</f>
        <v>spaces</v>
      </c>
      <c r="S3069" s="13">
        <f>(((Table1[[#This Row],[launched_at]]/60)/60)/24)+DATE(1970,1,1)</f>
        <v>42226.938414351855</v>
      </c>
      <c r="T3069" s="13">
        <f>(((Table1[[#This Row],[deadline]]/60)/60)/24)+DATE(1970,1,1)</f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Table1[[#This Row],[pledged]]/Table1[[#This Row],[goal]]</f>
        <v>6.9999999999999999E-4</v>
      </c>
      <c r="P3070" s="8">
        <f>IFERROR(Table1[[#This Row],[pledged]]/Table1[[#This Row],[backers_count]],0)</f>
        <v>87.5</v>
      </c>
      <c r="Q3070" t="str">
        <f>LEFT(Table1[[#This Row],[Category and Sub-Category]],FIND("/",Table1[[#This Row],[Category and Sub-Category]])-1)</f>
        <v>theater</v>
      </c>
      <c r="R3070" t="str">
        <f>RIGHT(Table1[[#This Row],[Category and Sub-Category]],LEN(Table1[[#This Row],[Category and Sub-Category]])-FIND("/",Table1[[#This Row],[Category and Sub-Category]]))</f>
        <v>spaces</v>
      </c>
      <c r="S3070" s="13">
        <f>(((Table1[[#This Row],[launched_at]]/60)/60)/24)+DATE(1970,1,1)</f>
        <v>42263.691574074073</v>
      </c>
      <c r="T3070" s="13">
        <f>(((Table1[[#This Row],[deadline]]/60)/60)/24)+DATE(1970,1,1)</f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Table1[[#This Row],[pledged]]/Table1[[#This Row],[goal]]</f>
        <v>0.14099999999999999</v>
      </c>
      <c r="P3071" s="8">
        <f>IFERROR(Table1[[#This Row],[pledged]]/Table1[[#This Row],[backers_count]],0)</f>
        <v>20.142857142857142</v>
      </c>
      <c r="Q3071" t="str">
        <f>LEFT(Table1[[#This Row],[Category and Sub-Category]],FIND("/",Table1[[#This Row],[Category and Sub-Category]])-1)</f>
        <v>theater</v>
      </c>
      <c r="R3071" t="str">
        <f>RIGHT(Table1[[#This Row],[Category and Sub-Category]],LEN(Table1[[#This Row],[Category and Sub-Category]])-FIND("/",Table1[[#This Row],[Category and Sub-Category]]))</f>
        <v>spaces</v>
      </c>
      <c r="S3071" s="13">
        <f>(((Table1[[#This Row],[launched_at]]/60)/60)/24)+DATE(1970,1,1)</f>
        <v>41957.833726851852</v>
      </c>
      <c r="T3071" s="13">
        <f>(((Table1[[#This Row],[deadline]]/60)/60)/24)+DATE(1970,1,1)</f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Table1[[#This Row],[pledged]]/Table1[[#This Row],[goal]]</f>
        <v>3.3399999999999999E-2</v>
      </c>
      <c r="P3072" s="8">
        <f>IFERROR(Table1[[#This Row],[pledged]]/Table1[[#This Row],[backers_count]],0)</f>
        <v>20.875</v>
      </c>
      <c r="Q3072" t="str">
        <f>LEFT(Table1[[#This Row],[Category and Sub-Category]],FIND("/",Table1[[#This Row],[Category and Sub-Category]])-1)</f>
        <v>theater</v>
      </c>
      <c r="R3072" t="str">
        <f>RIGHT(Table1[[#This Row],[Category and Sub-Category]],LEN(Table1[[#This Row],[Category and Sub-Category]])-FIND("/",Table1[[#This Row],[Category and Sub-Category]]))</f>
        <v>spaces</v>
      </c>
      <c r="S3072" s="13">
        <f>(((Table1[[#This Row],[launched_at]]/60)/60)/24)+DATE(1970,1,1)</f>
        <v>42690.733437499999</v>
      </c>
      <c r="T3072" s="13">
        <f>(((Table1[[#This Row],[deadline]]/60)/60)/24)+DATE(1970,1,1)</f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Table1[[#This Row],[pledged]]/Table1[[#This Row],[goal]]</f>
        <v>0.59775</v>
      </c>
      <c r="P3073" s="8">
        <f>IFERROR(Table1[[#This Row],[pledged]]/Table1[[#This Row],[backers_count]],0)</f>
        <v>61.307692307692307</v>
      </c>
      <c r="Q3073" t="str">
        <f>LEFT(Table1[[#This Row],[Category and Sub-Category]],FIND("/",Table1[[#This Row],[Category and Sub-Category]])-1)</f>
        <v>theater</v>
      </c>
      <c r="R3073" t="str">
        <f>RIGHT(Table1[[#This Row],[Category and Sub-Category]],LEN(Table1[[#This Row],[Category and Sub-Category]])-FIND("/",Table1[[#This Row],[Category and Sub-Category]]))</f>
        <v>spaces</v>
      </c>
      <c r="S3073" s="13">
        <f>(((Table1[[#This Row],[launched_at]]/60)/60)/24)+DATE(1970,1,1)</f>
        <v>42097.732418981483</v>
      </c>
      <c r="T3073" s="13">
        <f>(((Table1[[#This Row],[deadline]]/60)/60)/24)+DATE(1970,1,1)</f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Table1[[#This Row],[pledged]]/Table1[[#This Row],[goal]]</f>
        <v>1.6666666666666666E-4</v>
      </c>
      <c r="P3074" s="8">
        <f>IFERROR(Table1[[#This Row],[pledged]]/Table1[[#This Row],[backers_count]],0)</f>
        <v>1</v>
      </c>
      <c r="Q3074" t="str">
        <f>LEFT(Table1[[#This Row],[Category and Sub-Category]],FIND("/",Table1[[#This Row],[Category and Sub-Category]])-1)</f>
        <v>theater</v>
      </c>
      <c r="R3074" t="str">
        <f>RIGHT(Table1[[#This Row],[Category and Sub-Category]],LEN(Table1[[#This Row],[Category and Sub-Category]])-FIND("/",Table1[[#This Row],[Category and Sub-Category]]))</f>
        <v>spaces</v>
      </c>
      <c r="S3074" s="13">
        <f>(((Table1[[#This Row],[launched_at]]/60)/60)/24)+DATE(1970,1,1)</f>
        <v>42658.690532407403</v>
      </c>
      <c r="T3074" s="13">
        <f>(((Table1[[#This Row],[deadline]]/60)/60)/24)+DATE(1970,1,1)</f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Table1[[#This Row],[pledged]]/Table1[[#This Row],[goal]]</f>
        <v>2.3035714285714285E-4</v>
      </c>
      <c r="P3075" s="8">
        <f>IFERROR(Table1[[#This Row],[pledged]]/Table1[[#This Row],[backers_count]],0)</f>
        <v>92.142857142857139</v>
      </c>
      <c r="Q3075" t="str">
        <f>LEFT(Table1[[#This Row],[Category and Sub-Category]],FIND("/",Table1[[#This Row],[Category and Sub-Category]])-1)</f>
        <v>theater</v>
      </c>
      <c r="R3075" t="str">
        <f>RIGHT(Table1[[#This Row],[Category and Sub-Category]],LEN(Table1[[#This Row],[Category and Sub-Category]])-FIND("/",Table1[[#This Row],[Category and Sub-Category]]))</f>
        <v>spaces</v>
      </c>
      <c r="S3075" s="13">
        <f>(((Table1[[#This Row],[launched_at]]/60)/60)/24)+DATE(1970,1,1)</f>
        <v>42111.684027777781</v>
      </c>
      <c r="T3075" s="13">
        <f>(((Table1[[#This Row],[deadline]]/60)/60)/24)+DATE(1970,1,1)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Table1[[#This Row],[pledged]]/Table1[[#This Row],[goal]]</f>
        <v>8.8000000000000003E-4</v>
      </c>
      <c r="P3076" s="8">
        <f>IFERROR(Table1[[#This Row],[pledged]]/Table1[[#This Row],[backers_count]],0)</f>
        <v>7.333333333333333</v>
      </c>
      <c r="Q3076" t="str">
        <f>LEFT(Table1[[#This Row],[Category and Sub-Category]],FIND("/",Table1[[#This Row],[Category and Sub-Category]])-1)</f>
        <v>theater</v>
      </c>
      <c r="R3076" t="str">
        <f>RIGHT(Table1[[#This Row],[Category and Sub-Category]],LEN(Table1[[#This Row],[Category and Sub-Category]])-FIND("/",Table1[[#This Row],[Category and Sub-Category]]))</f>
        <v>spaces</v>
      </c>
      <c r="S3076" s="13">
        <f>(((Table1[[#This Row],[launched_at]]/60)/60)/24)+DATE(1970,1,1)</f>
        <v>42409.571284722217</v>
      </c>
      <c r="T3076" s="13">
        <f>(((Table1[[#This Row],[deadline]]/60)/60)/24)+DATE(1970,1,1)</f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Table1[[#This Row],[pledged]]/Table1[[#This Row],[goal]]</f>
        <v>8.6400000000000005E-2</v>
      </c>
      <c r="P3077" s="8">
        <f>IFERROR(Table1[[#This Row],[pledged]]/Table1[[#This Row],[backers_count]],0)</f>
        <v>64.8</v>
      </c>
      <c r="Q3077" t="str">
        <f>LEFT(Table1[[#This Row],[Category and Sub-Category]],FIND("/",Table1[[#This Row],[Category and Sub-Category]])-1)</f>
        <v>theater</v>
      </c>
      <c r="R3077" t="str">
        <f>RIGHT(Table1[[#This Row],[Category and Sub-Category]],LEN(Table1[[#This Row],[Category and Sub-Category]])-FIND("/",Table1[[#This Row],[Category and Sub-Category]]))</f>
        <v>spaces</v>
      </c>
      <c r="S3077" s="13">
        <f>(((Table1[[#This Row],[launched_at]]/60)/60)/24)+DATE(1970,1,1)</f>
        <v>42551.102314814809</v>
      </c>
      <c r="T3077" s="13">
        <f>(((Table1[[#This Row],[deadline]]/60)/60)/24)+DATE(1970,1,1)</f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Table1[[#This Row],[pledged]]/Table1[[#This Row],[goal]]</f>
        <v>0.15060000000000001</v>
      </c>
      <c r="P3078" s="8">
        <f>IFERROR(Table1[[#This Row],[pledged]]/Table1[[#This Row],[backers_count]],0)</f>
        <v>30.12</v>
      </c>
      <c r="Q3078" t="str">
        <f>LEFT(Table1[[#This Row],[Category and Sub-Category]],FIND("/",Table1[[#This Row],[Category and Sub-Category]])-1)</f>
        <v>theater</v>
      </c>
      <c r="R3078" t="str">
        <f>RIGHT(Table1[[#This Row],[Category and Sub-Category]],LEN(Table1[[#This Row],[Category and Sub-Category]])-FIND("/",Table1[[#This Row],[Category and Sub-Category]]))</f>
        <v>spaces</v>
      </c>
      <c r="S3078" s="13">
        <f>(((Table1[[#This Row],[launched_at]]/60)/60)/24)+DATE(1970,1,1)</f>
        <v>42226.651886574073</v>
      </c>
      <c r="T3078" s="13">
        <f>(((Table1[[#This Row],[deadline]]/60)/60)/24)+DATE(1970,1,1)</f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Table1[[#This Row],[pledged]]/Table1[[#This Row],[goal]]</f>
        <v>4.7727272727272731E-3</v>
      </c>
      <c r="P3079" s="8">
        <f>IFERROR(Table1[[#This Row],[pledged]]/Table1[[#This Row],[backers_count]],0)</f>
        <v>52.5</v>
      </c>
      <c r="Q3079" t="str">
        <f>LEFT(Table1[[#This Row],[Category and Sub-Category]],FIND("/",Table1[[#This Row],[Category and Sub-Category]])-1)</f>
        <v>theater</v>
      </c>
      <c r="R3079" t="str">
        <f>RIGHT(Table1[[#This Row],[Category and Sub-Category]],LEN(Table1[[#This Row],[Category and Sub-Category]])-FIND("/",Table1[[#This Row],[Category and Sub-Category]]))</f>
        <v>spaces</v>
      </c>
      <c r="S3079" s="13">
        <f>(((Table1[[#This Row],[launched_at]]/60)/60)/24)+DATE(1970,1,1)</f>
        <v>42766.956921296296</v>
      </c>
      <c r="T3079" s="13">
        <f>(((Table1[[#This Row],[deadline]]/60)/60)/24)+DATE(1970,1,1)</f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Table1[[#This Row],[pledged]]/Table1[[#This Row],[goal]]</f>
        <v>1.1833333333333333E-3</v>
      </c>
      <c r="P3080" s="8">
        <f>IFERROR(Table1[[#This Row],[pledged]]/Table1[[#This Row],[backers_count]],0)</f>
        <v>23.666666666666668</v>
      </c>
      <c r="Q3080" t="str">
        <f>LEFT(Table1[[#This Row],[Category and Sub-Category]],FIND("/",Table1[[#This Row],[Category and Sub-Category]])-1)</f>
        <v>theater</v>
      </c>
      <c r="R3080" t="str">
        <f>RIGHT(Table1[[#This Row],[Category and Sub-Category]],LEN(Table1[[#This Row],[Category and Sub-Category]])-FIND("/",Table1[[#This Row],[Category and Sub-Category]]))</f>
        <v>spaces</v>
      </c>
      <c r="S3080" s="13">
        <f>(((Table1[[#This Row],[launched_at]]/60)/60)/24)+DATE(1970,1,1)</f>
        <v>42031.138831018514</v>
      </c>
      <c r="T3080" s="13">
        <f>(((Table1[[#This Row],[deadline]]/60)/60)/24)+DATE(1970,1,1)</f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Table1[[#This Row],[pledged]]/Table1[[#This Row],[goal]]</f>
        <v>8.4173998587352451E-3</v>
      </c>
      <c r="P3081" s="8">
        <f>IFERROR(Table1[[#This Row],[pledged]]/Table1[[#This Row],[backers_count]],0)</f>
        <v>415.77777777777777</v>
      </c>
      <c r="Q3081" t="str">
        <f>LEFT(Table1[[#This Row],[Category and Sub-Category]],FIND("/",Table1[[#This Row],[Category and Sub-Category]])-1)</f>
        <v>theater</v>
      </c>
      <c r="R3081" t="str">
        <f>RIGHT(Table1[[#This Row],[Category and Sub-Category]],LEN(Table1[[#This Row],[Category and Sub-Category]])-FIND("/",Table1[[#This Row],[Category and Sub-Category]]))</f>
        <v>spaces</v>
      </c>
      <c r="S3081" s="13">
        <f>(((Table1[[#This Row],[launched_at]]/60)/60)/24)+DATE(1970,1,1)</f>
        <v>42055.713368055556</v>
      </c>
      <c r="T3081" s="13">
        <f>(((Table1[[#This Row],[deadline]]/60)/60)/24)+DATE(1970,1,1)</f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Table1[[#This Row],[pledged]]/Table1[[#This Row],[goal]]</f>
        <v>1.8799999999999999E-4</v>
      </c>
      <c r="P3082" s="8">
        <f>IFERROR(Table1[[#This Row],[pledged]]/Table1[[#This Row],[backers_count]],0)</f>
        <v>53.714285714285715</v>
      </c>
      <c r="Q3082" t="str">
        <f>LEFT(Table1[[#This Row],[Category and Sub-Category]],FIND("/",Table1[[#This Row],[Category and Sub-Category]])-1)</f>
        <v>theater</v>
      </c>
      <c r="R3082" t="str">
        <f>RIGHT(Table1[[#This Row],[Category and Sub-Category]],LEN(Table1[[#This Row],[Category and Sub-Category]])-FIND("/",Table1[[#This Row],[Category and Sub-Category]]))</f>
        <v>spaces</v>
      </c>
      <c r="S3082" s="13">
        <f>(((Table1[[#This Row],[launched_at]]/60)/60)/24)+DATE(1970,1,1)</f>
        <v>41940.028287037036</v>
      </c>
      <c r="T3082" s="13">
        <f>(((Table1[[#This Row],[deadline]]/60)/60)/24)+DATE(1970,1,1)</f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Table1[[#This Row],[pledged]]/Table1[[#This Row],[goal]]</f>
        <v>2.1029999999999998E-3</v>
      </c>
      <c r="P3083" s="8">
        <f>IFERROR(Table1[[#This Row],[pledged]]/Table1[[#This Row],[backers_count]],0)</f>
        <v>420.6</v>
      </c>
      <c r="Q3083" t="str">
        <f>LEFT(Table1[[#This Row],[Category and Sub-Category]],FIND("/",Table1[[#This Row],[Category and Sub-Category]])-1)</f>
        <v>theater</v>
      </c>
      <c r="R3083" t="str">
        <f>RIGHT(Table1[[#This Row],[Category and Sub-Category]],LEN(Table1[[#This Row],[Category and Sub-Category]])-FIND("/",Table1[[#This Row],[Category and Sub-Category]]))</f>
        <v>spaces</v>
      </c>
      <c r="S3083" s="13">
        <f>(((Table1[[#This Row],[launched_at]]/60)/60)/24)+DATE(1970,1,1)</f>
        <v>42237.181608796294</v>
      </c>
      <c r="T3083" s="13">
        <f>(((Table1[[#This Row],[deadline]]/60)/60)/24)+DATE(1970,1,1)</f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Table1[[#This Row],[pledged]]/Table1[[#This Row],[goal]]</f>
        <v>0</v>
      </c>
      <c r="P3084" s="8">
        <f>IFERROR(Table1[[#This Row],[pledged]]/Table1[[#This Row],[backers_count]],0)</f>
        <v>0</v>
      </c>
      <c r="Q3084" t="str">
        <f>LEFT(Table1[[#This Row],[Category and Sub-Category]],FIND("/",Table1[[#This Row],[Category and Sub-Category]])-1)</f>
        <v>theater</v>
      </c>
      <c r="R3084" t="str">
        <f>RIGHT(Table1[[#This Row],[Category and Sub-Category]],LEN(Table1[[#This Row],[Category and Sub-Category]])-FIND("/",Table1[[#This Row],[Category and Sub-Category]]))</f>
        <v>spaces</v>
      </c>
      <c r="S3084" s="13">
        <f>(((Table1[[#This Row],[launched_at]]/60)/60)/24)+DATE(1970,1,1)</f>
        <v>42293.922986111109</v>
      </c>
      <c r="T3084" s="13">
        <f>(((Table1[[#This Row],[deadline]]/60)/60)/24)+DATE(1970,1,1)</f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Table1[[#This Row],[pledged]]/Table1[[#This Row],[goal]]</f>
        <v>2.8E-3</v>
      </c>
      <c r="P3085" s="8">
        <f>IFERROR(Table1[[#This Row],[pledged]]/Table1[[#This Row],[backers_count]],0)</f>
        <v>18.666666666666668</v>
      </c>
      <c r="Q3085" t="str">
        <f>LEFT(Table1[[#This Row],[Category and Sub-Category]],FIND("/",Table1[[#This Row],[Category and Sub-Category]])-1)</f>
        <v>theater</v>
      </c>
      <c r="R3085" t="str">
        <f>RIGHT(Table1[[#This Row],[Category and Sub-Category]],LEN(Table1[[#This Row],[Category and Sub-Category]])-FIND("/",Table1[[#This Row],[Category and Sub-Category]]))</f>
        <v>spaces</v>
      </c>
      <c r="S3085" s="13">
        <f>(((Table1[[#This Row],[launched_at]]/60)/60)/24)+DATE(1970,1,1)</f>
        <v>41853.563402777778</v>
      </c>
      <c r="T3085" s="13">
        <f>(((Table1[[#This Row],[deadline]]/60)/60)/24)+DATE(1970,1,1)</f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Table1[[#This Row],[pledged]]/Table1[[#This Row],[goal]]</f>
        <v>0.11579206701157921</v>
      </c>
      <c r="P3086" s="8">
        <f>IFERROR(Table1[[#This Row],[pledged]]/Table1[[#This Row],[backers_count]],0)</f>
        <v>78.333333333333329</v>
      </c>
      <c r="Q3086" t="str">
        <f>LEFT(Table1[[#This Row],[Category and Sub-Category]],FIND("/",Table1[[#This Row],[Category and Sub-Category]])-1)</f>
        <v>theater</v>
      </c>
      <c r="R3086" t="str">
        <f>RIGHT(Table1[[#This Row],[Category and Sub-Category]],LEN(Table1[[#This Row],[Category and Sub-Category]])-FIND("/",Table1[[#This Row],[Category and Sub-Category]]))</f>
        <v>spaces</v>
      </c>
      <c r="S3086" s="13">
        <f>(((Table1[[#This Row],[launched_at]]/60)/60)/24)+DATE(1970,1,1)</f>
        <v>42100.723738425921</v>
      </c>
      <c r="T3086" s="13">
        <f>(((Table1[[#This Row],[deadline]]/60)/60)/24)+DATE(1970,1,1)</f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Table1[[#This Row],[pledged]]/Table1[[#This Row],[goal]]</f>
        <v>2.4400000000000002E-2</v>
      </c>
      <c r="P3087" s="8">
        <f>IFERROR(Table1[[#This Row],[pledged]]/Table1[[#This Row],[backers_count]],0)</f>
        <v>67.777777777777771</v>
      </c>
      <c r="Q3087" t="str">
        <f>LEFT(Table1[[#This Row],[Category and Sub-Category]],FIND("/",Table1[[#This Row],[Category and Sub-Category]])-1)</f>
        <v>theater</v>
      </c>
      <c r="R3087" t="str">
        <f>RIGHT(Table1[[#This Row],[Category and Sub-Category]],LEN(Table1[[#This Row],[Category and Sub-Category]])-FIND("/",Table1[[#This Row],[Category and Sub-Category]]))</f>
        <v>spaces</v>
      </c>
      <c r="S3087" s="13">
        <f>(((Table1[[#This Row],[launched_at]]/60)/60)/24)+DATE(1970,1,1)</f>
        <v>42246.883784722217</v>
      </c>
      <c r="T3087" s="13">
        <f>(((Table1[[#This Row],[deadline]]/60)/60)/24)+DATE(1970,1,1)</f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Table1[[#This Row],[pledged]]/Table1[[#This Row],[goal]]</f>
        <v>2.5000000000000001E-3</v>
      </c>
      <c r="P3088" s="8">
        <f>IFERROR(Table1[[#This Row],[pledged]]/Table1[[#This Row],[backers_count]],0)</f>
        <v>16.666666666666668</v>
      </c>
      <c r="Q3088" t="str">
        <f>LEFT(Table1[[#This Row],[Category and Sub-Category]],FIND("/",Table1[[#This Row],[Category and Sub-Category]])-1)</f>
        <v>theater</v>
      </c>
      <c r="R3088" t="str">
        <f>RIGHT(Table1[[#This Row],[Category and Sub-Category]],LEN(Table1[[#This Row],[Category and Sub-Category]])-FIND("/",Table1[[#This Row],[Category and Sub-Category]]))</f>
        <v>spaces</v>
      </c>
      <c r="S3088" s="13">
        <f>(((Table1[[#This Row],[launched_at]]/60)/60)/24)+DATE(1970,1,1)</f>
        <v>42173.67082175926</v>
      </c>
      <c r="T3088" s="13">
        <f>(((Table1[[#This Row],[deadline]]/60)/60)/24)+DATE(1970,1,1)</f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Table1[[#This Row],[pledged]]/Table1[[#This Row],[goal]]</f>
        <v>6.2500000000000003E-3</v>
      </c>
      <c r="P3089" s="8">
        <f>IFERROR(Table1[[#This Row],[pledged]]/Table1[[#This Row],[backers_count]],0)</f>
        <v>62.5</v>
      </c>
      <c r="Q3089" t="str">
        <f>LEFT(Table1[[#This Row],[Category and Sub-Category]],FIND("/",Table1[[#This Row],[Category and Sub-Category]])-1)</f>
        <v>theater</v>
      </c>
      <c r="R3089" t="str">
        <f>RIGHT(Table1[[#This Row],[Category and Sub-Category]],LEN(Table1[[#This Row],[Category and Sub-Category]])-FIND("/",Table1[[#This Row],[Category and Sub-Category]]))</f>
        <v>spaces</v>
      </c>
      <c r="S3089" s="13">
        <f>(((Table1[[#This Row],[launched_at]]/60)/60)/24)+DATE(1970,1,1)</f>
        <v>42665.150347222225</v>
      </c>
      <c r="T3089" s="13">
        <f>(((Table1[[#This Row],[deadline]]/60)/60)/24)+DATE(1970,1,1)</f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Table1[[#This Row],[pledged]]/Table1[[#This Row],[goal]]</f>
        <v>1.9384615384615384E-3</v>
      </c>
      <c r="P3090" s="8">
        <f>IFERROR(Table1[[#This Row],[pledged]]/Table1[[#This Row],[backers_count]],0)</f>
        <v>42</v>
      </c>
      <c r="Q3090" t="str">
        <f>LEFT(Table1[[#This Row],[Category and Sub-Category]],FIND("/",Table1[[#This Row],[Category and Sub-Category]])-1)</f>
        <v>theater</v>
      </c>
      <c r="R3090" t="str">
        <f>RIGHT(Table1[[#This Row],[Category and Sub-Category]],LEN(Table1[[#This Row],[Category and Sub-Category]])-FIND("/",Table1[[#This Row],[Category and Sub-Category]]))</f>
        <v>spaces</v>
      </c>
      <c r="S3090" s="13">
        <f>(((Table1[[#This Row],[launched_at]]/60)/60)/24)+DATE(1970,1,1)</f>
        <v>41981.57230324074</v>
      </c>
      <c r="T3090" s="13">
        <f>(((Table1[[#This Row],[deadline]]/60)/60)/24)+DATE(1970,1,1)</f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Table1[[#This Row],[pledged]]/Table1[[#This Row],[goal]]</f>
        <v>0.23416000000000001</v>
      </c>
      <c r="P3091" s="8">
        <f>IFERROR(Table1[[#This Row],[pledged]]/Table1[[#This Row],[backers_count]],0)</f>
        <v>130.0888888888889</v>
      </c>
      <c r="Q3091" t="str">
        <f>LEFT(Table1[[#This Row],[Category and Sub-Category]],FIND("/",Table1[[#This Row],[Category and Sub-Category]])-1)</f>
        <v>theater</v>
      </c>
      <c r="R3091" t="str">
        <f>RIGHT(Table1[[#This Row],[Category and Sub-Category]],LEN(Table1[[#This Row],[Category and Sub-Category]])-FIND("/",Table1[[#This Row],[Category and Sub-Category]]))</f>
        <v>spaces</v>
      </c>
      <c r="S3091" s="13">
        <f>(((Table1[[#This Row],[launched_at]]/60)/60)/24)+DATE(1970,1,1)</f>
        <v>42528.542627314819</v>
      </c>
      <c r="T3091" s="13">
        <f>(((Table1[[#This Row],[deadline]]/60)/60)/24)+DATE(1970,1,1)</f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Table1[[#This Row],[pledged]]/Table1[[#This Row],[goal]]</f>
        <v>5.080888888888889E-2</v>
      </c>
      <c r="P3092" s="8">
        <f>IFERROR(Table1[[#This Row],[pledged]]/Table1[[#This Row],[backers_count]],0)</f>
        <v>1270.2222222222222</v>
      </c>
      <c r="Q3092" t="str">
        <f>LEFT(Table1[[#This Row],[Category and Sub-Category]],FIND("/",Table1[[#This Row],[Category and Sub-Category]])-1)</f>
        <v>theater</v>
      </c>
      <c r="R3092" t="str">
        <f>RIGHT(Table1[[#This Row],[Category and Sub-Category]],LEN(Table1[[#This Row],[Category and Sub-Category]])-FIND("/",Table1[[#This Row],[Category and Sub-Category]]))</f>
        <v>spaces</v>
      </c>
      <c r="S3092" s="13">
        <f>(((Table1[[#This Row],[launched_at]]/60)/60)/24)+DATE(1970,1,1)</f>
        <v>42065.818807870368</v>
      </c>
      <c r="T3092" s="13">
        <f>(((Table1[[#This Row],[deadline]]/60)/60)/24)+DATE(1970,1,1)</f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Table1[[#This Row],[pledged]]/Table1[[#This Row],[goal]]</f>
        <v>0.15920000000000001</v>
      </c>
      <c r="P3093" s="8">
        <f>IFERROR(Table1[[#This Row],[pledged]]/Table1[[#This Row],[backers_count]],0)</f>
        <v>88.444444444444443</v>
      </c>
      <c r="Q3093" t="str">
        <f>LEFT(Table1[[#This Row],[Category and Sub-Category]],FIND("/",Table1[[#This Row],[Category and Sub-Category]])-1)</f>
        <v>theater</v>
      </c>
      <c r="R3093" t="str">
        <f>RIGHT(Table1[[#This Row],[Category and Sub-Category]],LEN(Table1[[#This Row],[Category and Sub-Category]])-FIND("/",Table1[[#This Row],[Category and Sub-Category]]))</f>
        <v>spaces</v>
      </c>
      <c r="S3093" s="13">
        <f>(((Table1[[#This Row],[launched_at]]/60)/60)/24)+DATE(1970,1,1)</f>
        <v>42566.948414351849</v>
      </c>
      <c r="T3093" s="13">
        <f>(((Table1[[#This Row],[deadline]]/60)/60)/24)+DATE(1970,1,1)</f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Table1[[#This Row],[pledged]]/Table1[[#This Row],[goal]]</f>
        <v>1.1831900000000001E-2</v>
      </c>
      <c r="P3094" s="8">
        <f>IFERROR(Table1[[#This Row],[pledged]]/Table1[[#This Row],[backers_count]],0)</f>
        <v>56.342380952380957</v>
      </c>
      <c r="Q3094" t="str">
        <f>LEFT(Table1[[#This Row],[Category and Sub-Category]],FIND("/",Table1[[#This Row],[Category and Sub-Category]])-1)</f>
        <v>theater</v>
      </c>
      <c r="R3094" t="str">
        <f>RIGHT(Table1[[#This Row],[Category and Sub-Category]],LEN(Table1[[#This Row],[Category and Sub-Category]])-FIND("/",Table1[[#This Row],[Category and Sub-Category]]))</f>
        <v>spaces</v>
      </c>
      <c r="S3094" s="13">
        <f>(((Table1[[#This Row],[launched_at]]/60)/60)/24)+DATE(1970,1,1)</f>
        <v>42255.619351851856</v>
      </c>
      <c r="T3094" s="13">
        <f>(((Table1[[#This Row],[deadline]]/60)/60)/24)+DATE(1970,1,1)</f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Table1[[#This Row],[pledged]]/Table1[[#This Row],[goal]]</f>
        <v>0.22750000000000001</v>
      </c>
      <c r="P3095" s="8">
        <f>IFERROR(Table1[[#This Row],[pledged]]/Table1[[#This Row],[backers_count]],0)</f>
        <v>53.529411764705884</v>
      </c>
      <c r="Q3095" t="str">
        <f>LEFT(Table1[[#This Row],[Category and Sub-Category]],FIND("/",Table1[[#This Row],[Category and Sub-Category]])-1)</f>
        <v>theater</v>
      </c>
      <c r="R3095" t="str">
        <f>RIGHT(Table1[[#This Row],[Category and Sub-Category]],LEN(Table1[[#This Row],[Category and Sub-Category]])-FIND("/",Table1[[#This Row],[Category and Sub-Category]]))</f>
        <v>spaces</v>
      </c>
      <c r="S3095" s="13">
        <f>(((Table1[[#This Row],[launched_at]]/60)/60)/24)+DATE(1970,1,1)</f>
        <v>41760.909039351849</v>
      </c>
      <c r="T3095" s="13">
        <f>(((Table1[[#This Row],[deadline]]/60)/60)/24)+DATE(1970,1,1)</f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Table1[[#This Row],[pledged]]/Table1[[#This Row],[goal]]</f>
        <v>2.5000000000000001E-4</v>
      </c>
      <c r="P3096" s="8">
        <f>IFERROR(Table1[[#This Row],[pledged]]/Table1[[#This Row],[backers_count]],0)</f>
        <v>25</v>
      </c>
      <c r="Q3096" t="str">
        <f>LEFT(Table1[[#This Row],[Category and Sub-Category]],FIND("/",Table1[[#This Row],[Category and Sub-Category]])-1)</f>
        <v>theater</v>
      </c>
      <c r="R3096" t="str">
        <f>RIGHT(Table1[[#This Row],[Category and Sub-Category]],LEN(Table1[[#This Row],[Category and Sub-Category]])-FIND("/",Table1[[#This Row],[Category and Sub-Category]]))</f>
        <v>spaces</v>
      </c>
      <c r="S3096" s="13">
        <f>(((Table1[[#This Row],[launched_at]]/60)/60)/24)+DATE(1970,1,1)</f>
        <v>42207.795787037037</v>
      </c>
      <c r="T3096" s="13">
        <f>(((Table1[[#This Row],[deadline]]/60)/60)/24)+DATE(1970,1,1)</f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Table1[[#This Row],[pledged]]/Table1[[#This Row],[goal]]</f>
        <v>3.351206434316354E-3</v>
      </c>
      <c r="P3097" s="8">
        <f>IFERROR(Table1[[#This Row],[pledged]]/Table1[[#This Row],[backers_count]],0)</f>
        <v>50</v>
      </c>
      <c r="Q3097" t="str">
        <f>LEFT(Table1[[#This Row],[Category and Sub-Category]],FIND("/",Table1[[#This Row],[Category and Sub-Category]])-1)</f>
        <v>theater</v>
      </c>
      <c r="R3097" t="str">
        <f>RIGHT(Table1[[#This Row],[Category and Sub-Category]],LEN(Table1[[#This Row],[Category and Sub-Category]])-FIND("/",Table1[[#This Row],[Category and Sub-Category]]))</f>
        <v>spaces</v>
      </c>
      <c r="S3097" s="13">
        <f>(((Table1[[#This Row],[launched_at]]/60)/60)/24)+DATE(1970,1,1)</f>
        <v>42523.025231481486</v>
      </c>
      <c r="T3097" s="13">
        <f>(((Table1[[#This Row],[deadline]]/60)/60)/24)+DATE(1970,1,1)</f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Table1[[#This Row],[pledged]]/Table1[[#This Row],[goal]]</f>
        <v>3.9750000000000001E-2</v>
      </c>
      <c r="P3098" s="8">
        <f>IFERROR(Table1[[#This Row],[pledged]]/Table1[[#This Row],[backers_count]],0)</f>
        <v>56.785714285714285</v>
      </c>
      <c r="Q3098" t="str">
        <f>LEFT(Table1[[#This Row],[Category and Sub-Category]],FIND("/",Table1[[#This Row],[Category and Sub-Category]])-1)</f>
        <v>theater</v>
      </c>
      <c r="R3098" t="str">
        <f>RIGHT(Table1[[#This Row],[Category and Sub-Category]],LEN(Table1[[#This Row],[Category and Sub-Category]])-FIND("/",Table1[[#This Row],[Category and Sub-Category]]))</f>
        <v>spaces</v>
      </c>
      <c r="S3098" s="13">
        <f>(((Table1[[#This Row],[launched_at]]/60)/60)/24)+DATE(1970,1,1)</f>
        <v>42114.825532407413</v>
      </c>
      <c r="T3098" s="13">
        <f>(((Table1[[#This Row],[deadline]]/60)/60)/24)+DATE(1970,1,1)</f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Table1[[#This Row],[pledged]]/Table1[[#This Row],[goal]]</f>
        <v>0.17150000000000001</v>
      </c>
      <c r="P3099" s="8">
        <f>IFERROR(Table1[[#This Row],[pledged]]/Table1[[#This Row],[backers_count]],0)</f>
        <v>40.833333333333336</v>
      </c>
      <c r="Q3099" t="str">
        <f>LEFT(Table1[[#This Row],[Category and Sub-Category]],FIND("/",Table1[[#This Row],[Category and Sub-Category]])-1)</f>
        <v>theater</v>
      </c>
      <c r="R3099" t="str">
        <f>RIGHT(Table1[[#This Row],[Category and Sub-Category]],LEN(Table1[[#This Row],[Category and Sub-Category]])-FIND("/",Table1[[#This Row],[Category and Sub-Category]]))</f>
        <v>spaces</v>
      </c>
      <c r="S3099" s="13">
        <f>(((Table1[[#This Row],[launched_at]]/60)/60)/24)+DATE(1970,1,1)</f>
        <v>42629.503483796296</v>
      </c>
      <c r="T3099" s="13">
        <f>(((Table1[[#This Row],[deadline]]/60)/60)/24)+DATE(1970,1,1)</f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Table1[[#This Row],[pledged]]/Table1[[#This Row],[goal]]</f>
        <v>3.608004104669061E-2</v>
      </c>
      <c r="P3100" s="8">
        <f>IFERROR(Table1[[#This Row],[pledged]]/Table1[[#This Row],[backers_count]],0)</f>
        <v>65.111111111111114</v>
      </c>
      <c r="Q3100" t="str">
        <f>LEFT(Table1[[#This Row],[Category and Sub-Category]],FIND("/",Table1[[#This Row],[Category and Sub-Category]])-1)</f>
        <v>theater</v>
      </c>
      <c r="R3100" t="str">
        <f>RIGHT(Table1[[#This Row],[Category and Sub-Category]],LEN(Table1[[#This Row],[Category and Sub-Category]])-FIND("/",Table1[[#This Row],[Category and Sub-Category]]))</f>
        <v>spaces</v>
      </c>
      <c r="S3100" s="13">
        <f>(((Table1[[#This Row],[launched_at]]/60)/60)/24)+DATE(1970,1,1)</f>
        <v>42359.792233796295</v>
      </c>
      <c r="T3100" s="13">
        <f>(((Table1[[#This Row],[deadline]]/60)/60)/24)+DATE(1970,1,1)</f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Table1[[#This Row],[pledged]]/Table1[[#This Row],[goal]]</f>
        <v>0.13900000000000001</v>
      </c>
      <c r="P3101" s="8">
        <f>IFERROR(Table1[[#This Row],[pledged]]/Table1[[#This Row],[backers_count]],0)</f>
        <v>55.6</v>
      </c>
      <c r="Q3101" t="str">
        <f>LEFT(Table1[[#This Row],[Category and Sub-Category]],FIND("/",Table1[[#This Row],[Category and Sub-Category]])-1)</f>
        <v>theater</v>
      </c>
      <c r="R3101" t="str">
        <f>RIGHT(Table1[[#This Row],[Category and Sub-Category]],LEN(Table1[[#This Row],[Category and Sub-Category]])-FIND("/",Table1[[#This Row],[Category and Sub-Category]]))</f>
        <v>spaces</v>
      </c>
      <c r="S3101" s="13">
        <f>(((Table1[[#This Row],[launched_at]]/60)/60)/24)+DATE(1970,1,1)</f>
        <v>42382.189710648148</v>
      </c>
      <c r="T3101" s="13">
        <f>(((Table1[[#This Row],[deadline]]/60)/60)/24)+DATE(1970,1,1)</f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Table1[[#This Row],[pledged]]/Table1[[#This Row],[goal]]</f>
        <v>0.15225</v>
      </c>
      <c r="P3102" s="8">
        <f>IFERROR(Table1[[#This Row],[pledged]]/Table1[[#This Row],[backers_count]],0)</f>
        <v>140.53846153846155</v>
      </c>
      <c r="Q3102" t="str">
        <f>LEFT(Table1[[#This Row],[Category and Sub-Category]],FIND("/",Table1[[#This Row],[Category and Sub-Category]])-1)</f>
        <v>theater</v>
      </c>
      <c r="R3102" t="str">
        <f>RIGHT(Table1[[#This Row],[Category and Sub-Category]],LEN(Table1[[#This Row],[Category and Sub-Category]])-FIND("/",Table1[[#This Row],[Category and Sub-Category]]))</f>
        <v>spaces</v>
      </c>
      <c r="S3102" s="13">
        <f>(((Table1[[#This Row],[launched_at]]/60)/60)/24)+DATE(1970,1,1)</f>
        <v>41902.622395833336</v>
      </c>
      <c r="T3102" s="13">
        <f>(((Table1[[#This Row],[deadline]]/60)/60)/24)+DATE(1970,1,1)</f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Table1[[#This Row],[pledged]]/Table1[[#This Row],[goal]]</f>
        <v>0.12</v>
      </c>
      <c r="P3103" s="8">
        <f>IFERROR(Table1[[#This Row],[pledged]]/Table1[[#This Row],[backers_count]],0)</f>
        <v>25</v>
      </c>
      <c r="Q3103" t="str">
        <f>LEFT(Table1[[#This Row],[Category and Sub-Category]],FIND("/",Table1[[#This Row],[Category and Sub-Category]])-1)</f>
        <v>theater</v>
      </c>
      <c r="R3103" t="str">
        <f>RIGHT(Table1[[#This Row],[Category and Sub-Category]],LEN(Table1[[#This Row],[Category and Sub-Category]])-FIND("/",Table1[[#This Row],[Category and Sub-Category]]))</f>
        <v>spaces</v>
      </c>
      <c r="S3103" s="13">
        <f>(((Table1[[#This Row],[launched_at]]/60)/60)/24)+DATE(1970,1,1)</f>
        <v>42171.383530092593</v>
      </c>
      <c r="T3103" s="13">
        <f>(((Table1[[#This Row],[deadline]]/60)/60)/24)+DATE(1970,1,1)</f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Table1[[#This Row],[pledged]]/Table1[[#This Row],[goal]]</f>
        <v>0.391125</v>
      </c>
      <c r="P3104" s="8">
        <f>IFERROR(Table1[[#This Row],[pledged]]/Table1[[#This Row],[backers_count]],0)</f>
        <v>69.533333333333331</v>
      </c>
      <c r="Q3104" t="str">
        <f>LEFT(Table1[[#This Row],[Category and Sub-Category]],FIND("/",Table1[[#This Row],[Category and Sub-Category]])-1)</f>
        <v>theater</v>
      </c>
      <c r="R3104" t="str">
        <f>RIGHT(Table1[[#This Row],[Category and Sub-Category]],LEN(Table1[[#This Row],[Category and Sub-Category]])-FIND("/",Table1[[#This Row],[Category and Sub-Category]]))</f>
        <v>spaces</v>
      </c>
      <c r="S3104" s="13">
        <f>(((Table1[[#This Row],[launched_at]]/60)/60)/24)+DATE(1970,1,1)</f>
        <v>42555.340486111112</v>
      </c>
      <c r="T3104" s="13">
        <f>(((Table1[[#This Row],[deadline]]/60)/60)/24)+DATE(1970,1,1)</f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Table1[[#This Row],[pledged]]/Table1[[#This Row],[goal]]</f>
        <v>2.6829268292682929E-3</v>
      </c>
      <c r="P3105" s="8">
        <f>IFERROR(Table1[[#This Row],[pledged]]/Table1[[#This Row],[backers_count]],0)</f>
        <v>5.5</v>
      </c>
      <c r="Q3105" t="str">
        <f>LEFT(Table1[[#This Row],[Category and Sub-Category]],FIND("/",Table1[[#This Row],[Category and Sub-Category]])-1)</f>
        <v>theater</v>
      </c>
      <c r="R3105" t="str">
        <f>RIGHT(Table1[[#This Row],[Category and Sub-Category]],LEN(Table1[[#This Row],[Category and Sub-Category]])-FIND("/",Table1[[#This Row],[Category and Sub-Category]]))</f>
        <v>spaces</v>
      </c>
      <c r="S3105" s="13">
        <f>(((Table1[[#This Row],[launched_at]]/60)/60)/24)+DATE(1970,1,1)</f>
        <v>42107.156319444446</v>
      </c>
      <c r="T3105" s="13">
        <f>(((Table1[[#This Row],[deadline]]/60)/60)/24)+DATE(1970,1,1)</f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Table1[[#This Row],[pledged]]/Table1[[#This Row],[goal]]</f>
        <v>0.29625000000000001</v>
      </c>
      <c r="P3106" s="8">
        <f>IFERROR(Table1[[#This Row],[pledged]]/Table1[[#This Row],[backers_count]],0)</f>
        <v>237</v>
      </c>
      <c r="Q3106" t="str">
        <f>LEFT(Table1[[#This Row],[Category and Sub-Category]],FIND("/",Table1[[#This Row],[Category and Sub-Category]])-1)</f>
        <v>theater</v>
      </c>
      <c r="R3106" t="str">
        <f>RIGHT(Table1[[#This Row],[Category and Sub-Category]],LEN(Table1[[#This Row],[Category and Sub-Category]])-FIND("/",Table1[[#This Row],[Category and Sub-Category]]))</f>
        <v>spaces</v>
      </c>
      <c r="S3106" s="13">
        <f>(((Table1[[#This Row],[launched_at]]/60)/60)/24)+DATE(1970,1,1)</f>
        <v>42006.908692129626</v>
      </c>
      <c r="T3106" s="13">
        <f>(((Table1[[#This Row],[deadline]]/60)/60)/24)+DATE(1970,1,1)</f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Table1[[#This Row],[pledged]]/Table1[[#This Row],[goal]]</f>
        <v>0.4236099230111206</v>
      </c>
      <c r="P3107" s="8">
        <f>IFERROR(Table1[[#This Row],[pledged]]/Table1[[#This Row],[backers_count]],0)</f>
        <v>79.870967741935488</v>
      </c>
      <c r="Q3107" t="str">
        <f>LEFT(Table1[[#This Row],[Category and Sub-Category]],FIND("/",Table1[[#This Row],[Category and Sub-Category]])-1)</f>
        <v>theater</v>
      </c>
      <c r="R3107" t="str">
        <f>RIGHT(Table1[[#This Row],[Category and Sub-Category]],LEN(Table1[[#This Row],[Category and Sub-Category]])-FIND("/",Table1[[#This Row],[Category and Sub-Category]]))</f>
        <v>spaces</v>
      </c>
      <c r="S3107" s="13">
        <f>(((Table1[[#This Row],[launched_at]]/60)/60)/24)+DATE(1970,1,1)</f>
        <v>41876.718935185185</v>
      </c>
      <c r="T3107" s="13">
        <f>(((Table1[[#This Row],[deadline]]/60)/60)/24)+DATE(1970,1,1)</f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Table1[[#This Row],[pledged]]/Table1[[#This Row],[goal]]</f>
        <v>4.1000000000000002E-2</v>
      </c>
      <c r="P3108" s="8">
        <f>IFERROR(Table1[[#This Row],[pledged]]/Table1[[#This Row],[backers_count]],0)</f>
        <v>10.25</v>
      </c>
      <c r="Q3108" t="str">
        <f>LEFT(Table1[[#This Row],[Category and Sub-Category]],FIND("/",Table1[[#This Row],[Category and Sub-Category]])-1)</f>
        <v>theater</v>
      </c>
      <c r="R3108" t="str">
        <f>RIGHT(Table1[[#This Row],[Category and Sub-Category]],LEN(Table1[[#This Row],[Category and Sub-Category]])-FIND("/",Table1[[#This Row],[Category and Sub-Category]]))</f>
        <v>spaces</v>
      </c>
      <c r="S3108" s="13">
        <f>(((Table1[[#This Row],[launched_at]]/60)/60)/24)+DATE(1970,1,1)</f>
        <v>42241.429120370376</v>
      </c>
      <c r="T3108" s="13">
        <f>(((Table1[[#This Row],[deadline]]/60)/60)/24)+DATE(1970,1,1)</f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Table1[[#This Row],[pledged]]/Table1[[#This Row],[goal]]</f>
        <v>0.197625</v>
      </c>
      <c r="P3109" s="8">
        <f>IFERROR(Table1[[#This Row],[pledged]]/Table1[[#This Row],[backers_count]],0)</f>
        <v>272.58620689655174</v>
      </c>
      <c r="Q3109" t="str">
        <f>LEFT(Table1[[#This Row],[Category and Sub-Category]],FIND("/",Table1[[#This Row],[Category and Sub-Category]])-1)</f>
        <v>theater</v>
      </c>
      <c r="R3109" t="str">
        <f>RIGHT(Table1[[#This Row],[Category and Sub-Category]],LEN(Table1[[#This Row],[Category and Sub-Category]])-FIND("/",Table1[[#This Row],[Category and Sub-Category]]))</f>
        <v>spaces</v>
      </c>
      <c r="S3109" s="13">
        <f>(((Table1[[#This Row],[launched_at]]/60)/60)/24)+DATE(1970,1,1)</f>
        <v>42128.814247685179</v>
      </c>
      <c r="T3109" s="13">
        <f>(((Table1[[#This Row],[deadline]]/60)/60)/24)+DATE(1970,1,1)</f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Table1[[#This Row],[pledged]]/Table1[[#This Row],[goal]]</f>
        <v>5.1999999999999995E-4</v>
      </c>
      <c r="P3110" s="8">
        <f>IFERROR(Table1[[#This Row],[pledged]]/Table1[[#This Row],[backers_count]],0)</f>
        <v>13</v>
      </c>
      <c r="Q3110" t="str">
        <f>LEFT(Table1[[#This Row],[Category and Sub-Category]],FIND("/",Table1[[#This Row],[Category and Sub-Category]])-1)</f>
        <v>theater</v>
      </c>
      <c r="R3110" t="str">
        <f>RIGHT(Table1[[#This Row],[Category and Sub-Category]],LEN(Table1[[#This Row],[Category and Sub-Category]])-FIND("/",Table1[[#This Row],[Category and Sub-Category]]))</f>
        <v>spaces</v>
      </c>
      <c r="S3110" s="13">
        <f>(((Table1[[#This Row],[launched_at]]/60)/60)/24)+DATE(1970,1,1)</f>
        <v>42062.680486111116</v>
      </c>
      <c r="T3110" s="13">
        <f>(((Table1[[#This Row],[deadline]]/60)/60)/24)+DATE(1970,1,1)</f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Table1[[#This Row],[pledged]]/Table1[[#This Row],[goal]]</f>
        <v>0.25030188679245285</v>
      </c>
      <c r="P3111" s="8">
        <f>IFERROR(Table1[[#This Row],[pledged]]/Table1[[#This Row],[backers_count]],0)</f>
        <v>58.184210526315788</v>
      </c>
      <c r="Q3111" t="str">
        <f>LEFT(Table1[[#This Row],[Category and Sub-Category]],FIND("/",Table1[[#This Row],[Category and Sub-Category]])-1)</f>
        <v>theater</v>
      </c>
      <c r="R3111" t="str">
        <f>RIGHT(Table1[[#This Row],[Category and Sub-Category]],LEN(Table1[[#This Row],[Category and Sub-Category]])-FIND("/",Table1[[#This Row],[Category and Sub-Category]]))</f>
        <v>spaces</v>
      </c>
      <c r="S3111" s="13">
        <f>(((Table1[[#This Row],[launched_at]]/60)/60)/24)+DATE(1970,1,1)</f>
        <v>41844.125115740739</v>
      </c>
      <c r="T3111" s="13">
        <f>(((Table1[[#This Row],[deadline]]/60)/60)/24)+DATE(1970,1,1)</f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Table1[[#This Row],[pledged]]/Table1[[#This Row],[goal]]</f>
        <v>4.0000000000000002E-4</v>
      </c>
      <c r="P3112" s="8">
        <f>IFERROR(Table1[[#This Row],[pledged]]/Table1[[#This Row],[backers_count]],0)</f>
        <v>10</v>
      </c>
      <c r="Q3112" t="str">
        <f>LEFT(Table1[[#This Row],[Category and Sub-Category]],FIND("/",Table1[[#This Row],[Category and Sub-Category]])-1)</f>
        <v>theater</v>
      </c>
      <c r="R3112" t="str">
        <f>RIGHT(Table1[[#This Row],[Category and Sub-Category]],LEN(Table1[[#This Row],[Category and Sub-Category]])-FIND("/",Table1[[#This Row],[Category and Sub-Category]]))</f>
        <v>spaces</v>
      </c>
      <c r="S3112" s="13">
        <f>(((Table1[[#This Row],[launched_at]]/60)/60)/24)+DATE(1970,1,1)</f>
        <v>42745.031469907408</v>
      </c>
      <c r="T3112" s="13">
        <f>(((Table1[[#This Row],[deadline]]/60)/60)/24)+DATE(1970,1,1)</f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Table1[[#This Row],[pledged]]/Table1[[#This Row],[goal]]</f>
        <v>0.26640000000000003</v>
      </c>
      <c r="P3113" s="8">
        <f>IFERROR(Table1[[#This Row],[pledged]]/Table1[[#This Row],[backers_count]],0)</f>
        <v>70.10526315789474</v>
      </c>
      <c r="Q3113" t="str">
        <f>LEFT(Table1[[#This Row],[Category and Sub-Category]],FIND("/",Table1[[#This Row],[Category and Sub-Category]])-1)</f>
        <v>theater</v>
      </c>
      <c r="R3113" t="str">
        <f>RIGHT(Table1[[#This Row],[Category and Sub-Category]],LEN(Table1[[#This Row],[Category and Sub-Category]])-FIND("/",Table1[[#This Row],[Category and Sub-Category]]))</f>
        <v>spaces</v>
      </c>
      <c r="S3113" s="13">
        <f>(((Table1[[#This Row],[launched_at]]/60)/60)/24)+DATE(1970,1,1)</f>
        <v>41885.595138888886</v>
      </c>
      <c r="T3113" s="13">
        <f>(((Table1[[#This Row],[deadline]]/60)/60)/24)+DATE(1970,1,1)</f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Table1[[#This Row],[pledged]]/Table1[[#This Row],[goal]]</f>
        <v>4.7363636363636365E-2</v>
      </c>
      <c r="P3114" s="8">
        <f>IFERROR(Table1[[#This Row],[pledged]]/Table1[[#This Row],[backers_count]],0)</f>
        <v>57.888888888888886</v>
      </c>
      <c r="Q3114" t="str">
        <f>LEFT(Table1[[#This Row],[Category and Sub-Category]],FIND("/",Table1[[#This Row],[Category and Sub-Category]])-1)</f>
        <v>theater</v>
      </c>
      <c r="R3114" t="str">
        <f>RIGHT(Table1[[#This Row],[Category and Sub-Category]],LEN(Table1[[#This Row],[Category and Sub-Category]])-FIND("/",Table1[[#This Row],[Category and Sub-Category]]))</f>
        <v>spaces</v>
      </c>
      <c r="S3114" s="13">
        <f>(((Table1[[#This Row],[launched_at]]/60)/60)/24)+DATE(1970,1,1)</f>
        <v>42615.121921296297</v>
      </c>
      <c r="T3114" s="13">
        <f>(((Table1[[#This Row],[deadline]]/60)/60)/24)+DATE(1970,1,1)</f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Table1[[#This Row],[pledged]]/Table1[[#This Row],[goal]]</f>
        <v>4.2435339894712751E-2</v>
      </c>
      <c r="P3115" s="8">
        <f>IFERROR(Table1[[#This Row],[pledged]]/Table1[[#This Row],[backers_count]],0)</f>
        <v>125.27027027027027</v>
      </c>
      <c r="Q3115" t="str">
        <f>LEFT(Table1[[#This Row],[Category and Sub-Category]],FIND("/",Table1[[#This Row],[Category and Sub-Category]])-1)</f>
        <v>theater</v>
      </c>
      <c r="R3115" t="str">
        <f>RIGHT(Table1[[#This Row],[Category and Sub-Category]],LEN(Table1[[#This Row],[Category and Sub-Category]])-FIND("/",Table1[[#This Row],[Category and Sub-Category]]))</f>
        <v>spaces</v>
      </c>
      <c r="S3115" s="13">
        <f>(((Table1[[#This Row],[launched_at]]/60)/60)/24)+DATE(1970,1,1)</f>
        <v>42081.731273148151</v>
      </c>
      <c r="T3115" s="13">
        <f>(((Table1[[#This Row],[deadline]]/60)/60)/24)+DATE(1970,1,1)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Table1[[#This Row],[pledged]]/Table1[[#This Row],[goal]]</f>
        <v>0</v>
      </c>
      <c r="P3116" s="8">
        <f>IFERROR(Table1[[#This Row],[pledged]]/Table1[[#This Row],[backers_count]],0)</f>
        <v>0</v>
      </c>
      <c r="Q3116" t="str">
        <f>LEFT(Table1[[#This Row],[Category and Sub-Category]],FIND("/",Table1[[#This Row],[Category and Sub-Category]])-1)</f>
        <v>theater</v>
      </c>
      <c r="R3116" t="str">
        <f>RIGHT(Table1[[#This Row],[Category and Sub-Category]],LEN(Table1[[#This Row],[Category and Sub-Category]])-FIND("/",Table1[[#This Row],[Category and Sub-Category]]))</f>
        <v>spaces</v>
      </c>
      <c r="S3116" s="13">
        <f>(((Table1[[#This Row],[launched_at]]/60)/60)/24)+DATE(1970,1,1)</f>
        <v>41843.632523148146</v>
      </c>
      <c r="T3116" s="13">
        <f>(((Table1[[#This Row],[deadline]]/60)/60)/24)+DATE(1970,1,1)</f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Table1[[#This Row],[pledged]]/Table1[[#This Row],[goal]]</f>
        <v>0.03</v>
      </c>
      <c r="P3117" s="8">
        <f>IFERROR(Table1[[#This Row],[pledged]]/Table1[[#This Row],[backers_count]],0)</f>
        <v>300</v>
      </c>
      <c r="Q3117" t="str">
        <f>LEFT(Table1[[#This Row],[Category and Sub-Category]],FIND("/",Table1[[#This Row],[Category and Sub-Category]])-1)</f>
        <v>theater</v>
      </c>
      <c r="R3117" t="str">
        <f>RIGHT(Table1[[#This Row],[Category and Sub-Category]],LEN(Table1[[#This Row],[Category and Sub-Category]])-FIND("/",Table1[[#This Row],[Category and Sub-Category]]))</f>
        <v>spaces</v>
      </c>
      <c r="S3117" s="13">
        <f>(((Table1[[#This Row],[launched_at]]/60)/60)/24)+DATE(1970,1,1)</f>
        <v>42496.447071759263</v>
      </c>
      <c r="T3117" s="13">
        <f>(((Table1[[#This Row],[deadline]]/60)/60)/24)+DATE(1970,1,1)</f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Table1[[#This Row],[pledged]]/Table1[[#This Row],[goal]]</f>
        <v>0.57333333333333336</v>
      </c>
      <c r="P3118" s="8">
        <f>IFERROR(Table1[[#This Row],[pledged]]/Table1[[#This Row],[backers_count]],0)</f>
        <v>43</v>
      </c>
      <c r="Q3118" t="str">
        <f>LEFT(Table1[[#This Row],[Category and Sub-Category]],FIND("/",Table1[[#This Row],[Category and Sub-Category]])-1)</f>
        <v>theater</v>
      </c>
      <c r="R3118" t="str">
        <f>RIGHT(Table1[[#This Row],[Category and Sub-Category]],LEN(Table1[[#This Row],[Category and Sub-Category]])-FIND("/",Table1[[#This Row],[Category and Sub-Category]]))</f>
        <v>spaces</v>
      </c>
      <c r="S3118" s="13">
        <f>(((Table1[[#This Row],[launched_at]]/60)/60)/24)+DATE(1970,1,1)</f>
        <v>42081.515335648146</v>
      </c>
      <c r="T3118" s="13">
        <f>(((Table1[[#This Row],[deadline]]/60)/60)/24)+DATE(1970,1,1)</f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Table1[[#This Row],[pledged]]/Table1[[#This Row],[goal]]</f>
        <v>1E-3</v>
      </c>
      <c r="P3119" s="8">
        <f>IFERROR(Table1[[#This Row],[pledged]]/Table1[[#This Row],[backers_count]],0)</f>
        <v>1</v>
      </c>
      <c r="Q3119" t="str">
        <f>LEFT(Table1[[#This Row],[Category and Sub-Category]],FIND("/",Table1[[#This Row],[Category and Sub-Category]])-1)</f>
        <v>theater</v>
      </c>
      <c r="R3119" t="str">
        <f>RIGHT(Table1[[#This Row],[Category and Sub-Category]],LEN(Table1[[#This Row],[Category and Sub-Category]])-FIND("/",Table1[[#This Row],[Category and Sub-Category]]))</f>
        <v>spaces</v>
      </c>
      <c r="S3119" s="13">
        <f>(((Table1[[#This Row],[launched_at]]/60)/60)/24)+DATE(1970,1,1)</f>
        <v>42509.374537037031</v>
      </c>
      <c r="T3119" s="13">
        <f>(((Table1[[#This Row],[deadline]]/60)/60)/24)+DATE(1970,1,1)</f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Table1[[#This Row],[pledged]]/Table1[[#This Row],[goal]]</f>
        <v>3.0999999999999999E-3</v>
      </c>
      <c r="P3120" s="8">
        <f>IFERROR(Table1[[#This Row],[pledged]]/Table1[[#This Row],[backers_count]],0)</f>
        <v>775</v>
      </c>
      <c r="Q3120" t="str">
        <f>LEFT(Table1[[#This Row],[Category and Sub-Category]],FIND("/",Table1[[#This Row],[Category and Sub-Category]])-1)</f>
        <v>theater</v>
      </c>
      <c r="R3120" t="str">
        <f>RIGHT(Table1[[#This Row],[Category and Sub-Category]],LEN(Table1[[#This Row],[Category and Sub-Category]])-FIND("/",Table1[[#This Row],[Category and Sub-Category]]))</f>
        <v>spaces</v>
      </c>
      <c r="S3120" s="13">
        <f>(((Table1[[#This Row],[launched_at]]/60)/60)/24)+DATE(1970,1,1)</f>
        <v>42534.649571759262</v>
      </c>
      <c r="T3120" s="13">
        <f>(((Table1[[#This Row],[deadline]]/60)/60)/24)+DATE(1970,1,1)</f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Table1[[#This Row],[pledged]]/Table1[[#This Row],[goal]]</f>
        <v>5.0000000000000001E-4</v>
      </c>
      <c r="P3121" s="8">
        <f>IFERROR(Table1[[#This Row],[pledged]]/Table1[[#This Row],[backers_count]],0)</f>
        <v>5</v>
      </c>
      <c r="Q3121" t="str">
        <f>LEFT(Table1[[#This Row],[Category and Sub-Category]],FIND("/",Table1[[#This Row],[Category and Sub-Category]])-1)</f>
        <v>theater</v>
      </c>
      <c r="R3121" t="str">
        <f>RIGHT(Table1[[#This Row],[Category and Sub-Category]],LEN(Table1[[#This Row],[Category and Sub-Category]])-FIND("/",Table1[[#This Row],[Category and Sub-Category]]))</f>
        <v>spaces</v>
      </c>
      <c r="S3121" s="13">
        <f>(((Table1[[#This Row],[launched_at]]/60)/60)/24)+DATE(1970,1,1)</f>
        <v>42060.04550925926</v>
      </c>
      <c r="T3121" s="13">
        <f>(((Table1[[#This Row],[deadline]]/60)/60)/24)+DATE(1970,1,1)</f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Table1[[#This Row],[pledged]]/Table1[[#This Row],[goal]]</f>
        <v>9.8461538461538464E-5</v>
      </c>
      <c r="P3122" s="8">
        <f>IFERROR(Table1[[#This Row],[pledged]]/Table1[[#This Row],[backers_count]],0)</f>
        <v>12.8</v>
      </c>
      <c r="Q3122" t="str">
        <f>LEFT(Table1[[#This Row],[Category and Sub-Category]],FIND("/",Table1[[#This Row],[Category and Sub-Category]])-1)</f>
        <v>theater</v>
      </c>
      <c r="R3122" t="str">
        <f>RIGHT(Table1[[#This Row],[Category and Sub-Category]],LEN(Table1[[#This Row],[Category and Sub-Category]])-FIND("/",Table1[[#This Row],[Category and Sub-Category]]))</f>
        <v>spaces</v>
      </c>
      <c r="S3122" s="13">
        <f>(((Table1[[#This Row],[launched_at]]/60)/60)/24)+DATE(1970,1,1)</f>
        <v>42435.942083333335</v>
      </c>
      <c r="T3122" s="13">
        <f>(((Table1[[#This Row],[deadline]]/60)/60)/24)+DATE(1970,1,1)</f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Table1[[#This Row],[pledged]]/Table1[[#This Row],[goal]]</f>
        <v>6.6666666666666671E-3</v>
      </c>
      <c r="P3123" s="8">
        <f>IFERROR(Table1[[#This Row],[pledged]]/Table1[[#This Row],[backers_count]],0)</f>
        <v>10</v>
      </c>
      <c r="Q3123" t="str">
        <f>LEFT(Table1[[#This Row],[Category and Sub-Category]],FIND("/",Table1[[#This Row],[Category and Sub-Category]])-1)</f>
        <v>theater</v>
      </c>
      <c r="R3123" t="str">
        <f>RIGHT(Table1[[#This Row],[Category and Sub-Category]],LEN(Table1[[#This Row],[Category and Sub-Category]])-FIND("/",Table1[[#This Row],[Category and Sub-Category]]))</f>
        <v>spaces</v>
      </c>
      <c r="S3123" s="13">
        <f>(((Table1[[#This Row],[launched_at]]/60)/60)/24)+DATE(1970,1,1)</f>
        <v>41848.679803240739</v>
      </c>
      <c r="T3123" s="13">
        <f>(((Table1[[#This Row],[deadline]]/60)/60)/24)+DATE(1970,1,1)</f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Table1[[#This Row],[pledged]]/Table1[[#This Row],[goal]]</f>
        <v>0.58291457286432158</v>
      </c>
      <c r="P3124" s="8">
        <f>IFERROR(Table1[[#This Row],[pledged]]/Table1[[#This Row],[backers_count]],0)</f>
        <v>58</v>
      </c>
      <c r="Q3124" t="str">
        <f>LEFT(Table1[[#This Row],[Category and Sub-Category]],FIND("/",Table1[[#This Row],[Category and Sub-Category]])-1)</f>
        <v>theater</v>
      </c>
      <c r="R3124" t="str">
        <f>RIGHT(Table1[[#This Row],[Category and Sub-Category]],LEN(Table1[[#This Row],[Category and Sub-Category]])-FIND("/",Table1[[#This Row],[Category and Sub-Category]]))</f>
        <v>spaces</v>
      </c>
      <c r="S3124" s="13">
        <f>(((Table1[[#This Row],[launched_at]]/60)/60)/24)+DATE(1970,1,1)</f>
        <v>42678.932083333333</v>
      </c>
      <c r="T3124" s="13">
        <f>(((Table1[[#This Row],[deadline]]/60)/60)/24)+DATE(1970,1,1)</f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Table1[[#This Row],[pledged]]/Table1[[#This Row],[goal]]</f>
        <v>0.68153600000000003</v>
      </c>
      <c r="P3125" s="8">
        <f>IFERROR(Table1[[#This Row],[pledged]]/Table1[[#This Row],[backers_count]],0)</f>
        <v>244.80459770114942</v>
      </c>
      <c r="Q3125" t="str">
        <f>LEFT(Table1[[#This Row],[Category and Sub-Category]],FIND("/",Table1[[#This Row],[Category and Sub-Category]])-1)</f>
        <v>theater</v>
      </c>
      <c r="R3125" t="str">
        <f>RIGHT(Table1[[#This Row],[Category and Sub-Category]],LEN(Table1[[#This Row],[Category and Sub-Category]])-FIND("/",Table1[[#This Row],[Category and Sub-Category]]))</f>
        <v>spaces</v>
      </c>
      <c r="S3125" s="13">
        <f>(((Table1[[#This Row],[launched_at]]/60)/60)/24)+DATE(1970,1,1)</f>
        <v>42530.993032407408</v>
      </c>
      <c r="T3125" s="13">
        <f>(((Table1[[#This Row],[deadline]]/60)/60)/24)+DATE(1970,1,1)</f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Table1[[#This Row],[pledged]]/Table1[[#This Row],[goal]]</f>
        <v>3.2499999999999997E-5</v>
      </c>
      <c r="P3126" s="8">
        <f>IFERROR(Table1[[#This Row],[pledged]]/Table1[[#This Row],[backers_count]],0)</f>
        <v>6.5</v>
      </c>
      <c r="Q3126" t="str">
        <f>LEFT(Table1[[#This Row],[Category and Sub-Category]],FIND("/",Table1[[#This Row],[Category and Sub-Category]])-1)</f>
        <v>theater</v>
      </c>
      <c r="R3126" t="str">
        <f>RIGHT(Table1[[#This Row],[Category and Sub-Category]],LEN(Table1[[#This Row],[Category and Sub-Category]])-FIND("/",Table1[[#This Row],[Category and Sub-Category]]))</f>
        <v>spaces</v>
      </c>
      <c r="S3126" s="13">
        <f>(((Table1[[#This Row],[launched_at]]/60)/60)/24)+DATE(1970,1,1)</f>
        <v>41977.780104166668</v>
      </c>
      <c r="T3126" s="13">
        <f>(((Table1[[#This Row],[deadline]]/60)/60)/24)+DATE(1970,1,1)</f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Table1[[#This Row],[pledged]]/Table1[[#This Row],[goal]]</f>
        <v>0</v>
      </c>
      <c r="P3127" s="8">
        <f>IFERROR(Table1[[#This Row],[pledged]]/Table1[[#This Row],[backers_count]],0)</f>
        <v>0</v>
      </c>
      <c r="Q3127" t="str">
        <f>LEFT(Table1[[#This Row],[Category and Sub-Category]],FIND("/",Table1[[#This Row],[Category and Sub-Category]])-1)</f>
        <v>theater</v>
      </c>
      <c r="R3127" t="str">
        <f>RIGHT(Table1[[#This Row],[Category and Sub-Category]],LEN(Table1[[#This Row],[Category and Sub-Category]])-FIND("/",Table1[[#This Row],[Category and Sub-Category]]))</f>
        <v>spaces</v>
      </c>
      <c r="S3127" s="13">
        <f>(((Table1[[#This Row],[launched_at]]/60)/60)/24)+DATE(1970,1,1)</f>
        <v>42346.20685185185</v>
      </c>
      <c r="T3127" s="13">
        <f>(((Table1[[#This Row],[deadline]]/60)/60)/24)+DATE(1970,1,1)</f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Table1[[#This Row],[pledged]]/Table1[[#This Row],[goal]]</f>
        <v>4.1599999999999998E-2</v>
      </c>
      <c r="P3128" s="8">
        <f>IFERROR(Table1[[#This Row],[pledged]]/Table1[[#This Row],[backers_count]],0)</f>
        <v>61.176470588235297</v>
      </c>
      <c r="Q3128" t="str">
        <f>LEFT(Table1[[#This Row],[Category and Sub-Category]],FIND("/",Table1[[#This Row],[Category and Sub-Category]])-1)</f>
        <v>theater</v>
      </c>
      <c r="R3128" t="str">
        <f>RIGHT(Table1[[#This Row],[Category and Sub-Category]],LEN(Table1[[#This Row],[Category and Sub-Category]])-FIND("/",Table1[[#This Row],[Category and Sub-Category]]))</f>
        <v>spaces</v>
      </c>
      <c r="S3128" s="13">
        <f>(((Table1[[#This Row],[launched_at]]/60)/60)/24)+DATE(1970,1,1)</f>
        <v>42427.01807870371</v>
      </c>
      <c r="T3128" s="13">
        <f>(((Table1[[#This Row],[deadline]]/60)/60)/24)+DATE(1970,1,1)</f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Table1[[#This Row],[pledged]]/Table1[[#This Row],[goal]]</f>
        <v>0</v>
      </c>
      <c r="P3129" s="8">
        <f>IFERROR(Table1[[#This Row],[pledged]]/Table1[[#This Row],[backers_count]],0)</f>
        <v>0</v>
      </c>
      <c r="Q3129" t="str">
        <f>LEFT(Table1[[#This Row],[Category and Sub-Category]],FIND("/",Table1[[#This Row],[Category and Sub-Category]])-1)</f>
        <v>theater</v>
      </c>
      <c r="R3129" t="str">
        <f>RIGHT(Table1[[#This Row],[Category and Sub-Category]],LEN(Table1[[#This Row],[Category and Sub-Category]])-FIND("/",Table1[[#This Row],[Category and Sub-Category]]))</f>
        <v>spaces</v>
      </c>
      <c r="S3129" s="13">
        <f>(((Table1[[#This Row],[launched_at]]/60)/60)/24)+DATE(1970,1,1)</f>
        <v>42034.856817129628</v>
      </c>
      <c r="T3129" s="13">
        <f>(((Table1[[#This Row],[deadline]]/60)/60)/24)+DATE(1970,1,1)</f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Table1[[#This Row],[pledged]]/Table1[[#This Row],[goal]]</f>
        <v>1.0860666666666667</v>
      </c>
      <c r="P3130" s="8">
        <f>IFERROR(Table1[[#This Row],[pledged]]/Table1[[#This Row],[backers_count]],0)</f>
        <v>139.23931623931625</v>
      </c>
      <c r="Q3130" t="str">
        <f>LEFT(Table1[[#This Row],[Category and Sub-Category]],FIND("/",Table1[[#This Row],[Category and Sub-Category]])-1)</f>
        <v>theater</v>
      </c>
      <c r="R3130" t="str">
        <f>RIGHT(Table1[[#This Row],[Category and Sub-Category]],LEN(Table1[[#This Row],[Category and Sub-Category]])-FIND("/",Table1[[#This Row],[Category and Sub-Category]]))</f>
        <v>plays</v>
      </c>
      <c r="S3130" s="13">
        <f>(((Table1[[#This Row],[launched_at]]/60)/60)/24)+DATE(1970,1,1)</f>
        <v>42780.825706018513</v>
      </c>
      <c r="T3130" s="13">
        <f>(((Table1[[#This Row],[deadline]]/60)/60)/24)+DATE(1970,1,1)</f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Table1[[#This Row],[pledged]]/Table1[[#This Row],[goal]]</f>
        <v>8.0000000000000002E-3</v>
      </c>
      <c r="P3131" s="8">
        <f>IFERROR(Table1[[#This Row],[pledged]]/Table1[[#This Row],[backers_count]],0)</f>
        <v>10</v>
      </c>
      <c r="Q3131" t="str">
        <f>LEFT(Table1[[#This Row],[Category and Sub-Category]],FIND("/",Table1[[#This Row],[Category and Sub-Category]])-1)</f>
        <v>theater</v>
      </c>
      <c r="R3131" t="str">
        <f>RIGHT(Table1[[#This Row],[Category and Sub-Category]],LEN(Table1[[#This Row],[Category and Sub-Category]])-FIND("/",Table1[[#This Row],[Category and Sub-Category]]))</f>
        <v>plays</v>
      </c>
      <c r="S3131" s="13">
        <f>(((Table1[[#This Row],[launched_at]]/60)/60)/24)+DATE(1970,1,1)</f>
        <v>42803.842812499999</v>
      </c>
      <c r="T3131" s="13">
        <f>(((Table1[[#This Row],[deadline]]/60)/60)/24)+DATE(1970,1,1)</f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Table1[[#This Row],[pledged]]/Table1[[#This Row],[goal]]</f>
        <v>3.7499999999999999E-2</v>
      </c>
      <c r="P3132" s="8">
        <f>IFERROR(Table1[[#This Row],[pledged]]/Table1[[#This Row],[backers_count]],0)</f>
        <v>93.75</v>
      </c>
      <c r="Q3132" t="str">
        <f>LEFT(Table1[[#This Row],[Category and Sub-Category]],FIND("/",Table1[[#This Row],[Category and Sub-Category]])-1)</f>
        <v>theater</v>
      </c>
      <c r="R3132" t="str">
        <f>RIGHT(Table1[[#This Row],[Category and Sub-Category]],LEN(Table1[[#This Row],[Category and Sub-Category]])-FIND("/",Table1[[#This Row],[Category and Sub-Category]]))</f>
        <v>plays</v>
      </c>
      <c r="S3132" s="13">
        <f>(((Table1[[#This Row],[launched_at]]/60)/60)/24)+DATE(1970,1,1)</f>
        <v>42808.640231481477</v>
      </c>
      <c r="T3132" s="13">
        <f>(((Table1[[#This Row],[deadline]]/60)/60)/24)+DATE(1970,1,1)</f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Table1[[#This Row],[pledged]]/Table1[[#This Row],[goal]]</f>
        <v>0.15731707317073171</v>
      </c>
      <c r="P3133" s="8">
        <f>IFERROR(Table1[[#This Row],[pledged]]/Table1[[#This Row],[backers_count]],0)</f>
        <v>53.75</v>
      </c>
      <c r="Q3133" t="str">
        <f>LEFT(Table1[[#This Row],[Category and Sub-Category]],FIND("/",Table1[[#This Row],[Category and Sub-Category]])-1)</f>
        <v>theater</v>
      </c>
      <c r="R3133" t="str">
        <f>RIGHT(Table1[[#This Row],[Category and Sub-Category]],LEN(Table1[[#This Row],[Category and Sub-Category]])-FIND("/",Table1[[#This Row],[Category and Sub-Category]]))</f>
        <v>plays</v>
      </c>
      <c r="S3133" s="13">
        <f>(((Table1[[#This Row],[launched_at]]/60)/60)/24)+DATE(1970,1,1)</f>
        <v>42803.579224537039</v>
      </c>
      <c r="T3133" s="13">
        <f>(((Table1[[#This Row],[deadline]]/60)/60)/24)+DATE(1970,1,1)</f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Table1[[#This Row],[pledged]]/Table1[[#This Row],[goal]]</f>
        <v>3.3333333333333332E-4</v>
      </c>
      <c r="P3134" s="8">
        <f>IFERROR(Table1[[#This Row],[pledged]]/Table1[[#This Row],[backers_count]],0)</f>
        <v>10</v>
      </c>
      <c r="Q3134" t="str">
        <f>LEFT(Table1[[#This Row],[Category and Sub-Category]],FIND("/",Table1[[#This Row],[Category and Sub-Category]])-1)</f>
        <v>theater</v>
      </c>
      <c r="R3134" t="str">
        <f>RIGHT(Table1[[#This Row],[Category and Sub-Category]],LEN(Table1[[#This Row],[Category and Sub-Category]])-FIND("/",Table1[[#This Row],[Category and Sub-Category]]))</f>
        <v>plays</v>
      </c>
      <c r="S3134" s="13">
        <f>(((Table1[[#This Row],[launched_at]]/60)/60)/24)+DATE(1970,1,1)</f>
        <v>42786.350231481483</v>
      </c>
      <c r="T3134" s="13">
        <f>(((Table1[[#This Row],[deadline]]/60)/60)/24)+DATE(1970,1,1)</f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Table1[[#This Row],[pledged]]/Table1[[#This Row],[goal]]</f>
        <v>1.08</v>
      </c>
      <c r="P3135" s="8">
        <f>IFERROR(Table1[[#This Row],[pledged]]/Table1[[#This Row],[backers_count]],0)</f>
        <v>33.75</v>
      </c>
      <c r="Q3135" t="str">
        <f>LEFT(Table1[[#This Row],[Category and Sub-Category]],FIND("/",Table1[[#This Row],[Category and Sub-Category]])-1)</f>
        <v>theater</v>
      </c>
      <c r="R3135" t="str">
        <f>RIGHT(Table1[[#This Row],[Category and Sub-Category]],LEN(Table1[[#This Row],[Category and Sub-Category]])-FIND("/",Table1[[#This Row],[Category and Sub-Category]]))</f>
        <v>plays</v>
      </c>
      <c r="S3135" s="13">
        <f>(((Table1[[#This Row],[launched_at]]/60)/60)/24)+DATE(1970,1,1)</f>
        <v>42788.565208333333</v>
      </c>
      <c r="T3135" s="13">
        <f>(((Table1[[#This Row],[deadline]]/60)/60)/24)+DATE(1970,1,1)</f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Table1[[#This Row],[pledged]]/Table1[[#This Row],[goal]]</f>
        <v>0.22500000000000001</v>
      </c>
      <c r="P3136" s="8">
        <f>IFERROR(Table1[[#This Row],[pledged]]/Table1[[#This Row],[backers_count]],0)</f>
        <v>18.75</v>
      </c>
      <c r="Q3136" t="str">
        <f>LEFT(Table1[[#This Row],[Category and Sub-Category]],FIND("/",Table1[[#This Row],[Category and Sub-Category]])-1)</f>
        <v>theater</v>
      </c>
      <c r="R3136" t="str">
        <f>RIGHT(Table1[[#This Row],[Category and Sub-Category]],LEN(Table1[[#This Row],[Category and Sub-Category]])-FIND("/",Table1[[#This Row],[Category and Sub-Category]]))</f>
        <v>plays</v>
      </c>
      <c r="S3136" s="13">
        <f>(((Table1[[#This Row],[launched_at]]/60)/60)/24)+DATE(1970,1,1)</f>
        <v>42800.720127314817</v>
      </c>
      <c r="T3136" s="13">
        <f>(((Table1[[#This Row],[deadline]]/60)/60)/24)+DATE(1970,1,1)</f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Table1[[#This Row],[pledged]]/Table1[[#This Row],[goal]]</f>
        <v>0.20849420849420849</v>
      </c>
      <c r="P3137" s="8">
        <f>IFERROR(Table1[[#This Row],[pledged]]/Table1[[#This Row],[backers_count]],0)</f>
        <v>23.142857142857142</v>
      </c>
      <c r="Q3137" t="str">
        <f>LEFT(Table1[[#This Row],[Category and Sub-Category]],FIND("/",Table1[[#This Row],[Category and Sub-Category]])-1)</f>
        <v>theater</v>
      </c>
      <c r="R3137" t="str">
        <f>RIGHT(Table1[[#This Row],[Category and Sub-Category]],LEN(Table1[[#This Row],[Category and Sub-Category]])-FIND("/",Table1[[#This Row],[Category and Sub-Category]]))</f>
        <v>plays</v>
      </c>
      <c r="S3137" s="13">
        <f>(((Table1[[#This Row],[launched_at]]/60)/60)/24)+DATE(1970,1,1)</f>
        <v>42807.151863425926</v>
      </c>
      <c r="T3137" s="13">
        <f>(((Table1[[#This Row],[deadline]]/60)/60)/24)+DATE(1970,1,1)</f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Table1[[#This Row],[pledged]]/Table1[[#This Row],[goal]]</f>
        <v>1.278</v>
      </c>
      <c r="P3138" s="8">
        <f>IFERROR(Table1[[#This Row],[pledged]]/Table1[[#This Row],[backers_count]],0)</f>
        <v>29.045454545454547</v>
      </c>
      <c r="Q3138" t="str">
        <f>LEFT(Table1[[#This Row],[Category and Sub-Category]],FIND("/",Table1[[#This Row],[Category and Sub-Category]])-1)</f>
        <v>theater</v>
      </c>
      <c r="R3138" t="str">
        <f>RIGHT(Table1[[#This Row],[Category and Sub-Category]],LEN(Table1[[#This Row],[Category and Sub-Category]])-FIND("/",Table1[[#This Row],[Category and Sub-Category]]))</f>
        <v>plays</v>
      </c>
      <c r="S3138" s="13">
        <f>(((Table1[[#This Row],[launched_at]]/60)/60)/24)+DATE(1970,1,1)</f>
        <v>42789.462430555555</v>
      </c>
      <c r="T3138" s="13">
        <f>(((Table1[[#This Row],[deadline]]/60)/60)/24)+DATE(1970,1,1)</f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Table1[[#This Row],[pledged]]/Table1[[#This Row],[goal]]</f>
        <v>3.3333333333333333E-2</v>
      </c>
      <c r="P3139" s="8">
        <f>IFERROR(Table1[[#This Row],[pledged]]/Table1[[#This Row],[backers_count]],0)</f>
        <v>50</v>
      </c>
      <c r="Q3139" t="str">
        <f>LEFT(Table1[[#This Row],[Category and Sub-Category]],FIND("/",Table1[[#This Row],[Category and Sub-Category]])-1)</f>
        <v>theater</v>
      </c>
      <c r="R3139" t="str">
        <f>RIGHT(Table1[[#This Row],[Category and Sub-Category]],LEN(Table1[[#This Row],[Category and Sub-Category]])-FIND("/",Table1[[#This Row],[Category and Sub-Category]]))</f>
        <v>plays</v>
      </c>
      <c r="S3139" s="13">
        <f>(((Table1[[#This Row],[launched_at]]/60)/60)/24)+DATE(1970,1,1)</f>
        <v>42807.885057870371</v>
      </c>
      <c r="T3139" s="13">
        <f>(((Table1[[#This Row],[deadline]]/60)/60)/24)+DATE(1970,1,1)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Table1[[#This Row],[pledged]]/Table1[[#This Row],[goal]]</f>
        <v>0</v>
      </c>
      <c r="P3140" s="8">
        <f>IFERROR(Table1[[#This Row],[pledged]]/Table1[[#This Row],[backers_count]],0)</f>
        <v>0</v>
      </c>
      <c r="Q3140" t="str">
        <f>LEFT(Table1[[#This Row],[Category and Sub-Category]],FIND("/",Table1[[#This Row],[Category and Sub-Category]])-1)</f>
        <v>theater</v>
      </c>
      <c r="R3140" t="str">
        <f>RIGHT(Table1[[#This Row],[Category and Sub-Category]],LEN(Table1[[#This Row],[Category and Sub-Category]])-FIND("/",Table1[[#This Row],[Category and Sub-Category]]))</f>
        <v>plays</v>
      </c>
      <c r="S3140" s="13">
        <f>(((Table1[[#This Row],[launched_at]]/60)/60)/24)+DATE(1970,1,1)</f>
        <v>42809.645914351851</v>
      </c>
      <c r="T3140" s="13">
        <f>(((Table1[[#This Row],[deadline]]/60)/60)/24)+DATE(1970,1,1)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Table1[[#This Row],[pledged]]/Table1[[#This Row],[goal]]</f>
        <v>5.3999999999999999E-2</v>
      </c>
      <c r="P3141" s="8">
        <f>IFERROR(Table1[[#This Row],[pledged]]/Table1[[#This Row],[backers_count]],0)</f>
        <v>450</v>
      </c>
      <c r="Q3141" t="str">
        <f>LEFT(Table1[[#This Row],[Category and Sub-Category]],FIND("/",Table1[[#This Row],[Category and Sub-Category]])-1)</f>
        <v>theater</v>
      </c>
      <c r="R3141" t="str">
        <f>RIGHT(Table1[[#This Row],[Category and Sub-Category]],LEN(Table1[[#This Row],[Category and Sub-Category]])-FIND("/",Table1[[#This Row],[Category and Sub-Category]]))</f>
        <v>plays</v>
      </c>
      <c r="S3141" s="13">
        <f>(((Table1[[#This Row],[launched_at]]/60)/60)/24)+DATE(1970,1,1)</f>
        <v>42785.270370370374</v>
      </c>
      <c r="T3141" s="13">
        <f>(((Table1[[#This Row],[deadline]]/60)/60)/24)+DATE(1970,1,1)</f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Table1[[#This Row],[pledged]]/Table1[[#This Row],[goal]]</f>
        <v>9.5999999999999992E-3</v>
      </c>
      <c r="P3142" s="8">
        <f>IFERROR(Table1[[#This Row],[pledged]]/Table1[[#This Row],[backers_count]],0)</f>
        <v>24</v>
      </c>
      <c r="Q3142" t="str">
        <f>LEFT(Table1[[#This Row],[Category and Sub-Category]],FIND("/",Table1[[#This Row],[Category and Sub-Category]])-1)</f>
        <v>theater</v>
      </c>
      <c r="R3142" t="str">
        <f>RIGHT(Table1[[#This Row],[Category and Sub-Category]],LEN(Table1[[#This Row],[Category and Sub-Category]])-FIND("/",Table1[[#This Row],[Category and Sub-Category]]))</f>
        <v>plays</v>
      </c>
      <c r="S3142" s="13">
        <f>(((Table1[[#This Row],[launched_at]]/60)/60)/24)+DATE(1970,1,1)</f>
        <v>42802.718784722223</v>
      </c>
      <c r="T3142" s="13">
        <f>(((Table1[[#This Row],[deadline]]/60)/60)/24)+DATE(1970,1,1)</f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Table1[[#This Row],[pledged]]/Table1[[#This Row],[goal]]</f>
        <v>0.51600000000000001</v>
      </c>
      <c r="P3143" s="8">
        <f>IFERROR(Table1[[#This Row],[pledged]]/Table1[[#This Row],[backers_count]],0)</f>
        <v>32.25</v>
      </c>
      <c r="Q3143" t="str">
        <f>LEFT(Table1[[#This Row],[Category and Sub-Category]],FIND("/",Table1[[#This Row],[Category and Sub-Category]])-1)</f>
        <v>theater</v>
      </c>
      <c r="R3143" t="str">
        <f>RIGHT(Table1[[#This Row],[Category and Sub-Category]],LEN(Table1[[#This Row],[Category and Sub-Category]])-FIND("/",Table1[[#This Row],[Category and Sub-Category]]))</f>
        <v>plays</v>
      </c>
      <c r="S3143" s="13">
        <f>(((Table1[[#This Row],[launched_at]]/60)/60)/24)+DATE(1970,1,1)</f>
        <v>42800.753333333334</v>
      </c>
      <c r="T3143" s="13">
        <f>(((Table1[[#This Row],[deadline]]/60)/60)/24)+DATE(1970,1,1)</f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Table1[[#This Row],[pledged]]/Table1[[#This Row],[goal]]</f>
        <v>1.6363636363636365E-2</v>
      </c>
      <c r="P3144" s="8">
        <f>IFERROR(Table1[[#This Row],[pledged]]/Table1[[#This Row],[backers_count]],0)</f>
        <v>15</v>
      </c>
      <c r="Q3144" t="str">
        <f>LEFT(Table1[[#This Row],[Category and Sub-Category]],FIND("/",Table1[[#This Row],[Category and Sub-Category]])-1)</f>
        <v>theater</v>
      </c>
      <c r="R3144" t="str">
        <f>RIGHT(Table1[[#This Row],[Category and Sub-Category]],LEN(Table1[[#This Row],[Category and Sub-Category]])-FIND("/",Table1[[#This Row],[Category and Sub-Category]]))</f>
        <v>plays</v>
      </c>
      <c r="S3144" s="13">
        <f>(((Table1[[#This Row],[launched_at]]/60)/60)/24)+DATE(1970,1,1)</f>
        <v>42783.513182870374</v>
      </c>
      <c r="T3144" s="13">
        <f>(((Table1[[#This Row],[deadline]]/60)/60)/24)+DATE(1970,1,1)</f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Table1[[#This Row],[pledged]]/Table1[[#This Row],[goal]]</f>
        <v>0</v>
      </c>
      <c r="P3145" s="8">
        <f>IFERROR(Table1[[#This Row],[pledged]]/Table1[[#This Row],[backers_count]],0)</f>
        <v>0</v>
      </c>
      <c r="Q3145" t="str">
        <f>LEFT(Table1[[#This Row],[Category and Sub-Category]],FIND("/",Table1[[#This Row],[Category and Sub-Category]])-1)</f>
        <v>theater</v>
      </c>
      <c r="R3145" t="str">
        <f>RIGHT(Table1[[#This Row],[Category and Sub-Category]],LEN(Table1[[#This Row],[Category and Sub-Category]])-FIND("/",Table1[[#This Row],[Category and Sub-Category]]))</f>
        <v>plays</v>
      </c>
      <c r="S3145" s="13">
        <f>(((Table1[[#This Row],[launched_at]]/60)/60)/24)+DATE(1970,1,1)</f>
        <v>42808.358287037037</v>
      </c>
      <c r="T3145" s="13">
        <f>(((Table1[[#This Row],[deadline]]/60)/60)/24)+DATE(1970,1,1)</f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Table1[[#This Row],[pledged]]/Table1[[#This Row],[goal]]</f>
        <v>0.754</v>
      </c>
      <c r="P3146" s="8">
        <f>IFERROR(Table1[[#This Row],[pledged]]/Table1[[#This Row],[backers_count]],0)</f>
        <v>251.33333333333334</v>
      </c>
      <c r="Q3146" t="str">
        <f>LEFT(Table1[[#This Row],[Category and Sub-Category]],FIND("/",Table1[[#This Row],[Category and Sub-Category]])-1)</f>
        <v>theater</v>
      </c>
      <c r="R3146" t="str">
        <f>RIGHT(Table1[[#This Row],[Category and Sub-Category]],LEN(Table1[[#This Row],[Category and Sub-Category]])-FIND("/",Table1[[#This Row],[Category and Sub-Category]]))</f>
        <v>plays</v>
      </c>
      <c r="S3146" s="13">
        <f>(((Table1[[#This Row],[launched_at]]/60)/60)/24)+DATE(1970,1,1)</f>
        <v>42796.538275462968</v>
      </c>
      <c r="T3146" s="13">
        <f>(((Table1[[#This Row],[deadline]]/60)/60)/24)+DATE(1970,1,1)</f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Table1[[#This Row],[pledged]]/Table1[[#This Row],[goal]]</f>
        <v>0</v>
      </c>
      <c r="P3147" s="8">
        <f>IFERROR(Table1[[#This Row],[pledged]]/Table1[[#This Row],[backers_count]],0)</f>
        <v>0</v>
      </c>
      <c r="Q3147" t="str">
        <f>LEFT(Table1[[#This Row],[Category and Sub-Category]],FIND("/",Table1[[#This Row],[Category and Sub-Category]])-1)</f>
        <v>theater</v>
      </c>
      <c r="R3147" t="str">
        <f>RIGHT(Table1[[#This Row],[Category and Sub-Category]],LEN(Table1[[#This Row],[Category and Sub-Category]])-FIND("/",Table1[[#This Row],[Category and Sub-Category]]))</f>
        <v>plays</v>
      </c>
      <c r="S3147" s="13">
        <f>(((Table1[[#This Row],[launched_at]]/60)/60)/24)+DATE(1970,1,1)</f>
        <v>42762.040902777779</v>
      </c>
      <c r="T3147" s="13">
        <f>(((Table1[[#This Row],[deadline]]/60)/60)/24)+DATE(1970,1,1)</f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Table1[[#This Row],[pledged]]/Table1[[#This Row],[goal]]</f>
        <v>0.105</v>
      </c>
      <c r="P3148" s="8">
        <f>IFERROR(Table1[[#This Row],[pledged]]/Table1[[#This Row],[backers_count]],0)</f>
        <v>437.5</v>
      </c>
      <c r="Q3148" t="str">
        <f>LEFT(Table1[[#This Row],[Category and Sub-Category]],FIND("/",Table1[[#This Row],[Category and Sub-Category]])-1)</f>
        <v>theater</v>
      </c>
      <c r="R3148" t="str">
        <f>RIGHT(Table1[[#This Row],[Category and Sub-Category]],LEN(Table1[[#This Row],[Category and Sub-Category]])-FIND("/",Table1[[#This Row],[Category and Sub-Category]]))</f>
        <v>plays</v>
      </c>
      <c r="S3148" s="13">
        <f>(((Table1[[#This Row],[launched_at]]/60)/60)/24)+DATE(1970,1,1)</f>
        <v>42796.682476851856</v>
      </c>
      <c r="T3148" s="13">
        <f>(((Table1[[#This Row],[deadline]]/60)/60)/24)+DATE(1970,1,1)</f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Table1[[#This Row],[pledged]]/Table1[[#This Row],[goal]]</f>
        <v>1.1752499999999999</v>
      </c>
      <c r="P3149" s="8">
        <f>IFERROR(Table1[[#This Row],[pledged]]/Table1[[#This Row],[backers_count]],0)</f>
        <v>110.35211267605634</v>
      </c>
      <c r="Q3149" t="str">
        <f>LEFT(Table1[[#This Row],[Category and Sub-Category]],FIND("/",Table1[[#This Row],[Category and Sub-Category]])-1)</f>
        <v>theater</v>
      </c>
      <c r="R3149" t="str">
        <f>RIGHT(Table1[[#This Row],[Category and Sub-Category]],LEN(Table1[[#This Row],[Category and Sub-Category]])-FIND("/",Table1[[#This Row],[Category and Sub-Category]]))</f>
        <v>plays</v>
      </c>
      <c r="S3149" s="13">
        <f>(((Table1[[#This Row],[launched_at]]/60)/60)/24)+DATE(1970,1,1)</f>
        <v>41909.969386574077</v>
      </c>
      <c r="T3149" s="13">
        <f>(((Table1[[#This Row],[deadline]]/60)/60)/24)+DATE(1970,1,1)</f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Table1[[#This Row],[pledged]]/Table1[[#This Row],[goal]]</f>
        <v>1.3116666666666668</v>
      </c>
      <c r="P3150" s="8">
        <f>IFERROR(Table1[[#This Row],[pledged]]/Table1[[#This Row],[backers_count]],0)</f>
        <v>41.421052631578945</v>
      </c>
      <c r="Q3150" t="str">
        <f>LEFT(Table1[[#This Row],[Category and Sub-Category]],FIND("/",Table1[[#This Row],[Category and Sub-Category]])-1)</f>
        <v>theater</v>
      </c>
      <c r="R3150" t="str">
        <f>RIGHT(Table1[[#This Row],[Category and Sub-Category]],LEN(Table1[[#This Row],[Category and Sub-Category]])-FIND("/",Table1[[#This Row],[Category and Sub-Category]]))</f>
        <v>plays</v>
      </c>
      <c r="S3150" s="13">
        <f>(((Table1[[#This Row],[launched_at]]/60)/60)/24)+DATE(1970,1,1)</f>
        <v>41891.665324074071</v>
      </c>
      <c r="T3150" s="13">
        <f>(((Table1[[#This Row],[deadline]]/60)/60)/24)+DATE(1970,1,1)</f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Table1[[#This Row],[pledged]]/Table1[[#This Row],[goal]]</f>
        <v>1.04</v>
      </c>
      <c r="P3151" s="8">
        <f>IFERROR(Table1[[#This Row],[pledged]]/Table1[[#This Row],[backers_count]],0)</f>
        <v>52</v>
      </c>
      <c r="Q3151" t="str">
        <f>LEFT(Table1[[#This Row],[Category and Sub-Category]],FIND("/",Table1[[#This Row],[Category and Sub-Category]])-1)</f>
        <v>theater</v>
      </c>
      <c r="R3151" t="str">
        <f>RIGHT(Table1[[#This Row],[Category and Sub-Category]],LEN(Table1[[#This Row],[Category and Sub-Category]])-FIND("/",Table1[[#This Row],[Category and Sub-Category]]))</f>
        <v>plays</v>
      </c>
      <c r="S3151" s="13">
        <f>(((Table1[[#This Row],[launched_at]]/60)/60)/24)+DATE(1970,1,1)</f>
        <v>41226.017361111109</v>
      </c>
      <c r="T3151" s="13">
        <f>(((Table1[[#This Row],[deadline]]/60)/60)/24)+DATE(1970,1,1)</f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Table1[[#This Row],[pledged]]/Table1[[#This Row],[goal]]</f>
        <v>1.01</v>
      </c>
      <c r="P3152" s="8">
        <f>IFERROR(Table1[[#This Row],[pledged]]/Table1[[#This Row],[backers_count]],0)</f>
        <v>33.990384615384613</v>
      </c>
      <c r="Q3152" t="str">
        <f>LEFT(Table1[[#This Row],[Category and Sub-Category]],FIND("/",Table1[[#This Row],[Category and Sub-Category]])-1)</f>
        <v>theater</v>
      </c>
      <c r="R3152" t="str">
        <f>RIGHT(Table1[[#This Row],[Category and Sub-Category]],LEN(Table1[[#This Row],[Category and Sub-Category]])-FIND("/",Table1[[#This Row],[Category and Sub-Category]]))</f>
        <v>plays</v>
      </c>
      <c r="S3152" s="13">
        <f>(((Table1[[#This Row],[launched_at]]/60)/60)/24)+DATE(1970,1,1)</f>
        <v>40478.263923611114</v>
      </c>
      <c r="T3152" s="13">
        <f>(((Table1[[#This Row],[deadline]]/60)/60)/24)+DATE(1970,1,1)</f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Table1[[#This Row],[pledged]]/Table1[[#This Row],[goal]]</f>
        <v>1.004</v>
      </c>
      <c r="P3153" s="8">
        <f>IFERROR(Table1[[#This Row],[pledged]]/Table1[[#This Row],[backers_count]],0)</f>
        <v>103.35294117647059</v>
      </c>
      <c r="Q3153" t="str">
        <f>LEFT(Table1[[#This Row],[Category and Sub-Category]],FIND("/",Table1[[#This Row],[Category and Sub-Category]])-1)</f>
        <v>theater</v>
      </c>
      <c r="R3153" t="str">
        <f>RIGHT(Table1[[#This Row],[Category and Sub-Category]],LEN(Table1[[#This Row],[Category and Sub-Category]])-FIND("/",Table1[[#This Row],[Category and Sub-Category]]))</f>
        <v>plays</v>
      </c>
      <c r="S3153" s="13">
        <f>(((Table1[[#This Row],[launched_at]]/60)/60)/24)+DATE(1970,1,1)</f>
        <v>41862.83997685185</v>
      </c>
      <c r="T3153" s="13">
        <f>(((Table1[[#This Row],[deadline]]/60)/60)/24)+DATE(1970,1,1)</f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Table1[[#This Row],[pledged]]/Table1[[#This Row],[goal]]</f>
        <v>1.0595454545454546</v>
      </c>
      <c r="P3154" s="8">
        <f>IFERROR(Table1[[#This Row],[pledged]]/Table1[[#This Row],[backers_count]],0)</f>
        <v>34.791044776119406</v>
      </c>
      <c r="Q3154" t="str">
        <f>LEFT(Table1[[#This Row],[Category and Sub-Category]],FIND("/",Table1[[#This Row],[Category and Sub-Category]])-1)</f>
        <v>theater</v>
      </c>
      <c r="R3154" t="str">
        <f>RIGHT(Table1[[#This Row],[Category and Sub-Category]],LEN(Table1[[#This Row],[Category and Sub-Category]])-FIND("/",Table1[[#This Row],[Category and Sub-Category]]))</f>
        <v>plays</v>
      </c>
      <c r="S3154" s="13">
        <f>(((Table1[[#This Row],[launched_at]]/60)/60)/24)+DATE(1970,1,1)</f>
        <v>41550.867673611108</v>
      </c>
      <c r="T3154" s="13">
        <f>(((Table1[[#This Row],[deadline]]/60)/60)/24)+DATE(1970,1,1)</f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Table1[[#This Row],[pledged]]/Table1[[#This Row],[goal]]</f>
        <v>3.3558333333333334</v>
      </c>
      <c r="P3155" s="8">
        <f>IFERROR(Table1[[#This Row],[pledged]]/Table1[[#This Row],[backers_count]],0)</f>
        <v>41.773858921161825</v>
      </c>
      <c r="Q3155" t="str">
        <f>LEFT(Table1[[#This Row],[Category and Sub-Category]],FIND("/",Table1[[#This Row],[Category and Sub-Category]])-1)</f>
        <v>theater</v>
      </c>
      <c r="R3155" t="str">
        <f>RIGHT(Table1[[#This Row],[Category and Sub-Category]],LEN(Table1[[#This Row],[Category and Sub-Category]])-FIND("/",Table1[[#This Row],[Category and Sub-Category]]))</f>
        <v>plays</v>
      </c>
      <c r="S3155" s="13">
        <f>(((Table1[[#This Row],[launched_at]]/60)/60)/24)+DATE(1970,1,1)</f>
        <v>40633.154363425929</v>
      </c>
      <c r="T3155" s="13">
        <f>(((Table1[[#This Row],[deadline]]/60)/60)/24)+DATE(1970,1,1)</f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Table1[[#This Row],[pledged]]/Table1[[#This Row],[goal]]</f>
        <v>1.1292857142857142</v>
      </c>
      <c r="P3156" s="8">
        <f>IFERROR(Table1[[#This Row],[pledged]]/Table1[[#This Row],[backers_count]],0)</f>
        <v>64.268292682926827</v>
      </c>
      <c r="Q3156" t="str">
        <f>LEFT(Table1[[#This Row],[Category and Sub-Category]],FIND("/",Table1[[#This Row],[Category and Sub-Category]])-1)</f>
        <v>theater</v>
      </c>
      <c r="R3156" t="str">
        <f>RIGHT(Table1[[#This Row],[Category and Sub-Category]],LEN(Table1[[#This Row],[Category and Sub-Category]])-FIND("/",Table1[[#This Row],[Category and Sub-Category]]))</f>
        <v>plays</v>
      </c>
      <c r="S3156" s="13">
        <f>(((Table1[[#This Row],[launched_at]]/60)/60)/24)+DATE(1970,1,1)</f>
        <v>40970.875671296293</v>
      </c>
      <c r="T3156" s="13">
        <f>(((Table1[[#This Row],[deadline]]/60)/60)/24)+DATE(1970,1,1)</f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Table1[[#This Row],[pledged]]/Table1[[#This Row],[goal]]</f>
        <v>1.885046</v>
      </c>
      <c r="P3157" s="8">
        <f>IFERROR(Table1[[#This Row],[pledged]]/Table1[[#This Row],[backers_count]],0)</f>
        <v>31.209370860927152</v>
      </c>
      <c r="Q3157" t="str">
        <f>LEFT(Table1[[#This Row],[Category and Sub-Category]],FIND("/",Table1[[#This Row],[Category and Sub-Category]])-1)</f>
        <v>theater</v>
      </c>
      <c r="R3157" t="str">
        <f>RIGHT(Table1[[#This Row],[Category and Sub-Category]],LEN(Table1[[#This Row],[Category and Sub-Category]])-FIND("/",Table1[[#This Row],[Category and Sub-Category]]))</f>
        <v>plays</v>
      </c>
      <c r="S3157" s="13">
        <f>(((Table1[[#This Row],[launched_at]]/60)/60)/24)+DATE(1970,1,1)</f>
        <v>41233.499131944445</v>
      </c>
      <c r="T3157" s="13">
        <f>(((Table1[[#This Row],[deadline]]/60)/60)/24)+DATE(1970,1,1)</f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Table1[[#This Row],[pledged]]/Table1[[#This Row],[goal]]</f>
        <v>1.0181818181818181</v>
      </c>
      <c r="P3158" s="8">
        <f>IFERROR(Table1[[#This Row],[pledged]]/Table1[[#This Row],[backers_count]],0)</f>
        <v>62.921348314606739</v>
      </c>
      <c r="Q3158" t="str">
        <f>LEFT(Table1[[#This Row],[Category and Sub-Category]],FIND("/",Table1[[#This Row],[Category and Sub-Category]])-1)</f>
        <v>theater</v>
      </c>
      <c r="R3158" t="str">
        <f>RIGHT(Table1[[#This Row],[Category and Sub-Category]],LEN(Table1[[#This Row],[Category and Sub-Category]])-FIND("/",Table1[[#This Row],[Category and Sub-Category]]))</f>
        <v>plays</v>
      </c>
      <c r="S3158" s="13">
        <f>(((Table1[[#This Row],[launched_at]]/60)/60)/24)+DATE(1970,1,1)</f>
        <v>41026.953055555554</v>
      </c>
      <c r="T3158" s="13">
        <f>(((Table1[[#This Row],[deadline]]/60)/60)/24)+DATE(1970,1,1)</f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Table1[[#This Row],[pledged]]/Table1[[#This Row],[goal]]</f>
        <v>1.01</v>
      </c>
      <c r="P3159" s="8">
        <f>IFERROR(Table1[[#This Row],[pledged]]/Table1[[#This Row],[backers_count]],0)</f>
        <v>98.536585365853654</v>
      </c>
      <c r="Q3159" t="str">
        <f>LEFT(Table1[[#This Row],[Category and Sub-Category]],FIND("/",Table1[[#This Row],[Category and Sub-Category]])-1)</f>
        <v>theater</v>
      </c>
      <c r="R3159" t="str">
        <f>RIGHT(Table1[[#This Row],[Category and Sub-Category]],LEN(Table1[[#This Row],[Category and Sub-Category]])-FIND("/",Table1[[#This Row],[Category and Sub-Category]]))</f>
        <v>plays</v>
      </c>
      <c r="S3159" s="13">
        <f>(((Table1[[#This Row],[launched_at]]/60)/60)/24)+DATE(1970,1,1)</f>
        <v>41829.788252314815</v>
      </c>
      <c r="T3159" s="13">
        <f>(((Table1[[#This Row],[deadline]]/60)/60)/24)+DATE(1970,1,1)</f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Table1[[#This Row],[pledged]]/Table1[[#This Row],[goal]]</f>
        <v>1.1399999999999999</v>
      </c>
      <c r="P3160" s="8">
        <f>IFERROR(Table1[[#This Row],[pledged]]/Table1[[#This Row],[backers_count]],0)</f>
        <v>82.608695652173907</v>
      </c>
      <c r="Q3160" t="str">
        <f>LEFT(Table1[[#This Row],[Category and Sub-Category]],FIND("/",Table1[[#This Row],[Category and Sub-Category]])-1)</f>
        <v>theater</v>
      </c>
      <c r="R3160" t="str">
        <f>RIGHT(Table1[[#This Row],[Category and Sub-Category]],LEN(Table1[[#This Row],[Category and Sub-Category]])-FIND("/",Table1[[#This Row],[Category and Sub-Category]]))</f>
        <v>plays</v>
      </c>
      <c r="S3160" s="13">
        <f>(((Table1[[#This Row],[launched_at]]/60)/60)/24)+DATE(1970,1,1)</f>
        <v>41447.839722222219</v>
      </c>
      <c r="T3160" s="13">
        <f>(((Table1[[#This Row],[deadline]]/60)/60)/24)+DATE(1970,1,1)</f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Table1[[#This Row],[pledged]]/Table1[[#This Row],[goal]]</f>
        <v>1.3348133333333334</v>
      </c>
      <c r="P3161" s="8">
        <f>IFERROR(Table1[[#This Row],[pledged]]/Table1[[#This Row],[backers_count]],0)</f>
        <v>38.504230769230773</v>
      </c>
      <c r="Q3161" t="str">
        <f>LEFT(Table1[[#This Row],[Category and Sub-Category]],FIND("/",Table1[[#This Row],[Category and Sub-Category]])-1)</f>
        <v>theater</v>
      </c>
      <c r="R3161" t="str">
        <f>RIGHT(Table1[[#This Row],[Category and Sub-Category]],LEN(Table1[[#This Row],[Category and Sub-Category]])-FIND("/",Table1[[#This Row],[Category and Sub-Category]]))</f>
        <v>plays</v>
      </c>
      <c r="S3161" s="13">
        <f>(((Table1[[#This Row],[launched_at]]/60)/60)/24)+DATE(1970,1,1)</f>
        <v>40884.066678240742</v>
      </c>
      <c r="T3161" s="13">
        <f>(((Table1[[#This Row],[deadline]]/60)/60)/24)+DATE(1970,1,1)</f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Table1[[#This Row],[pledged]]/Table1[[#This Row],[goal]]</f>
        <v>1.0153333333333334</v>
      </c>
      <c r="P3162" s="8">
        <f>IFERROR(Table1[[#This Row],[pledged]]/Table1[[#This Row],[backers_count]],0)</f>
        <v>80.15789473684211</v>
      </c>
      <c r="Q3162" t="str">
        <f>LEFT(Table1[[#This Row],[Category and Sub-Category]],FIND("/",Table1[[#This Row],[Category and Sub-Category]])-1)</f>
        <v>theater</v>
      </c>
      <c r="R3162" t="str">
        <f>RIGHT(Table1[[#This Row],[Category and Sub-Category]],LEN(Table1[[#This Row],[Category and Sub-Category]])-FIND("/",Table1[[#This Row],[Category and Sub-Category]]))</f>
        <v>plays</v>
      </c>
      <c r="S3162" s="13">
        <f>(((Table1[[#This Row],[launched_at]]/60)/60)/24)+DATE(1970,1,1)</f>
        <v>41841.26489583333</v>
      </c>
      <c r="T3162" s="13">
        <f>(((Table1[[#This Row],[deadline]]/60)/60)/24)+DATE(1970,1,1)</f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Table1[[#This Row],[pledged]]/Table1[[#This Row],[goal]]</f>
        <v>1.0509999999999999</v>
      </c>
      <c r="P3163" s="8">
        <f>IFERROR(Table1[[#This Row],[pledged]]/Table1[[#This Row],[backers_count]],0)</f>
        <v>28.405405405405407</v>
      </c>
      <c r="Q3163" t="str">
        <f>LEFT(Table1[[#This Row],[Category and Sub-Category]],FIND("/",Table1[[#This Row],[Category and Sub-Category]])-1)</f>
        <v>theater</v>
      </c>
      <c r="R3163" t="str">
        <f>RIGHT(Table1[[#This Row],[Category and Sub-Category]],LEN(Table1[[#This Row],[Category and Sub-Category]])-FIND("/",Table1[[#This Row],[Category and Sub-Category]]))</f>
        <v>plays</v>
      </c>
      <c r="S3163" s="13">
        <f>(((Table1[[#This Row],[launched_at]]/60)/60)/24)+DATE(1970,1,1)</f>
        <v>41897.536134259259</v>
      </c>
      <c r="T3163" s="13">
        <f>(((Table1[[#This Row],[deadline]]/60)/60)/24)+DATE(1970,1,1)</f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Table1[[#This Row],[pledged]]/Table1[[#This Row],[goal]]</f>
        <v>1.2715000000000001</v>
      </c>
      <c r="P3164" s="8">
        <f>IFERROR(Table1[[#This Row],[pledged]]/Table1[[#This Row],[backers_count]],0)</f>
        <v>80.730158730158735</v>
      </c>
      <c r="Q3164" t="str">
        <f>LEFT(Table1[[#This Row],[Category and Sub-Category]],FIND("/",Table1[[#This Row],[Category and Sub-Category]])-1)</f>
        <v>theater</v>
      </c>
      <c r="R3164" t="str">
        <f>RIGHT(Table1[[#This Row],[Category and Sub-Category]],LEN(Table1[[#This Row],[Category and Sub-Category]])-FIND("/",Table1[[#This Row],[Category and Sub-Category]]))</f>
        <v>plays</v>
      </c>
      <c r="S3164" s="13">
        <f>(((Table1[[#This Row],[launched_at]]/60)/60)/24)+DATE(1970,1,1)</f>
        <v>41799.685902777775</v>
      </c>
      <c r="T3164" s="13">
        <f>(((Table1[[#This Row],[deadline]]/60)/60)/24)+DATE(1970,1,1)</f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Table1[[#This Row],[pledged]]/Table1[[#This Row],[goal]]</f>
        <v>1.1115384615384616</v>
      </c>
      <c r="P3165" s="8">
        <f>IFERROR(Table1[[#This Row],[pledged]]/Table1[[#This Row],[backers_count]],0)</f>
        <v>200.69444444444446</v>
      </c>
      <c r="Q3165" t="str">
        <f>LEFT(Table1[[#This Row],[Category and Sub-Category]],FIND("/",Table1[[#This Row],[Category and Sub-Category]])-1)</f>
        <v>theater</v>
      </c>
      <c r="R3165" t="str">
        <f>RIGHT(Table1[[#This Row],[Category and Sub-Category]],LEN(Table1[[#This Row],[Category and Sub-Category]])-FIND("/",Table1[[#This Row],[Category and Sub-Category]]))</f>
        <v>plays</v>
      </c>
      <c r="S3165" s="13">
        <f>(((Table1[[#This Row],[launched_at]]/60)/60)/24)+DATE(1970,1,1)</f>
        <v>41775.753761574073</v>
      </c>
      <c r="T3165" s="13">
        <f>(((Table1[[#This Row],[deadline]]/60)/60)/24)+DATE(1970,1,1)</f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Table1[[#This Row],[pledged]]/Table1[[#This Row],[goal]]</f>
        <v>1.0676000000000001</v>
      </c>
      <c r="P3166" s="8">
        <f>IFERROR(Table1[[#This Row],[pledged]]/Table1[[#This Row],[backers_count]],0)</f>
        <v>37.591549295774648</v>
      </c>
      <c r="Q3166" t="str">
        <f>LEFT(Table1[[#This Row],[Category and Sub-Category]],FIND("/",Table1[[#This Row],[Category and Sub-Category]])-1)</f>
        <v>theater</v>
      </c>
      <c r="R3166" t="str">
        <f>RIGHT(Table1[[#This Row],[Category and Sub-Category]],LEN(Table1[[#This Row],[Category and Sub-Category]])-FIND("/",Table1[[#This Row],[Category and Sub-Category]]))</f>
        <v>plays</v>
      </c>
      <c r="S3166" s="13">
        <f>(((Table1[[#This Row],[launched_at]]/60)/60)/24)+DATE(1970,1,1)</f>
        <v>41766.80572916667</v>
      </c>
      <c r="T3166" s="13">
        <f>(((Table1[[#This Row],[deadline]]/60)/60)/24)+DATE(1970,1,1)</f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Table1[[#This Row],[pledged]]/Table1[[#This Row],[goal]]</f>
        <v>1.6266666666666667</v>
      </c>
      <c r="P3167" s="8">
        <f>IFERROR(Table1[[#This Row],[pledged]]/Table1[[#This Row],[backers_count]],0)</f>
        <v>58.095238095238095</v>
      </c>
      <c r="Q3167" t="str">
        <f>LEFT(Table1[[#This Row],[Category and Sub-Category]],FIND("/",Table1[[#This Row],[Category and Sub-Category]])-1)</f>
        <v>theater</v>
      </c>
      <c r="R3167" t="str">
        <f>RIGHT(Table1[[#This Row],[Category and Sub-Category]],LEN(Table1[[#This Row],[Category and Sub-Category]])-FIND("/",Table1[[#This Row],[Category and Sub-Category]]))</f>
        <v>plays</v>
      </c>
      <c r="S3167" s="13">
        <f>(((Table1[[#This Row],[launched_at]]/60)/60)/24)+DATE(1970,1,1)</f>
        <v>40644.159259259257</v>
      </c>
      <c r="T3167" s="13">
        <f>(((Table1[[#This Row],[deadline]]/60)/60)/24)+DATE(1970,1,1)</f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Table1[[#This Row],[pledged]]/Table1[[#This Row],[goal]]</f>
        <v>1.6022808571428573</v>
      </c>
      <c r="P3168" s="8">
        <f>IFERROR(Table1[[#This Row],[pledged]]/Table1[[#This Row],[backers_count]],0)</f>
        <v>60.300892473118282</v>
      </c>
      <c r="Q3168" t="str">
        <f>LEFT(Table1[[#This Row],[Category and Sub-Category]],FIND("/",Table1[[#This Row],[Category and Sub-Category]])-1)</f>
        <v>theater</v>
      </c>
      <c r="R3168" t="str">
        <f>RIGHT(Table1[[#This Row],[Category and Sub-Category]],LEN(Table1[[#This Row],[Category and Sub-Category]])-FIND("/",Table1[[#This Row],[Category and Sub-Category]]))</f>
        <v>plays</v>
      </c>
      <c r="S3168" s="13">
        <f>(((Table1[[#This Row],[launched_at]]/60)/60)/24)+DATE(1970,1,1)</f>
        <v>41940.69158564815</v>
      </c>
      <c r="T3168" s="13">
        <f>(((Table1[[#This Row],[deadline]]/60)/60)/24)+DATE(1970,1,1)</f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Table1[[#This Row],[pledged]]/Table1[[#This Row],[goal]]</f>
        <v>1.1616666666666666</v>
      </c>
      <c r="P3169" s="8">
        <f>IFERROR(Table1[[#This Row],[pledged]]/Table1[[#This Row],[backers_count]],0)</f>
        <v>63.363636363636367</v>
      </c>
      <c r="Q3169" t="str">
        <f>LEFT(Table1[[#This Row],[Category and Sub-Category]],FIND("/",Table1[[#This Row],[Category and Sub-Category]])-1)</f>
        <v>theater</v>
      </c>
      <c r="R3169" t="str">
        <f>RIGHT(Table1[[#This Row],[Category and Sub-Category]],LEN(Table1[[#This Row],[Category and Sub-Category]])-FIND("/",Table1[[#This Row],[Category and Sub-Category]]))</f>
        <v>plays</v>
      </c>
      <c r="S3169" s="13">
        <f>(((Table1[[#This Row],[launched_at]]/60)/60)/24)+DATE(1970,1,1)</f>
        <v>41839.175706018519</v>
      </c>
      <c r="T3169" s="13">
        <f>(((Table1[[#This Row],[deadline]]/60)/60)/24)+DATE(1970,1,1)</f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Table1[[#This Row],[pledged]]/Table1[[#This Row],[goal]]</f>
        <v>1.242</v>
      </c>
      <c r="P3170" s="8">
        <f>IFERROR(Table1[[#This Row],[pledged]]/Table1[[#This Row],[backers_count]],0)</f>
        <v>50.901639344262293</v>
      </c>
      <c r="Q3170" t="str">
        <f>LEFT(Table1[[#This Row],[Category and Sub-Category]],FIND("/",Table1[[#This Row],[Category and Sub-Category]])-1)</f>
        <v>theater</v>
      </c>
      <c r="R3170" t="str">
        <f>RIGHT(Table1[[#This Row],[Category and Sub-Category]],LEN(Table1[[#This Row],[Category and Sub-Category]])-FIND("/",Table1[[#This Row],[Category and Sub-Category]]))</f>
        <v>plays</v>
      </c>
      <c r="S3170" s="13">
        <f>(((Table1[[#This Row],[launched_at]]/60)/60)/24)+DATE(1970,1,1)</f>
        <v>41772.105937500004</v>
      </c>
      <c r="T3170" s="13">
        <f>(((Table1[[#This Row],[deadline]]/60)/60)/24)+DATE(1970,1,1)</f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Table1[[#This Row],[pledged]]/Table1[[#This Row],[goal]]</f>
        <v>1.030125</v>
      </c>
      <c r="P3171" s="8">
        <f>IFERROR(Table1[[#This Row],[pledged]]/Table1[[#This Row],[backers_count]],0)</f>
        <v>100.5</v>
      </c>
      <c r="Q3171" t="str">
        <f>LEFT(Table1[[#This Row],[Category and Sub-Category]],FIND("/",Table1[[#This Row],[Category and Sub-Category]])-1)</f>
        <v>theater</v>
      </c>
      <c r="R3171" t="str">
        <f>RIGHT(Table1[[#This Row],[Category and Sub-Category]],LEN(Table1[[#This Row],[Category and Sub-Category]])-FIND("/",Table1[[#This Row],[Category and Sub-Category]]))</f>
        <v>plays</v>
      </c>
      <c r="S3171" s="13">
        <f>(((Table1[[#This Row],[launched_at]]/60)/60)/24)+DATE(1970,1,1)</f>
        <v>41591.737974537034</v>
      </c>
      <c r="T3171" s="13">
        <f>(((Table1[[#This Row],[deadline]]/60)/60)/24)+DATE(1970,1,1)</f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Table1[[#This Row],[pledged]]/Table1[[#This Row],[goal]]</f>
        <v>1.1225000000000001</v>
      </c>
      <c r="P3172" s="8">
        <f>IFERROR(Table1[[#This Row],[pledged]]/Table1[[#This Row],[backers_count]],0)</f>
        <v>31.619718309859156</v>
      </c>
      <c r="Q3172" t="str">
        <f>LEFT(Table1[[#This Row],[Category and Sub-Category]],FIND("/",Table1[[#This Row],[Category and Sub-Category]])-1)</f>
        <v>theater</v>
      </c>
      <c r="R3172" t="str">
        <f>RIGHT(Table1[[#This Row],[Category and Sub-Category]],LEN(Table1[[#This Row],[Category and Sub-Category]])-FIND("/",Table1[[#This Row],[Category and Sub-Category]]))</f>
        <v>plays</v>
      </c>
      <c r="S3172" s="13">
        <f>(((Table1[[#This Row],[launched_at]]/60)/60)/24)+DATE(1970,1,1)</f>
        <v>41789.080370370371</v>
      </c>
      <c r="T3172" s="13">
        <f>(((Table1[[#This Row],[deadline]]/60)/60)/24)+DATE(1970,1,1)</f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Table1[[#This Row],[pledged]]/Table1[[#This Row],[goal]]</f>
        <v>1.0881428571428571</v>
      </c>
      <c r="P3173" s="8">
        <f>IFERROR(Table1[[#This Row],[pledged]]/Table1[[#This Row],[backers_count]],0)</f>
        <v>65.102564102564102</v>
      </c>
      <c r="Q3173" t="str">
        <f>LEFT(Table1[[#This Row],[Category and Sub-Category]],FIND("/",Table1[[#This Row],[Category and Sub-Category]])-1)</f>
        <v>theater</v>
      </c>
      <c r="R3173" t="str">
        <f>RIGHT(Table1[[#This Row],[Category and Sub-Category]],LEN(Table1[[#This Row],[Category and Sub-Category]])-FIND("/",Table1[[#This Row],[Category and Sub-Category]]))</f>
        <v>plays</v>
      </c>
      <c r="S3173" s="13">
        <f>(((Table1[[#This Row],[launched_at]]/60)/60)/24)+DATE(1970,1,1)</f>
        <v>42466.608310185184</v>
      </c>
      <c r="T3173" s="13">
        <f>(((Table1[[#This Row],[deadline]]/60)/60)/24)+DATE(1970,1,1)</f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Table1[[#This Row],[pledged]]/Table1[[#This Row],[goal]]</f>
        <v>1.1499999999999999</v>
      </c>
      <c r="P3174" s="8">
        <f>IFERROR(Table1[[#This Row],[pledged]]/Table1[[#This Row],[backers_count]],0)</f>
        <v>79.310344827586206</v>
      </c>
      <c r="Q3174" t="str">
        <f>LEFT(Table1[[#This Row],[Category and Sub-Category]],FIND("/",Table1[[#This Row],[Category and Sub-Category]])-1)</f>
        <v>theater</v>
      </c>
      <c r="R3174" t="str">
        <f>RIGHT(Table1[[#This Row],[Category and Sub-Category]],LEN(Table1[[#This Row],[Category and Sub-Category]])-FIND("/",Table1[[#This Row],[Category and Sub-Category]]))</f>
        <v>plays</v>
      </c>
      <c r="S3174" s="13">
        <f>(((Table1[[#This Row],[launched_at]]/60)/60)/24)+DATE(1970,1,1)</f>
        <v>40923.729953703703</v>
      </c>
      <c r="T3174" s="13">
        <f>(((Table1[[#This Row],[deadline]]/60)/60)/24)+DATE(1970,1,1)</f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Table1[[#This Row],[pledged]]/Table1[[#This Row],[goal]]</f>
        <v>1.03</v>
      </c>
      <c r="P3175" s="8">
        <f>IFERROR(Table1[[#This Row],[pledged]]/Table1[[#This Row],[backers_count]],0)</f>
        <v>139.18918918918919</v>
      </c>
      <c r="Q3175" t="str">
        <f>LEFT(Table1[[#This Row],[Category and Sub-Category]],FIND("/",Table1[[#This Row],[Category and Sub-Category]])-1)</f>
        <v>theater</v>
      </c>
      <c r="R3175" t="str">
        <f>RIGHT(Table1[[#This Row],[Category and Sub-Category]],LEN(Table1[[#This Row],[Category and Sub-Category]])-FIND("/",Table1[[#This Row],[Category and Sub-Category]]))</f>
        <v>plays</v>
      </c>
      <c r="S3175" s="13">
        <f>(((Table1[[#This Row],[launched_at]]/60)/60)/24)+DATE(1970,1,1)</f>
        <v>41878.878379629627</v>
      </c>
      <c r="T3175" s="13">
        <f>(((Table1[[#This Row],[deadline]]/60)/60)/24)+DATE(1970,1,1)</f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Table1[[#This Row],[pledged]]/Table1[[#This Row],[goal]]</f>
        <v>1.0113333333333334</v>
      </c>
      <c r="P3176" s="8">
        <f>IFERROR(Table1[[#This Row],[pledged]]/Table1[[#This Row],[backers_count]],0)</f>
        <v>131.91304347826087</v>
      </c>
      <c r="Q3176" t="str">
        <f>LEFT(Table1[[#This Row],[Category and Sub-Category]],FIND("/",Table1[[#This Row],[Category and Sub-Category]])-1)</f>
        <v>theater</v>
      </c>
      <c r="R3176" t="str">
        <f>RIGHT(Table1[[#This Row],[Category and Sub-Category]],LEN(Table1[[#This Row],[Category and Sub-Category]])-FIND("/",Table1[[#This Row],[Category and Sub-Category]]))</f>
        <v>plays</v>
      </c>
      <c r="S3176" s="13">
        <f>(((Table1[[#This Row],[launched_at]]/60)/60)/24)+DATE(1970,1,1)</f>
        <v>41862.864675925928</v>
      </c>
      <c r="T3176" s="13">
        <f>(((Table1[[#This Row],[deadline]]/60)/60)/24)+DATE(1970,1,1)</f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Table1[[#This Row],[pledged]]/Table1[[#This Row],[goal]]</f>
        <v>1.0955999999999999</v>
      </c>
      <c r="P3177" s="8">
        <f>IFERROR(Table1[[#This Row],[pledged]]/Table1[[#This Row],[backers_count]],0)</f>
        <v>91.3</v>
      </c>
      <c r="Q3177" t="str">
        <f>LEFT(Table1[[#This Row],[Category and Sub-Category]],FIND("/",Table1[[#This Row],[Category and Sub-Category]])-1)</f>
        <v>theater</v>
      </c>
      <c r="R3177" t="str">
        <f>RIGHT(Table1[[#This Row],[Category and Sub-Category]],LEN(Table1[[#This Row],[Category and Sub-Category]])-FIND("/",Table1[[#This Row],[Category and Sub-Category]]))</f>
        <v>plays</v>
      </c>
      <c r="S3177" s="13">
        <f>(((Table1[[#This Row],[launched_at]]/60)/60)/24)+DATE(1970,1,1)</f>
        <v>40531.886886574073</v>
      </c>
      <c r="T3177" s="13">
        <f>(((Table1[[#This Row],[deadline]]/60)/60)/24)+DATE(1970,1,1)</f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Table1[[#This Row],[pledged]]/Table1[[#This Row],[goal]]</f>
        <v>1.148421052631579</v>
      </c>
      <c r="P3178" s="8">
        <f>IFERROR(Table1[[#This Row],[pledged]]/Table1[[#This Row],[backers_count]],0)</f>
        <v>39.672727272727272</v>
      </c>
      <c r="Q3178" t="str">
        <f>LEFT(Table1[[#This Row],[Category and Sub-Category]],FIND("/",Table1[[#This Row],[Category and Sub-Category]])-1)</f>
        <v>theater</v>
      </c>
      <c r="R3178" t="str">
        <f>RIGHT(Table1[[#This Row],[Category and Sub-Category]],LEN(Table1[[#This Row],[Category and Sub-Category]])-FIND("/",Table1[[#This Row],[Category and Sub-Category]]))</f>
        <v>plays</v>
      </c>
      <c r="S3178" s="13">
        <f>(((Table1[[#This Row],[launched_at]]/60)/60)/24)+DATE(1970,1,1)</f>
        <v>41477.930914351848</v>
      </c>
      <c r="T3178" s="13">
        <f>(((Table1[[#This Row],[deadline]]/60)/60)/24)+DATE(1970,1,1)</f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Table1[[#This Row],[pledged]]/Table1[[#This Row],[goal]]</f>
        <v>1.1739999999999999</v>
      </c>
      <c r="P3179" s="8">
        <f>IFERROR(Table1[[#This Row],[pledged]]/Table1[[#This Row],[backers_count]],0)</f>
        <v>57.549019607843135</v>
      </c>
      <c r="Q3179" t="str">
        <f>LEFT(Table1[[#This Row],[Category and Sub-Category]],FIND("/",Table1[[#This Row],[Category and Sub-Category]])-1)</f>
        <v>theater</v>
      </c>
      <c r="R3179" t="str">
        <f>RIGHT(Table1[[#This Row],[Category and Sub-Category]],LEN(Table1[[#This Row],[Category and Sub-Category]])-FIND("/",Table1[[#This Row],[Category and Sub-Category]]))</f>
        <v>plays</v>
      </c>
      <c r="S3179" s="13">
        <f>(((Table1[[#This Row],[launched_at]]/60)/60)/24)+DATE(1970,1,1)</f>
        <v>41781.666770833333</v>
      </c>
      <c r="T3179" s="13">
        <f>(((Table1[[#This Row],[deadline]]/60)/60)/24)+DATE(1970,1,1)</f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Table1[[#This Row],[pledged]]/Table1[[#This Row],[goal]]</f>
        <v>1.7173333333333334</v>
      </c>
      <c r="P3180" s="8">
        <f>IFERROR(Table1[[#This Row],[pledged]]/Table1[[#This Row],[backers_count]],0)</f>
        <v>33.025641025641029</v>
      </c>
      <c r="Q3180" t="str">
        <f>LEFT(Table1[[#This Row],[Category and Sub-Category]],FIND("/",Table1[[#This Row],[Category and Sub-Category]])-1)</f>
        <v>theater</v>
      </c>
      <c r="R3180" t="str">
        <f>RIGHT(Table1[[#This Row],[Category and Sub-Category]],LEN(Table1[[#This Row],[Category and Sub-Category]])-FIND("/",Table1[[#This Row],[Category and Sub-Category]]))</f>
        <v>plays</v>
      </c>
      <c r="S3180" s="13">
        <f>(((Table1[[#This Row],[launched_at]]/60)/60)/24)+DATE(1970,1,1)</f>
        <v>41806.605034722219</v>
      </c>
      <c r="T3180" s="13">
        <f>(((Table1[[#This Row],[deadline]]/60)/60)/24)+DATE(1970,1,1)</f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Table1[[#This Row],[pledged]]/Table1[[#This Row],[goal]]</f>
        <v>1.1416238095238094</v>
      </c>
      <c r="P3181" s="8">
        <f>IFERROR(Table1[[#This Row],[pledged]]/Table1[[#This Row],[backers_count]],0)</f>
        <v>77.335806451612896</v>
      </c>
      <c r="Q3181" t="str">
        <f>LEFT(Table1[[#This Row],[Category and Sub-Category]],FIND("/",Table1[[#This Row],[Category and Sub-Category]])-1)</f>
        <v>theater</v>
      </c>
      <c r="R3181" t="str">
        <f>RIGHT(Table1[[#This Row],[Category and Sub-Category]],LEN(Table1[[#This Row],[Category and Sub-Category]])-FIND("/",Table1[[#This Row],[Category and Sub-Category]]))</f>
        <v>plays</v>
      </c>
      <c r="S3181" s="13">
        <f>(((Table1[[#This Row],[launched_at]]/60)/60)/24)+DATE(1970,1,1)</f>
        <v>41375.702210648145</v>
      </c>
      <c r="T3181" s="13">
        <f>(((Table1[[#This Row],[deadline]]/60)/60)/24)+DATE(1970,1,1)</f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Table1[[#This Row],[pledged]]/Table1[[#This Row],[goal]]</f>
        <v>1.1975</v>
      </c>
      <c r="P3182" s="8">
        <f>IFERROR(Table1[[#This Row],[pledged]]/Table1[[#This Row],[backers_count]],0)</f>
        <v>31.933333333333334</v>
      </c>
      <c r="Q3182" t="str">
        <f>LEFT(Table1[[#This Row],[Category and Sub-Category]],FIND("/",Table1[[#This Row],[Category and Sub-Category]])-1)</f>
        <v>theater</v>
      </c>
      <c r="R3182" t="str">
        <f>RIGHT(Table1[[#This Row],[Category and Sub-Category]],LEN(Table1[[#This Row],[Category and Sub-Category]])-FIND("/",Table1[[#This Row],[Category and Sub-Category]]))</f>
        <v>plays</v>
      </c>
      <c r="S3182" s="13">
        <f>(((Table1[[#This Row],[launched_at]]/60)/60)/24)+DATE(1970,1,1)</f>
        <v>41780.412604166668</v>
      </c>
      <c r="T3182" s="13">
        <f>(((Table1[[#This Row],[deadline]]/60)/60)/24)+DATE(1970,1,1)</f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Table1[[#This Row],[pledged]]/Table1[[#This Row],[goal]]</f>
        <v>1.0900000000000001</v>
      </c>
      <c r="P3183" s="8">
        <f>IFERROR(Table1[[#This Row],[pledged]]/Table1[[#This Row],[backers_count]],0)</f>
        <v>36.333333333333336</v>
      </c>
      <c r="Q3183" t="str">
        <f>LEFT(Table1[[#This Row],[Category and Sub-Category]],FIND("/",Table1[[#This Row],[Category and Sub-Category]])-1)</f>
        <v>theater</v>
      </c>
      <c r="R3183" t="str">
        <f>RIGHT(Table1[[#This Row],[Category and Sub-Category]],LEN(Table1[[#This Row],[Category and Sub-Category]])-FIND("/",Table1[[#This Row],[Category and Sub-Category]]))</f>
        <v>plays</v>
      </c>
      <c r="S3183" s="13">
        <f>(((Table1[[#This Row],[launched_at]]/60)/60)/24)+DATE(1970,1,1)</f>
        <v>41779.310034722221</v>
      </c>
      <c r="T3183" s="13">
        <f>(((Table1[[#This Row],[deadline]]/60)/60)/24)+DATE(1970,1,1)</f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Table1[[#This Row],[pledged]]/Table1[[#This Row],[goal]]</f>
        <v>1.0088571428571429</v>
      </c>
      <c r="P3184" s="8">
        <f>IFERROR(Table1[[#This Row],[pledged]]/Table1[[#This Row],[backers_count]],0)</f>
        <v>46.768211920529801</v>
      </c>
      <c r="Q3184" t="str">
        <f>LEFT(Table1[[#This Row],[Category and Sub-Category]],FIND("/",Table1[[#This Row],[Category and Sub-Category]])-1)</f>
        <v>theater</v>
      </c>
      <c r="R3184" t="str">
        <f>RIGHT(Table1[[#This Row],[Category and Sub-Category]],LEN(Table1[[#This Row],[Category and Sub-Category]])-FIND("/",Table1[[#This Row],[Category and Sub-Category]]))</f>
        <v>plays</v>
      </c>
      <c r="S3184" s="13">
        <f>(((Table1[[#This Row],[launched_at]]/60)/60)/24)+DATE(1970,1,1)</f>
        <v>40883.949317129627</v>
      </c>
      <c r="T3184" s="13">
        <f>(((Table1[[#This Row],[deadline]]/60)/60)/24)+DATE(1970,1,1)</f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Table1[[#This Row],[pledged]]/Table1[[#This Row],[goal]]</f>
        <v>1.0900000000000001</v>
      </c>
      <c r="P3185" s="8">
        <f>IFERROR(Table1[[#This Row],[pledged]]/Table1[[#This Row],[backers_count]],0)</f>
        <v>40.073529411764703</v>
      </c>
      <c r="Q3185" t="str">
        <f>LEFT(Table1[[#This Row],[Category and Sub-Category]],FIND("/",Table1[[#This Row],[Category and Sub-Category]])-1)</f>
        <v>theater</v>
      </c>
      <c r="R3185" t="str">
        <f>RIGHT(Table1[[#This Row],[Category and Sub-Category]],LEN(Table1[[#This Row],[Category and Sub-Category]])-FIND("/",Table1[[#This Row],[Category and Sub-Category]]))</f>
        <v>plays</v>
      </c>
      <c r="S3185" s="13">
        <f>(((Table1[[#This Row],[launched_at]]/60)/60)/24)+DATE(1970,1,1)</f>
        <v>41491.79478009259</v>
      </c>
      <c r="T3185" s="13">
        <f>(((Table1[[#This Row],[deadline]]/60)/60)/24)+DATE(1970,1,1)</f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Table1[[#This Row],[pledged]]/Table1[[#This Row],[goal]]</f>
        <v>1.0720930232558139</v>
      </c>
      <c r="P3186" s="8">
        <f>IFERROR(Table1[[#This Row],[pledged]]/Table1[[#This Row],[backers_count]],0)</f>
        <v>100.21739130434783</v>
      </c>
      <c r="Q3186" t="str">
        <f>LEFT(Table1[[#This Row],[Category and Sub-Category]],FIND("/",Table1[[#This Row],[Category and Sub-Category]])-1)</f>
        <v>theater</v>
      </c>
      <c r="R3186" t="str">
        <f>RIGHT(Table1[[#This Row],[Category and Sub-Category]],LEN(Table1[[#This Row],[Category and Sub-Category]])-FIND("/",Table1[[#This Row],[Category and Sub-Category]]))</f>
        <v>plays</v>
      </c>
      <c r="S3186" s="13">
        <f>(((Table1[[#This Row],[launched_at]]/60)/60)/24)+DATE(1970,1,1)</f>
        <v>41791.993414351848</v>
      </c>
      <c r="T3186" s="13">
        <f>(((Table1[[#This Row],[deadline]]/60)/60)/24)+DATE(1970,1,1)</f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Table1[[#This Row],[pledged]]/Table1[[#This Row],[goal]]</f>
        <v>1</v>
      </c>
      <c r="P3187" s="8">
        <f>IFERROR(Table1[[#This Row],[pledged]]/Table1[[#This Row],[backers_count]],0)</f>
        <v>41.666666666666664</v>
      </c>
      <c r="Q3187" t="str">
        <f>LEFT(Table1[[#This Row],[Category and Sub-Category]],FIND("/",Table1[[#This Row],[Category and Sub-Category]])-1)</f>
        <v>theater</v>
      </c>
      <c r="R3187" t="str">
        <f>RIGHT(Table1[[#This Row],[Category and Sub-Category]],LEN(Table1[[#This Row],[Category and Sub-Category]])-FIND("/",Table1[[#This Row],[Category and Sub-Category]]))</f>
        <v>plays</v>
      </c>
      <c r="S3187" s="13">
        <f>(((Table1[[#This Row],[launched_at]]/60)/60)/24)+DATE(1970,1,1)</f>
        <v>41829.977326388893</v>
      </c>
      <c r="T3187" s="13">
        <f>(((Table1[[#This Row],[deadline]]/60)/60)/24)+DATE(1970,1,1)</f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Table1[[#This Row],[pledged]]/Table1[[#This Row],[goal]]</f>
        <v>1.0218750000000001</v>
      </c>
      <c r="P3188" s="8">
        <f>IFERROR(Table1[[#This Row],[pledged]]/Table1[[#This Row],[backers_count]],0)</f>
        <v>46.714285714285715</v>
      </c>
      <c r="Q3188" t="str">
        <f>LEFT(Table1[[#This Row],[Category and Sub-Category]],FIND("/",Table1[[#This Row],[Category and Sub-Category]])-1)</f>
        <v>theater</v>
      </c>
      <c r="R3188" t="str">
        <f>RIGHT(Table1[[#This Row],[Category and Sub-Category]],LEN(Table1[[#This Row],[Category and Sub-Category]])-FIND("/",Table1[[#This Row],[Category and Sub-Category]]))</f>
        <v>plays</v>
      </c>
      <c r="S3188" s="13">
        <f>(((Table1[[#This Row],[launched_at]]/60)/60)/24)+DATE(1970,1,1)</f>
        <v>41868.924050925925</v>
      </c>
      <c r="T3188" s="13">
        <f>(((Table1[[#This Row],[deadline]]/60)/60)/24)+DATE(1970,1,1)</f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Table1[[#This Row],[pledged]]/Table1[[#This Row],[goal]]</f>
        <v>1.1629333333333334</v>
      </c>
      <c r="P3189" s="8">
        <f>IFERROR(Table1[[#This Row],[pledged]]/Table1[[#This Row],[backers_count]],0)</f>
        <v>71.491803278688522</v>
      </c>
      <c r="Q3189" t="str">
        <f>LEFT(Table1[[#This Row],[Category and Sub-Category]],FIND("/",Table1[[#This Row],[Category and Sub-Category]])-1)</f>
        <v>theater</v>
      </c>
      <c r="R3189" t="str">
        <f>RIGHT(Table1[[#This Row],[Category and Sub-Category]],LEN(Table1[[#This Row],[Category and Sub-Category]])-FIND("/",Table1[[#This Row],[Category and Sub-Category]]))</f>
        <v>plays</v>
      </c>
      <c r="S3189" s="13">
        <f>(((Table1[[#This Row],[launched_at]]/60)/60)/24)+DATE(1970,1,1)</f>
        <v>41835.666354166664</v>
      </c>
      <c r="T3189" s="13">
        <f>(((Table1[[#This Row],[deadline]]/60)/60)/24)+DATE(1970,1,1)</f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Table1[[#This Row],[pledged]]/Table1[[#This Row],[goal]]</f>
        <v>0.65</v>
      </c>
      <c r="P3190" s="8">
        <f>IFERROR(Table1[[#This Row],[pledged]]/Table1[[#This Row],[backers_count]],0)</f>
        <v>14.444444444444445</v>
      </c>
      <c r="Q3190" t="str">
        <f>LEFT(Table1[[#This Row],[Category and Sub-Category]],FIND("/",Table1[[#This Row],[Category and Sub-Category]])-1)</f>
        <v>theater</v>
      </c>
      <c r="R3190" t="str">
        <f>RIGHT(Table1[[#This Row],[Category and Sub-Category]],LEN(Table1[[#This Row],[Category and Sub-Category]])-FIND("/",Table1[[#This Row],[Category and Sub-Category]]))</f>
        <v>musical</v>
      </c>
      <c r="S3190" s="13">
        <f>(((Table1[[#This Row],[launched_at]]/60)/60)/24)+DATE(1970,1,1)</f>
        <v>42144.415532407409</v>
      </c>
      <c r="T3190" s="13">
        <f>(((Table1[[#This Row],[deadline]]/60)/60)/24)+DATE(1970,1,1)</f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Table1[[#This Row],[pledged]]/Table1[[#This Row],[goal]]</f>
        <v>0.12327272727272727</v>
      </c>
      <c r="P3191" s="8">
        <f>IFERROR(Table1[[#This Row],[pledged]]/Table1[[#This Row],[backers_count]],0)</f>
        <v>356.84210526315792</v>
      </c>
      <c r="Q3191" t="str">
        <f>LEFT(Table1[[#This Row],[Category and Sub-Category]],FIND("/",Table1[[#This Row],[Category and Sub-Category]])-1)</f>
        <v>theater</v>
      </c>
      <c r="R3191" t="str">
        <f>RIGHT(Table1[[#This Row],[Category and Sub-Category]],LEN(Table1[[#This Row],[Category and Sub-Category]])-FIND("/",Table1[[#This Row],[Category and Sub-Category]]))</f>
        <v>musical</v>
      </c>
      <c r="S3191" s="13">
        <f>(((Table1[[#This Row],[launched_at]]/60)/60)/24)+DATE(1970,1,1)</f>
        <v>42118.346435185187</v>
      </c>
      <c r="T3191" s="13">
        <f>(((Table1[[#This Row],[deadline]]/60)/60)/24)+DATE(1970,1,1)</f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Table1[[#This Row],[pledged]]/Table1[[#This Row],[goal]]</f>
        <v>0</v>
      </c>
      <c r="P3192" s="8">
        <f>IFERROR(Table1[[#This Row],[pledged]]/Table1[[#This Row],[backers_count]],0)</f>
        <v>0</v>
      </c>
      <c r="Q3192" t="str">
        <f>LEFT(Table1[[#This Row],[Category and Sub-Category]],FIND("/",Table1[[#This Row],[Category and Sub-Category]])-1)</f>
        <v>theater</v>
      </c>
      <c r="R3192" t="str">
        <f>RIGHT(Table1[[#This Row],[Category and Sub-Category]],LEN(Table1[[#This Row],[Category and Sub-Category]])-FIND("/",Table1[[#This Row],[Category and Sub-Category]]))</f>
        <v>musical</v>
      </c>
      <c r="S3192" s="13">
        <f>(((Table1[[#This Row],[launched_at]]/60)/60)/24)+DATE(1970,1,1)</f>
        <v>42683.151331018518</v>
      </c>
      <c r="T3192" s="13">
        <f>(((Table1[[#This Row],[deadline]]/60)/60)/24)+DATE(1970,1,1)</f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Table1[[#This Row],[pledged]]/Table1[[#This Row],[goal]]</f>
        <v>4.0266666666666666E-2</v>
      </c>
      <c r="P3193" s="8">
        <f>IFERROR(Table1[[#This Row],[pledged]]/Table1[[#This Row],[backers_count]],0)</f>
        <v>37.75</v>
      </c>
      <c r="Q3193" t="str">
        <f>LEFT(Table1[[#This Row],[Category and Sub-Category]],FIND("/",Table1[[#This Row],[Category and Sub-Category]])-1)</f>
        <v>theater</v>
      </c>
      <c r="R3193" t="str">
        <f>RIGHT(Table1[[#This Row],[Category and Sub-Category]],LEN(Table1[[#This Row],[Category and Sub-Category]])-FIND("/",Table1[[#This Row],[Category and Sub-Category]]))</f>
        <v>musical</v>
      </c>
      <c r="S3193" s="13">
        <f>(((Table1[[#This Row],[launched_at]]/60)/60)/24)+DATE(1970,1,1)</f>
        <v>42538.755428240736</v>
      </c>
      <c r="T3193" s="13">
        <f>(((Table1[[#This Row],[deadline]]/60)/60)/24)+DATE(1970,1,1)</f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Table1[[#This Row],[pledged]]/Table1[[#This Row],[goal]]</f>
        <v>1.0200000000000001E-2</v>
      </c>
      <c r="P3194" s="8">
        <f>IFERROR(Table1[[#This Row],[pledged]]/Table1[[#This Row],[backers_count]],0)</f>
        <v>12.75</v>
      </c>
      <c r="Q3194" t="str">
        <f>LEFT(Table1[[#This Row],[Category and Sub-Category]],FIND("/",Table1[[#This Row],[Category and Sub-Category]])-1)</f>
        <v>theater</v>
      </c>
      <c r="R3194" t="str">
        <f>RIGHT(Table1[[#This Row],[Category and Sub-Category]],LEN(Table1[[#This Row],[Category and Sub-Category]])-FIND("/",Table1[[#This Row],[Category and Sub-Category]]))</f>
        <v>musical</v>
      </c>
      <c r="S3194" s="13">
        <f>(((Table1[[#This Row],[launched_at]]/60)/60)/24)+DATE(1970,1,1)</f>
        <v>42018.94049768518</v>
      </c>
      <c r="T3194" s="13">
        <f>(((Table1[[#This Row],[deadline]]/60)/60)/24)+DATE(1970,1,1)</f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Table1[[#This Row],[pledged]]/Table1[[#This Row],[goal]]</f>
        <v>0.1174</v>
      </c>
      <c r="P3195" s="8">
        <f>IFERROR(Table1[[#This Row],[pledged]]/Table1[[#This Row],[backers_count]],0)</f>
        <v>24.458333333333332</v>
      </c>
      <c r="Q3195" t="str">
        <f>LEFT(Table1[[#This Row],[Category and Sub-Category]],FIND("/",Table1[[#This Row],[Category and Sub-Category]])-1)</f>
        <v>theater</v>
      </c>
      <c r="R3195" t="str">
        <f>RIGHT(Table1[[#This Row],[Category and Sub-Category]],LEN(Table1[[#This Row],[Category and Sub-Category]])-FIND("/",Table1[[#This Row],[Category and Sub-Category]]))</f>
        <v>musical</v>
      </c>
      <c r="S3195" s="13">
        <f>(((Table1[[#This Row],[launched_at]]/60)/60)/24)+DATE(1970,1,1)</f>
        <v>42010.968240740738</v>
      </c>
      <c r="T3195" s="13">
        <f>(((Table1[[#This Row],[deadline]]/60)/60)/24)+DATE(1970,1,1)</f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Table1[[#This Row],[pledged]]/Table1[[#This Row],[goal]]</f>
        <v>0</v>
      </c>
      <c r="P3196" s="8">
        <f>IFERROR(Table1[[#This Row],[pledged]]/Table1[[#This Row],[backers_count]],0)</f>
        <v>0</v>
      </c>
      <c r="Q3196" t="str">
        <f>LEFT(Table1[[#This Row],[Category and Sub-Category]],FIND("/",Table1[[#This Row],[Category and Sub-Category]])-1)</f>
        <v>theater</v>
      </c>
      <c r="R3196" t="str">
        <f>RIGHT(Table1[[#This Row],[Category and Sub-Category]],LEN(Table1[[#This Row],[Category and Sub-Category]])-FIND("/",Table1[[#This Row],[Category and Sub-Category]]))</f>
        <v>musical</v>
      </c>
      <c r="S3196" s="13">
        <f>(((Table1[[#This Row],[launched_at]]/60)/60)/24)+DATE(1970,1,1)</f>
        <v>42182.062476851846</v>
      </c>
      <c r="T3196" s="13">
        <f>(((Table1[[#This Row],[deadline]]/60)/60)/24)+DATE(1970,1,1)</f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Table1[[#This Row],[pledged]]/Table1[[#This Row],[goal]]</f>
        <v>0.59142857142857141</v>
      </c>
      <c r="P3197" s="8">
        <f>IFERROR(Table1[[#This Row],[pledged]]/Table1[[#This Row],[backers_count]],0)</f>
        <v>53.07692307692308</v>
      </c>
      <c r="Q3197" t="str">
        <f>LEFT(Table1[[#This Row],[Category and Sub-Category]],FIND("/",Table1[[#This Row],[Category and Sub-Category]])-1)</f>
        <v>theater</v>
      </c>
      <c r="R3197" t="str">
        <f>RIGHT(Table1[[#This Row],[Category and Sub-Category]],LEN(Table1[[#This Row],[Category and Sub-Category]])-FIND("/",Table1[[#This Row],[Category and Sub-Category]]))</f>
        <v>musical</v>
      </c>
      <c r="S3197" s="13">
        <f>(((Table1[[#This Row],[launched_at]]/60)/60)/24)+DATE(1970,1,1)</f>
        <v>42017.594236111108</v>
      </c>
      <c r="T3197" s="13">
        <f>(((Table1[[#This Row],[deadline]]/60)/60)/24)+DATE(1970,1,1)</f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Table1[[#This Row],[pledged]]/Table1[[#This Row],[goal]]</f>
        <v>5.9999999999999995E-4</v>
      </c>
      <c r="P3198" s="8">
        <f>IFERROR(Table1[[#This Row],[pledged]]/Table1[[#This Row],[backers_count]],0)</f>
        <v>300</v>
      </c>
      <c r="Q3198" t="str">
        <f>LEFT(Table1[[#This Row],[Category and Sub-Category]],FIND("/",Table1[[#This Row],[Category and Sub-Category]])-1)</f>
        <v>theater</v>
      </c>
      <c r="R3198" t="str">
        <f>RIGHT(Table1[[#This Row],[Category and Sub-Category]],LEN(Table1[[#This Row],[Category and Sub-Category]])-FIND("/",Table1[[#This Row],[Category and Sub-Category]]))</f>
        <v>musical</v>
      </c>
      <c r="S3198" s="13">
        <f>(((Table1[[#This Row],[launched_at]]/60)/60)/24)+DATE(1970,1,1)</f>
        <v>42157.598090277781</v>
      </c>
      <c r="T3198" s="13">
        <f>(((Table1[[#This Row],[deadline]]/60)/60)/24)+DATE(1970,1,1)</f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Table1[[#This Row],[pledged]]/Table1[[#This Row],[goal]]</f>
        <v>0.1145</v>
      </c>
      <c r="P3199" s="8">
        <f>IFERROR(Table1[[#This Row],[pledged]]/Table1[[#This Row],[backers_count]],0)</f>
        <v>286.25</v>
      </c>
      <c r="Q3199" t="str">
        <f>LEFT(Table1[[#This Row],[Category and Sub-Category]],FIND("/",Table1[[#This Row],[Category and Sub-Category]])-1)</f>
        <v>theater</v>
      </c>
      <c r="R3199" t="str">
        <f>RIGHT(Table1[[#This Row],[Category and Sub-Category]],LEN(Table1[[#This Row],[Category and Sub-Category]])-FIND("/",Table1[[#This Row],[Category and Sub-Category]]))</f>
        <v>musical</v>
      </c>
      <c r="S3199" s="13">
        <f>(((Table1[[#This Row],[launched_at]]/60)/60)/24)+DATE(1970,1,1)</f>
        <v>42009.493263888886</v>
      </c>
      <c r="T3199" s="13">
        <f>(((Table1[[#This Row],[deadline]]/60)/60)/24)+DATE(1970,1,1)</f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Table1[[#This Row],[pledged]]/Table1[[#This Row],[goal]]</f>
        <v>3.6666666666666666E-3</v>
      </c>
      <c r="P3200" s="8">
        <f>IFERROR(Table1[[#This Row],[pledged]]/Table1[[#This Row],[backers_count]],0)</f>
        <v>36.666666666666664</v>
      </c>
      <c r="Q3200" t="str">
        <f>LEFT(Table1[[#This Row],[Category and Sub-Category]],FIND("/",Table1[[#This Row],[Category and Sub-Category]])-1)</f>
        <v>theater</v>
      </c>
      <c r="R3200" t="str">
        <f>RIGHT(Table1[[#This Row],[Category and Sub-Category]],LEN(Table1[[#This Row],[Category and Sub-Category]])-FIND("/",Table1[[#This Row],[Category and Sub-Category]]))</f>
        <v>musical</v>
      </c>
      <c r="S3200" s="13">
        <f>(((Table1[[#This Row],[launched_at]]/60)/60)/24)+DATE(1970,1,1)</f>
        <v>42013.424502314811</v>
      </c>
      <c r="T3200" s="13">
        <f>(((Table1[[#This Row],[deadline]]/60)/60)/24)+DATE(1970,1,1)</f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Table1[[#This Row],[pledged]]/Table1[[#This Row],[goal]]</f>
        <v>0.52159999999999995</v>
      </c>
      <c r="P3201" s="8">
        <f>IFERROR(Table1[[#This Row],[pledged]]/Table1[[#This Row],[backers_count]],0)</f>
        <v>49.20754716981132</v>
      </c>
      <c r="Q3201" t="str">
        <f>LEFT(Table1[[#This Row],[Category and Sub-Category]],FIND("/",Table1[[#This Row],[Category and Sub-Category]])-1)</f>
        <v>theater</v>
      </c>
      <c r="R3201" t="str">
        <f>RIGHT(Table1[[#This Row],[Category and Sub-Category]],LEN(Table1[[#This Row],[Category and Sub-Category]])-FIND("/",Table1[[#This Row],[Category and Sub-Category]]))</f>
        <v>musical</v>
      </c>
      <c r="S3201" s="13">
        <f>(((Table1[[#This Row],[launched_at]]/60)/60)/24)+DATE(1970,1,1)</f>
        <v>41858.761782407404</v>
      </c>
      <c r="T3201" s="13">
        <f>(((Table1[[#This Row],[deadline]]/60)/60)/24)+DATE(1970,1,1)</f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Table1[[#This Row],[pledged]]/Table1[[#This Row],[goal]]</f>
        <v>2.0000000000000002E-5</v>
      </c>
      <c r="P3202" s="8">
        <f>IFERROR(Table1[[#This Row],[pledged]]/Table1[[#This Row],[backers_count]],0)</f>
        <v>1</v>
      </c>
      <c r="Q3202" t="str">
        <f>LEFT(Table1[[#This Row],[Category and Sub-Category]],FIND("/",Table1[[#This Row],[Category and Sub-Category]])-1)</f>
        <v>theater</v>
      </c>
      <c r="R3202" t="str">
        <f>RIGHT(Table1[[#This Row],[Category and Sub-Category]],LEN(Table1[[#This Row],[Category and Sub-Category]])-FIND("/",Table1[[#This Row],[Category and Sub-Category]]))</f>
        <v>musical</v>
      </c>
      <c r="S3202" s="13">
        <f>(((Table1[[#This Row],[launched_at]]/60)/60)/24)+DATE(1970,1,1)</f>
        <v>42460.320613425924</v>
      </c>
      <c r="T3202" s="13">
        <f>(((Table1[[#This Row],[deadline]]/60)/60)/24)+DATE(1970,1,1)</f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Table1[[#This Row],[pledged]]/Table1[[#This Row],[goal]]</f>
        <v>1.2500000000000001E-2</v>
      </c>
      <c r="P3203" s="8">
        <f>IFERROR(Table1[[#This Row],[pledged]]/Table1[[#This Row],[backers_count]],0)</f>
        <v>12.5</v>
      </c>
      <c r="Q3203" t="str">
        <f>LEFT(Table1[[#This Row],[Category and Sub-Category]],FIND("/",Table1[[#This Row],[Category and Sub-Category]])-1)</f>
        <v>theater</v>
      </c>
      <c r="R3203" t="str">
        <f>RIGHT(Table1[[#This Row],[Category and Sub-Category]],LEN(Table1[[#This Row],[Category and Sub-Category]])-FIND("/",Table1[[#This Row],[Category and Sub-Category]]))</f>
        <v>musical</v>
      </c>
      <c r="S3203" s="13">
        <f>(((Table1[[#This Row],[launched_at]]/60)/60)/24)+DATE(1970,1,1)</f>
        <v>41861.767094907409</v>
      </c>
      <c r="T3203" s="13">
        <f>(((Table1[[#This Row],[deadline]]/60)/60)/24)+DATE(1970,1,1)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Table1[[#This Row],[pledged]]/Table1[[#This Row],[goal]]</f>
        <v>0.54520000000000002</v>
      </c>
      <c r="P3204" s="8">
        <f>IFERROR(Table1[[#This Row],[pledged]]/Table1[[#This Row],[backers_count]],0)</f>
        <v>109.04</v>
      </c>
      <c r="Q3204" t="str">
        <f>LEFT(Table1[[#This Row],[Category and Sub-Category]],FIND("/",Table1[[#This Row],[Category and Sub-Category]])-1)</f>
        <v>theater</v>
      </c>
      <c r="R3204" t="str">
        <f>RIGHT(Table1[[#This Row],[Category and Sub-Category]],LEN(Table1[[#This Row],[Category and Sub-Category]])-FIND("/",Table1[[#This Row],[Category and Sub-Category]]))</f>
        <v>musical</v>
      </c>
      <c r="S3204" s="13">
        <f>(((Table1[[#This Row],[launched_at]]/60)/60)/24)+DATE(1970,1,1)</f>
        <v>42293.853541666671</v>
      </c>
      <c r="T3204" s="13">
        <f>(((Table1[[#This Row],[deadline]]/60)/60)/24)+DATE(1970,1,1)</f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Table1[[#This Row],[pledged]]/Table1[[#This Row],[goal]]</f>
        <v>0.25</v>
      </c>
      <c r="P3205" s="8">
        <f>IFERROR(Table1[[#This Row],[pledged]]/Table1[[#This Row],[backers_count]],0)</f>
        <v>41.666666666666664</v>
      </c>
      <c r="Q3205" t="str">
        <f>LEFT(Table1[[#This Row],[Category and Sub-Category]],FIND("/",Table1[[#This Row],[Category and Sub-Category]])-1)</f>
        <v>theater</v>
      </c>
      <c r="R3205" t="str">
        <f>RIGHT(Table1[[#This Row],[Category and Sub-Category]],LEN(Table1[[#This Row],[Category and Sub-Category]])-FIND("/",Table1[[#This Row],[Category and Sub-Category]]))</f>
        <v>musical</v>
      </c>
      <c r="S3205" s="13">
        <f>(((Table1[[#This Row],[launched_at]]/60)/60)/24)+DATE(1970,1,1)</f>
        <v>42242.988680555558</v>
      </c>
      <c r="T3205" s="13">
        <f>(((Table1[[#This Row],[deadline]]/60)/60)/24)+DATE(1970,1,1)</f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Table1[[#This Row],[pledged]]/Table1[[#This Row],[goal]]</f>
        <v>0</v>
      </c>
      <c r="P3206" s="8">
        <f>IFERROR(Table1[[#This Row],[pledged]]/Table1[[#This Row],[backers_count]],0)</f>
        <v>0</v>
      </c>
      <c r="Q3206" t="str">
        <f>LEFT(Table1[[#This Row],[Category and Sub-Category]],FIND("/",Table1[[#This Row],[Category and Sub-Category]])-1)</f>
        <v>theater</v>
      </c>
      <c r="R3206" t="str">
        <f>RIGHT(Table1[[#This Row],[Category and Sub-Category]],LEN(Table1[[#This Row],[Category and Sub-Category]])-FIND("/",Table1[[#This Row],[Category and Sub-Category]]))</f>
        <v>musical</v>
      </c>
      <c r="S3206" s="13">
        <f>(((Table1[[#This Row],[launched_at]]/60)/60)/24)+DATE(1970,1,1)</f>
        <v>42172.686099537037</v>
      </c>
      <c r="T3206" s="13">
        <f>(((Table1[[#This Row],[deadline]]/60)/60)/24)+DATE(1970,1,1)</f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Table1[[#This Row],[pledged]]/Table1[[#This Row],[goal]]</f>
        <v>3.4125000000000003E-2</v>
      </c>
      <c r="P3207" s="8">
        <f>IFERROR(Table1[[#This Row],[pledged]]/Table1[[#This Row],[backers_count]],0)</f>
        <v>22.75</v>
      </c>
      <c r="Q3207" t="str">
        <f>LEFT(Table1[[#This Row],[Category and Sub-Category]],FIND("/",Table1[[#This Row],[Category and Sub-Category]])-1)</f>
        <v>theater</v>
      </c>
      <c r="R3207" t="str">
        <f>RIGHT(Table1[[#This Row],[Category and Sub-Category]],LEN(Table1[[#This Row],[Category and Sub-Category]])-FIND("/",Table1[[#This Row],[Category and Sub-Category]]))</f>
        <v>musical</v>
      </c>
      <c r="S3207" s="13">
        <f>(((Table1[[#This Row],[launched_at]]/60)/60)/24)+DATE(1970,1,1)</f>
        <v>42095.374675925923</v>
      </c>
      <c r="T3207" s="13">
        <f>(((Table1[[#This Row],[deadline]]/60)/60)/24)+DATE(1970,1,1)</f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Table1[[#This Row],[pledged]]/Table1[[#This Row],[goal]]</f>
        <v>0</v>
      </c>
      <c r="P3208" s="8">
        <f>IFERROR(Table1[[#This Row],[pledged]]/Table1[[#This Row],[backers_count]],0)</f>
        <v>0</v>
      </c>
      <c r="Q3208" t="str">
        <f>LEFT(Table1[[#This Row],[Category and Sub-Category]],FIND("/",Table1[[#This Row],[Category and Sub-Category]])-1)</f>
        <v>theater</v>
      </c>
      <c r="R3208" t="str">
        <f>RIGHT(Table1[[#This Row],[Category and Sub-Category]],LEN(Table1[[#This Row],[Category and Sub-Category]])-FIND("/",Table1[[#This Row],[Category and Sub-Category]]))</f>
        <v>musical</v>
      </c>
      <c r="S3208" s="13">
        <f>(((Table1[[#This Row],[launched_at]]/60)/60)/24)+DATE(1970,1,1)</f>
        <v>42236.276053240741</v>
      </c>
      <c r="T3208" s="13">
        <f>(((Table1[[#This Row],[deadline]]/60)/60)/24)+DATE(1970,1,1)</f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Table1[[#This Row],[pledged]]/Table1[[#This Row],[goal]]</f>
        <v>0.46363636363636362</v>
      </c>
      <c r="P3209" s="8">
        <f>IFERROR(Table1[[#This Row],[pledged]]/Table1[[#This Row],[backers_count]],0)</f>
        <v>70.833333333333329</v>
      </c>
      <c r="Q3209" t="str">
        <f>LEFT(Table1[[#This Row],[Category and Sub-Category]],FIND("/",Table1[[#This Row],[Category and Sub-Category]])-1)</f>
        <v>theater</v>
      </c>
      <c r="R3209" t="str">
        <f>RIGHT(Table1[[#This Row],[Category and Sub-Category]],LEN(Table1[[#This Row],[Category and Sub-Category]])-FIND("/",Table1[[#This Row],[Category and Sub-Category]]))</f>
        <v>musical</v>
      </c>
      <c r="S3209" s="13">
        <f>(((Table1[[#This Row],[launched_at]]/60)/60)/24)+DATE(1970,1,1)</f>
        <v>42057.277858796297</v>
      </c>
      <c r="T3209" s="13">
        <f>(((Table1[[#This Row],[deadline]]/60)/60)/24)+DATE(1970,1,1)</f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Table1[[#This Row],[pledged]]/Table1[[#This Row],[goal]]</f>
        <v>1.0349999999999999</v>
      </c>
      <c r="P3210" s="8">
        <f>IFERROR(Table1[[#This Row],[pledged]]/Table1[[#This Row],[backers_count]],0)</f>
        <v>63.109756097560975</v>
      </c>
      <c r="Q3210" t="str">
        <f>LEFT(Table1[[#This Row],[Category and Sub-Category]],FIND("/",Table1[[#This Row],[Category and Sub-Category]])-1)</f>
        <v>theater</v>
      </c>
      <c r="R3210" t="str">
        <f>RIGHT(Table1[[#This Row],[Category and Sub-Category]],LEN(Table1[[#This Row],[Category and Sub-Category]])-FIND("/",Table1[[#This Row],[Category and Sub-Category]]))</f>
        <v>plays</v>
      </c>
      <c r="S3210" s="13">
        <f>(((Table1[[#This Row],[launched_at]]/60)/60)/24)+DATE(1970,1,1)</f>
        <v>41827.605057870373</v>
      </c>
      <c r="T3210" s="13">
        <f>(((Table1[[#This Row],[deadline]]/60)/60)/24)+DATE(1970,1,1)</f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Table1[[#This Row],[pledged]]/Table1[[#This Row],[goal]]</f>
        <v>1.1932315789473684</v>
      </c>
      <c r="P3211" s="8">
        <f>IFERROR(Table1[[#This Row],[pledged]]/Table1[[#This Row],[backers_count]],0)</f>
        <v>50.157964601769912</v>
      </c>
      <c r="Q3211" t="str">
        <f>LEFT(Table1[[#This Row],[Category and Sub-Category]],FIND("/",Table1[[#This Row],[Category and Sub-Category]])-1)</f>
        <v>theater</v>
      </c>
      <c r="R3211" t="str">
        <f>RIGHT(Table1[[#This Row],[Category and Sub-Category]],LEN(Table1[[#This Row],[Category and Sub-Category]])-FIND("/",Table1[[#This Row],[Category and Sub-Category]]))</f>
        <v>plays</v>
      </c>
      <c r="S3211" s="13">
        <f>(((Table1[[#This Row],[launched_at]]/60)/60)/24)+DATE(1970,1,1)</f>
        <v>41778.637245370373</v>
      </c>
      <c r="T3211" s="13">
        <f>(((Table1[[#This Row],[deadline]]/60)/60)/24)+DATE(1970,1,1)</f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Table1[[#This Row],[pledged]]/Table1[[#This Row],[goal]]</f>
        <v>1.2576666666666667</v>
      </c>
      <c r="P3212" s="8">
        <f>IFERROR(Table1[[#This Row],[pledged]]/Table1[[#This Row],[backers_count]],0)</f>
        <v>62.883333333333333</v>
      </c>
      <c r="Q3212" t="str">
        <f>LEFT(Table1[[#This Row],[Category and Sub-Category]],FIND("/",Table1[[#This Row],[Category and Sub-Category]])-1)</f>
        <v>theater</v>
      </c>
      <c r="R3212" t="str">
        <f>RIGHT(Table1[[#This Row],[Category and Sub-Category]],LEN(Table1[[#This Row],[Category and Sub-Category]])-FIND("/",Table1[[#This Row],[Category and Sub-Category]]))</f>
        <v>plays</v>
      </c>
      <c r="S3212" s="13">
        <f>(((Table1[[#This Row],[launched_at]]/60)/60)/24)+DATE(1970,1,1)</f>
        <v>41013.936562499999</v>
      </c>
      <c r="T3212" s="13">
        <f>(((Table1[[#This Row],[deadline]]/60)/60)/24)+DATE(1970,1,1)</f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Table1[[#This Row],[pledged]]/Table1[[#This Row],[goal]]</f>
        <v>1.1974347826086957</v>
      </c>
      <c r="P3213" s="8">
        <f>IFERROR(Table1[[#This Row],[pledged]]/Table1[[#This Row],[backers_count]],0)</f>
        <v>85.531055900621112</v>
      </c>
      <c r="Q3213" t="str">
        <f>LEFT(Table1[[#This Row],[Category and Sub-Category]],FIND("/",Table1[[#This Row],[Category and Sub-Category]])-1)</f>
        <v>theater</v>
      </c>
      <c r="R3213" t="str">
        <f>RIGHT(Table1[[#This Row],[Category and Sub-Category]],LEN(Table1[[#This Row],[Category and Sub-Category]])-FIND("/",Table1[[#This Row],[Category and Sub-Category]]))</f>
        <v>plays</v>
      </c>
      <c r="S3213" s="13">
        <f>(((Table1[[#This Row],[launched_at]]/60)/60)/24)+DATE(1970,1,1)</f>
        <v>41834.586574074077</v>
      </c>
      <c r="T3213" s="13">
        <f>(((Table1[[#This Row],[deadline]]/60)/60)/24)+DATE(1970,1,1)</f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Table1[[#This Row],[pledged]]/Table1[[#This Row],[goal]]</f>
        <v>1.2625</v>
      </c>
      <c r="P3214" s="8">
        <f>IFERROR(Table1[[#This Row],[pledged]]/Table1[[#This Row],[backers_count]],0)</f>
        <v>53.723404255319146</v>
      </c>
      <c r="Q3214" t="str">
        <f>LEFT(Table1[[#This Row],[Category and Sub-Category]],FIND("/",Table1[[#This Row],[Category and Sub-Category]])-1)</f>
        <v>theater</v>
      </c>
      <c r="R3214" t="str">
        <f>RIGHT(Table1[[#This Row],[Category and Sub-Category]],LEN(Table1[[#This Row],[Category and Sub-Category]])-FIND("/",Table1[[#This Row],[Category and Sub-Category]]))</f>
        <v>plays</v>
      </c>
      <c r="S3214" s="13">
        <f>(((Table1[[#This Row],[launched_at]]/60)/60)/24)+DATE(1970,1,1)</f>
        <v>41829.795729166668</v>
      </c>
      <c r="T3214" s="13">
        <f>(((Table1[[#This Row],[deadline]]/60)/60)/24)+DATE(1970,1,1)</f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Table1[[#This Row],[pledged]]/Table1[[#This Row],[goal]]</f>
        <v>1.0011666666666668</v>
      </c>
      <c r="P3215" s="8">
        <f>IFERROR(Table1[[#This Row],[pledged]]/Table1[[#This Row],[backers_count]],0)</f>
        <v>127.80851063829788</v>
      </c>
      <c r="Q3215" t="str">
        <f>LEFT(Table1[[#This Row],[Category and Sub-Category]],FIND("/",Table1[[#This Row],[Category and Sub-Category]])-1)</f>
        <v>theater</v>
      </c>
      <c r="R3215" t="str">
        <f>RIGHT(Table1[[#This Row],[Category and Sub-Category]],LEN(Table1[[#This Row],[Category and Sub-Category]])-FIND("/",Table1[[#This Row],[Category and Sub-Category]]))</f>
        <v>plays</v>
      </c>
      <c r="S3215" s="13">
        <f>(((Table1[[#This Row],[launched_at]]/60)/60)/24)+DATE(1970,1,1)</f>
        <v>42171.763414351852</v>
      </c>
      <c r="T3215" s="13">
        <f>(((Table1[[#This Row],[deadline]]/60)/60)/24)+DATE(1970,1,1)</f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Table1[[#This Row],[pledged]]/Table1[[#This Row],[goal]]</f>
        <v>1.0213333333333334</v>
      </c>
      <c r="P3216" s="8">
        <f>IFERROR(Table1[[#This Row],[pledged]]/Table1[[#This Row],[backers_count]],0)</f>
        <v>106.57391304347826</v>
      </c>
      <c r="Q3216" t="str">
        <f>LEFT(Table1[[#This Row],[Category and Sub-Category]],FIND("/",Table1[[#This Row],[Category and Sub-Category]])-1)</f>
        <v>theater</v>
      </c>
      <c r="R3216" t="str">
        <f>RIGHT(Table1[[#This Row],[Category and Sub-Category]],LEN(Table1[[#This Row],[Category and Sub-Category]])-FIND("/",Table1[[#This Row],[Category and Sub-Category]]))</f>
        <v>plays</v>
      </c>
      <c r="S3216" s="13">
        <f>(((Table1[[#This Row],[launched_at]]/60)/60)/24)+DATE(1970,1,1)</f>
        <v>42337.792511574073</v>
      </c>
      <c r="T3216" s="13">
        <f>(((Table1[[#This Row],[deadline]]/60)/60)/24)+DATE(1970,1,1)</f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Table1[[#This Row],[pledged]]/Table1[[#This Row],[goal]]</f>
        <v>1.0035142857142858</v>
      </c>
      <c r="P3217" s="8">
        <f>IFERROR(Table1[[#This Row],[pledged]]/Table1[[#This Row],[backers_count]],0)</f>
        <v>262.11194029850748</v>
      </c>
      <c r="Q3217" t="str">
        <f>LEFT(Table1[[#This Row],[Category and Sub-Category]],FIND("/",Table1[[#This Row],[Category and Sub-Category]])-1)</f>
        <v>theater</v>
      </c>
      <c r="R3217" t="str">
        <f>RIGHT(Table1[[#This Row],[Category and Sub-Category]],LEN(Table1[[#This Row],[Category and Sub-Category]])-FIND("/",Table1[[#This Row],[Category and Sub-Category]]))</f>
        <v>plays</v>
      </c>
      <c r="S3217" s="13">
        <f>(((Table1[[#This Row],[launched_at]]/60)/60)/24)+DATE(1970,1,1)</f>
        <v>42219.665173611109</v>
      </c>
      <c r="T3217" s="13">
        <f>(((Table1[[#This Row],[deadline]]/60)/60)/24)+DATE(1970,1,1)</f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Table1[[#This Row],[pledged]]/Table1[[#This Row],[goal]]</f>
        <v>1.0004999999999999</v>
      </c>
      <c r="P3218" s="8">
        <f>IFERROR(Table1[[#This Row],[pledged]]/Table1[[#This Row],[backers_count]],0)</f>
        <v>57.171428571428571</v>
      </c>
      <c r="Q3218" t="str">
        <f>LEFT(Table1[[#This Row],[Category and Sub-Category]],FIND("/",Table1[[#This Row],[Category and Sub-Category]])-1)</f>
        <v>theater</v>
      </c>
      <c r="R3218" t="str">
        <f>RIGHT(Table1[[#This Row],[Category and Sub-Category]],LEN(Table1[[#This Row],[Category and Sub-Category]])-FIND("/",Table1[[#This Row],[Category and Sub-Category]]))</f>
        <v>plays</v>
      </c>
      <c r="S3218" s="13">
        <f>(((Table1[[#This Row],[launched_at]]/60)/60)/24)+DATE(1970,1,1)</f>
        <v>42165.462627314817</v>
      </c>
      <c r="T3218" s="13">
        <f>(((Table1[[#This Row],[deadline]]/60)/60)/24)+DATE(1970,1,1)</f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Table1[[#This Row],[pledged]]/Table1[[#This Row],[goal]]</f>
        <v>1.1602222222222223</v>
      </c>
      <c r="P3219" s="8">
        <f>IFERROR(Table1[[#This Row],[pledged]]/Table1[[#This Row],[backers_count]],0)</f>
        <v>50.20192307692308</v>
      </c>
      <c r="Q3219" t="str">
        <f>LEFT(Table1[[#This Row],[Category and Sub-Category]],FIND("/",Table1[[#This Row],[Category and Sub-Category]])-1)</f>
        <v>theater</v>
      </c>
      <c r="R3219" t="str">
        <f>RIGHT(Table1[[#This Row],[Category and Sub-Category]],LEN(Table1[[#This Row],[Category and Sub-Category]])-FIND("/",Table1[[#This Row],[Category and Sub-Category]]))</f>
        <v>plays</v>
      </c>
      <c r="S3219" s="13">
        <f>(((Table1[[#This Row],[launched_at]]/60)/60)/24)+DATE(1970,1,1)</f>
        <v>42648.546111111107</v>
      </c>
      <c r="T3219" s="13">
        <f>(((Table1[[#This Row],[deadline]]/60)/60)/24)+DATE(1970,1,1)</f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Table1[[#This Row],[pledged]]/Table1[[#This Row],[goal]]</f>
        <v>1.0209999999999999</v>
      </c>
      <c r="P3220" s="8">
        <f>IFERROR(Table1[[#This Row],[pledged]]/Table1[[#This Row],[backers_count]],0)</f>
        <v>66.586956521739125</v>
      </c>
      <c r="Q3220" t="str">
        <f>LEFT(Table1[[#This Row],[Category and Sub-Category]],FIND("/",Table1[[#This Row],[Category and Sub-Category]])-1)</f>
        <v>theater</v>
      </c>
      <c r="R3220" t="str">
        <f>RIGHT(Table1[[#This Row],[Category and Sub-Category]],LEN(Table1[[#This Row],[Category and Sub-Category]])-FIND("/",Table1[[#This Row],[Category and Sub-Category]]))</f>
        <v>plays</v>
      </c>
      <c r="S3220" s="13">
        <f>(((Table1[[#This Row],[launched_at]]/60)/60)/24)+DATE(1970,1,1)</f>
        <v>41971.002152777779</v>
      </c>
      <c r="T3220" s="13">
        <f>(((Table1[[#This Row],[deadline]]/60)/60)/24)+DATE(1970,1,1)</f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Table1[[#This Row],[pledged]]/Table1[[#This Row],[goal]]</f>
        <v>1.0011000000000001</v>
      </c>
      <c r="P3221" s="8">
        <f>IFERROR(Table1[[#This Row],[pledged]]/Table1[[#This Row],[backers_count]],0)</f>
        <v>168.25210084033614</v>
      </c>
      <c r="Q3221" t="str">
        <f>LEFT(Table1[[#This Row],[Category and Sub-Category]],FIND("/",Table1[[#This Row],[Category and Sub-Category]])-1)</f>
        <v>theater</v>
      </c>
      <c r="R3221" t="str">
        <f>RIGHT(Table1[[#This Row],[Category and Sub-Category]],LEN(Table1[[#This Row],[Category and Sub-Category]])-FIND("/",Table1[[#This Row],[Category and Sub-Category]]))</f>
        <v>plays</v>
      </c>
      <c r="S3221" s="13">
        <f>(((Table1[[#This Row],[launched_at]]/60)/60)/24)+DATE(1970,1,1)</f>
        <v>42050.983182870375</v>
      </c>
      <c r="T3221" s="13">
        <f>(((Table1[[#This Row],[deadline]]/60)/60)/24)+DATE(1970,1,1)</f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Table1[[#This Row],[pledged]]/Table1[[#This Row],[goal]]</f>
        <v>1.0084</v>
      </c>
      <c r="P3222" s="8">
        <f>IFERROR(Table1[[#This Row],[pledged]]/Table1[[#This Row],[backers_count]],0)</f>
        <v>256.37288135593218</v>
      </c>
      <c r="Q3222" t="str">
        <f>LEFT(Table1[[#This Row],[Category and Sub-Category]],FIND("/",Table1[[#This Row],[Category and Sub-Category]])-1)</f>
        <v>theater</v>
      </c>
      <c r="R3222" t="str">
        <f>RIGHT(Table1[[#This Row],[Category and Sub-Category]],LEN(Table1[[#This Row],[Category and Sub-Category]])-FIND("/",Table1[[#This Row],[Category and Sub-Category]]))</f>
        <v>plays</v>
      </c>
      <c r="S3222" s="13">
        <f>(((Table1[[#This Row],[launched_at]]/60)/60)/24)+DATE(1970,1,1)</f>
        <v>42772.833379629628</v>
      </c>
      <c r="T3222" s="13">
        <f>(((Table1[[#This Row],[deadline]]/60)/60)/24)+DATE(1970,1,1)</f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Table1[[#This Row],[pledged]]/Table1[[#This Row],[goal]]</f>
        <v>1.0342499999999999</v>
      </c>
      <c r="P3223" s="8">
        <f>IFERROR(Table1[[#This Row],[pledged]]/Table1[[#This Row],[backers_count]],0)</f>
        <v>36.610619469026545</v>
      </c>
      <c r="Q3223" t="str">
        <f>LEFT(Table1[[#This Row],[Category and Sub-Category]],FIND("/",Table1[[#This Row],[Category and Sub-Category]])-1)</f>
        <v>theater</v>
      </c>
      <c r="R3223" t="str">
        <f>RIGHT(Table1[[#This Row],[Category and Sub-Category]],LEN(Table1[[#This Row],[Category and Sub-Category]])-FIND("/",Table1[[#This Row],[Category and Sub-Category]]))</f>
        <v>plays</v>
      </c>
      <c r="S3223" s="13">
        <f>(((Table1[[#This Row],[launched_at]]/60)/60)/24)+DATE(1970,1,1)</f>
        <v>42155.696793981479</v>
      </c>
      <c r="T3223" s="13">
        <f>(((Table1[[#This Row],[deadline]]/60)/60)/24)+DATE(1970,1,1)</f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Table1[[#This Row],[pledged]]/Table1[[#This Row],[goal]]</f>
        <v>1.248</v>
      </c>
      <c r="P3224" s="8">
        <f>IFERROR(Table1[[#This Row],[pledged]]/Table1[[#This Row],[backers_count]],0)</f>
        <v>37.142857142857146</v>
      </c>
      <c r="Q3224" t="str">
        <f>LEFT(Table1[[#This Row],[Category and Sub-Category]],FIND("/",Table1[[#This Row],[Category and Sub-Category]])-1)</f>
        <v>theater</v>
      </c>
      <c r="R3224" t="str">
        <f>RIGHT(Table1[[#This Row],[Category and Sub-Category]],LEN(Table1[[#This Row],[Category and Sub-Category]])-FIND("/",Table1[[#This Row],[Category and Sub-Category]]))</f>
        <v>plays</v>
      </c>
      <c r="S3224" s="13">
        <f>(((Table1[[#This Row],[launched_at]]/60)/60)/24)+DATE(1970,1,1)</f>
        <v>42270.582141203704</v>
      </c>
      <c r="T3224" s="13">
        <f>(((Table1[[#This Row],[deadline]]/60)/60)/24)+DATE(1970,1,1)</f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Table1[[#This Row],[pledged]]/Table1[[#This Row],[goal]]</f>
        <v>1.0951612903225807</v>
      </c>
      <c r="P3225" s="8">
        <f>IFERROR(Table1[[#This Row],[pledged]]/Table1[[#This Row],[backers_count]],0)</f>
        <v>45.878378378378379</v>
      </c>
      <c r="Q3225" t="str">
        <f>LEFT(Table1[[#This Row],[Category and Sub-Category]],FIND("/",Table1[[#This Row],[Category and Sub-Category]])-1)</f>
        <v>theater</v>
      </c>
      <c r="R3225" t="str">
        <f>RIGHT(Table1[[#This Row],[Category and Sub-Category]],LEN(Table1[[#This Row],[Category and Sub-Category]])-FIND("/",Table1[[#This Row],[Category and Sub-Category]]))</f>
        <v>plays</v>
      </c>
      <c r="S3225" s="13">
        <f>(((Table1[[#This Row],[launched_at]]/60)/60)/24)+DATE(1970,1,1)</f>
        <v>42206.835370370376</v>
      </c>
      <c r="T3225" s="13">
        <f>(((Table1[[#This Row],[deadline]]/60)/60)/24)+DATE(1970,1,1)</f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Table1[[#This Row],[pledged]]/Table1[[#This Row],[goal]]</f>
        <v>1.0203333333333333</v>
      </c>
      <c r="P3226" s="8">
        <f>IFERROR(Table1[[#This Row],[pledged]]/Table1[[#This Row],[backers_count]],0)</f>
        <v>141.71296296296296</v>
      </c>
      <c r="Q3226" t="str">
        <f>LEFT(Table1[[#This Row],[Category and Sub-Category]],FIND("/",Table1[[#This Row],[Category and Sub-Category]])-1)</f>
        <v>theater</v>
      </c>
      <c r="R3226" t="str">
        <f>RIGHT(Table1[[#This Row],[Category and Sub-Category]],LEN(Table1[[#This Row],[Category and Sub-Category]])-FIND("/",Table1[[#This Row],[Category and Sub-Category]]))</f>
        <v>plays</v>
      </c>
      <c r="S3226" s="13">
        <f>(((Table1[[#This Row],[launched_at]]/60)/60)/24)+DATE(1970,1,1)</f>
        <v>42697.850844907407</v>
      </c>
      <c r="T3226" s="13">
        <f>(((Table1[[#This Row],[deadline]]/60)/60)/24)+DATE(1970,1,1)</f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Table1[[#This Row],[pledged]]/Table1[[#This Row],[goal]]</f>
        <v>1.0235000000000001</v>
      </c>
      <c r="P3227" s="8">
        <f>IFERROR(Table1[[#This Row],[pledged]]/Table1[[#This Row],[backers_count]],0)</f>
        <v>52.487179487179489</v>
      </c>
      <c r="Q3227" t="str">
        <f>LEFT(Table1[[#This Row],[Category and Sub-Category]],FIND("/",Table1[[#This Row],[Category and Sub-Category]])-1)</f>
        <v>theater</v>
      </c>
      <c r="R3227" t="str">
        <f>RIGHT(Table1[[#This Row],[Category and Sub-Category]],LEN(Table1[[#This Row],[Category and Sub-Category]])-FIND("/",Table1[[#This Row],[Category and Sub-Category]]))</f>
        <v>plays</v>
      </c>
      <c r="S3227" s="13">
        <f>(((Table1[[#This Row],[launched_at]]/60)/60)/24)+DATE(1970,1,1)</f>
        <v>42503.559467592597</v>
      </c>
      <c r="T3227" s="13">
        <f>(((Table1[[#This Row],[deadline]]/60)/60)/24)+DATE(1970,1,1)</f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Table1[[#This Row],[pledged]]/Table1[[#This Row],[goal]]</f>
        <v>1.0416666666666667</v>
      </c>
      <c r="P3228" s="8">
        <f>IFERROR(Table1[[#This Row],[pledged]]/Table1[[#This Row],[backers_count]],0)</f>
        <v>59.523809523809526</v>
      </c>
      <c r="Q3228" t="str">
        <f>LEFT(Table1[[#This Row],[Category and Sub-Category]],FIND("/",Table1[[#This Row],[Category and Sub-Category]])-1)</f>
        <v>theater</v>
      </c>
      <c r="R3228" t="str">
        <f>RIGHT(Table1[[#This Row],[Category and Sub-Category]],LEN(Table1[[#This Row],[Category and Sub-Category]])-FIND("/",Table1[[#This Row],[Category and Sub-Category]]))</f>
        <v>plays</v>
      </c>
      <c r="S3228" s="13">
        <f>(((Table1[[#This Row],[launched_at]]/60)/60)/24)+DATE(1970,1,1)</f>
        <v>42277.583472222221</v>
      </c>
      <c r="T3228" s="13">
        <f>(((Table1[[#This Row],[deadline]]/60)/60)/24)+DATE(1970,1,1)</f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Table1[[#This Row],[pledged]]/Table1[[#This Row],[goal]]</f>
        <v>1.25</v>
      </c>
      <c r="P3229" s="8">
        <f>IFERROR(Table1[[#This Row],[pledged]]/Table1[[#This Row],[backers_count]],0)</f>
        <v>50</v>
      </c>
      <c r="Q3229" t="str">
        <f>LEFT(Table1[[#This Row],[Category and Sub-Category]],FIND("/",Table1[[#This Row],[Category and Sub-Category]])-1)</f>
        <v>theater</v>
      </c>
      <c r="R3229" t="str">
        <f>RIGHT(Table1[[#This Row],[Category and Sub-Category]],LEN(Table1[[#This Row],[Category and Sub-Category]])-FIND("/",Table1[[#This Row],[Category and Sub-Category]]))</f>
        <v>plays</v>
      </c>
      <c r="S3229" s="13">
        <f>(((Table1[[#This Row],[launched_at]]/60)/60)/24)+DATE(1970,1,1)</f>
        <v>42722.882361111115</v>
      </c>
      <c r="T3229" s="13">
        <f>(((Table1[[#This Row],[deadline]]/60)/60)/24)+DATE(1970,1,1)</f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Table1[[#This Row],[pledged]]/Table1[[#This Row],[goal]]</f>
        <v>1.0234285714285714</v>
      </c>
      <c r="P3230" s="8">
        <f>IFERROR(Table1[[#This Row],[pledged]]/Table1[[#This Row],[backers_count]],0)</f>
        <v>193.62162162162161</v>
      </c>
      <c r="Q3230" t="str">
        <f>LEFT(Table1[[#This Row],[Category and Sub-Category]],FIND("/",Table1[[#This Row],[Category and Sub-Category]])-1)</f>
        <v>theater</v>
      </c>
      <c r="R3230" t="str">
        <f>RIGHT(Table1[[#This Row],[Category and Sub-Category]],LEN(Table1[[#This Row],[Category and Sub-Category]])-FIND("/",Table1[[#This Row],[Category and Sub-Category]]))</f>
        <v>plays</v>
      </c>
      <c r="S3230" s="13">
        <f>(((Table1[[#This Row],[launched_at]]/60)/60)/24)+DATE(1970,1,1)</f>
        <v>42323.70930555556</v>
      </c>
      <c r="T3230" s="13">
        <f>(((Table1[[#This Row],[deadline]]/60)/60)/24)+DATE(1970,1,1)</f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Table1[[#This Row],[pledged]]/Table1[[#This Row],[goal]]</f>
        <v>1.0786500000000001</v>
      </c>
      <c r="P3231" s="8">
        <f>IFERROR(Table1[[#This Row],[pledged]]/Table1[[#This Row],[backers_count]],0)</f>
        <v>106.79702970297029</v>
      </c>
      <c r="Q3231" t="str">
        <f>LEFT(Table1[[#This Row],[Category and Sub-Category]],FIND("/",Table1[[#This Row],[Category and Sub-Category]])-1)</f>
        <v>theater</v>
      </c>
      <c r="R3231" t="str">
        <f>RIGHT(Table1[[#This Row],[Category and Sub-Category]],LEN(Table1[[#This Row],[Category and Sub-Category]])-FIND("/",Table1[[#This Row],[Category and Sub-Category]]))</f>
        <v>plays</v>
      </c>
      <c r="S3231" s="13">
        <f>(((Table1[[#This Row],[launched_at]]/60)/60)/24)+DATE(1970,1,1)</f>
        <v>41933.291643518518</v>
      </c>
      <c r="T3231" s="13">
        <f>(((Table1[[#This Row],[deadline]]/60)/60)/24)+DATE(1970,1,1)</f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Table1[[#This Row],[pledged]]/Table1[[#This Row],[goal]]</f>
        <v>1.0988461538461538</v>
      </c>
      <c r="P3232" s="8">
        <f>IFERROR(Table1[[#This Row],[pledged]]/Table1[[#This Row],[backers_count]],0)</f>
        <v>77.21621621621621</v>
      </c>
      <c r="Q3232" t="str">
        <f>LEFT(Table1[[#This Row],[Category and Sub-Category]],FIND("/",Table1[[#This Row],[Category and Sub-Category]])-1)</f>
        <v>theater</v>
      </c>
      <c r="R3232" t="str">
        <f>RIGHT(Table1[[#This Row],[Category and Sub-Category]],LEN(Table1[[#This Row],[Category and Sub-Category]])-FIND("/",Table1[[#This Row],[Category and Sub-Category]]))</f>
        <v>plays</v>
      </c>
      <c r="S3232" s="13">
        <f>(((Table1[[#This Row],[launched_at]]/60)/60)/24)+DATE(1970,1,1)</f>
        <v>41898.168125000004</v>
      </c>
      <c r="T3232" s="13">
        <f>(((Table1[[#This Row],[deadline]]/60)/60)/24)+DATE(1970,1,1)</f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Table1[[#This Row],[pledged]]/Table1[[#This Row],[goal]]</f>
        <v>1.61</v>
      </c>
      <c r="P3233" s="8">
        <f>IFERROR(Table1[[#This Row],[pledged]]/Table1[[#This Row],[backers_count]],0)</f>
        <v>57.5</v>
      </c>
      <c r="Q3233" t="str">
        <f>LEFT(Table1[[#This Row],[Category and Sub-Category]],FIND("/",Table1[[#This Row],[Category and Sub-Category]])-1)</f>
        <v>theater</v>
      </c>
      <c r="R3233" t="str">
        <f>RIGHT(Table1[[#This Row],[Category and Sub-Category]],LEN(Table1[[#This Row],[Category and Sub-Category]])-FIND("/",Table1[[#This Row],[Category and Sub-Category]]))</f>
        <v>plays</v>
      </c>
      <c r="S3233" s="13">
        <f>(((Table1[[#This Row],[launched_at]]/60)/60)/24)+DATE(1970,1,1)</f>
        <v>42446.943831018521</v>
      </c>
      <c r="T3233" s="13">
        <f>(((Table1[[#This Row],[deadline]]/60)/60)/24)+DATE(1970,1,1)</f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Table1[[#This Row],[pledged]]/Table1[[#This Row],[goal]]</f>
        <v>1.3120000000000001</v>
      </c>
      <c r="P3234" s="8">
        <f>IFERROR(Table1[[#This Row],[pledged]]/Table1[[#This Row],[backers_count]],0)</f>
        <v>50.46153846153846</v>
      </c>
      <c r="Q3234" t="str">
        <f>LEFT(Table1[[#This Row],[Category and Sub-Category]],FIND("/",Table1[[#This Row],[Category and Sub-Category]])-1)</f>
        <v>theater</v>
      </c>
      <c r="R3234" t="str">
        <f>RIGHT(Table1[[#This Row],[Category and Sub-Category]],LEN(Table1[[#This Row],[Category and Sub-Category]])-FIND("/",Table1[[#This Row],[Category and Sub-Category]]))</f>
        <v>plays</v>
      </c>
      <c r="S3234" s="13">
        <f>(((Table1[[#This Row],[launched_at]]/60)/60)/24)+DATE(1970,1,1)</f>
        <v>42463.81385416667</v>
      </c>
      <c r="T3234" s="13">
        <f>(((Table1[[#This Row],[deadline]]/60)/60)/24)+DATE(1970,1,1)</f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Table1[[#This Row],[pledged]]/Table1[[#This Row],[goal]]</f>
        <v>1.1879999999999999</v>
      </c>
      <c r="P3235" s="8">
        <f>IFERROR(Table1[[#This Row],[pledged]]/Table1[[#This Row],[backers_count]],0)</f>
        <v>97.377049180327873</v>
      </c>
      <c r="Q3235" t="str">
        <f>LEFT(Table1[[#This Row],[Category and Sub-Category]],FIND("/",Table1[[#This Row],[Category and Sub-Category]])-1)</f>
        <v>theater</v>
      </c>
      <c r="R3235" t="str">
        <f>RIGHT(Table1[[#This Row],[Category and Sub-Category]],LEN(Table1[[#This Row],[Category and Sub-Category]])-FIND("/",Table1[[#This Row],[Category and Sub-Category]]))</f>
        <v>plays</v>
      </c>
      <c r="S3235" s="13">
        <f>(((Table1[[#This Row],[launched_at]]/60)/60)/24)+DATE(1970,1,1)</f>
        <v>42766.805034722223</v>
      </c>
      <c r="T3235" s="13">
        <f>(((Table1[[#This Row],[deadline]]/60)/60)/24)+DATE(1970,1,1)</f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Table1[[#This Row],[pledged]]/Table1[[#This Row],[goal]]</f>
        <v>1.0039275000000001</v>
      </c>
      <c r="P3236" s="8">
        <f>IFERROR(Table1[[#This Row],[pledged]]/Table1[[#This Row],[backers_count]],0)</f>
        <v>34.91921739130435</v>
      </c>
      <c r="Q3236" t="str">
        <f>LEFT(Table1[[#This Row],[Category and Sub-Category]],FIND("/",Table1[[#This Row],[Category and Sub-Category]])-1)</f>
        <v>theater</v>
      </c>
      <c r="R3236" t="str">
        <f>RIGHT(Table1[[#This Row],[Category and Sub-Category]],LEN(Table1[[#This Row],[Category and Sub-Category]])-FIND("/",Table1[[#This Row],[Category and Sub-Category]]))</f>
        <v>plays</v>
      </c>
      <c r="S3236" s="13">
        <f>(((Table1[[#This Row],[launched_at]]/60)/60)/24)+DATE(1970,1,1)</f>
        <v>42734.789444444439</v>
      </c>
      <c r="T3236" s="13">
        <f>(((Table1[[#This Row],[deadline]]/60)/60)/24)+DATE(1970,1,1)</f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Table1[[#This Row],[pledged]]/Table1[[#This Row],[goal]]</f>
        <v>1.0320666666666667</v>
      </c>
      <c r="P3237" s="8">
        <f>IFERROR(Table1[[#This Row],[pledged]]/Table1[[#This Row],[backers_count]],0)</f>
        <v>85.530386740331494</v>
      </c>
      <c r="Q3237" t="str">
        <f>LEFT(Table1[[#This Row],[Category and Sub-Category]],FIND("/",Table1[[#This Row],[Category and Sub-Category]])-1)</f>
        <v>theater</v>
      </c>
      <c r="R3237" t="str">
        <f>RIGHT(Table1[[#This Row],[Category and Sub-Category]],LEN(Table1[[#This Row],[Category and Sub-Category]])-FIND("/",Table1[[#This Row],[Category and Sub-Category]]))</f>
        <v>plays</v>
      </c>
      <c r="S3237" s="13">
        <f>(((Table1[[#This Row],[launched_at]]/60)/60)/24)+DATE(1970,1,1)</f>
        <v>42522.347812499997</v>
      </c>
      <c r="T3237" s="13">
        <f>(((Table1[[#This Row],[deadline]]/60)/60)/24)+DATE(1970,1,1)</f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Table1[[#This Row],[pledged]]/Table1[[#This Row],[goal]]</f>
        <v>1.006</v>
      </c>
      <c r="P3238" s="8">
        <f>IFERROR(Table1[[#This Row],[pledged]]/Table1[[#This Row],[backers_count]],0)</f>
        <v>182.90909090909091</v>
      </c>
      <c r="Q3238" t="str">
        <f>LEFT(Table1[[#This Row],[Category and Sub-Category]],FIND("/",Table1[[#This Row],[Category and Sub-Category]])-1)</f>
        <v>theater</v>
      </c>
      <c r="R3238" t="str">
        <f>RIGHT(Table1[[#This Row],[Category and Sub-Category]],LEN(Table1[[#This Row],[Category and Sub-Category]])-FIND("/",Table1[[#This Row],[Category and Sub-Category]]))</f>
        <v>plays</v>
      </c>
      <c r="S3238" s="13">
        <f>(((Table1[[#This Row],[launched_at]]/60)/60)/24)+DATE(1970,1,1)</f>
        <v>42702.917048611111</v>
      </c>
      <c r="T3238" s="13">
        <f>(((Table1[[#This Row],[deadline]]/60)/60)/24)+DATE(1970,1,1)</f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Table1[[#This Row],[pledged]]/Table1[[#This Row],[goal]]</f>
        <v>1.0078754285714286</v>
      </c>
      <c r="P3239" s="8">
        <f>IFERROR(Table1[[#This Row],[pledged]]/Table1[[#This Row],[backers_count]],0)</f>
        <v>131.13620817843866</v>
      </c>
      <c r="Q3239" t="str">
        <f>LEFT(Table1[[#This Row],[Category and Sub-Category]],FIND("/",Table1[[#This Row],[Category and Sub-Category]])-1)</f>
        <v>theater</v>
      </c>
      <c r="R3239" t="str">
        <f>RIGHT(Table1[[#This Row],[Category and Sub-Category]],LEN(Table1[[#This Row],[Category and Sub-Category]])-FIND("/",Table1[[#This Row],[Category and Sub-Category]]))</f>
        <v>plays</v>
      </c>
      <c r="S3239" s="13">
        <f>(((Table1[[#This Row],[launched_at]]/60)/60)/24)+DATE(1970,1,1)</f>
        <v>42252.474351851852</v>
      </c>
      <c r="T3239" s="13">
        <f>(((Table1[[#This Row],[deadline]]/60)/60)/24)+DATE(1970,1,1)</f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Table1[[#This Row],[pledged]]/Table1[[#This Row],[goal]]</f>
        <v>1.1232142857142857</v>
      </c>
      <c r="P3240" s="8">
        <f>IFERROR(Table1[[#This Row],[pledged]]/Table1[[#This Row],[backers_count]],0)</f>
        <v>39.810126582278478</v>
      </c>
      <c r="Q3240" t="str">
        <f>LEFT(Table1[[#This Row],[Category and Sub-Category]],FIND("/",Table1[[#This Row],[Category and Sub-Category]])-1)</f>
        <v>theater</v>
      </c>
      <c r="R3240" t="str">
        <f>RIGHT(Table1[[#This Row],[Category and Sub-Category]],LEN(Table1[[#This Row],[Category and Sub-Category]])-FIND("/",Table1[[#This Row],[Category and Sub-Category]]))</f>
        <v>plays</v>
      </c>
      <c r="S3240" s="13">
        <f>(((Table1[[#This Row],[launched_at]]/60)/60)/24)+DATE(1970,1,1)</f>
        <v>42156.510393518518</v>
      </c>
      <c r="T3240" s="13">
        <f>(((Table1[[#This Row],[deadline]]/60)/60)/24)+DATE(1970,1,1)</f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Table1[[#This Row],[pledged]]/Table1[[#This Row],[goal]]</f>
        <v>1.0591914022517912</v>
      </c>
      <c r="P3241" s="8">
        <f>IFERROR(Table1[[#This Row],[pledged]]/Table1[[#This Row],[backers_count]],0)</f>
        <v>59.701730769230764</v>
      </c>
      <c r="Q3241" t="str">
        <f>LEFT(Table1[[#This Row],[Category and Sub-Category]],FIND("/",Table1[[#This Row],[Category and Sub-Category]])-1)</f>
        <v>theater</v>
      </c>
      <c r="R3241" t="str">
        <f>RIGHT(Table1[[#This Row],[Category and Sub-Category]],LEN(Table1[[#This Row],[Category and Sub-Category]])-FIND("/",Table1[[#This Row],[Category and Sub-Category]]))</f>
        <v>plays</v>
      </c>
      <c r="S3241" s="13">
        <f>(((Table1[[#This Row],[launched_at]]/60)/60)/24)+DATE(1970,1,1)</f>
        <v>42278.089039351849</v>
      </c>
      <c r="T3241" s="13">
        <f>(((Table1[[#This Row],[deadline]]/60)/60)/24)+DATE(1970,1,1)</f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Table1[[#This Row],[pledged]]/Table1[[#This Row],[goal]]</f>
        <v>1.0056666666666667</v>
      </c>
      <c r="P3242" s="8">
        <f>IFERROR(Table1[[#This Row],[pledged]]/Table1[[#This Row],[backers_count]],0)</f>
        <v>88.735294117647058</v>
      </c>
      <c r="Q3242" t="str">
        <f>LEFT(Table1[[#This Row],[Category and Sub-Category]],FIND("/",Table1[[#This Row],[Category and Sub-Category]])-1)</f>
        <v>theater</v>
      </c>
      <c r="R3242" t="str">
        <f>RIGHT(Table1[[#This Row],[Category and Sub-Category]],LEN(Table1[[#This Row],[Category and Sub-Category]])-FIND("/",Table1[[#This Row],[Category and Sub-Category]]))</f>
        <v>plays</v>
      </c>
      <c r="S3242" s="13">
        <f>(((Table1[[#This Row],[launched_at]]/60)/60)/24)+DATE(1970,1,1)</f>
        <v>42754.693842592591</v>
      </c>
      <c r="T3242" s="13">
        <f>(((Table1[[#This Row],[deadline]]/60)/60)/24)+DATE(1970,1,1)</f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Table1[[#This Row],[pledged]]/Table1[[#This Row],[goal]]</f>
        <v>1.1530588235294117</v>
      </c>
      <c r="P3243" s="8">
        <f>IFERROR(Table1[[#This Row],[pledged]]/Table1[[#This Row],[backers_count]],0)</f>
        <v>58.688622754491021</v>
      </c>
      <c r="Q3243" t="str">
        <f>LEFT(Table1[[#This Row],[Category and Sub-Category]],FIND("/",Table1[[#This Row],[Category and Sub-Category]])-1)</f>
        <v>theater</v>
      </c>
      <c r="R3243" t="str">
        <f>RIGHT(Table1[[#This Row],[Category and Sub-Category]],LEN(Table1[[#This Row],[Category and Sub-Category]])-FIND("/",Table1[[#This Row],[Category and Sub-Category]]))</f>
        <v>plays</v>
      </c>
      <c r="S3243" s="13">
        <f>(((Table1[[#This Row],[launched_at]]/60)/60)/24)+DATE(1970,1,1)</f>
        <v>41893.324884259258</v>
      </c>
      <c r="T3243" s="13">
        <f>(((Table1[[#This Row],[deadline]]/60)/60)/24)+DATE(1970,1,1)</f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Table1[[#This Row],[pledged]]/Table1[[#This Row],[goal]]</f>
        <v>1.273042</v>
      </c>
      <c r="P3244" s="8">
        <f>IFERROR(Table1[[#This Row],[pledged]]/Table1[[#This Row],[backers_count]],0)</f>
        <v>69.56513661202186</v>
      </c>
      <c r="Q3244" t="str">
        <f>LEFT(Table1[[#This Row],[Category and Sub-Category]],FIND("/",Table1[[#This Row],[Category and Sub-Category]])-1)</f>
        <v>theater</v>
      </c>
      <c r="R3244" t="str">
        <f>RIGHT(Table1[[#This Row],[Category and Sub-Category]],LEN(Table1[[#This Row],[Category and Sub-Category]])-FIND("/",Table1[[#This Row],[Category and Sub-Category]]))</f>
        <v>plays</v>
      </c>
      <c r="S3244" s="13">
        <f>(((Table1[[#This Row],[launched_at]]/60)/60)/24)+DATE(1970,1,1)</f>
        <v>41871.755694444444</v>
      </c>
      <c r="T3244" s="13">
        <f>(((Table1[[#This Row],[deadline]]/60)/60)/24)+DATE(1970,1,1)</f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Table1[[#This Row],[pledged]]/Table1[[#This Row],[goal]]</f>
        <v>1.028375</v>
      </c>
      <c r="P3245" s="8">
        <f>IFERROR(Table1[[#This Row],[pledged]]/Table1[[#This Row],[backers_count]],0)</f>
        <v>115.87323943661971</v>
      </c>
      <c r="Q3245" t="str">
        <f>LEFT(Table1[[#This Row],[Category and Sub-Category]],FIND("/",Table1[[#This Row],[Category and Sub-Category]])-1)</f>
        <v>theater</v>
      </c>
      <c r="R3245" t="str">
        <f>RIGHT(Table1[[#This Row],[Category and Sub-Category]],LEN(Table1[[#This Row],[Category and Sub-Category]])-FIND("/",Table1[[#This Row],[Category and Sub-Category]]))</f>
        <v>plays</v>
      </c>
      <c r="S3245" s="13">
        <f>(((Table1[[#This Row],[launched_at]]/60)/60)/24)+DATE(1970,1,1)</f>
        <v>42262.096782407403</v>
      </c>
      <c r="T3245" s="13">
        <f>(((Table1[[#This Row],[deadline]]/60)/60)/24)+DATE(1970,1,1)</f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Table1[[#This Row],[pledged]]/Table1[[#This Row],[goal]]</f>
        <v>1.0293749999999999</v>
      </c>
      <c r="P3246" s="8">
        <f>IFERROR(Table1[[#This Row],[pledged]]/Table1[[#This Row],[backers_count]],0)</f>
        <v>23.869565217391305</v>
      </c>
      <c r="Q3246" t="str">
        <f>LEFT(Table1[[#This Row],[Category and Sub-Category]],FIND("/",Table1[[#This Row],[Category and Sub-Category]])-1)</f>
        <v>theater</v>
      </c>
      <c r="R3246" t="str">
        <f>RIGHT(Table1[[#This Row],[Category and Sub-Category]],LEN(Table1[[#This Row],[Category and Sub-Category]])-FIND("/",Table1[[#This Row],[Category and Sub-Category]]))</f>
        <v>plays</v>
      </c>
      <c r="S3246" s="13">
        <f>(((Table1[[#This Row],[launched_at]]/60)/60)/24)+DATE(1970,1,1)</f>
        <v>42675.694236111114</v>
      </c>
      <c r="T3246" s="13">
        <f>(((Table1[[#This Row],[deadline]]/60)/60)/24)+DATE(1970,1,1)</f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Table1[[#This Row],[pledged]]/Table1[[#This Row],[goal]]</f>
        <v>1.043047619047619</v>
      </c>
      <c r="P3247" s="8">
        <f>IFERROR(Table1[[#This Row],[pledged]]/Table1[[#This Row],[backers_count]],0)</f>
        <v>81.125925925925927</v>
      </c>
      <c r="Q3247" t="str">
        <f>LEFT(Table1[[#This Row],[Category and Sub-Category]],FIND("/",Table1[[#This Row],[Category and Sub-Category]])-1)</f>
        <v>theater</v>
      </c>
      <c r="R3247" t="str">
        <f>RIGHT(Table1[[#This Row],[Category and Sub-Category]],LEN(Table1[[#This Row],[Category and Sub-Category]])-FIND("/",Table1[[#This Row],[Category and Sub-Category]]))</f>
        <v>plays</v>
      </c>
      <c r="S3247" s="13">
        <f>(((Table1[[#This Row],[launched_at]]/60)/60)/24)+DATE(1970,1,1)</f>
        <v>42135.60020833333</v>
      </c>
      <c r="T3247" s="13">
        <f>(((Table1[[#This Row],[deadline]]/60)/60)/24)+DATE(1970,1,1)</f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Table1[[#This Row],[pledged]]/Table1[[#This Row],[goal]]</f>
        <v>1.1122000000000001</v>
      </c>
      <c r="P3248" s="8">
        <f>IFERROR(Table1[[#This Row],[pledged]]/Table1[[#This Row],[backers_count]],0)</f>
        <v>57.626943005181346</v>
      </c>
      <c r="Q3248" t="str">
        <f>LEFT(Table1[[#This Row],[Category and Sub-Category]],FIND("/",Table1[[#This Row],[Category and Sub-Category]])-1)</f>
        <v>theater</v>
      </c>
      <c r="R3248" t="str">
        <f>RIGHT(Table1[[#This Row],[Category and Sub-Category]],LEN(Table1[[#This Row],[Category and Sub-Category]])-FIND("/",Table1[[#This Row],[Category and Sub-Category]]))</f>
        <v>plays</v>
      </c>
      <c r="S3248" s="13">
        <f>(((Table1[[#This Row],[launched_at]]/60)/60)/24)+DATE(1970,1,1)</f>
        <v>42230.472222222219</v>
      </c>
      <c r="T3248" s="13">
        <f>(((Table1[[#This Row],[deadline]]/60)/60)/24)+DATE(1970,1,1)</f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Table1[[#This Row],[pledged]]/Table1[[#This Row],[goal]]</f>
        <v>1.0586</v>
      </c>
      <c r="P3249" s="8">
        <f>IFERROR(Table1[[#This Row],[pledged]]/Table1[[#This Row],[backers_count]],0)</f>
        <v>46.429824561403507</v>
      </c>
      <c r="Q3249" t="str">
        <f>LEFT(Table1[[#This Row],[Category and Sub-Category]],FIND("/",Table1[[#This Row],[Category and Sub-Category]])-1)</f>
        <v>theater</v>
      </c>
      <c r="R3249" t="str">
        <f>RIGHT(Table1[[#This Row],[Category and Sub-Category]],LEN(Table1[[#This Row],[Category and Sub-Category]])-FIND("/",Table1[[#This Row],[Category and Sub-Category]]))</f>
        <v>plays</v>
      </c>
      <c r="S3249" s="13">
        <f>(((Table1[[#This Row],[launched_at]]/60)/60)/24)+DATE(1970,1,1)</f>
        <v>42167.434166666666</v>
      </c>
      <c r="T3249" s="13">
        <f>(((Table1[[#This Row],[deadline]]/60)/60)/24)+DATE(1970,1,1)</f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Table1[[#This Row],[pledged]]/Table1[[#This Row],[goal]]</f>
        <v>1.0079166666666666</v>
      </c>
      <c r="P3250" s="8">
        <f>IFERROR(Table1[[#This Row],[pledged]]/Table1[[#This Row],[backers_count]],0)</f>
        <v>60.475000000000001</v>
      </c>
      <c r="Q3250" t="str">
        <f>LEFT(Table1[[#This Row],[Category and Sub-Category]],FIND("/",Table1[[#This Row],[Category and Sub-Category]])-1)</f>
        <v>theater</v>
      </c>
      <c r="R3250" t="str">
        <f>RIGHT(Table1[[#This Row],[Category and Sub-Category]],LEN(Table1[[#This Row],[Category and Sub-Category]])-FIND("/",Table1[[#This Row],[Category and Sub-Category]]))</f>
        <v>plays</v>
      </c>
      <c r="S3250" s="13">
        <f>(((Table1[[#This Row],[launched_at]]/60)/60)/24)+DATE(1970,1,1)</f>
        <v>42068.888391203705</v>
      </c>
      <c r="T3250" s="13">
        <f>(((Table1[[#This Row],[deadline]]/60)/60)/24)+DATE(1970,1,1)</f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Table1[[#This Row],[pledged]]/Table1[[#This Row],[goal]]</f>
        <v>1.0492727272727274</v>
      </c>
      <c r="P3251" s="8">
        <f>IFERROR(Table1[[#This Row],[pledged]]/Table1[[#This Row],[backers_count]],0)</f>
        <v>65.579545454545453</v>
      </c>
      <c r="Q3251" t="str">
        <f>LEFT(Table1[[#This Row],[Category and Sub-Category]],FIND("/",Table1[[#This Row],[Category and Sub-Category]])-1)</f>
        <v>theater</v>
      </c>
      <c r="R3251" t="str">
        <f>RIGHT(Table1[[#This Row],[Category and Sub-Category]],LEN(Table1[[#This Row],[Category and Sub-Category]])-FIND("/",Table1[[#This Row],[Category and Sub-Category]]))</f>
        <v>plays</v>
      </c>
      <c r="S3251" s="13">
        <f>(((Table1[[#This Row],[launched_at]]/60)/60)/24)+DATE(1970,1,1)</f>
        <v>42145.746689814812</v>
      </c>
      <c r="T3251" s="13">
        <f>(((Table1[[#This Row],[deadline]]/60)/60)/24)+DATE(1970,1,1)</f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Table1[[#This Row],[pledged]]/Table1[[#This Row],[goal]]</f>
        <v>1.01552</v>
      </c>
      <c r="P3252" s="8">
        <f>IFERROR(Table1[[#This Row],[pledged]]/Table1[[#This Row],[backers_count]],0)</f>
        <v>119.1924882629108</v>
      </c>
      <c r="Q3252" t="str">
        <f>LEFT(Table1[[#This Row],[Category and Sub-Category]],FIND("/",Table1[[#This Row],[Category and Sub-Category]])-1)</f>
        <v>theater</v>
      </c>
      <c r="R3252" t="str">
        <f>RIGHT(Table1[[#This Row],[Category and Sub-Category]],LEN(Table1[[#This Row],[Category and Sub-Category]])-FIND("/",Table1[[#This Row],[Category and Sub-Category]]))</f>
        <v>plays</v>
      </c>
      <c r="S3252" s="13">
        <f>(((Table1[[#This Row],[launched_at]]/60)/60)/24)+DATE(1970,1,1)</f>
        <v>41918.742175925923</v>
      </c>
      <c r="T3252" s="13">
        <f>(((Table1[[#This Row],[deadline]]/60)/60)/24)+DATE(1970,1,1)</f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Table1[[#This Row],[pledged]]/Table1[[#This Row],[goal]]</f>
        <v>1.1073333333333333</v>
      </c>
      <c r="P3253" s="8">
        <f>IFERROR(Table1[[#This Row],[pledged]]/Table1[[#This Row],[backers_count]],0)</f>
        <v>83.05</v>
      </c>
      <c r="Q3253" t="str">
        <f>LEFT(Table1[[#This Row],[Category and Sub-Category]],FIND("/",Table1[[#This Row],[Category and Sub-Category]])-1)</f>
        <v>theater</v>
      </c>
      <c r="R3253" t="str">
        <f>RIGHT(Table1[[#This Row],[Category and Sub-Category]],LEN(Table1[[#This Row],[Category and Sub-Category]])-FIND("/",Table1[[#This Row],[Category and Sub-Category]]))</f>
        <v>plays</v>
      </c>
      <c r="S3253" s="13">
        <f>(((Table1[[#This Row],[launched_at]]/60)/60)/24)+DATE(1970,1,1)</f>
        <v>42146.731087962966</v>
      </c>
      <c r="T3253" s="13">
        <f>(((Table1[[#This Row],[deadline]]/60)/60)/24)+DATE(1970,1,1)</f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Table1[[#This Row],[pledged]]/Table1[[#This Row],[goal]]</f>
        <v>1.2782222222222221</v>
      </c>
      <c r="P3254" s="8">
        <f>IFERROR(Table1[[#This Row],[pledged]]/Table1[[#This Row],[backers_count]],0)</f>
        <v>57.52</v>
      </c>
      <c r="Q3254" t="str">
        <f>LEFT(Table1[[#This Row],[Category and Sub-Category]],FIND("/",Table1[[#This Row],[Category and Sub-Category]])-1)</f>
        <v>theater</v>
      </c>
      <c r="R3254" t="str">
        <f>RIGHT(Table1[[#This Row],[Category and Sub-Category]],LEN(Table1[[#This Row],[Category and Sub-Category]])-FIND("/",Table1[[#This Row],[Category and Sub-Category]]))</f>
        <v>plays</v>
      </c>
      <c r="S3254" s="13">
        <f>(((Table1[[#This Row],[launched_at]]/60)/60)/24)+DATE(1970,1,1)</f>
        <v>42590.472685185188</v>
      </c>
      <c r="T3254" s="13">
        <f>(((Table1[[#This Row],[deadline]]/60)/60)/24)+DATE(1970,1,1)</f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Table1[[#This Row],[pledged]]/Table1[[#This Row],[goal]]</f>
        <v>1.0182500000000001</v>
      </c>
      <c r="P3255" s="8">
        <f>IFERROR(Table1[[#This Row],[pledged]]/Table1[[#This Row],[backers_count]],0)</f>
        <v>177.08695652173913</v>
      </c>
      <c r="Q3255" t="str">
        <f>LEFT(Table1[[#This Row],[Category and Sub-Category]],FIND("/",Table1[[#This Row],[Category and Sub-Category]])-1)</f>
        <v>theater</v>
      </c>
      <c r="R3255" t="str">
        <f>RIGHT(Table1[[#This Row],[Category and Sub-Category]],LEN(Table1[[#This Row],[Category and Sub-Category]])-FIND("/",Table1[[#This Row],[Category and Sub-Category]]))</f>
        <v>plays</v>
      </c>
      <c r="S3255" s="13">
        <f>(((Table1[[#This Row],[launched_at]]/60)/60)/24)+DATE(1970,1,1)</f>
        <v>42602.576712962968</v>
      </c>
      <c r="T3255" s="13">
        <f>(((Table1[[#This Row],[deadline]]/60)/60)/24)+DATE(1970,1,1)</f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Table1[[#This Row],[pledged]]/Table1[[#This Row],[goal]]</f>
        <v>1.012576923076923</v>
      </c>
      <c r="P3256" s="8">
        <f>IFERROR(Table1[[#This Row],[pledged]]/Table1[[#This Row],[backers_count]],0)</f>
        <v>70.771505376344081</v>
      </c>
      <c r="Q3256" t="str">
        <f>LEFT(Table1[[#This Row],[Category and Sub-Category]],FIND("/",Table1[[#This Row],[Category and Sub-Category]])-1)</f>
        <v>theater</v>
      </c>
      <c r="R3256" t="str">
        <f>RIGHT(Table1[[#This Row],[Category and Sub-Category]],LEN(Table1[[#This Row],[Category and Sub-Category]])-FIND("/",Table1[[#This Row],[Category and Sub-Category]]))</f>
        <v>plays</v>
      </c>
      <c r="S3256" s="13">
        <f>(((Table1[[#This Row],[launched_at]]/60)/60)/24)+DATE(1970,1,1)</f>
        <v>42059.085752314815</v>
      </c>
      <c r="T3256" s="13">
        <f>(((Table1[[#This Row],[deadline]]/60)/60)/24)+DATE(1970,1,1)</f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Table1[[#This Row],[pledged]]/Table1[[#This Row],[goal]]</f>
        <v>1.75</v>
      </c>
      <c r="P3257" s="8">
        <f>IFERROR(Table1[[#This Row],[pledged]]/Table1[[#This Row],[backers_count]],0)</f>
        <v>29.166666666666668</v>
      </c>
      <c r="Q3257" t="str">
        <f>LEFT(Table1[[#This Row],[Category and Sub-Category]],FIND("/",Table1[[#This Row],[Category and Sub-Category]])-1)</f>
        <v>theater</v>
      </c>
      <c r="R3257" t="str">
        <f>RIGHT(Table1[[#This Row],[Category and Sub-Category]],LEN(Table1[[#This Row],[Category and Sub-Category]])-FIND("/",Table1[[#This Row],[Category and Sub-Category]]))</f>
        <v>plays</v>
      </c>
      <c r="S3257" s="13">
        <f>(((Table1[[#This Row],[launched_at]]/60)/60)/24)+DATE(1970,1,1)</f>
        <v>41889.768229166664</v>
      </c>
      <c r="T3257" s="13">
        <f>(((Table1[[#This Row],[deadline]]/60)/60)/24)+DATE(1970,1,1)</f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Table1[[#This Row],[pledged]]/Table1[[#This Row],[goal]]</f>
        <v>1.2806</v>
      </c>
      <c r="P3258" s="8">
        <f>IFERROR(Table1[[#This Row],[pledged]]/Table1[[#This Row],[backers_count]],0)</f>
        <v>72.76136363636364</v>
      </c>
      <c r="Q3258" t="str">
        <f>LEFT(Table1[[#This Row],[Category and Sub-Category]],FIND("/",Table1[[#This Row],[Category and Sub-Category]])-1)</f>
        <v>theater</v>
      </c>
      <c r="R3258" t="str">
        <f>RIGHT(Table1[[#This Row],[Category and Sub-Category]],LEN(Table1[[#This Row],[Category and Sub-Category]])-FIND("/",Table1[[#This Row],[Category and Sub-Category]]))</f>
        <v>plays</v>
      </c>
      <c r="S3258" s="13">
        <f>(((Table1[[#This Row],[launched_at]]/60)/60)/24)+DATE(1970,1,1)</f>
        <v>42144.573807870373</v>
      </c>
      <c r="T3258" s="13">
        <f>(((Table1[[#This Row],[deadline]]/60)/60)/24)+DATE(1970,1,1)</f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Table1[[#This Row],[pledged]]/Table1[[#This Row],[goal]]</f>
        <v>1.0629949999999999</v>
      </c>
      <c r="P3259" s="8">
        <f>IFERROR(Table1[[#This Row],[pledged]]/Table1[[#This Row],[backers_count]],0)</f>
        <v>51.853414634146333</v>
      </c>
      <c r="Q3259" t="str">
        <f>LEFT(Table1[[#This Row],[Category and Sub-Category]],FIND("/",Table1[[#This Row],[Category and Sub-Category]])-1)</f>
        <v>theater</v>
      </c>
      <c r="R3259" t="str">
        <f>RIGHT(Table1[[#This Row],[Category and Sub-Category]],LEN(Table1[[#This Row],[Category and Sub-Category]])-FIND("/",Table1[[#This Row],[Category and Sub-Category]]))</f>
        <v>plays</v>
      </c>
      <c r="S3259" s="13">
        <f>(((Table1[[#This Row],[launched_at]]/60)/60)/24)+DATE(1970,1,1)</f>
        <v>42758.559629629628</v>
      </c>
      <c r="T3259" s="13">
        <f>(((Table1[[#This Row],[deadline]]/60)/60)/24)+DATE(1970,1,1)</f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Table1[[#This Row],[pledged]]/Table1[[#This Row],[goal]]</f>
        <v>1.052142857142857</v>
      </c>
      <c r="P3260" s="8">
        <f>IFERROR(Table1[[#This Row],[pledged]]/Table1[[#This Row],[backers_count]],0)</f>
        <v>98.2</v>
      </c>
      <c r="Q3260" t="str">
        <f>LEFT(Table1[[#This Row],[Category and Sub-Category]],FIND("/",Table1[[#This Row],[Category and Sub-Category]])-1)</f>
        <v>theater</v>
      </c>
      <c r="R3260" t="str">
        <f>RIGHT(Table1[[#This Row],[Category and Sub-Category]],LEN(Table1[[#This Row],[Category and Sub-Category]])-FIND("/",Table1[[#This Row],[Category and Sub-Category]]))</f>
        <v>plays</v>
      </c>
      <c r="S3260" s="13">
        <f>(((Table1[[#This Row],[launched_at]]/60)/60)/24)+DATE(1970,1,1)</f>
        <v>41982.887280092589</v>
      </c>
      <c r="T3260" s="13">
        <f>(((Table1[[#This Row],[deadline]]/60)/60)/24)+DATE(1970,1,1)</f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Table1[[#This Row],[pledged]]/Table1[[#This Row],[goal]]</f>
        <v>1.0616782608695652</v>
      </c>
      <c r="P3261" s="8">
        <f>IFERROR(Table1[[#This Row],[pledged]]/Table1[[#This Row],[backers_count]],0)</f>
        <v>251.7381443298969</v>
      </c>
      <c r="Q3261" t="str">
        <f>LEFT(Table1[[#This Row],[Category and Sub-Category]],FIND("/",Table1[[#This Row],[Category and Sub-Category]])-1)</f>
        <v>theater</v>
      </c>
      <c r="R3261" t="str">
        <f>RIGHT(Table1[[#This Row],[Category and Sub-Category]],LEN(Table1[[#This Row],[Category and Sub-Category]])-FIND("/",Table1[[#This Row],[Category and Sub-Category]]))</f>
        <v>plays</v>
      </c>
      <c r="S3261" s="13">
        <f>(((Table1[[#This Row],[launched_at]]/60)/60)/24)+DATE(1970,1,1)</f>
        <v>42614.760937500003</v>
      </c>
      <c r="T3261" s="13">
        <f>(((Table1[[#This Row],[deadline]]/60)/60)/24)+DATE(1970,1,1)</f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Table1[[#This Row],[pledged]]/Table1[[#This Row],[goal]]</f>
        <v>1.0924</v>
      </c>
      <c r="P3262" s="8">
        <f>IFERROR(Table1[[#This Row],[pledged]]/Table1[[#This Row],[backers_count]],0)</f>
        <v>74.821917808219183</v>
      </c>
      <c r="Q3262" t="str">
        <f>LEFT(Table1[[#This Row],[Category and Sub-Category]],FIND("/",Table1[[#This Row],[Category and Sub-Category]])-1)</f>
        <v>theater</v>
      </c>
      <c r="R3262" t="str">
        <f>RIGHT(Table1[[#This Row],[Category and Sub-Category]],LEN(Table1[[#This Row],[Category and Sub-Category]])-FIND("/",Table1[[#This Row],[Category and Sub-Category]]))</f>
        <v>plays</v>
      </c>
      <c r="S3262" s="13">
        <f>(((Table1[[#This Row],[launched_at]]/60)/60)/24)+DATE(1970,1,1)</f>
        <v>42303.672662037032</v>
      </c>
      <c r="T3262" s="13">
        <f>(((Table1[[#This Row],[deadline]]/60)/60)/24)+DATE(1970,1,1)</f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Table1[[#This Row],[pledged]]/Table1[[#This Row],[goal]]</f>
        <v>1.0045454545454546</v>
      </c>
      <c r="P3263" s="8">
        <f>IFERROR(Table1[[#This Row],[pledged]]/Table1[[#This Row],[backers_count]],0)</f>
        <v>67.65306122448979</v>
      </c>
      <c r="Q3263" t="str">
        <f>LEFT(Table1[[#This Row],[Category and Sub-Category]],FIND("/",Table1[[#This Row],[Category and Sub-Category]])-1)</f>
        <v>theater</v>
      </c>
      <c r="R3263" t="str">
        <f>RIGHT(Table1[[#This Row],[Category and Sub-Category]],LEN(Table1[[#This Row],[Category and Sub-Category]])-FIND("/",Table1[[#This Row],[Category and Sub-Category]]))</f>
        <v>plays</v>
      </c>
      <c r="S3263" s="13">
        <f>(((Table1[[#This Row],[launched_at]]/60)/60)/24)+DATE(1970,1,1)</f>
        <v>42171.725416666668</v>
      </c>
      <c r="T3263" s="13">
        <f>(((Table1[[#This Row],[deadline]]/60)/60)/24)+DATE(1970,1,1)</f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Table1[[#This Row],[pledged]]/Table1[[#This Row],[goal]]</f>
        <v>1.0304098360655738</v>
      </c>
      <c r="P3264" s="8">
        <f>IFERROR(Table1[[#This Row],[pledged]]/Table1[[#This Row],[backers_count]],0)</f>
        <v>93.81343283582089</v>
      </c>
      <c r="Q3264" t="str">
        <f>LEFT(Table1[[#This Row],[Category and Sub-Category]],FIND("/",Table1[[#This Row],[Category and Sub-Category]])-1)</f>
        <v>theater</v>
      </c>
      <c r="R3264" t="str">
        <f>RIGHT(Table1[[#This Row],[Category and Sub-Category]],LEN(Table1[[#This Row],[Category and Sub-Category]])-FIND("/",Table1[[#This Row],[Category and Sub-Category]]))</f>
        <v>plays</v>
      </c>
      <c r="S3264" s="13">
        <f>(((Table1[[#This Row],[launched_at]]/60)/60)/24)+DATE(1970,1,1)</f>
        <v>41964.315532407403</v>
      </c>
      <c r="T3264" s="13">
        <f>(((Table1[[#This Row],[deadline]]/60)/60)/24)+DATE(1970,1,1)</f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Table1[[#This Row],[pledged]]/Table1[[#This Row],[goal]]</f>
        <v>1.121664</v>
      </c>
      <c r="P3265" s="8">
        <f>IFERROR(Table1[[#This Row],[pledged]]/Table1[[#This Row],[backers_count]],0)</f>
        <v>41.237647058823526</v>
      </c>
      <c r="Q3265" t="str">
        <f>LEFT(Table1[[#This Row],[Category and Sub-Category]],FIND("/",Table1[[#This Row],[Category and Sub-Category]])-1)</f>
        <v>theater</v>
      </c>
      <c r="R3265" t="str">
        <f>RIGHT(Table1[[#This Row],[Category and Sub-Category]],LEN(Table1[[#This Row],[Category and Sub-Category]])-FIND("/",Table1[[#This Row],[Category and Sub-Category]]))</f>
        <v>plays</v>
      </c>
      <c r="S3265" s="13">
        <f>(((Table1[[#This Row],[launched_at]]/60)/60)/24)+DATE(1970,1,1)</f>
        <v>42284.516064814816</v>
      </c>
      <c r="T3265" s="13">
        <f>(((Table1[[#This Row],[deadline]]/60)/60)/24)+DATE(1970,1,1)</f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Table1[[#This Row],[pledged]]/Table1[[#This Row],[goal]]</f>
        <v>1.03</v>
      </c>
      <c r="P3266" s="8">
        <f>IFERROR(Table1[[#This Row],[pledged]]/Table1[[#This Row],[backers_count]],0)</f>
        <v>52.551020408163268</v>
      </c>
      <c r="Q3266" t="str">
        <f>LEFT(Table1[[#This Row],[Category and Sub-Category]],FIND("/",Table1[[#This Row],[Category and Sub-Category]])-1)</f>
        <v>theater</v>
      </c>
      <c r="R3266" t="str">
        <f>RIGHT(Table1[[#This Row],[Category and Sub-Category]],LEN(Table1[[#This Row],[Category and Sub-Category]])-FIND("/",Table1[[#This Row],[Category and Sub-Category]]))</f>
        <v>plays</v>
      </c>
      <c r="S3266" s="13">
        <f>(((Table1[[#This Row],[launched_at]]/60)/60)/24)+DATE(1970,1,1)</f>
        <v>42016.800208333334</v>
      </c>
      <c r="T3266" s="13">
        <f>(((Table1[[#This Row],[deadline]]/60)/60)/24)+DATE(1970,1,1)</f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Table1[[#This Row],[pledged]]/Table1[[#This Row],[goal]]</f>
        <v>1.64</v>
      </c>
      <c r="P3267" s="8">
        <f>IFERROR(Table1[[#This Row],[pledged]]/Table1[[#This Row],[backers_count]],0)</f>
        <v>70.285714285714292</v>
      </c>
      <c r="Q3267" t="str">
        <f>LEFT(Table1[[#This Row],[Category and Sub-Category]],FIND("/",Table1[[#This Row],[Category and Sub-Category]])-1)</f>
        <v>theater</v>
      </c>
      <c r="R3267" t="str">
        <f>RIGHT(Table1[[#This Row],[Category and Sub-Category]],LEN(Table1[[#This Row],[Category and Sub-Category]])-FIND("/",Table1[[#This Row],[Category and Sub-Category]]))</f>
        <v>plays</v>
      </c>
      <c r="S3267" s="13">
        <f>(((Table1[[#This Row],[launched_at]]/60)/60)/24)+DATE(1970,1,1)</f>
        <v>42311.711979166663</v>
      </c>
      <c r="T3267" s="13">
        <f>(((Table1[[#This Row],[deadline]]/60)/60)/24)+DATE(1970,1,1)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Table1[[#This Row],[pledged]]/Table1[[#This Row],[goal]]</f>
        <v>1.3128333333333333</v>
      </c>
      <c r="P3268" s="8">
        <f>IFERROR(Table1[[#This Row],[pledged]]/Table1[[#This Row],[backers_count]],0)</f>
        <v>48.325153374233132</v>
      </c>
      <c r="Q3268" t="str">
        <f>LEFT(Table1[[#This Row],[Category and Sub-Category]],FIND("/",Table1[[#This Row],[Category and Sub-Category]])-1)</f>
        <v>theater</v>
      </c>
      <c r="R3268" t="str">
        <f>RIGHT(Table1[[#This Row],[Category and Sub-Category]],LEN(Table1[[#This Row],[Category and Sub-Category]])-FIND("/",Table1[[#This Row],[Category and Sub-Category]]))</f>
        <v>plays</v>
      </c>
      <c r="S3268" s="13">
        <f>(((Table1[[#This Row],[launched_at]]/60)/60)/24)+DATE(1970,1,1)</f>
        <v>42136.536134259266</v>
      </c>
      <c r="T3268" s="13">
        <f>(((Table1[[#This Row],[deadline]]/60)/60)/24)+DATE(1970,1,1)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Table1[[#This Row],[pledged]]/Table1[[#This Row],[goal]]</f>
        <v>1.0209999999999999</v>
      </c>
      <c r="P3269" s="8">
        <f>IFERROR(Table1[[#This Row],[pledged]]/Table1[[#This Row],[backers_count]],0)</f>
        <v>53.177083333333336</v>
      </c>
      <c r="Q3269" t="str">
        <f>LEFT(Table1[[#This Row],[Category and Sub-Category]],FIND("/",Table1[[#This Row],[Category and Sub-Category]])-1)</f>
        <v>theater</v>
      </c>
      <c r="R3269" t="str">
        <f>RIGHT(Table1[[#This Row],[Category and Sub-Category]],LEN(Table1[[#This Row],[Category and Sub-Category]])-FIND("/",Table1[[#This Row],[Category and Sub-Category]]))</f>
        <v>plays</v>
      </c>
      <c r="S3269" s="13">
        <f>(((Table1[[#This Row],[launched_at]]/60)/60)/24)+DATE(1970,1,1)</f>
        <v>42172.757638888885</v>
      </c>
      <c r="T3269" s="13">
        <f>(((Table1[[#This Row],[deadline]]/60)/60)/24)+DATE(1970,1,1)</f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Table1[[#This Row],[pledged]]/Table1[[#This Row],[goal]]</f>
        <v>1.28</v>
      </c>
      <c r="P3270" s="8">
        <f>IFERROR(Table1[[#This Row],[pledged]]/Table1[[#This Row],[backers_count]],0)</f>
        <v>60.952380952380949</v>
      </c>
      <c r="Q3270" t="str">
        <f>LEFT(Table1[[#This Row],[Category and Sub-Category]],FIND("/",Table1[[#This Row],[Category and Sub-Category]])-1)</f>
        <v>theater</v>
      </c>
      <c r="R3270" t="str">
        <f>RIGHT(Table1[[#This Row],[Category and Sub-Category]],LEN(Table1[[#This Row],[Category and Sub-Category]])-FIND("/",Table1[[#This Row],[Category and Sub-Category]]))</f>
        <v>plays</v>
      </c>
      <c r="S3270" s="13">
        <f>(((Table1[[#This Row],[launched_at]]/60)/60)/24)+DATE(1970,1,1)</f>
        <v>42590.90425925926</v>
      </c>
      <c r="T3270" s="13">
        <f>(((Table1[[#This Row],[deadline]]/60)/60)/24)+DATE(1970,1,1)</f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Table1[[#This Row],[pledged]]/Table1[[#This Row],[goal]]</f>
        <v>1.0149999999999999</v>
      </c>
      <c r="P3271" s="8">
        <f>IFERROR(Table1[[#This Row],[pledged]]/Table1[[#This Row],[backers_count]],0)</f>
        <v>116</v>
      </c>
      <c r="Q3271" t="str">
        <f>LEFT(Table1[[#This Row],[Category and Sub-Category]],FIND("/",Table1[[#This Row],[Category and Sub-Category]])-1)</f>
        <v>theater</v>
      </c>
      <c r="R3271" t="str">
        <f>RIGHT(Table1[[#This Row],[Category and Sub-Category]],LEN(Table1[[#This Row],[Category and Sub-Category]])-FIND("/",Table1[[#This Row],[Category and Sub-Category]]))</f>
        <v>plays</v>
      </c>
      <c r="S3271" s="13">
        <f>(((Table1[[#This Row],[launched_at]]/60)/60)/24)+DATE(1970,1,1)</f>
        <v>42137.395798611105</v>
      </c>
      <c r="T3271" s="13">
        <f>(((Table1[[#This Row],[deadline]]/60)/60)/24)+DATE(1970,1,1)</f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Table1[[#This Row],[pledged]]/Table1[[#This Row],[goal]]</f>
        <v>1.0166666666666666</v>
      </c>
      <c r="P3272" s="8">
        <f>IFERROR(Table1[[#This Row],[pledged]]/Table1[[#This Row],[backers_count]],0)</f>
        <v>61</v>
      </c>
      <c r="Q3272" t="str">
        <f>LEFT(Table1[[#This Row],[Category and Sub-Category]],FIND("/",Table1[[#This Row],[Category and Sub-Category]])-1)</f>
        <v>theater</v>
      </c>
      <c r="R3272" t="str">
        <f>RIGHT(Table1[[#This Row],[Category and Sub-Category]],LEN(Table1[[#This Row],[Category and Sub-Category]])-FIND("/",Table1[[#This Row],[Category and Sub-Category]]))</f>
        <v>plays</v>
      </c>
      <c r="S3272" s="13">
        <f>(((Table1[[#This Row],[launched_at]]/60)/60)/24)+DATE(1970,1,1)</f>
        <v>42167.533159722225</v>
      </c>
      <c r="T3272" s="13">
        <f>(((Table1[[#This Row],[deadline]]/60)/60)/24)+DATE(1970,1,1)</f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Table1[[#This Row],[pledged]]/Table1[[#This Row],[goal]]</f>
        <v>1.3</v>
      </c>
      <c r="P3273" s="8">
        <f>IFERROR(Table1[[#This Row],[pledged]]/Table1[[#This Row],[backers_count]],0)</f>
        <v>38.235294117647058</v>
      </c>
      <c r="Q3273" t="str">
        <f>LEFT(Table1[[#This Row],[Category and Sub-Category]],FIND("/",Table1[[#This Row],[Category and Sub-Category]])-1)</f>
        <v>theater</v>
      </c>
      <c r="R3273" t="str">
        <f>RIGHT(Table1[[#This Row],[Category and Sub-Category]],LEN(Table1[[#This Row],[Category and Sub-Category]])-FIND("/",Table1[[#This Row],[Category and Sub-Category]]))</f>
        <v>plays</v>
      </c>
      <c r="S3273" s="13">
        <f>(((Table1[[#This Row],[launched_at]]/60)/60)/24)+DATE(1970,1,1)</f>
        <v>41915.437210648146</v>
      </c>
      <c r="T3273" s="13">
        <f>(((Table1[[#This Row],[deadline]]/60)/60)/24)+DATE(1970,1,1)</f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Table1[[#This Row],[pledged]]/Table1[[#This Row],[goal]]</f>
        <v>1.5443</v>
      </c>
      <c r="P3274" s="8">
        <f>IFERROR(Table1[[#This Row],[pledged]]/Table1[[#This Row],[backers_count]],0)</f>
        <v>106.50344827586207</v>
      </c>
      <c r="Q3274" t="str">
        <f>LEFT(Table1[[#This Row],[Category and Sub-Category]],FIND("/",Table1[[#This Row],[Category and Sub-Category]])-1)</f>
        <v>theater</v>
      </c>
      <c r="R3274" t="str">
        <f>RIGHT(Table1[[#This Row],[Category and Sub-Category]],LEN(Table1[[#This Row],[Category and Sub-Category]])-FIND("/",Table1[[#This Row],[Category and Sub-Category]]))</f>
        <v>plays</v>
      </c>
      <c r="S3274" s="13">
        <f>(((Table1[[#This Row],[launched_at]]/60)/60)/24)+DATE(1970,1,1)</f>
        <v>42284.500104166669</v>
      </c>
      <c r="T3274" s="13">
        <f>(((Table1[[#This Row],[deadline]]/60)/60)/24)+DATE(1970,1,1)</f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Table1[[#This Row],[pledged]]/Table1[[#This Row],[goal]]</f>
        <v>1.0740000000000001</v>
      </c>
      <c r="P3275" s="8">
        <f>IFERROR(Table1[[#This Row],[pledged]]/Table1[[#This Row],[backers_count]],0)</f>
        <v>204.57142857142858</v>
      </c>
      <c r="Q3275" t="str">
        <f>LEFT(Table1[[#This Row],[Category and Sub-Category]],FIND("/",Table1[[#This Row],[Category and Sub-Category]])-1)</f>
        <v>theater</v>
      </c>
      <c r="R3275" t="str">
        <f>RIGHT(Table1[[#This Row],[Category and Sub-Category]],LEN(Table1[[#This Row],[Category and Sub-Category]])-FIND("/",Table1[[#This Row],[Category and Sub-Category]]))</f>
        <v>plays</v>
      </c>
      <c r="S3275" s="13">
        <f>(((Table1[[#This Row],[launched_at]]/60)/60)/24)+DATE(1970,1,1)</f>
        <v>42611.801412037035</v>
      </c>
      <c r="T3275" s="13">
        <f>(((Table1[[#This Row],[deadline]]/60)/60)/24)+DATE(1970,1,1)</f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Table1[[#This Row],[pledged]]/Table1[[#This Row],[goal]]</f>
        <v>1.0132258064516129</v>
      </c>
      <c r="P3276" s="8">
        <f>IFERROR(Table1[[#This Row],[pledged]]/Table1[[#This Row],[backers_count]],0)</f>
        <v>54.912587412587413</v>
      </c>
      <c r="Q3276" t="str">
        <f>LEFT(Table1[[#This Row],[Category and Sub-Category]],FIND("/",Table1[[#This Row],[Category and Sub-Category]])-1)</f>
        <v>theater</v>
      </c>
      <c r="R3276" t="str">
        <f>RIGHT(Table1[[#This Row],[Category and Sub-Category]],LEN(Table1[[#This Row],[Category and Sub-Category]])-FIND("/",Table1[[#This Row],[Category and Sub-Category]]))</f>
        <v>plays</v>
      </c>
      <c r="S3276" s="13">
        <f>(((Table1[[#This Row],[launched_at]]/60)/60)/24)+DATE(1970,1,1)</f>
        <v>42400.704537037032</v>
      </c>
      <c r="T3276" s="13">
        <f>(((Table1[[#This Row],[deadline]]/60)/60)/24)+DATE(1970,1,1)</f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Table1[[#This Row],[pledged]]/Table1[[#This Row],[goal]]</f>
        <v>1.0027777777777778</v>
      </c>
      <c r="P3277" s="8">
        <f>IFERROR(Table1[[#This Row],[pledged]]/Table1[[#This Row],[backers_count]],0)</f>
        <v>150.41666666666666</v>
      </c>
      <c r="Q3277" t="str">
        <f>LEFT(Table1[[#This Row],[Category and Sub-Category]],FIND("/",Table1[[#This Row],[Category and Sub-Category]])-1)</f>
        <v>theater</v>
      </c>
      <c r="R3277" t="str">
        <f>RIGHT(Table1[[#This Row],[Category and Sub-Category]],LEN(Table1[[#This Row],[Category and Sub-Category]])-FIND("/",Table1[[#This Row],[Category and Sub-Category]]))</f>
        <v>plays</v>
      </c>
      <c r="S3277" s="13">
        <f>(((Table1[[#This Row],[launched_at]]/60)/60)/24)+DATE(1970,1,1)</f>
        <v>42017.88045138889</v>
      </c>
      <c r="T3277" s="13">
        <f>(((Table1[[#This Row],[deadline]]/60)/60)/24)+DATE(1970,1,1)</f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Table1[[#This Row],[pledged]]/Table1[[#This Row],[goal]]</f>
        <v>1.1684444444444444</v>
      </c>
      <c r="P3278" s="8">
        <f>IFERROR(Table1[[#This Row],[pledged]]/Table1[[#This Row],[backers_count]],0)</f>
        <v>52.58</v>
      </c>
      <c r="Q3278" t="str">
        <f>LEFT(Table1[[#This Row],[Category and Sub-Category]],FIND("/",Table1[[#This Row],[Category and Sub-Category]])-1)</f>
        <v>theater</v>
      </c>
      <c r="R3278" t="str">
        <f>RIGHT(Table1[[#This Row],[Category and Sub-Category]],LEN(Table1[[#This Row],[Category and Sub-Category]])-FIND("/",Table1[[#This Row],[Category and Sub-Category]]))</f>
        <v>plays</v>
      </c>
      <c r="S3278" s="13">
        <f>(((Table1[[#This Row],[launched_at]]/60)/60)/24)+DATE(1970,1,1)</f>
        <v>42426.949988425928</v>
      </c>
      <c r="T3278" s="13">
        <f>(((Table1[[#This Row],[deadline]]/60)/60)/24)+DATE(1970,1,1)</f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Table1[[#This Row],[pledged]]/Table1[[#This Row],[goal]]</f>
        <v>1.0860000000000001</v>
      </c>
      <c r="P3279" s="8">
        <f>IFERROR(Table1[[#This Row],[pledged]]/Table1[[#This Row],[backers_count]],0)</f>
        <v>54.3</v>
      </c>
      <c r="Q3279" t="str">
        <f>LEFT(Table1[[#This Row],[Category and Sub-Category]],FIND("/",Table1[[#This Row],[Category and Sub-Category]])-1)</f>
        <v>theater</v>
      </c>
      <c r="R3279" t="str">
        <f>RIGHT(Table1[[#This Row],[Category and Sub-Category]],LEN(Table1[[#This Row],[Category and Sub-Category]])-FIND("/",Table1[[#This Row],[Category and Sub-Category]]))</f>
        <v>plays</v>
      </c>
      <c r="S3279" s="13">
        <f>(((Table1[[#This Row],[launched_at]]/60)/60)/24)+DATE(1970,1,1)</f>
        <v>41931.682939814818</v>
      </c>
      <c r="T3279" s="13">
        <f>(((Table1[[#This Row],[deadline]]/60)/60)/24)+DATE(1970,1,1)</f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Table1[[#This Row],[pledged]]/Table1[[#This Row],[goal]]</f>
        <v>1.034</v>
      </c>
      <c r="P3280" s="8">
        <f>IFERROR(Table1[[#This Row],[pledged]]/Table1[[#This Row],[backers_count]],0)</f>
        <v>76.029411764705884</v>
      </c>
      <c r="Q3280" t="str">
        <f>LEFT(Table1[[#This Row],[Category and Sub-Category]],FIND("/",Table1[[#This Row],[Category and Sub-Category]])-1)</f>
        <v>theater</v>
      </c>
      <c r="R3280" t="str">
        <f>RIGHT(Table1[[#This Row],[Category and Sub-Category]],LEN(Table1[[#This Row],[Category and Sub-Category]])-FIND("/",Table1[[#This Row],[Category and Sub-Category]]))</f>
        <v>plays</v>
      </c>
      <c r="S3280" s="13">
        <f>(((Table1[[#This Row],[launched_at]]/60)/60)/24)+DATE(1970,1,1)</f>
        <v>42124.848414351851</v>
      </c>
      <c r="T3280" s="13">
        <f>(((Table1[[#This Row],[deadline]]/60)/60)/24)+DATE(1970,1,1)</f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Table1[[#This Row],[pledged]]/Table1[[#This Row],[goal]]</f>
        <v>1.1427586206896552</v>
      </c>
      <c r="P3281" s="8">
        <f>IFERROR(Table1[[#This Row],[pledged]]/Table1[[#This Row],[backers_count]],0)</f>
        <v>105.2063492063492</v>
      </c>
      <c r="Q3281" t="str">
        <f>LEFT(Table1[[#This Row],[Category and Sub-Category]],FIND("/",Table1[[#This Row],[Category and Sub-Category]])-1)</f>
        <v>theater</v>
      </c>
      <c r="R3281" t="str">
        <f>RIGHT(Table1[[#This Row],[Category and Sub-Category]],LEN(Table1[[#This Row],[Category and Sub-Category]])-FIND("/",Table1[[#This Row],[Category and Sub-Category]]))</f>
        <v>plays</v>
      </c>
      <c r="S3281" s="13">
        <f>(((Table1[[#This Row],[launched_at]]/60)/60)/24)+DATE(1970,1,1)</f>
        <v>42431.102534722217</v>
      </c>
      <c r="T3281" s="13">
        <f>(((Table1[[#This Row],[deadline]]/60)/60)/24)+DATE(1970,1,1)</f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Table1[[#This Row],[pledged]]/Table1[[#This Row],[goal]]</f>
        <v>1.03</v>
      </c>
      <c r="P3282" s="8">
        <f>IFERROR(Table1[[#This Row],[pledged]]/Table1[[#This Row],[backers_count]],0)</f>
        <v>68.666666666666671</v>
      </c>
      <c r="Q3282" t="str">
        <f>LEFT(Table1[[#This Row],[Category and Sub-Category]],FIND("/",Table1[[#This Row],[Category and Sub-Category]])-1)</f>
        <v>theater</v>
      </c>
      <c r="R3282" t="str">
        <f>RIGHT(Table1[[#This Row],[Category and Sub-Category]],LEN(Table1[[#This Row],[Category and Sub-Category]])-FIND("/",Table1[[#This Row],[Category and Sub-Category]]))</f>
        <v>plays</v>
      </c>
      <c r="S3282" s="13">
        <f>(((Table1[[#This Row],[launched_at]]/60)/60)/24)+DATE(1970,1,1)</f>
        <v>42121.756921296299</v>
      </c>
      <c r="T3282" s="13">
        <f>(((Table1[[#This Row],[deadline]]/60)/60)/24)+DATE(1970,1,1)</f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Table1[[#This Row],[pledged]]/Table1[[#This Row],[goal]]</f>
        <v>1.216</v>
      </c>
      <c r="P3283" s="8">
        <f>IFERROR(Table1[[#This Row],[pledged]]/Table1[[#This Row],[backers_count]],0)</f>
        <v>129.36170212765958</v>
      </c>
      <c r="Q3283" t="str">
        <f>LEFT(Table1[[#This Row],[Category and Sub-Category]],FIND("/",Table1[[#This Row],[Category and Sub-Category]])-1)</f>
        <v>theater</v>
      </c>
      <c r="R3283" t="str">
        <f>RIGHT(Table1[[#This Row],[Category and Sub-Category]],LEN(Table1[[#This Row],[Category and Sub-Category]])-FIND("/",Table1[[#This Row],[Category and Sub-Category]]))</f>
        <v>plays</v>
      </c>
      <c r="S3283" s="13">
        <f>(((Table1[[#This Row],[launched_at]]/60)/60)/24)+DATE(1970,1,1)</f>
        <v>42219.019733796296</v>
      </c>
      <c r="T3283" s="13">
        <f>(((Table1[[#This Row],[deadline]]/60)/60)/24)+DATE(1970,1,1)</f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Table1[[#This Row],[pledged]]/Table1[[#This Row],[goal]]</f>
        <v>1.026467741935484</v>
      </c>
      <c r="P3284" s="8">
        <f>IFERROR(Table1[[#This Row],[pledged]]/Table1[[#This Row],[backers_count]],0)</f>
        <v>134.26371308016877</v>
      </c>
      <c r="Q3284" t="str">
        <f>LEFT(Table1[[#This Row],[Category and Sub-Category]],FIND("/",Table1[[#This Row],[Category and Sub-Category]])-1)</f>
        <v>theater</v>
      </c>
      <c r="R3284" t="str">
        <f>RIGHT(Table1[[#This Row],[Category and Sub-Category]],LEN(Table1[[#This Row],[Category and Sub-Category]])-FIND("/",Table1[[#This Row],[Category and Sub-Category]]))</f>
        <v>plays</v>
      </c>
      <c r="S3284" s="13">
        <f>(((Table1[[#This Row],[launched_at]]/60)/60)/24)+DATE(1970,1,1)</f>
        <v>42445.19430555556</v>
      </c>
      <c r="T3284" s="13">
        <f>(((Table1[[#This Row],[deadline]]/60)/60)/24)+DATE(1970,1,1)</f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Table1[[#This Row],[pledged]]/Table1[[#This Row],[goal]]</f>
        <v>1.0475000000000001</v>
      </c>
      <c r="P3285" s="8">
        <f>IFERROR(Table1[[#This Row],[pledged]]/Table1[[#This Row],[backers_count]],0)</f>
        <v>17.829787234042552</v>
      </c>
      <c r="Q3285" t="str">
        <f>LEFT(Table1[[#This Row],[Category and Sub-Category]],FIND("/",Table1[[#This Row],[Category and Sub-Category]])-1)</f>
        <v>theater</v>
      </c>
      <c r="R3285" t="str">
        <f>RIGHT(Table1[[#This Row],[Category and Sub-Category]],LEN(Table1[[#This Row],[Category and Sub-Category]])-FIND("/",Table1[[#This Row],[Category and Sub-Category]]))</f>
        <v>plays</v>
      </c>
      <c r="S3285" s="13">
        <f>(((Table1[[#This Row],[launched_at]]/60)/60)/24)+DATE(1970,1,1)</f>
        <v>42379.74418981481</v>
      </c>
      <c r="T3285" s="13">
        <f>(((Table1[[#This Row],[deadline]]/60)/60)/24)+DATE(1970,1,1)</f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Table1[[#This Row],[pledged]]/Table1[[#This Row],[goal]]</f>
        <v>1.016</v>
      </c>
      <c r="P3286" s="8">
        <f>IFERROR(Table1[[#This Row],[pledged]]/Table1[[#This Row],[backers_count]],0)</f>
        <v>203.2</v>
      </c>
      <c r="Q3286" t="str">
        <f>LEFT(Table1[[#This Row],[Category and Sub-Category]],FIND("/",Table1[[#This Row],[Category and Sub-Category]])-1)</f>
        <v>theater</v>
      </c>
      <c r="R3286" t="str">
        <f>RIGHT(Table1[[#This Row],[Category and Sub-Category]],LEN(Table1[[#This Row],[Category and Sub-Category]])-FIND("/",Table1[[#This Row],[Category and Sub-Category]]))</f>
        <v>plays</v>
      </c>
      <c r="S3286" s="13">
        <f>(((Table1[[#This Row],[launched_at]]/60)/60)/24)+DATE(1970,1,1)</f>
        <v>42380.884872685187</v>
      </c>
      <c r="T3286" s="13">
        <f>(((Table1[[#This Row],[deadline]]/60)/60)/24)+DATE(1970,1,1)</f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Table1[[#This Row],[pledged]]/Table1[[#This Row],[goal]]</f>
        <v>1.1210242048409682</v>
      </c>
      <c r="P3287" s="8">
        <f>IFERROR(Table1[[#This Row],[pledged]]/Table1[[#This Row],[backers_count]],0)</f>
        <v>69.18518518518519</v>
      </c>
      <c r="Q3287" t="str">
        <f>LEFT(Table1[[#This Row],[Category and Sub-Category]],FIND("/",Table1[[#This Row],[Category and Sub-Category]])-1)</f>
        <v>theater</v>
      </c>
      <c r="R3287" t="str">
        <f>RIGHT(Table1[[#This Row],[Category and Sub-Category]],LEN(Table1[[#This Row],[Category and Sub-Category]])-FIND("/",Table1[[#This Row],[Category and Sub-Category]]))</f>
        <v>plays</v>
      </c>
      <c r="S3287" s="13">
        <f>(((Table1[[#This Row],[launched_at]]/60)/60)/24)+DATE(1970,1,1)</f>
        <v>42762.942430555559</v>
      </c>
      <c r="T3287" s="13">
        <f>(((Table1[[#This Row],[deadline]]/60)/60)/24)+DATE(1970,1,1)</f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Table1[[#This Row],[pledged]]/Table1[[#This Row],[goal]]</f>
        <v>1.0176666666666667</v>
      </c>
      <c r="P3288" s="8">
        <f>IFERROR(Table1[[#This Row],[pledged]]/Table1[[#This Row],[backers_count]],0)</f>
        <v>125.12295081967213</v>
      </c>
      <c r="Q3288" t="str">
        <f>LEFT(Table1[[#This Row],[Category and Sub-Category]],FIND("/",Table1[[#This Row],[Category and Sub-Category]])-1)</f>
        <v>theater</v>
      </c>
      <c r="R3288" t="str">
        <f>RIGHT(Table1[[#This Row],[Category and Sub-Category]],LEN(Table1[[#This Row],[Category and Sub-Category]])-FIND("/",Table1[[#This Row],[Category and Sub-Category]]))</f>
        <v>plays</v>
      </c>
      <c r="S3288" s="13">
        <f>(((Table1[[#This Row],[launched_at]]/60)/60)/24)+DATE(1970,1,1)</f>
        <v>42567.840069444443</v>
      </c>
      <c r="T3288" s="13">
        <f>(((Table1[[#This Row],[deadline]]/60)/60)/24)+DATE(1970,1,1)</f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Table1[[#This Row],[pledged]]/Table1[[#This Row],[goal]]</f>
        <v>1</v>
      </c>
      <c r="P3289" s="8">
        <f>IFERROR(Table1[[#This Row],[pledged]]/Table1[[#This Row],[backers_count]],0)</f>
        <v>73.529411764705884</v>
      </c>
      <c r="Q3289" t="str">
        <f>LEFT(Table1[[#This Row],[Category and Sub-Category]],FIND("/",Table1[[#This Row],[Category and Sub-Category]])-1)</f>
        <v>theater</v>
      </c>
      <c r="R3289" t="str">
        <f>RIGHT(Table1[[#This Row],[Category and Sub-Category]],LEN(Table1[[#This Row],[Category and Sub-Category]])-FIND("/",Table1[[#This Row],[Category and Sub-Category]]))</f>
        <v>plays</v>
      </c>
      <c r="S3289" s="13">
        <f>(((Table1[[#This Row],[launched_at]]/60)/60)/24)+DATE(1970,1,1)</f>
        <v>42311.750324074077</v>
      </c>
      <c r="T3289" s="13">
        <f>(((Table1[[#This Row],[deadline]]/60)/60)/24)+DATE(1970,1,1)</f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Table1[[#This Row],[pledged]]/Table1[[#This Row],[goal]]</f>
        <v>1.0026489999999999</v>
      </c>
      <c r="P3290" s="8">
        <f>IFERROR(Table1[[#This Row],[pledged]]/Table1[[#This Row],[backers_count]],0)</f>
        <v>48.437149758454105</v>
      </c>
      <c r="Q3290" t="str">
        <f>LEFT(Table1[[#This Row],[Category and Sub-Category]],FIND("/",Table1[[#This Row],[Category and Sub-Category]])-1)</f>
        <v>theater</v>
      </c>
      <c r="R3290" t="str">
        <f>RIGHT(Table1[[#This Row],[Category and Sub-Category]],LEN(Table1[[#This Row],[Category and Sub-Category]])-FIND("/",Table1[[#This Row],[Category and Sub-Category]]))</f>
        <v>plays</v>
      </c>
      <c r="S3290" s="13">
        <f>(((Table1[[#This Row],[launched_at]]/60)/60)/24)+DATE(1970,1,1)</f>
        <v>42505.774479166663</v>
      </c>
      <c r="T3290" s="13">
        <f>(((Table1[[#This Row],[deadline]]/60)/60)/24)+DATE(1970,1,1)</f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Table1[[#This Row],[pledged]]/Table1[[#This Row],[goal]]</f>
        <v>1.3304200000000002</v>
      </c>
      <c r="P3291" s="8">
        <f>IFERROR(Table1[[#This Row],[pledged]]/Table1[[#This Row],[backers_count]],0)</f>
        <v>26.608400000000003</v>
      </c>
      <c r="Q3291" t="str">
        <f>LEFT(Table1[[#This Row],[Category and Sub-Category]],FIND("/",Table1[[#This Row],[Category and Sub-Category]])-1)</f>
        <v>theater</v>
      </c>
      <c r="R3291" t="str">
        <f>RIGHT(Table1[[#This Row],[Category and Sub-Category]],LEN(Table1[[#This Row],[Category and Sub-Category]])-FIND("/",Table1[[#This Row],[Category and Sub-Category]]))</f>
        <v>plays</v>
      </c>
      <c r="S3291" s="13">
        <f>(((Table1[[#This Row],[launched_at]]/60)/60)/24)+DATE(1970,1,1)</f>
        <v>42758.368078703701</v>
      </c>
      <c r="T3291" s="13">
        <f>(((Table1[[#This Row],[deadline]]/60)/60)/24)+DATE(1970,1,1)</f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Table1[[#This Row],[pledged]]/Table1[[#This Row],[goal]]</f>
        <v>1.212</v>
      </c>
      <c r="P3292" s="8">
        <f>IFERROR(Table1[[#This Row],[pledged]]/Table1[[#This Row],[backers_count]],0)</f>
        <v>33.666666666666664</v>
      </c>
      <c r="Q3292" t="str">
        <f>LEFT(Table1[[#This Row],[Category and Sub-Category]],FIND("/",Table1[[#This Row],[Category and Sub-Category]])-1)</f>
        <v>theater</v>
      </c>
      <c r="R3292" t="str">
        <f>RIGHT(Table1[[#This Row],[Category and Sub-Category]],LEN(Table1[[#This Row],[Category and Sub-Category]])-FIND("/",Table1[[#This Row],[Category and Sub-Category]]))</f>
        <v>plays</v>
      </c>
      <c r="S3292" s="13">
        <f>(((Table1[[#This Row],[launched_at]]/60)/60)/24)+DATE(1970,1,1)</f>
        <v>42775.51494212963</v>
      </c>
      <c r="T3292" s="13">
        <f>(((Table1[[#This Row],[deadline]]/60)/60)/24)+DATE(1970,1,1)</f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Table1[[#This Row],[pledged]]/Table1[[#This Row],[goal]]</f>
        <v>1.1399999999999999</v>
      </c>
      <c r="P3293" s="8">
        <f>IFERROR(Table1[[#This Row],[pledged]]/Table1[[#This Row],[backers_count]],0)</f>
        <v>40.714285714285715</v>
      </c>
      <c r="Q3293" t="str">
        <f>LEFT(Table1[[#This Row],[Category and Sub-Category]],FIND("/",Table1[[#This Row],[Category and Sub-Category]])-1)</f>
        <v>theater</v>
      </c>
      <c r="R3293" t="str">
        <f>RIGHT(Table1[[#This Row],[Category and Sub-Category]],LEN(Table1[[#This Row],[Category and Sub-Category]])-FIND("/",Table1[[#This Row],[Category and Sub-Category]]))</f>
        <v>plays</v>
      </c>
      <c r="S3293" s="13">
        <f>(((Table1[[#This Row],[launched_at]]/60)/60)/24)+DATE(1970,1,1)</f>
        <v>42232.702546296292</v>
      </c>
      <c r="T3293" s="13">
        <f>(((Table1[[#This Row],[deadline]]/60)/60)/24)+DATE(1970,1,1)</f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Table1[[#This Row],[pledged]]/Table1[[#This Row],[goal]]</f>
        <v>2.8613861386138613</v>
      </c>
      <c r="P3294" s="8">
        <f>IFERROR(Table1[[#This Row],[pledged]]/Table1[[#This Row],[backers_count]],0)</f>
        <v>19.266666666666666</v>
      </c>
      <c r="Q3294" t="str">
        <f>LEFT(Table1[[#This Row],[Category and Sub-Category]],FIND("/",Table1[[#This Row],[Category and Sub-Category]])-1)</f>
        <v>theater</v>
      </c>
      <c r="R3294" t="str">
        <f>RIGHT(Table1[[#This Row],[Category and Sub-Category]],LEN(Table1[[#This Row],[Category and Sub-Category]])-FIND("/",Table1[[#This Row],[Category and Sub-Category]]))</f>
        <v>plays</v>
      </c>
      <c r="S3294" s="13">
        <f>(((Table1[[#This Row],[launched_at]]/60)/60)/24)+DATE(1970,1,1)</f>
        <v>42282.770231481481</v>
      </c>
      <c r="T3294" s="13">
        <f>(((Table1[[#This Row],[deadline]]/60)/60)/24)+DATE(1970,1,1)</f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Table1[[#This Row],[pledged]]/Table1[[#This Row],[goal]]</f>
        <v>1.7044444444444444</v>
      </c>
      <c r="P3295" s="8">
        <f>IFERROR(Table1[[#This Row],[pledged]]/Table1[[#This Row],[backers_count]],0)</f>
        <v>84.285714285714292</v>
      </c>
      <c r="Q3295" t="str">
        <f>LEFT(Table1[[#This Row],[Category and Sub-Category]],FIND("/",Table1[[#This Row],[Category and Sub-Category]])-1)</f>
        <v>theater</v>
      </c>
      <c r="R3295" t="str">
        <f>RIGHT(Table1[[#This Row],[Category and Sub-Category]],LEN(Table1[[#This Row],[Category and Sub-Category]])-FIND("/",Table1[[#This Row],[Category and Sub-Category]]))</f>
        <v>plays</v>
      </c>
      <c r="S3295" s="13">
        <f>(((Table1[[#This Row],[launched_at]]/60)/60)/24)+DATE(1970,1,1)</f>
        <v>42768.425370370373</v>
      </c>
      <c r="T3295" s="13">
        <f>(((Table1[[#This Row],[deadline]]/60)/60)/24)+DATE(1970,1,1)</f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Table1[[#This Row],[pledged]]/Table1[[#This Row],[goal]]</f>
        <v>1.1833333333333333</v>
      </c>
      <c r="P3296" s="8">
        <f>IFERROR(Table1[[#This Row],[pledged]]/Table1[[#This Row],[backers_count]],0)</f>
        <v>29.583333333333332</v>
      </c>
      <c r="Q3296" t="str">
        <f>LEFT(Table1[[#This Row],[Category and Sub-Category]],FIND("/",Table1[[#This Row],[Category and Sub-Category]])-1)</f>
        <v>theater</v>
      </c>
      <c r="R3296" t="str">
        <f>RIGHT(Table1[[#This Row],[Category and Sub-Category]],LEN(Table1[[#This Row],[Category and Sub-Category]])-FIND("/",Table1[[#This Row],[Category and Sub-Category]]))</f>
        <v>plays</v>
      </c>
      <c r="S3296" s="13">
        <f>(((Table1[[#This Row],[launched_at]]/60)/60)/24)+DATE(1970,1,1)</f>
        <v>42141.541134259256</v>
      </c>
      <c r="T3296" s="13">
        <f>(((Table1[[#This Row],[deadline]]/60)/60)/24)+DATE(1970,1,1)</f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Table1[[#This Row],[pledged]]/Table1[[#This Row],[goal]]</f>
        <v>1.0285857142857142</v>
      </c>
      <c r="P3297" s="8">
        <f>IFERROR(Table1[[#This Row],[pledged]]/Table1[[#This Row],[backers_count]],0)</f>
        <v>26.667037037037037</v>
      </c>
      <c r="Q3297" t="str">
        <f>LEFT(Table1[[#This Row],[Category and Sub-Category]],FIND("/",Table1[[#This Row],[Category and Sub-Category]])-1)</f>
        <v>theater</v>
      </c>
      <c r="R3297" t="str">
        <f>RIGHT(Table1[[#This Row],[Category and Sub-Category]],LEN(Table1[[#This Row],[Category and Sub-Category]])-FIND("/",Table1[[#This Row],[Category and Sub-Category]]))</f>
        <v>plays</v>
      </c>
      <c r="S3297" s="13">
        <f>(((Table1[[#This Row],[launched_at]]/60)/60)/24)+DATE(1970,1,1)</f>
        <v>42609.442465277782</v>
      </c>
      <c r="T3297" s="13">
        <f>(((Table1[[#This Row],[deadline]]/60)/60)/24)+DATE(1970,1,1)</f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Table1[[#This Row],[pledged]]/Table1[[#This Row],[goal]]</f>
        <v>1.4406666666666668</v>
      </c>
      <c r="P3298" s="8">
        <f>IFERROR(Table1[[#This Row],[pledged]]/Table1[[#This Row],[backers_count]],0)</f>
        <v>45.978723404255319</v>
      </c>
      <c r="Q3298" t="str">
        <f>LEFT(Table1[[#This Row],[Category and Sub-Category]],FIND("/",Table1[[#This Row],[Category and Sub-Category]])-1)</f>
        <v>theater</v>
      </c>
      <c r="R3298" t="str">
        <f>RIGHT(Table1[[#This Row],[Category and Sub-Category]],LEN(Table1[[#This Row],[Category and Sub-Category]])-FIND("/",Table1[[#This Row],[Category and Sub-Category]]))</f>
        <v>plays</v>
      </c>
      <c r="S3298" s="13">
        <f>(((Table1[[#This Row],[launched_at]]/60)/60)/24)+DATE(1970,1,1)</f>
        <v>42309.756620370375</v>
      </c>
      <c r="T3298" s="13">
        <f>(((Table1[[#This Row],[deadline]]/60)/60)/24)+DATE(1970,1,1)</f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Table1[[#This Row],[pledged]]/Table1[[#This Row],[goal]]</f>
        <v>1.0007272727272727</v>
      </c>
      <c r="P3299" s="8">
        <f>IFERROR(Table1[[#This Row],[pledged]]/Table1[[#This Row],[backers_count]],0)</f>
        <v>125.09090909090909</v>
      </c>
      <c r="Q3299" t="str">
        <f>LEFT(Table1[[#This Row],[Category and Sub-Category]],FIND("/",Table1[[#This Row],[Category and Sub-Category]])-1)</f>
        <v>theater</v>
      </c>
      <c r="R3299" t="str">
        <f>RIGHT(Table1[[#This Row],[Category and Sub-Category]],LEN(Table1[[#This Row],[Category and Sub-Category]])-FIND("/",Table1[[#This Row],[Category and Sub-Category]]))</f>
        <v>plays</v>
      </c>
      <c r="S3299" s="13">
        <f>(((Table1[[#This Row],[launched_at]]/60)/60)/24)+DATE(1970,1,1)</f>
        <v>42193.771481481483</v>
      </c>
      <c r="T3299" s="13">
        <f>(((Table1[[#This Row],[deadline]]/60)/60)/24)+DATE(1970,1,1)</f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Table1[[#This Row],[pledged]]/Table1[[#This Row],[goal]]</f>
        <v>1.0173000000000001</v>
      </c>
      <c r="P3300" s="8">
        <f>IFERROR(Table1[[#This Row],[pledged]]/Table1[[#This Row],[backers_count]],0)</f>
        <v>141.29166666666666</v>
      </c>
      <c r="Q3300" t="str">
        <f>LEFT(Table1[[#This Row],[Category and Sub-Category]],FIND("/",Table1[[#This Row],[Category and Sub-Category]])-1)</f>
        <v>theater</v>
      </c>
      <c r="R3300" t="str">
        <f>RIGHT(Table1[[#This Row],[Category and Sub-Category]],LEN(Table1[[#This Row],[Category and Sub-Category]])-FIND("/",Table1[[#This Row],[Category and Sub-Category]]))</f>
        <v>plays</v>
      </c>
      <c r="S3300" s="13">
        <f>(((Table1[[#This Row],[launched_at]]/60)/60)/24)+DATE(1970,1,1)</f>
        <v>42239.957962962959</v>
      </c>
      <c r="T3300" s="13">
        <f>(((Table1[[#This Row],[deadline]]/60)/60)/24)+DATE(1970,1,1)</f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Table1[[#This Row],[pledged]]/Table1[[#This Row],[goal]]</f>
        <v>1.1619999999999999</v>
      </c>
      <c r="P3301" s="8">
        <f>IFERROR(Table1[[#This Row],[pledged]]/Table1[[#This Row],[backers_count]],0)</f>
        <v>55.333333333333336</v>
      </c>
      <c r="Q3301" t="str">
        <f>LEFT(Table1[[#This Row],[Category and Sub-Category]],FIND("/",Table1[[#This Row],[Category and Sub-Category]])-1)</f>
        <v>theater</v>
      </c>
      <c r="R3301" t="str">
        <f>RIGHT(Table1[[#This Row],[Category and Sub-Category]],LEN(Table1[[#This Row],[Category and Sub-Category]])-FIND("/",Table1[[#This Row],[Category and Sub-Category]]))</f>
        <v>plays</v>
      </c>
      <c r="S3301" s="13">
        <f>(((Table1[[#This Row],[launched_at]]/60)/60)/24)+DATE(1970,1,1)</f>
        <v>42261.917395833334</v>
      </c>
      <c r="T3301" s="13">
        <f>(((Table1[[#This Row],[deadline]]/60)/60)/24)+DATE(1970,1,1)</f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Table1[[#This Row],[pledged]]/Table1[[#This Row],[goal]]</f>
        <v>1.3616666666666666</v>
      </c>
      <c r="P3302" s="8">
        <f>IFERROR(Table1[[#This Row],[pledged]]/Table1[[#This Row],[backers_count]],0)</f>
        <v>46.420454545454547</v>
      </c>
      <c r="Q3302" t="str">
        <f>LEFT(Table1[[#This Row],[Category and Sub-Category]],FIND("/",Table1[[#This Row],[Category and Sub-Category]])-1)</f>
        <v>theater</v>
      </c>
      <c r="R3302" t="str">
        <f>RIGHT(Table1[[#This Row],[Category and Sub-Category]],LEN(Table1[[#This Row],[Category and Sub-Category]])-FIND("/",Table1[[#This Row],[Category and Sub-Category]]))</f>
        <v>plays</v>
      </c>
      <c r="S3302" s="13">
        <f>(((Table1[[#This Row],[launched_at]]/60)/60)/24)+DATE(1970,1,1)</f>
        <v>42102.743773148148</v>
      </c>
      <c r="T3302" s="13">
        <f>(((Table1[[#This Row],[deadline]]/60)/60)/24)+DATE(1970,1,1)</f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Table1[[#This Row],[pledged]]/Table1[[#This Row],[goal]]</f>
        <v>1.3346666666666667</v>
      </c>
      <c r="P3303" s="8">
        <f>IFERROR(Table1[[#This Row],[pledged]]/Table1[[#This Row],[backers_count]],0)</f>
        <v>57.2</v>
      </c>
      <c r="Q3303" t="str">
        <f>LEFT(Table1[[#This Row],[Category and Sub-Category]],FIND("/",Table1[[#This Row],[Category and Sub-Category]])-1)</f>
        <v>theater</v>
      </c>
      <c r="R3303" t="str">
        <f>RIGHT(Table1[[#This Row],[Category and Sub-Category]],LEN(Table1[[#This Row],[Category and Sub-Category]])-FIND("/",Table1[[#This Row],[Category and Sub-Category]]))</f>
        <v>plays</v>
      </c>
      <c r="S3303" s="13">
        <f>(((Table1[[#This Row],[launched_at]]/60)/60)/24)+DATE(1970,1,1)</f>
        <v>42538.73583333334</v>
      </c>
      <c r="T3303" s="13">
        <f>(((Table1[[#This Row],[deadline]]/60)/60)/24)+DATE(1970,1,1)</f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Table1[[#This Row],[pledged]]/Table1[[#This Row],[goal]]</f>
        <v>1.0339285714285715</v>
      </c>
      <c r="P3304" s="8">
        <f>IFERROR(Table1[[#This Row],[pledged]]/Table1[[#This Row],[backers_count]],0)</f>
        <v>173.7</v>
      </c>
      <c r="Q3304" t="str">
        <f>LEFT(Table1[[#This Row],[Category and Sub-Category]],FIND("/",Table1[[#This Row],[Category and Sub-Category]])-1)</f>
        <v>theater</v>
      </c>
      <c r="R3304" t="str">
        <f>RIGHT(Table1[[#This Row],[Category and Sub-Category]],LEN(Table1[[#This Row],[Category and Sub-Category]])-FIND("/",Table1[[#This Row],[Category and Sub-Category]]))</f>
        <v>plays</v>
      </c>
      <c r="S3304" s="13">
        <f>(((Table1[[#This Row],[launched_at]]/60)/60)/24)+DATE(1970,1,1)</f>
        <v>42681.35157407407</v>
      </c>
      <c r="T3304" s="13">
        <f>(((Table1[[#This Row],[deadline]]/60)/60)/24)+DATE(1970,1,1)</f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Table1[[#This Row],[pledged]]/Table1[[#This Row],[goal]]</f>
        <v>1.1588888888888889</v>
      </c>
      <c r="P3305" s="8">
        <f>IFERROR(Table1[[#This Row],[pledged]]/Table1[[#This Row],[backers_count]],0)</f>
        <v>59.6</v>
      </c>
      <c r="Q3305" t="str">
        <f>LEFT(Table1[[#This Row],[Category and Sub-Category]],FIND("/",Table1[[#This Row],[Category and Sub-Category]])-1)</f>
        <v>theater</v>
      </c>
      <c r="R3305" t="str">
        <f>RIGHT(Table1[[#This Row],[Category and Sub-Category]],LEN(Table1[[#This Row],[Category and Sub-Category]])-FIND("/",Table1[[#This Row],[Category and Sub-Category]]))</f>
        <v>plays</v>
      </c>
      <c r="S3305" s="13">
        <f>(((Table1[[#This Row],[launched_at]]/60)/60)/24)+DATE(1970,1,1)</f>
        <v>42056.65143518518</v>
      </c>
      <c r="T3305" s="13">
        <f>(((Table1[[#This Row],[deadline]]/60)/60)/24)+DATE(1970,1,1)</f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Table1[[#This Row],[pledged]]/Table1[[#This Row],[goal]]</f>
        <v>1.0451666666666666</v>
      </c>
      <c r="P3306" s="8">
        <f>IFERROR(Table1[[#This Row],[pledged]]/Table1[[#This Row],[backers_count]],0)</f>
        <v>89.585714285714289</v>
      </c>
      <c r="Q3306" t="str">
        <f>LEFT(Table1[[#This Row],[Category and Sub-Category]],FIND("/",Table1[[#This Row],[Category and Sub-Category]])-1)</f>
        <v>theater</v>
      </c>
      <c r="R3306" t="str">
        <f>RIGHT(Table1[[#This Row],[Category and Sub-Category]],LEN(Table1[[#This Row],[Category and Sub-Category]])-FIND("/",Table1[[#This Row],[Category and Sub-Category]]))</f>
        <v>plays</v>
      </c>
      <c r="S3306" s="13">
        <f>(((Table1[[#This Row],[launched_at]]/60)/60)/24)+DATE(1970,1,1)</f>
        <v>42696.624444444446</v>
      </c>
      <c r="T3306" s="13">
        <f>(((Table1[[#This Row],[deadline]]/60)/60)/24)+DATE(1970,1,1)</f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Table1[[#This Row],[pledged]]/Table1[[#This Row],[goal]]</f>
        <v>1.0202500000000001</v>
      </c>
      <c r="P3307" s="8">
        <f>IFERROR(Table1[[#This Row],[pledged]]/Table1[[#This Row],[backers_count]],0)</f>
        <v>204.05</v>
      </c>
      <c r="Q3307" t="str">
        <f>LEFT(Table1[[#This Row],[Category and Sub-Category]],FIND("/",Table1[[#This Row],[Category and Sub-Category]])-1)</f>
        <v>theater</v>
      </c>
      <c r="R3307" t="str">
        <f>RIGHT(Table1[[#This Row],[Category and Sub-Category]],LEN(Table1[[#This Row],[Category and Sub-Category]])-FIND("/",Table1[[#This Row],[Category and Sub-Category]]))</f>
        <v>plays</v>
      </c>
      <c r="S3307" s="13">
        <f>(((Table1[[#This Row],[launched_at]]/60)/60)/24)+DATE(1970,1,1)</f>
        <v>42186.855879629627</v>
      </c>
      <c r="T3307" s="13">
        <f>(((Table1[[#This Row],[deadline]]/60)/60)/24)+DATE(1970,1,1)</f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Table1[[#This Row],[pledged]]/Table1[[#This Row],[goal]]</f>
        <v>1.7533333333333334</v>
      </c>
      <c r="P3308" s="8">
        <f>IFERROR(Table1[[#This Row],[pledged]]/Table1[[#This Row],[backers_count]],0)</f>
        <v>48.703703703703702</v>
      </c>
      <c r="Q3308" t="str">
        <f>LEFT(Table1[[#This Row],[Category and Sub-Category]],FIND("/",Table1[[#This Row],[Category and Sub-Category]])-1)</f>
        <v>theater</v>
      </c>
      <c r="R3308" t="str">
        <f>RIGHT(Table1[[#This Row],[Category and Sub-Category]],LEN(Table1[[#This Row],[Category and Sub-Category]])-FIND("/",Table1[[#This Row],[Category and Sub-Category]]))</f>
        <v>plays</v>
      </c>
      <c r="S3308" s="13">
        <f>(((Table1[[#This Row],[launched_at]]/60)/60)/24)+DATE(1970,1,1)</f>
        <v>42493.219236111108</v>
      </c>
      <c r="T3308" s="13">
        <f>(((Table1[[#This Row],[deadline]]/60)/60)/24)+DATE(1970,1,1)</f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Table1[[#This Row],[pledged]]/Table1[[#This Row],[goal]]</f>
        <v>1.0668</v>
      </c>
      <c r="P3309" s="8">
        <f>IFERROR(Table1[[#This Row],[pledged]]/Table1[[#This Row],[backers_count]],0)</f>
        <v>53.339999999999996</v>
      </c>
      <c r="Q3309" t="str">
        <f>LEFT(Table1[[#This Row],[Category and Sub-Category]],FIND("/",Table1[[#This Row],[Category and Sub-Category]])-1)</f>
        <v>theater</v>
      </c>
      <c r="R3309" t="str">
        <f>RIGHT(Table1[[#This Row],[Category and Sub-Category]],LEN(Table1[[#This Row],[Category and Sub-Category]])-FIND("/",Table1[[#This Row],[Category and Sub-Category]]))</f>
        <v>plays</v>
      </c>
      <c r="S3309" s="13">
        <f>(((Table1[[#This Row],[launched_at]]/60)/60)/24)+DATE(1970,1,1)</f>
        <v>42475.057164351849</v>
      </c>
      <c r="T3309" s="13">
        <f>(((Table1[[#This Row],[deadline]]/60)/60)/24)+DATE(1970,1,1)</f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Table1[[#This Row],[pledged]]/Table1[[#This Row],[goal]]</f>
        <v>1.2228571428571429</v>
      </c>
      <c r="P3310" s="8">
        <f>IFERROR(Table1[[#This Row],[pledged]]/Table1[[#This Row],[backers_count]],0)</f>
        <v>75.087719298245617</v>
      </c>
      <c r="Q3310" t="str">
        <f>LEFT(Table1[[#This Row],[Category and Sub-Category]],FIND("/",Table1[[#This Row],[Category and Sub-Category]])-1)</f>
        <v>theater</v>
      </c>
      <c r="R3310" t="str">
        <f>RIGHT(Table1[[#This Row],[Category and Sub-Category]],LEN(Table1[[#This Row],[Category and Sub-Category]])-FIND("/",Table1[[#This Row],[Category and Sub-Category]]))</f>
        <v>plays</v>
      </c>
      <c r="S3310" s="13">
        <f>(((Table1[[#This Row],[launched_at]]/60)/60)/24)+DATE(1970,1,1)</f>
        <v>42452.876909722225</v>
      </c>
      <c r="T3310" s="13">
        <f>(((Table1[[#This Row],[deadline]]/60)/60)/24)+DATE(1970,1,1)</f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Table1[[#This Row],[pledged]]/Table1[[#This Row],[goal]]</f>
        <v>1.5942857142857143</v>
      </c>
      <c r="P3311" s="8">
        <f>IFERROR(Table1[[#This Row],[pledged]]/Table1[[#This Row],[backers_count]],0)</f>
        <v>18</v>
      </c>
      <c r="Q3311" t="str">
        <f>LEFT(Table1[[#This Row],[Category and Sub-Category]],FIND("/",Table1[[#This Row],[Category and Sub-Category]])-1)</f>
        <v>theater</v>
      </c>
      <c r="R3311" t="str">
        <f>RIGHT(Table1[[#This Row],[Category and Sub-Category]],LEN(Table1[[#This Row],[Category and Sub-Category]])-FIND("/",Table1[[#This Row],[Category and Sub-Category]]))</f>
        <v>plays</v>
      </c>
      <c r="S3311" s="13">
        <f>(((Table1[[#This Row],[launched_at]]/60)/60)/24)+DATE(1970,1,1)</f>
        <v>42628.650208333333</v>
      </c>
      <c r="T3311" s="13">
        <f>(((Table1[[#This Row],[deadline]]/60)/60)/24)+DATE(1970,1,1)</f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Table1[[#This Row],[pledged]]/Table1[[#This Row],[goal]]</f>
        <v>1.0007692307692309</v>
      </c>
      <c r="P3312" s="8">
        <f>IFERROR(Table1[[#This Row],[pledged]]/Table1[[#This Row],[backers_count]],0)</f>
        <v>209.83870967741936</v>
      </c>
      <c r="Q3312" t="str">
        <f>LEFT(Table1[[#This Row],[Category and Sub-Category]],FIND("/",Table1[[#This Row],[Category and Sub-Category]])-1)</f>
        <v>theater</v>
      </c>
      <c r="R3312" t="str">
        <f>RIGHT(Table1[[#This Row],[Category and Sub-Category]],LEN(Table1[[#This Row],[Category and Sub-Category]])-FIND("/",Table1[[#This Row],[Category and Sub-Category]]))</f>
        <v>plays</v>
      </c>
      <c r="S3312" s="13">
        <f>(((Table1[[#This Row],[launched_at]]/60)/60)/24)+DATE(1970,1,1)</f>
        <v>42253.928530092591</v>
      </c>
      <c r="T3312" s="13">
        <f>(((Table1[[#This Row],[deadline]]/60)/60)/24)+DATE(1970,1,1)</f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Table1[[#This Row],[pledged]]/Table1[[#This Row],[goal]]</f>
        <v>1.0984</v>
      </c>
      <c r="P3313" s="8">
        <f>IFERROR(Table1[[#This Row],[pledged]]/Table1[[#This Row],[backers_count]],0)</f>
        <v>61.022222222222226</v>
      </c>
      <c r="Q3313" t="str">
        <f>LEFT(Table1[[#This Row],[Category and Sub-Category]],FIND("/",Table1[[#This Row],[Category and Sub-Category]])-1)</f>
        <v>theater</v>
      </c>
      <c r="R3313" t="str">
        <f>RIGHT(Table1[[#This Row],[Category and Sub-Category]],LEN(Table1[[#This Row],[Category and Sub-Category]])-FIND("/",Table1[[#This Row],[Category and Sub-Category]]))</f>
        <v>plays</v>
      </c>
      <c r="S3313" s="13">
        <f>(((Table1[[#This Row],[launched_at]]/60)/60)/24)+DATE(1970,1,1)</f>
        <v>42264.29178240741</v>
      </c>
      <c r="T3313" s="13">
        <f>(((Table1[[#This Row],[deadline]]/60)/60)/24)+DATE(1970,1,1)</f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Table1[[#This Row],[pledged]]/Table1[[#This Row],[goal]]</f>
        <v>1.0004</v>
      </c>
      <c r="P3314" s="8">
        <f>IFERROR(Table1[[#This Row],[pledged]]/Table1[[#This Row],[backers_count]],0)</f>
        <v>61</v>
      </c>
      <c r="Q3314" t="str">
        <f>LEFT(Table1[[#This Row],[Category and Sub-Category]],FIND("/",Table1[[#This Row],[Category and Sub-Category]])-1)</f>
        <v>theater</v>
      </c>
      <c r="R3314" t="str">
        <f>RIGHT(Table1[[#This Row],[Category and Sub-Category]],LEN(Table1[[#This Row],[Category and Sub-Category]])-FIND("/",Table1[[#This Row],[Category and Sub-Category]]))</f>
        <v>plays</v>
      </c>
      <c r="S3314" s="13">
        <f>(((Table1[[#This Row],[launched_at]]/60)/60)/24)+DATE(1970,1,1)</f>
        <v>42664.809560185182</v>
      </c>
      <c r="T3314" s="13">
        <f>(((Table1[[#This Row],[deadline]]/60)/60)/24)+DATE(1970,1,1)</f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Table1[[#This Row],[pledged]]/Table1[[#This Row],[goal]]</f>
        <v>1.1605000000000001</v>
      </c>
      <c r="P3315" s="8">
        <f>IFERROR(Table1[[#This Row],[pledged]]/Table1[[#This Row],[backers_count]],0)</f>
        <v>80.034482758620683</v>
      </c>
      <c r="Q3315" t="str">
        <f>LEFT(Table1[[#This Row],[Category and Sub-Category]],FIND("/",Table1[[#This Row],[Category and Sub-Category]])-1)</f>
        <v>theater</v>
      </c>
      <c r="R3315" t="str">
        <f>RIGHT(Table1[[#This Row],[Category and Sub-Category]],LEN(Table1[[#This Row],[Category and Sub-Category]])-FIND("/",Table1[[#This Row],[Category and Sub-Category]]))</f>
        <v>plays</v>
      </c>
      <c r="S3315" s="13">
        <f>(((Table1[[#This Row],[launched_at]]/60)/60)/24)+DATE(1970,1,1)</f>
        <v>42382.244409722218</v>
      </c>
      <c r="T3315" s="13">
        <f>(((Table1[[#This Row],[deadline]]/60)/60)/24)+DATE(1970,1,1)</f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Table1[[#This Row],[pledged]]/Table1[[#This Row],[goal]]</f>
        <v>2.1074999999999999</v>
      </c>
      <c r="P3316" s="8">
        <f>IFERROR(Table1[[#This Row],[pledged]]/Table1[[#This Row],[backers_count]],0)</f>
        <v>29.068965517241381</v>
      </c>
      <c r="Q3316" t="str">
        <f>LEFT(Table1[[#This Row],[Category and Sub-Category]],FIND("/",Table1[[#This Row],[Category and Sub-Category]])-1)</f>
        <v>theater</v>
      </c>
      <c r="R3316" t="str">
        <f>RIGHT(Table1[[#This Row],[Category and Sub-Category]],LEN(Table1[[#This Row],[Category and Sub-Category]])-FIND("/",Table1[[#This Row],[Category and Sub-Category]]))</f>
        <v>plays</v>
      </c>
      <c r="S3316" s="13">
        <f>(((Table1[[#This Row],[launched_at]]/60)/60)/24)+DATE(1970,1,1)</f>
        <v>42105.267488425925</v>
      </c>
      <c r="T3316" s="13">
        <f>(((Table1[[#This Row],[deadline]]/60)/60)/24)+DATE(1970,1,1)</f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Table1[[#This Row],[pledged]]/Table1[[#This Row],[goal]]</f>
        <v>1.1000000000000001</v>
      </c>
      <c r="P3317" s="8">
        <f>IFERROR(Table1[[#This Row],[pledged]]/Table1[[#This Row],[backers_count]],0)</f>
        <v>49.438202247191015</v>
      </c>
      <c r="Q3317" t="str">
        <f>LEFT(Table1[[#This Row],[Category and Sub-Category]],FIND("/",Table1[[#This Row],[Category and Sub-Category]])-1)</f>
        <v>theater</v>
      </c>
      <c r="R3317" t="str">
        <f>RIGHT(Table1[[#This Row],[Category and Sub-Category]],LEN(Table1[[#This Row],[Category and Sub-Category]])-FIND("/",Table1[[#This Row],[Category and Sub-Category]]))</f>
        <v>plays</v>
      </c>
      <c r="S3317" s="13">
        <f>(((Table1[[#This Row],[launched_at]]/60)/60)/24)+DATE(1970,1,1)</f>
        <v>42466.303715277783</v>
      </c>
      <c r="T3317" s="13">
        <f>(((Table1[[#This Row],[deadline]]/60)/60)/24)+DATE(1970,1,1)</f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Table1[[#This Row],[pledged]]/Table1[[#This Row],[goal]]</f>
        <v>1.0008673425918038</v>
      </c>
      <c r="P3318" s="8">
        <f>IFERROR(Table1[[#This Row],[pledged]]/Table1[[#This Row],[backers_count]],0)</f>
        <v>93.977440000000001</v>
      </c>
      <c r="Q3318" t="str">
        <f>LEFT(Table1[[#This Row],[Category and Sub-Category]],FIND("/",Table1[[#This Row],[Category and Sub-Category]])-1)</f>
        <v>theater</v>
      </c>
      <c r="R3318" t="str">
        <f>RIGHT(Table1[[#This Row],[Category and Sub-Category]],LEN(Table1[[#This Row],[Category and Sub-Category]])-FIND("/",Table1[[#This Row],[Category and Sub-Category]]))</f>
        <v>plays</v>
      </c>
      <c r="S3318" s="13">
        <f>(((Table1[[#This Row],[launched_at]]/60)/60)/24)+DATE(1970,1,1)</f>
        <v>41826.871238425927</v>
      </c>
      <c r="T3318" s="13">
        <f>(((Table1[[#This Row],[deadline]]/60)/60)/24)+DATE(1970,1,1)</f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Table1[[#This Row],[pledged]]/Table1[[#This Row],[goal]]</f>
        <v>1.0619047619047619</v>
      </c>
      <c r="P3319" s="8">
        <f>IFERROR(Table1[[#This Row],[pledged]]/Table1[[#This Row],[backers_count]],0)</f>
        <v>61.944444444444443</v>
      </c>
      <c r="Q3319" t="str">
        <f>LEFT(Table1[[#This Row],[Category and Sub-Category]],FIND("/",Table1[[#This Row],[Category and Sub-Category]])-1)</f>
        <v>theater</v>
      </c>
      <c r="R3319" t="str">
        <f>RIGHT(Table1[[#This Row],[Category and Sub-Category]],LEN(Table1[[#This Row],[Category and Sub-Category]])-FIND("/",Table1[[#This Row],[Category and Sub-Category]]))</f>
        <v>plays</v>
      </c>
      <c r="S3319" s="13">
        <f>(((Table1[[#This Row],[launched_at]]/60)/60)/24)+DATE(1970,1,1)</f>
        <v>42499.039629629624</v>
      </c>
      <c r="T3319" s="13">
        <f>(((Table1[[#This Row],[deadline]]/60)/60)/24)+DATE(1970,1,1)</f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Table1[[#This Row],[pledged]]/Table1[[#This Row],[goal]]</f>
        <v>1.256</v>
      </c>
      <c r="P3320" s="8">
        <f>IFERROR(Table1[[#This Row],[pledged]]/Table1[[#This Row],[backers_count]],0)</f>
        <v>78.5</v>
      </c>
      <c r="Q3320" t="str">
        <f>LEFT(Table1[[#This Row],[Category and Sub-Category]],FIND("/",Table1[[#This Row],[Category and Sub-Category]])-1)</f>
        <v>theater</v>
      </c>
      <c r="R3320" t="str">
        <f>RIGHT(Table1[[#This Row],[Category and Sub-Category]],LEN(Table1[[#This Row],[Category and Sub-Category]])-FIND("/",Table1[[#This Row],[Category and Sub-Category]]))</f>
        <v>plays</v>
      </c>
      <c r="S3320" s="13">
        <f>(((Table1[[#This Row],[launched_at]]/60)/60)/24)+DATE(1970,1,1)</f>
        <v>42431.302002314813</v>
      </c>
      <c r="T3320" s="13">
        <f>(((Table1[[#This Row],[deadline]]/60)/60)/24)+DATE(1970,1,1)</f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Table1[[#This Row],[pledged]]/Table1[[#This Row],[goal]]</f>
        <v>1.08</v>
      </c>
      <c r="P3321" s="8">
        <f>IFERROR(Table1[[#This Row],[pledged]]/Table1[[#This Row],[backers_count]],0)</f>
        <v>33.75</v>
      </c>
      <c r="Q3321" t="str">
        <f>LEFT(Table1[[#This Row],[Category and Sub-Category]],FIND("/",Table1[[#This Row],[Category and Sub-Category]])-1)</f>
        <v>theater</v>
      </c>
      <c r="R3321" t="str">
        <f>RIGHT(Table1[[#This Row],[Category and Sub-Category]],LEN(Table1[[#This Row],[Category and Sub-Category]])-FIND("/",Table1[[#This Row],[Category and Sub-Category]]))</f>
        <v>plays</v>
      </c>
      <c r="S3321" s="13">
        <f>(((Table1[[#This Row],[launched_at]]/60)/60)/24)+DATE(1970,1,1)</f>
        <v>41990.585486111115</v>
      </c>
      <c r="T3321" s="13">
        <f>(((Table1[[#This Row],[deadline]]/60)/60)/24)+DATE(1970,1,1)</f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Table1[[#This Row],[pledged]]/Table1[[#This Row],[goal]]</f>
        <v>1.01</v>
      </c>
      <c r="P3322" s="8">
        <f>IFERROR(Table1[[#This Row],[pledged]]/Table1[[#This Row],[backers_count]],0)</f>
        <v>66.44736842105263</v>
      </c>
      <c r="Q3322" t="str">
        <f>LEFT(Table1[[#This Row],[Category and Sub-Category]],FIND("/",Table1[[#This Row],[Category and Sub-Category]])-1)</f>
        <v>theater</v>
      </c>
      <c r="R3322" t="str">
        <f>RIGHT(Table1[[#This Row],[Category and Sub-Category]],LEN(Table1[[#This Row],[Category and Sub-Category]])-FIND("/",Table1[[#This Row],[Category and Sub-Category]]))</f>
        <v>plays</v>
      </c>
      <c r="S3322" s="13">
        <f>(((Table1[[#This Row],[launched_at]]/60)/60)/24)+DATE(1970,1,1)</f>
        <v>42513.045798611114</v>
      </c>
      <c r="T3322" s="13">
        <f>(((Table1[[#This Row],[deadline]]/60)/60)/24)+DATE(1970,1,1)</f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Table1[[#This Row],[pledged]]/Table1[[#This Row],[goal]]</f>
        <v>1.0740000000000001</v>
      </c>
      <c r="P3323" s="8">
        <f>IFERROR(Table1[[#This Row],[pledged]]/Table1[[#This Row],[backers_count]],0)</f>
        <v>35.799999999999997</v>
      </c>
      <c r="Q3323" t="str">
        <f>LEFT(Table1[[#This Row],[Category and Sub-Category]],FIND("/",Table1[[#This Row],[Category and Sub-Category]])-1)</f>
        <v>theater</v>
      </c>
      <c r="R3323" t="str">
        <f>RIGHT(Table1[[#This Row],[Category and Sub-Category]],LEN(Table1[[#This Row],[Category and Sub-Category]])-FIND("/",Table1[[#This Row],[Category and Sub-Category]]))</f>
        <v>plays</v>
      </c>
      <c r="S3323" s="13">
        <f>(((Table1[[#This Row],[launched_at]]/60)/60)/24)+DATE(1970,1,1)</f>
        <v>41914.100289351853</v>
      </c>
      <c r="T3323" s="13">
        <f>(((Table1[[#This Row],[deadline]]/60)/60)/24)+DATE(1970,1,1)</f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Table1[[#This Row],[pledged]]/Table1[[#This Row],[goal]]</f>
        <v>1.0151515151515151</v>
      </c>
      <c r="P3324" s="8">
        <f>IFERROR(Table1[[#This Row],[pledged]]/Table1[[#This Row],[backers_count]],0)</f>
        <v>145.65217391304347</v>
      </c>
      <c r="Q3324" t="str">
        <f>LEFT(Table1[[#This Row],[Category and Sub-Category]],FIND("/",Table1[[#This Row],[Category and Sub-Category]])-1)</f>
        <v>theater</v>
      </c>
      <c r="R3324" t="str">
        <f>RIGHT(Table1[[#This Row],[Category and Sub-Category]],LEN(Table1[[#This Row],[Category and Sub-Category]])-FIND("/",Table1[[#This Row],[Category and Sub-Category]]))</f>
        <v>plays</v>
      </c>
      <c r="S3324" s="13">
        <f>(((Table1[[#This Row],[launched_at]]/60)/60)/24)+DATE(1970,1,1)</f>
        <v>42521.010370370372</v>
      </c>
      <c r="T3324" s="13">
        <f>(((Table1[[#This Row],[deadline]]/60)/60)/24)+DATE(1970,1,1)</f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Table1[[#This Row],[pledged]]/Table1[[#This Row],[goal]]</f>
        <v>1.2589999999999999</v>
      </c>
      <c r="P3325" s="8">
        <f>IFERROR(Table1[[#This Row],[pledged]]/Table1[[#This Row],[backers_count]],0)</f>
        <v>25.693877551020407</v>
      </c>
      <c r="Q3325" t="str">
        <f>LEFT(Table1[[#This Row],[Category and Sub-Category]],FIND("/",Table1[[#This Row],[Category and Sub-Category]])-1)</f>
        <v>theater</v>
      </c>
      <c r="R3325" t="str">
        <f>RIGHT(Table1[[#This Row],[Category and Sub-Category]],LEN(Table1[[#This Row],[Category and Sub-Category]])-FIND("/",Table1[[#This Row],[Category and Sub-Category]]))</f>
        <v>plays</v>
      </c>
      <c r="S3325" s="13">
        <f>(((Table1[[#This Row],[launched_at]]/60)/60)/24)+DATE(1970,1,1)</f>
        <v>42608.36583333333</v>
      </c>
      <c r="T3325" s="13">
        <f>(((Table1[[#This Row],[deadline]]/60)/60)/24)+DATE(1970,1,1)</f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Table1[[#This Row],[pledged]]/Table1[[#This Row],[goal]]</f>
        <v>1.0166666666666666</v>
      </c>
      <c r="P3326" s="8">
        <f>IFERROR(Table1[[#This Row],[pledged]]/Table1[[#This Row],[backers_count]],0)</f>
        <v>152.5</v>
      </c>
      <c r="Q3326" t="str">
        <f>LEFT(Table1[[#This Row],[Category and Sub-Category]],FIND("/",Table1[[#This Row],[Category and Sub-Category]])-1)</f>
        <v>theater</v>
      </c>
      <c r="R3326" t="str">
        <f>RIGHT(Table1[[#This Row],[Category and Sub-Category]],LEN(Table1[[#This Row],[Category and Sub-Category]])-FIND("/",Table1[[#This Row],[Category and Sub-Category]]))</f>
        <v>plays</v>
      </c>
      <c r="S3326" s="13">
        <f>(((Table1[[#This Row],[launched_at]]/60)/60)/24)+DATE(1970,1,1)</f>
        <v>42512.58321759259</v>
      </c>
      <c r="T3326" s="13">
        <f>(((Table1[[#This Row],[deadline]]/60)/60)/24)+DATE(1970,1,1)</f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Table1[[#This Row],[pledged]]/Table1[[#This Row],[goal]]</f>
        <v>1.125</v>
      </c>
      <c r="P3327" s="8">
        <f>IFERROR(Table1[[#This Row],[pledged]]/Table1[[#This Row],[backers_count]],0)</f>
        <v>30</v>
      </c>
      <c r="Q3327" t="str">
        <f>LEFT(Table1[[#This Row],[Category and Sub-Category]],FIND("/",Table1[[#This Row],[Category and Sub-Category]])-1)</f>
        <v>theater</v>
      </c>
      <c r="R3327" t="str">
        <f>RIGHT(Table1[[#This Row],[Category and Sub-Category]],LEN(Table1[[#This Row],[Category and Sub-Category]])-FIND("/",Table1[[#This Row],[Category and Sub-Category]]))</f>
        <v>plays</v>
      </c>
      <c r="S3327" s="13">
        <f>(((Table1[[#This Row],[launched_at]]/60)/60)/24)+DATE(1970,1,1)</f>
        <v>42064.785613425927</v>
      </c>
      <c r="T3327" s="13">
        <f>(((Table1[[#This Row],[deadline]]/60)/60)/24)+DATE(1970,1,1)</f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Table1[[#This Row],[pledged]]/Table1[[#This Row],[goal]]</f>
        <v>1.0137499999999999</v>
      </c>
      <c r="P3328" s="8">
        <f>IFERROR(Table1[[#This Row],[pledged]]/Table1[[#This Row],[backers_count]],0)</f>
        <v>142.28070175438597</v>
      </c>
      <c r="Q3328" t="str">
        <f>LEFT(Table1[[#This Row],[Category and Sub-Category]],FIND("/",Table1[[#This Row],[Category and Sub-Category]])-1)</f>
        <v>theater</v>
      </c>
      <c r="R3328" t="str">
        <f>RIGHT(Table1[[#This Row],[Category and Sub-Category]],LEN(Table1[[#This Row],[Category and Sub-Category]])-FIND("/",Table1[[#This Row],[Category and Sub-Category]]))</f>
        <v>plays</v>
      </c>
      <c r="S3328" s="13">
        <f>(((Table1[[#This Row],[launched_at]]/60)/60)/24)+DATE(1970,1,1)</f>
        <v>42041.714178240742</v>
      </c>
      <c r="T3328" s="13">
        <f>(((Table1[[#This Row],[deadline]]/60)/60)/24)+DATE(1970,1,1)</f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Table1[[#This Row],[pledged]]/Table1[[#This Row],[goal]]</f>
        <v>1.0125</v>
      </c>
      <c r="P3329" s="8">
        <f>IFERROR(Table1[[#This Row],[pledged]]/Table1[[#This Row],[backers_count]],0)</f>
        <v>24.545454545454547</v>
      </c>
      <c r="Q3329" t="str">
        <f>LEFT(Table1[[#This Row],[Category and Sub-Category]],FIND("/",Table1[[#This Row],[Category and Sub-Category]])-1)</f>
        <v>theater</v>
      </c>
      <c r="R3329" t="str">
        <f>RIGHT(Table1[[#This Row],[Category and Sub-Category]],LEN(Table1[[#This Row],[Category and Sub-Category]])-FIND("/",Table1[[#This Row],[Category and Sub-Category]]))</f>
        <v>plays</v>
      </c>
      <c r="S3329" s="13">
        <f>(((Table1[[#This Row],[launched_at]]/60)/60)/24)+DATE(1970,1,1)</f>
        <v>42468.374606481477</v>
      </c>
      <c r="T3329" s="13">
        <f>(((Table1[[#This Row],[deadline]]/60)/60)/24)+DATE(1970,1,1)</f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Table1[[#This Row],[pledged]]/Table1[[#This Row],[goal]]</f>
        <v>1.4638888888888888</v>
      </c>
      <c r="P3330" s="8">
        <f>IFERROR(Table1[[#This Row],[pledged]]/Table1[[#This Row],[backers_count]],0)</f>
        <v>292.77777777777777</v>
      </c>
      <c r="Q3330" t="str">
        <f>LEFT(Table1[[#This Row],[Category and Sub-Category]],FIND("/",Table1[[#This Row],[Category and Sub-Category]])-1)</f>
        <v>theater</v>
      </c>
      <c r="R3330" t="str">
        <f>RIGHT(Table1[[#This Row],[Category and Sub-Category]],LEN(Table1[[#This Row],[Category and Sub-Category]])-FIND("/",Table1[[#This Row],[Category and Sub-Category]]))</f>
        <v>plays</v>
      </c>
      <c r="S3330" s="13">
        <f>(((Table1[[#This Row],[launched_at]]/60)/60)/24)+DATE(1970,1,1)</f>
        <v>41822.57503472222</v>
      </c>
      <c r="T3330" s="13">
        <f>(((Table1[[#This Row],[deadline]]/60)/60)/24)+DATE(1970,1,1)</f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Table1[[#This Row],[pledged]]/Table1[[#This Row],[goal]]</f>
        <v>1.1679999999999999</v>
      </c>
      <c r="P3331" s="8">
        <f>IFERROR(Table1[[#This Row],[pledged]]/Table1[[#This Row],[backers_count]],0)</f>
        <v>44.92307692307692</v>
      </c>
      <c r="Q3331" t="str">
        <f>LEFT(Table1[[#This Row],[Category and Sub-Category]],FIND("/",Table1[[#This Row],[Category and Sub-Category]])-1)</f>
        <v>theater</v>
      </c>
      <c r="R3331" t="str">
        <f>RIGHT(Table1[[#This Row],[Category and Sub-Category]],LEN(Table1[[#This Row],[Category and Sub-Category]])-FIND("/",Table1[[#This Row],[Category and Sub-Category]]))</f>
        <v>plays</v>
      </c>
      <c r="S3331" s="13">
        <f>(((Table1[[#This Row],[launched_at]]/60)/60)/24)+DATE(1970,1,1)</f>
        <v>41837.323009259257</v>
      </c>
      <c r="T3331" s="13">
        <f>(((Table1[[#This Row],[deadline]]/60)/60)/24)+DATE(1970,1,1)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Table1[[#This Row],[pledged]]/Table1[[#This Row],[goal]]</f>
        <v>1.0626666666666666</v>
      </c>
      <c r="P3332" s="8">
        <f>IFERROR(Table1[[#This Row],[pledged]]/Table1[[#This Row],[backers_count]],0)</f>
        <v>23.10144927536232</v>
      </c>
      <c r="Q3332" t="str">
        <f>LEFT(Table1[[#This Row],[Category and Sub-Category]],FIND("/",Table1[[#This Row],[Category and Sub-Category]])-1)</f>
        <v>theater</v>
      </c>
      <c r="R3332" t="str">
        <f>RIGHT(Table1[[#This Row],[Category and Sub-Category]],LEN(Table1[[#This Row],[Category and Sub-Category]])-FIND("/",Table1[[#This Row],[Category and Sub-Category]]))</f>
        <v>plays</v>
      </c>
      <c r="S3332" s="13">
        <f>(((Table1[[#This Row],[launched_at]]/60)/60)/24)+DATE(1970,1,1)</f>
        <v>42065.887361111112</v>
      </c>
      <c r="T3332" s="13">
        <f>(((Table1[[#This Row],[deadline]]/60)/60)/24)+DATE(1970,1,1)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Table1[[#This Row],[pledged]]/Table1[[#This Row],[goal]]</f>
        <v>1.0451999999999999</v>
      </c>
      <c r="P3333" s="8">
        <f>IFERROR(Table1[[#This Row],[pledged]]/Table1[[#This Row],[backers_count]],0)</f>
        <v>80.400000000000006</v>
      </c>
      <c r="Q3333" t="str">
        <f>LEFT(Table1[[#This Row],[Category and Sub-Category]],FIND("/",Table1[[#This Row],[Category and Sub-Category]])-1)</f>
        <v>theater</v>
      </c>
      <c r="R3333" t="str">
        <f>RIGHT(Table1[[#This Row],[Category and Sub-Category]],LEN(Table1[[#This Row],[Category and Sub-Category]])-FIND("/",Table1[[#This Row],[Category and Sub-Category]]))</f>
        <v>plays</v>
      </c>
      <c r="S3333" s="13">
        <f>(((Table1[[#This Row],[launched_at]]/60)/60)/24)+DATE(1970,1,1)</f>
        <v>42248.697754629626</v>
      </c>
      <c r="T3333" s="13">
        <f>(((Table1[[#This Row],[deadline]]/60)/60)/24)+DATE(1970,1,1)</f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Table1[[#This Row],[pledged]]/Table1[[#This Row],[goal]]</f>
        <v>1</v>
      </c>
      <c r="P3334" s="8">
        <f>IFERROR(Table1[[#This Row],[pledged]]/Table1[[#This Row],[backers_count]],0)</f>
        <v>72.289156626506028</v>
      </c>
      <c r="Q3334" t="str">
        <f>LEFT(Table1[[#This Row],[Category and Sub-Category]],FIND("/",Table1[[#This Row],[Category and Sub-Category]])-1)</f>
        <v>theater</v>
      </c>
      <c r="R3334" t="str">
        <f>RIGHT(Table1[[#This Row],[Category and Sub-Category]],LEN(Table1[[#This Row],[Category and Sub-Category]])-FIND("/",Table1[[#This Row],[Category and Sub-Category]]))</f>
        <v>plays</v>
      </c>
      <c r="S3334" s="13">
        <f>(((Table1[[#This Row],[launched_at]]/60)/60)/24)+DATE(1970,1,1)</f>
        <v>41809.860300925924</v>
      </c>
      <c r="T3334" s="13">
        <f>(((Table1[[#This Row],[deadline]]/60)/60)/24)+DATE(1970,1,1)</f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Table1[[#This Row],[pledged]]/Table1[[#This Row],[goal]]</f>
        <v>1.0457142857142858</v>
      </c>
      <c r="P3335" s="8">
        <f>IFERROR(Table1[[#This Row],[pledged]]/Table1[[#This Row],[backers_count]],0)</f>
        <v>32.972972972972975</v>
      </c>
      <c r="Q3335" t="str">
        <f>LEFT(Table1[[#This Row],[Category and Sub-Category]],FIND("/",Table1[[#This Row],[Category and Sub-Category]])-1)</f>
        <v>theater</v>
      </c>
      <c r="R3335" t="str">
        <f>RIGHT(Table1[[#This Row],[Category and Sub-Category]],LEN(Table1[[#This Row],[Category and Sub-Category]])-FIND("/",Table1[[#This Row],[Category and Sub-Category]]))</f>
        <v>plays</v>
      </c>
      <c r="S3335" s="13">
        <f>(((Table1[[#This Row],[launched_at]]/60)/60)/24)+DATE(1970,1,1)</f>
        <v>42148.676851851851</v>
      </c>
      <c r="T3335" s="13">
        <f>(((Table1[[#This Row],[deadline]]/60)/60)/24)+DATE(1970,1,1)</f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Table1[[#This Row],[pledged]]/Table1[[#This Row],[goal]]</f>
        <v>1.3862051149573753</v>
      </c>
      <c r="P3336" s="8">
        <f>IFERROR(Table1[[#This Row],[pledged]]/Table1[[#This Row],[backers_count]],0)</f>
        <v>116.65217391304348</v>
      </c>
      <c r="Q3336" t="str">
        <f>LEFT(Table1[[#This Row],[Category and Sub-Category]],FIND("/",Table1[[#This Row],[Category and Sub-Category]])-1)</f>
        <v>theater</v>
      </c>
      <c r="R3336" t="str">
        <f>RIGHT(Table1[[#This Row],[Category and Sub-Category]],LEN(Table1[[#This Row],[Category and Sub-Category]])-FIND("/",Table1[[#This Row],[Category and Sub-Category]]))</f>
        <v>plays</v>
      </c>
      <c r="S3336" s="13">
        <f>(((Table1[[#This Row],[launched_at]]/60)/60)/24)+DATE(1970,1,1)</f>
        <v>42185.521087962959</v>
      </c>
      <c r="T3336" s="13">
        <f>(((Table1[[#This Row],[deadline]]/60)/60)/24)+DATE(1970,1,1)</f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Table1[[#This Row],[pledged]]/Table1[[#This Row],[goal]]</f>
        <v>1.0032000000000001</v>
      </c>
      <c r="P3337" s="8">
        <f>IFERROR(Table1[[#This Row],[pledged]]/Table1[[#This Row],[backers_count]],0)</f>
        <v>79.61904761904762</v>
      </c>
      <c r="Q3337" t="str">
        <f>LEFT(Table1[[#This Row],[Category and Sub-Category]],FIND("/",Table1[[#This Row],[Category and Sub-Category]])-1)</f>
        <v>theater</v>
      </c>
      <c r="R3337" t="str">
        <f>RIGHT(Table1[[#This Row],[Category and Sub-Category]],LEN(Table1[[#This Row],[Category and Sub-Category]])-FIND("/",Table1[[#This Row],[Category and Sub-Category]]))</f>
        <v>plays</v>
      </c>
      <c r="S3337" s="13">
        <f>(((Table1[[#This Row],[launched_at]]/60)/60)/24)+DATE(1970,1,1)</f>
        <v>41827.674143518518</v>
      </c>
      <c r="T3337" s="13">
        <f>(((Table1[[#This Row],[deadline]]/60)/60)/24)+DATE(1970,1,1)</f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Table1[[#This Row],[pledged]]/Table1[[#This Row],[goal]]</f>
        <v>1</v>
      </c>
      <c r="P3338" s="8">
        <f>IFERROR(Table1[[#This Row],[pledged]]/Table1[[#This Row],[backers_count]],0)</f>
        <v>27.777777777777779</v>
      </c>
      <c r="Q3338" t="str">
        <f>LEFT(Table1[[#This Row],[Category and Sub-Category]],FIND("/",Table1[[#This Row],[Category and Sub-Category]])-1)</f>
        <v>theater</v>
      </c>
      <c r="R3338" t="str">
        <f>RIGHT(Table1[[#This Row],[Category and Sub-Category]],LEN(Table1[[#This Row],[Category and Sub-Category]])-FIND("/",Table1[[#This Row],[Category and Sub-Category]]))</f>
        <v>plays</v>
      </c>
      <c r="S3338" s="13">
        <f>(((Table1[[#This Row],[launched_at]]/60)/60)/24)+DATE(1970,1,1)</f>
        <v>42437.398680555561</v>
      </c>
      <c r="T3338" s="13">
        <f>(((Table1[[#This Row],[deadline]]/60)/60)/24)+DATE(1970,1,1)</f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Table1[[#This Row],[pledged]]/Table1[[#This Row],[goal]]</f>
        <v>1.1020000000000001</v>
      </c>
      <c r="P3339" s="8">
        <f>IFERROR(Table1[[#This Row],[pledged]]/Table1[[#This Row],[backers_count]],0)</f>
        <v>81.029411764705884</v>
      </c>
      <c r="Q3339" t="str">
        <f>LEFT(Table1[[#This Row],[Category and Sub-Category]],FIND("/",Table1[[#This Row],[Category and Sub-Category]])-1)</f>
        <v>theater</v>
      </c>
      <c r="R3339" t="str">
        <f>RIGHT(Table1[[#This Row],[Category and Sub-Category]],LEN(Table1[[#This Row],[Category and Sub-Category]])-FIND("/",Table1[[#This Row],[Category and Sub-Category]]))</f>
        <v>plays</v>
      </c>
      <c r="S3339" s="13">
        <f>(((Table1[[#This Row],[launched_at]]/60)/60)/24)+DATE(1970,1,1)</f>
        <v>41901.282025462962</v>
      </c>
      <c r="T3339" s="13">
        <f>(((Table1[[#This Row],[deadline]]/60)/60)/24)+DATE(1970,1,1)</f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Table1[[#This Row],[pledged]]/Table1[[#This Row],[goal]]</f>
        <v>1.0218</v>
      </c>
      <c r="P3340" s="8">
        <f>IFERROR(Table1[[#This Row],[pledged]]/Table1[[#This Row],[backers_count]],0)</f>
        <v>136.84821428571428</v>
      </c>
      <c r="Q3340" t="str">
        <f>LEFT(Table1[[#This Row],[Category and Sub-Category]],FIND("/",Table1[[#This Row],[Category and Sub-Category]])-1)</f>
        <v>theater</v>
      </c>
      <c r="R3340" t="str">
        <f>RIGHT(Table1[[#This Row],[Category and Sub-Category]],LEN(Table1[[#This Row],[Category and Sub-Category]])-FIND("/",Table1[[#This Row],[Category and Sub-Category]]))</f>
        <v>plays</v>
      </c>
      <c r="S3340" s="13">
        <f>(((Table1[[#This Row],[launched_at]]/60)/60)/24)+DATE(1970,1,1)</f>
        <v>42769.574999999997</v>
      </c>
      <c r="T3340" s="13">
        <f>(((Table1[[#This Row],[deadline]]/60)/60)/24)+DATE(1970,1,1)</f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Table1[[#This Row],[pledged]]/Table1[[#This Row],[goal]]</f>
        <v>1.0435000000000001</v>
      </c>
      <c r="P3341" s="8">
        <f>IFERROR(Table1[[#This Row],[pledged]]/Table1[[#This Row],[backers_count]],0)</f>
        <v>177.61702127659575</v>
      </c>
      <c r="Q3341" t="str">
        <f>LEFT(Table1[[#This Row],[Category and Sub-Category]],FIND("/",Table1[[#This Row],[Category and Sub-Category]])-1)</f>
        <v>theater</v>
      </c>
      <c r="R3341" t="str">
        <f>RIGHT(Table1[[#This Row],[Category and Sub-Category]],LEN(Table1[[#This Row],[Category and Sub-Category]])-FIND("/",Table1[[#This Row],[Category and Sub-Category]]))</f>
        <v>plays</v>
      </c>
      <c r="S3341" s="13">
        <f>(((Table1[[#This Row],[launched_at]]/60)/60)/24)+DATE(1970,1,1)</f>
        <v>42549.665717592594</v>
      </c>
      <c r="T3341" s="13">
        <f>(((Table1[[#This Row],[deadline]]/60)/60)/24)+DATE(1970,1,1)</f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Table1[[#This Row],[pledged]]/Table1[[#This Row],[goal]]</f>
        <v>1.3816666666666666</v>
      </c>
      <c r="P3342" s="8">
        <f>IFERROR(Table1[[#This Row],[pledged]]/Table1[[#This Row],[backers_count]],0)</f>
        <v>109.07894736842105</v>
      </c>
      <c r="Q3342" t="str">
        <f>LEFT(Table1[[#This Row],[Category and Sub-Category]],FIND("/",Table1[[#This Row],[Category and Sub-Category]])-1)</f>
        <v>theater</v>
      </c>
      <c r="R3342" t="str">
        <f>RIGHT(Table1[[#This Row],[Category and Sub-Category]],LEN(Table1[[#This Row],[Category and Sub-Category]])-FIND("/",Table1[[#This Row],[Category and Sub-Category]]))</f>
        <v>plays</v>
      </c>
      <c r="S3342" s="13">
        <f>(((Table1[[#This Row],[launched_at]]/60)/60)/24)+DATE(1970,1,1)</f>
        <v>42685.974004629628</v>
      </c>
      <c r="T3342" s="13">
        <f>(((Table1[[#This Row],[deadline]]/60)/60)/24)+DATE(1970,1,1)</f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Table1[[#This Row],[pledged]]/Table1[[#This Row],[goal]]</f>
        <v>1</v>
      </c>
      <c r="P3343" s="8">
        <f>IFERROR(Table1[[#This Row],[pledged]]/Table1[[#This Row],[backers_count]],0)</f>
        <v>119.64285714285714</v>
      </c>
      <c r="Q3343" t="str">
        <f>LEFT(Table1[[#This Row],[Category and Sub-Category]],FIND("/",Table1[[#This Row],[Category and Sub-Category]])-1)</f>
        <v>theater</v>
      </c>
      <c r="R3343" t="str">
        <f>RIGHT(Table1[[#This Row],[Category and Sub-Category]],LEN(Table1[[#This Row],[Category and Sub-Category]])-FIND("/",Table1[[#This Row],[Category and Sub-Category]]))</f>
        <v>plays</v>
      </c>
      <c r="S3343" s="13">
        <f>(((Table1[[#This Row],[launched_at]]/60)/60)/24)+DATE(1970,1,1)</f>
        <v>42510.798854166671</v>
      </c>
      <c r="T3343" s="13">
        <f>(((Table1[[#This Row],[deadline]]/60)/60)/24)+DATE(1970,1,1)</f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Table1[[#This Row],[pledged]]/Table1[[#This Row],[goal]]</f>
        <v>1.0166666666666666</v>
      </c>
      <c r="P3344" s="8">
        <f>IFERROR(Table1[[#This Row],[pledged]]/Table1[[#This Row],[backers_count]],0)</f>
        <v>78.205128205128204</v>
      </c>
      <c r="Q3344" t="str">
        <f>LEFT(Table1[[#This Row],[Category and Sub-Category]],FIND("/",Table1[[#This Row],[Category and Sub-Category]])-1)</f>
        <v>theater</v>
      </c>
      <c r="R3344" t="str">
        <f>RIGHT(Table1[[#This Row],[Category and Sub-Category]],LEN(Table1[[#This Row],[Category and Sub-Category]])-FIND("/",Table1[[#This Row],[Category and Sub-Category]]))</f>
        <v>plays</v>
      </c>
      <c r="S3344" s="13">
        <f>(((Table1[[#This Row],[launched_at]]/60)/60)/24)+DATE(1970,1,1)</f>
        <v>42062.296412037031</v>
      </c>
      <c r="T3344" s="13">
        <f>(((Table1[[#This Row],[deadline]]/60)/60)/24)+DATE(1970,1,1)</f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Table1[[#This Row],[pledged]]/Table1[[#This Row],[goal]]</f>
        <v>1.7142857142857142</v>
      </c>
      <c r="P3345" s="8">
        <f>IFERROR(Table1[[#This Row],[pledged]]/Table1[[#This Row],[backers_count]],0)</f>
        <v>52.173913043478258</v>
      </c>
      <c r="Q3345" t="str">
        <f>LEFT(Table1[[#This Row],[Category and Sub-Category]],FIND("/",Table1[[#This Row],[Category and Sub-Category]])-1)</f>
        <v>theater</v>
      </c>
      <c r="R3345" t="str">
        <f>RIGHT(Table1[[#This Row],[Category and Sub-Category]],LEN(Table1[[#This Row],[Category and Sub-Category]])-FIND("/",Table1[[#This Row],[Category and Sub-Category]]))</f>
        <v>plays</v>
      </c>
      <c r="S3345" s="13">
        <f>(((Table1[[#This Row],[launched_at]]/60)/60)/24)+DATE(1970,1,1)</f>
        <v>42452.916481481487</v>
      </c>
      <c r="T3345" s="13">
        <f>(((Table1[[#This Row],[deadline]]/60)/60)/24)+DATE(1970,1,1)</f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Table1[[#This Row],[pledged]]/Table1[[#This Row],[goal]]</f>
        <v>1.0144444444444445</v>
      </c>
      <c r="P3346" s="8">
        <f>IFERROR(Table1[[#This Row],[pledged]]/Table1[[#This Row],[backers_count]],0)</f>
        <v>114.125</v>
      </c>
      <c r="Q3346" t="str">
        <f>LEFT(Table1[[#This Row],[Category and Sub-Category]],FIND("/",Table1[[#This Row],[Category and Sub-Category]])-1)</f>
        <v>theater</v>
      </c>
      <c r="R3346" t="str">
        <f>RIGHT(Table1[[#This Row],[Category and Sub-Category]],LEN(Table1[[#This Row],[Category and Sub-Category]])-FIND("/",Table1[[#This Row],[Category and Sub-Category]]))</f>
        <v>plays</v>
      </c>
      <c r="S3346" s="13">
        <f>(((Table1[[#This Row],[launched_at]]/60)/60)/24)+DATE(1970,1,1)</f>
        <v>41851.200150462959</v>
      </c>
      <c r="T3346" s="13">
        <f>(((Table1[[#This Row],[deadline]]/60)/60)/24)+DATE(1970,1,1)</f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Table1[[#This Row],[pledged]]/Table1[[#This Row],[goal]]</f>
        <v>1.3</v>
      </c>
      <c r="P3347" s="8">
        <f>IFERROR(Table1[[#This Row],[pledged]]/Table1[[#This Row],[backers_count]],0)</f>
        <v>50</v>
      </c>
      <c r="Q3347" t="str">
        <f>LEFT(Table1[[#This Row],[Category and Sub-Category]],FIND("/",Table1[[#This Row],[Category and Sub-Category]])-1)</f>
        <v>theater</v>
      </c>
      <c r="R3347" t="str">
        <f>RIGHT(Table1[[#This Row],[Category and Sub-Category]],LEN(Table1[[#This Row],[Category and Sub-Category]])-FIND("/",Table1[[#This Row],[Category and Sub-Category]]))</f>
        <v>plays</v>
      </c>
      <c r="S3347" s="13">
        <f>(((Table1[[#This Row],[launched_at]]/60)/60)/24)+DATE(1970,1,1)</f>
        <v>42053.106111111112</v>
      </c>
      <c r="T3347" s="13">
        <f>(((Table1[[#This Row],[deadline]]/60)/60)/24)+DATE(1970,1,1)</f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Table1[[#This Row],[pledged]]/Table1[[#This Row],[goal]]</f>
        <v>1.1000000000000001</v>
      </c>
      <c r="P3348" s="8">
        <f>IFERROR(Table1[[#This Row],[pledged]]/Table1[[#This Row],[backers_count]],0)</f>
        <v>91.666666666666671</v>
      </c>
      <c r="Q3348" t="str">
        <f>LEFT(Table1[[#This Row],[Category and Sub-Category]],FIND("/",Table1[[#This Row],[Category and Sub-Category]])-1)</f>
        <v>theater</v>
      </c>
      <c r="R3348" t="str">
        <f>RIGHT(Table1[[#This Row],[Category and Sub-Category]],LEN(Table1[[#This Row],[Category and Sub-Category]])-FIND("/",Table1[[#This Row],[Category and Sub-Category]]))</f>
        <v>plays</v>
      </c>
      <c r="S3348" s="13">
        <f>(((Table1[[#This Row],[launched_at]]/60)/60)/24)+DATE(1970,1,1)</f>
        <v>42054.024421296301</v>
      </c>
      <c r="T3348" s="13">
        <f>(((Table1[[#This Row],[deadline]]/60)/60)/24)+DATE(1970,1,1)</f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Table1[[#This Row],[pledged]]/Table1[[#This Row],[goal]]</f>
        <v>1.1944999999999999</v>
      </c>
      <c r="P3349" s="8">
        <f>IFERROR(Table1[[#This Row],[pledged]]/Table1[[#This Row],[backers_count]],0)</f>
        <v>108.59090909090909</v>
      </c>
      <c r="Q3349" t="str">
        <f>LEFT(Table1[[#This Row],[Category and Sub-Category]],FIND("/",Table1[[#This Row],[Category and Sub-Category]])-1)</f>
        <v>theater</v>
      </c>
      <c r="R3349" t="str">
        <f>RIGHT(Table1[[#This Row],[Category and Sub-Category]],LEN(Table1[[#This Row],[Category and Sub-Category]])-FIND("/",Table1[[#This Row],[Category and Sub-Category]]))</f>
        <v>plays</v>
      </c>
      <c r="S3349" s="13">
        <f>(((Table1[[#This Row],[launched_at]]/60)/60)/24)+DATE(1970,1,1)</f>
        <v>42484.551550925928</v>
      </c>
      <c r="T3349" s="13">
        <f>(((Table1[[#This Row],[deadline]]/60)/60)/24)+DATE(1970,1,1)</f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Table1[[#This Row],[pledged]]/Table1[[#This Row],[goal]]</f>
        <v>1.002909090909091</v>
      </c>
      <c r="P3350" s="8">
        <f>IFERROR(Table1[[#This Row],[pledged]]/Table1[[#This Row],[backers_count]],0)</f>
        <v>69.822784810126578</v>
      </c>
      <c r="Q3350" t="str">
        <f>LEFT(Table1[[#This Row],[Category and Sub-Category]],FIND("/",Table1[[#This Row],[Category and Sub-Category]])-1)</f>
        <v>theater</v>
      </c>
      <c r="R3350" t="str">
        <f>RIGHT(Table1[[#This Row],[Category and Sub-Category]],LEN(Table1[[#This Row],[Category and Sub-Category]])-FIND("/",Table1[[#This Row],[Category and Sub-Category]]))</f>
        <v>plays</v>
      </c>
      <c r="S3350" s="13">
        <f>(((Table1[[#This Row],[launched_at]]/60)/60)/24)+DATE(1970,1,1)</f>
        <v>42466.558796296296</v>
      </c>
      <c r="T3350" s="13">
        <f>(((Table1[[#This Row],[deadline]]/60)/60)/24)+DATE(1970,1,1)</f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Table1[[#This Row],[pledged]]/Table1[[#This Row],[goal]]</f>
        <v>1.534</v>
      </c>
      <c r="P3351" s="8">
        <f>IFERROR(Table1[[#This Row],[pledged]]/Table1[[#This Row],[backers_count]],0)</f>
        <v>109.57142857142857</v>
      </c>
      <c r="Q3351" t="str">
        <f>LEFT(Table1[[#This Row],[Category and Sub-Category]],FIND("/",Table1[[#This Row],[Category and Sub-Category]])-1)</f>
        <v>theater</v>
      </c>
      <c r="R3351" t="str">
        <f>RIGHT(Table1[[#This Row],[Category and Sub-Category]],LEN(Table1[[#This Row],[Category and Sub-Category]])-FIND("/",Table1[[#This Row],[Category and Sub-Category]]))</f>
        <v>plays</v>
      </c>
      <c r="S3351" s="13">
        <f>(((Table1[[#This Row],[launched_at]]/60)/60)/24)+DATE(1970,1,1)</f>
        <v>42513.110787037032</v>
      </c>
      <c r="T3351" s="13">
        <f>(((Table1[[#This Row],[deadline]]/60)/60)/24)+DATE(1970,1,1)</f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Table1[[#This Row],[pledged]]/Table1[[#This Row],[goal]]</f>
        <v>1.0442857142857143</v>
      </c>
      <c r="P3352" s="8">
        <f>IFERROR(Table1[[#This Row],[pledged]]/Table1[[#This Row],[backers_count]],0)</f>
        <v>71.666666666666671</v>
      </c>
      <c r="Q3352" t="str">
        <f>LEFT(Table1[[#This Row],[Category and Sub-Category]],FIND("/",Table1[[#This Row],[Category and Sub-Category]])-1)</f>
        <v>theater</v>
      </c>
      <c r="R3352" t="str">
        <f>RIGHT(Table1[[#This Row],[Category and Sub-Category]],LEN(Table1[[#This Row],[Category and Sub-Category]])-FIND("/",Table1[[#This Row],[Category and Sub-Category]]))</f>
        <v>plays</v>
      </c>
      <c r="S3352" s="13">
        <f>(((Table1[[#This Row],[launched_at]]/60)/60)/24)+DATE(1970,1,1)</f>
        <v>42302.701516203699</v>
      </c>
      <c r="T3352" s="13">
        <f>(((Table1[[#This Row],[deadline]]/60)/60)/24)+DATE(1970,1,1)</f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Table1[[#This Row],[pledged]]/Table1[[#This Row],[goal]]</f>
        <v>1.0109999999999999</v>
      </c>
      <c r="P3353" s="8">
        <f>IFERROR(Table1[[#This Row],[pledged]]/Table1[[#This Row],[backers_count]],0)</f>
        <v>93.611111111111114</v>
      </c>
      <c r="Q3353" t="str">
        <f>LEFT(Table1[[#This Row],[Category and Sub-Category]],FIND("/",Table1[[#This Row],[Category and Sub-Category]])-1)</f>
        <v>theater</v>
      </c>
      <c r="R3353" t="str">
        <f>RIGHT(Table1[[#This Row],[Category and Sub-Category]],LEN(Table1[[#This Row],[Category and Sub-Category]])-FIND("/",Table1[[#This Row],[Category and Sub-Category]]))</f>
        <v>plays</v>
      </c>
      <c r="S3353" s="13">
        <f>(((Table1[[#This Row],[launched_at]]/60)/60)/24)+DATE(1970,1,1)</f>
        <v>41806.395428240743</v>
      </c>
      <c r="T3353" s="13">
        <f>(((Table1[[#This Row],[deadline]]/60)/60)/24)+DATE(1970,1,1)</f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Table1[[#This Row],[pledged]]/Table1[[#This Row],[goal]]</f>
        <v>1.0751999999999999</v>
      </c>
      <c r="P3354" s="8">
        <f>IFERROR(Table1[[#This Row],[pledged]]/Table1[[#This Row],[backers_count]],0)</f>
        <v>76.8</v>
      </c>
      <c r="Q3354" t="str">
        <f>LEFT(Table1[[#This Row],[Category and Sub-Category]],FIND("/",Table1[[#This Row],[Category and Sub-Category]])-1)</f>
        <v>theater</v>
      </c>
      <c r="R3354" t="str">
        <f>RIGHT(Table1[[#This Row],[Category and Sub-Category]],LEN(Table1[[#This Row],[Category and Sub-Category]])-FIND("/",Table1[[#This Row],[Category and Sub-Category]]))</f>
        <v>plays</v>
      </c>
      <c r="S3354" s="13">
        <f>(((Table1[[#This Row],[launched_at]]/60)/60)/24)+DATE(1970,1,1)</f>
        <v>42495.992800925931</v>
      </c>
      <c r="T3354" s="13">
        <f>(((Table1[[#This Row],[deadline]]/60)/60)/24)+DATE(1970,1,1)</f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Table1[[#This Row],[pledged]]/Table1[[#This Row],[goal]]</f>
        <v>3.15</v>
      </c>
      <c r="P3355" s="8">
        <f>IFERROR(Table1[[#This Row],[pledged]]/Table1[[#This Row],[backers_count]],0)</f>
        <v>35.795454545454547</v>
      </c>
      <c r="Q3355" t="str">
        <f>LEFT(Table1[[#This Row],[Category and Sub-Category]],FIND("/",Table1[[#This Row],[Category and Sub-Category]])-1)</f>
        <v>theater</v>
      </c>
      <c r="R3355" t="str">
        <f>RIGHT(Table1[[#This Row],[Category and Sub-Category]],LEN(Table1[[#This Row],[Category and Sub-Category]])-FIND("/",Table1[[#This Row],[Category and Sub-Category]]))</f>
        <v>plays</v>
      </c>
      <c r="S3355" s="13">
        <f>(((Table1[[#This Row],[launched_at]]/60)/60)/24)+DATE(1970,1,1)</f>
        <v>42479.432291666672</v>
      </c>
      <c r="T3355" s="13">
        <f>(((Table1[[#This Row],[deadline]]/60)/60)/24)+DATE(1970,1,1)</f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Table1[[#This Row],[pledged]]/Table1[[#This Row],[goal]]</f>
        <v>1.0193333333333334</v>
      </c>
      <c r="P3356" s="8">
        <f>IFERROR(Table1[[#This Row],[pledged]]/Table1[[#This Row],[backers_count]],0)</f>
        <v>55.6</v>
      </c>
      <c r="Q3356" t="str">
        <f>LEFT(Table1[[#This Row],[Category and Sub-Category]],FIND("/",Table1[[#This Row],[Category and Sub-Category]])-1)</f>
        <v>theater</v>
      </c>
      <c r="R3356" t="str">
        <f>RIGHT(Table1[[#This Row],[Category and Sub-Category]],LEN(Table1[[#This Row],[Category and Sub-Category]])-FIND("/",Table1[[#This Row],[Category and Sub-Category]]))</f>
        <v>plays</v>
      </c>
      <c r="S3356" s="13">
        <f>(((Table1[[#This Row],[launched_at]]/60)/60)/24)+DATE(1970,1,1)</f>
        <v>42270.7269212963</v>
      </c>
      <c r="T3356" s="13">
        <f>(((Table1[[#This Row],[deadline]]/60)/60)/24)+DATE(1970,1,1)</f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Table1[[#This Row],[pledged]]/Table1[[#This Row],[goal]]</f>
        <v>1.2628571428571429</v>
      </c>
      <c r="P3357" s="8">
        <f>IFERROR(Table1[[#This Row],[pledged]]/Table1[[#This Row],[backers_count]],0)</f>
        <v>147.33333333333334</v>
      </c>
      <c r="Q3357" t="str">
        <f>LEFT(Table1[[#This Row],[Category and Sub-Category]],FIND("/",Table1[[#This Row],[Category and Sub-Category]])-1)</f>
        <v>theater</v>
      </c>
      <c r="R3357" t="str">
        <f>RIGHT(Table1[[#This Row],[Category and Sub-Category]],LEN(Table1[[#This Row],[Category and Sub-Category]])-FIND("/",Table1[[#This Row],[Category and Sub-Category]]))</f>
        <v>plays</v>
      </c>
      <c r="S3357" s="13">
        <f>(((Table1[[#This Row],[launched_at]]/60)/60)/24)+DATE(1970,1,1)</f>
        <v>42489.619525462964</v>
      </c>
      <c r="T3357" s="13">
        <f>(((Table1[[#This Row],[deadline]]/60)/60)/24)+DATE(1970,1,1)</f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Table1[[#This Row],[pledged]]/Table1[[#This Row],[goal]]</f>
        <v>1.014</v>
      </c>
      <c r="P3358" s="8">
        <f>IFERROR(Table1[[#This Row],[pledged]]/Table1[[#This Row],[backers_count]],0)</f>
        <v>56.333333333333336</v>
      </c>
      <c r="Q3358" t="str">
        <f>LEFT(Table1[[#This Row],[Category and Sub-Category]],FIND("/",Table1[[#This Row],[Category and Sub-Category]])-1)</f>
        <v>theater</v>
      </c>
      <c r="R3358" t="str">
        <f>RIGHT(Table1[[#This Row],[Category and Sub-Category]],LEN(Table1[[#This Row],[Category and Sub-Category]])-FIND("/",Table1[[#This Row],[Category and Sub-Category]]))</f>
        <v>plays</v>
      </c>
      <c r="S3358" s="13">
        <f>(((Table1[[#This Row],[launched_at]]/60)/60)/24)+DATE(1970,1,1)</f>
        <v>42536.815648148149</v>
      </c>
      <c r="T3358" s="13">
        <f>(((Table1[[#This Row],[deadline]]/60)/60)/24)+DATE(1970,1,1)</f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Table1[[#This Row],[pledged]]/Table1[[#This Row],[goal]]</f>
        <v>1.01</v>
      </c>
      <c r="P3359" s="8">
        <f>IFERROR(Table1[[#This Row],[pledged]]/Table1[[#This Row],[backers_count]],0)</f>
        <v>96.19047619047619</v>
      </c>
      <c r="Q3359" t="str">
        <f>LEFT(Table1[[#This Row],[Category and Sub-Category]],FIND("/",Table1[[#This Row],[Category and Sub-Category]])-1)</f>
        <v>theater</v>
      </c>
      <c r="R3359" t="str">
        <f>RIGHT(Table1[[#This Row],[Category and Sub-Category]],LEN(Table1[[#This Row],[Category and Sub-Category]])-FIND("/",Table1[[#This Row],[Category and Sub-Category]]))</f>
        <v>plays</v>
      </c>
      <c r="S3359" s="13">
        <f>(((Table1[[#This Row],[launched_at]]/60)/60)/24)+DATE(1970,1,1)</f>
        <v>41822.417939814812</v>
      </c>
      <c r="T3359" s="13">
        <f>(((Table1[[#This Row],[deadline]]/60)/60)/24)+DATE(1970,1,1)</f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Table1[[#This Row],[pledged]]/Table1[[#This Row],[goal]]</f>
        <v>1.0299</v>
      </c>
      <c r="P3360" s="8">
        <f>IFERROR(Table1[[#This Row],[pledged]]/Table1[[#This Row],[backers_count]],0)</f>
        <v>63.574074074074076</v>
      </c>
      <c r="Q3360" t="str">
        <f>LEFT(Table1[[#This Row],[Category and Sub-Category]],FIND("/",Table1[[#This Row],[Category and Sub-Category]])-1)</f>
        <v>theater</v>
      </c>
      <c r="R3360" t="str">
        <f>RIGHT(Table1[[#This Row],[Category and Sub-Category]],LEN(Table1[[#This Row],[Category and Sub-Category]])-FIND("/",Table1[[#This Row],[Category and Sub-Category]]))</f>
        <v>plays</v>
      </c>
      <c r="S3360" s="13">
        <f>(((Table1[[#This Row],[launched_at]]/60)/60)/24)+DATE(1970,1,1)</f>
        <v>41932.311099537037</v>
      </c>
      <c r="T3360" s="13">
        <f>(((Table1[[#This Row],[deadline]]/60)/60)/24)+DATE(1970,1,1)</f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Table1[[#This Row],[pledged]]/Table1[[#This Row],[goal]]</f>
        <v>1.0625</v>
      </c>
      <c r="P3361" s="8">
        <f>IFERROR(Table1[[#This Row],[pledged]]/Table1[[#This Row],[backers_count]],0)</f>
        <v>184.78260869565219</v>
      </c>
      <c r="Q3361" t="str">
        <f>LEFT(Table1[[#This Row],[Category and Sub-Category]],FIND("/",Table1[[#This Row],[Category and Sub-Category]])-1)</f>
        <v>theater</v>
      </c>
      <c r="R3361" t="str">
        <f>RIGHT(Table1[[#This Row],[Category and Sub-Category]],LEN(Table1[[#This Row],[Category and Sub-Category]])-FIND("/",Table1[[#This Row],[Category and Sub-Category]]))</f>
        <v>plays</v>
      </c>
      <c r="S3361" s="13">
        <f>(((Table1[[#This Row],[launched_at]]/60)/60)/24)+DATE(1970,1,1)</f>
        <v>42746.057106481487</v>
      </c>
      <c r="T3361" s="13">
        <f>(((Table1[[#This Row],[deadline]]/60)/60)/24)+DATE(1970,1,1)</f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Table1[[#This Row],[pledged]]/Table1[[#This Row],[goal]]</f>
        <v>1.0137777777777779</v>
      </c>
      <c r="P3362" s="8">
        <f>IFERROR(Table1[[#This Row],[pledged]]/Table1[[#This Row],[backers_count]],0)</f>
        <v>126.72222222222223</v>
      </c>
      <c r="Q3362" t="str">
        <f>LEFT(Table1[[#This Row],[Category and Sub-Category]],FIND("/",Table1[[#This Row],[Category and Sub-Category]])-1)</f>
        <v>theater</v>
      </c>
      <c r="R3362" t="str">
        <f>RIGHT(Table1[[#This Row],[Category and Sub-Category]],LEN(Table1[[#This Row],[Category and Sub-Category]])-FIND("/",Table1[[#This Row],[Category and Sub-Category]]))</f>
        <v>plays</v>
      </c>
      <c r="S3362" s="13">
        <f>(((Table1[[#This Row],[launched_at]]/60)/60)/24)+DATE(1970,1,1)</f>
        <v>42697.082673611112</v>
      </c>
      <c r="T3362" s="13">
        <f>(((Table1[[#This Row],[deadline]]/60)/60)/24)+DATE(1970,1,1)</f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Table1[[#This Row],[pledged]]/Table1[[#This Row],[goal]]</f>
        <v>1.1346000000000001</v>
      </c>
      <c r="P3363" s="8">
        <f>IFERROR(Table1[[#This Row],[pledged]]/Table1[[#This Row],[backers_count]],0)</f>
        <v>83.42647058823529</v>
      </c>
      <c r="Q3363" t="str">
        <f>LEFT(Table1[[#This Row],[Category and Sub-Category]],FIND("/",Table1[[#This Row],[Category and Sub-Category]])-1)</f>
        <v>theater</v>
      </c>
      <c r="R3363" t="str">
        <f>RIGHT(Table1[[#This Row],[Category and Sub-Category]],LEN(Table1[[#This Row],[Category and Sub-Category]])-FIND("/",Table1[[#This Row],[Category and Sub-Category]]))</f>
        <v>plays</v>
      </c>
      <c r="S3363" s="13">
        <f>(((Table1[[#This Row],[launched_at]]/60)/60)/24)+DATE(1970,1,1)</f>
        <v>41866.025347222225</v>
      </c>
      <c r="T3363" s="13">
        <f>(((Table1[[#This Row],[deadline]]/60)/60)/24)+DATE(1970,1,1)</f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Table1[[#This Row],[pledged]]/Table1[[#This Row],[goal]]</f>
        <v>2.1800000000000002</v>
      </c>
      <c r="P3364" s="8">
        <f>IFERROR(Table1[[#This Row],[pledged]]/Table1[[#This Row],[backers_count]],0)</f>
        <v>54.5</v>
      </c>
      <c r="Q3364" t="str">
        <f>LEFT(Table1[[#This Row],[Category and Sub-Category]],FIND("/",Table1[[#This Row],[Category and Sub-Category]])-1)</f>
        <v>theater</v>
      </c>
      <c r="R3364" t="str">
        <f>RIGHT(Table1[[#This Row],[Category and Sub-Category]],LEN(Table1[[#This Row],[Category and Sub-Category]])-FIND("/",Table1[[#This Row],[Category and Sub-Category]]))</f>
        <v>plays</v>
      </c>
      <c r="S3364" s="13">
        <f>(((Table1[[#This Row],[launched_at]]/60)/60)/24)+DATE(1970,1,1)</f>
        <v>42056.091631944444</v>
      </c>
      <c r="T3364" s="13">
        <f>(((Table1[[#This Row],[deadline]]/60)/60)/24)+DATE(1970,1,1)</f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Table1[[#This Row],[pledged]]/Table1[[#This Row],[goal]]</f>
        <v>1.0141935483870967</v>
      </c>
      <c r="P3365" s="8">
        <f>IFERROR(Table1[[#This Row],[pledged]]/Table1[[#This Row],[backers_count]],0)</f>
        <v>302.30769230769232</v>
      </c>
      <c r="Q3365" t="str">
        <f>LEFT(Table1[[#This Row],[Category and Sub-Category]],FIND("/",Table1[[#This Row],[Category and Sub-Category]])-1)</f>
        <v>theater</v>
      </c>
      <c r="R3365" t="str">
        <f>RIGHT(Table1[[#This Row],[Category and Sub-Category]],LEN(Table1[[#This Row],[Category and Sub-Category]])-FIND("/",Table1[[#This Row],[Category and Sub-Category]]))</f>
        <v>plays</v>
      </c>
      <c r="S3365" s="13">
        <f>(((Table1[[#This Row],[launched_at]]/60)/60)/24)+DATE(1970,1,1)</f>
        <v>41851.771354166667</v>
      </c>
      <c r="T3365" s="13">
        <f>(((Table1[[#This Row],[deadline]]/60)/60)/24)+DATE(1970,1,1)</f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Table1[[#This Row],[pledged]]/Table1[[#This Row],[goal]]</f>
        <v>1.0593333333333332</v>
      </c>
      <c r="P3366" s="8">
        <f>IFERROR(Table1[[#This Row],[pledged]]/Table1[[#This Row],[backers_count]],0)</f>
        <v>44.138888888888886</v>
      </c>
      <c r="Q3366" t="str">
        <f>LEFT(Table1[[#This Row],[Category and Sub-Category]],FIND("/",Table1[[#This Row],[Category and Sub-Category]])-1)</f>
        <v>theater</v>
      </c>
      <c r="R3366" t="str">
        <f>RIGHT(Table1[[#This Row],[Category and Sub-Category]],LEN(Table1[[#This Row],[Category and Sub-Category]])-FIND("/",Table1[[#This Row],[Category and Sub-Category]]))</f>
        <v>plays</v>
      </c>
      <c r="S3366" s="13">
        <f>(((Table1[[#This Row],[launched_at]]/60)/60)/24)+DATE(1970,1,1)</f>
        <v>42422.977418981478</v>
      </c>
      <c r="T3366" s="13">
        <f>(((Table1[[#This Row],[deadline]]/60)/60)/24)+DATE(1970,1,1)</f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Table1[[#This Row],[pledged]]/Table1[[#This Row],[goal]]</f>
        <v>1.04</v>
      </c>
      <c r="P3367" s="8">
        <f>IFERROR(Table1[[#This Row],[pledged]]/Table1[[#This Row],[backers_count]],0)</f>
        <v>866.66666666666663</v>
      </c>
      <c r="Q3367" t="str">
        <f>LEFT(Table1[[#This Row],[Category and Sub-Category]],FIND("/",Table1[[#This Row],[Category and Sub-Category]])-1)</f>
        <v>theater</v>
      </c>
      <c r="R3367" t="str">
        <f>RIGHT(Table1[[#This Row],[Category and Sub-Category]],LEN(Table1[[#This Row],[Category and Sub-Category]])-FIND("/",Table1[[#This Row],[Category and Sub-Category]]))</f>
        <v>plays</v>
      </c>
      <c r="S3367" s="13">
        <f>(((Table1[[#This Row],[launched_at]]/60)/60)/24)+DATE(1970,1,1)</f>
        <v>42321.101759259262</v>
      </c>
      <c r="T3367" s="13">
        <f>(((Table1[[#This Row],[deadline]]/60)/60)/24)+DATE(1970,1,1)</f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Table1[[#This Row],[pledged]]/Table1[[#This Row],[goal]]</f>
        <v>2.21</v>
      </c>
      <c r="P3368" s="8">
        <f>IFERROR(Table1[[#This Row],[pledged]]/Table1[[#This Row],[backers_count]],0)</f>
        <v>61.388888888888886</v>
      </c>
      <c r="Q3368" t="str">
        <f>LEFT(Table1[[#This Row],[Category and Sub-Category]],FIND("/",Table1[[#This Row],[Category and Sub-Category]])-1)</f>
        <v>theater</v>
      </c>
      <c r="R3368" t="str">
        <f>RIGHT(Table1[[#This Row],[Category and Sub-Category]],LEN(Table1[[#This Row],[Category and Sub-Category]])-FIND("/",Table1[[#This Row],[Category and Sub-Category]]))</f>
        <v>plays</v>
      </c>
      <c r="S3368" s="13">
        <f>(((Table1[[#This Row],[launched_at]]/60)/60)/24)+DATE(1970,1,1)</f>
        <v>42107.067557870367</v>
      </c>
      <c r="T3368" s="13">
        <f>(((Table1[[#This Row],[deadline]]/60)/60)/24)+DATE(1970,1,1)</f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Table1[[#This Row],[pledged]]/Table1[[#This Row],[goal]]</f>
        <v>1.1866666666666668</v>
      </c>
      <c r="P3369" s="8">
        <f>IFERROR(Table1[[#This Row],[pledged]]/Table1[[#This Row],[backers_count]],0)</f>
        <v>29.666666666666668</v>
      </c>
      <c r="Q3369" t="str">
        <f>LEFT(Table1[[#This Row],[Category and Sub-Category]],FIND("/",Table1[[#This Row],[Category and Sub-Category]])-1)</f>
        <v>theater</v>
      </c>
      <c r="R3369" t="str">
        <f>RIGHT(Table1[[#This Row],[Category and Sub-Category]],LEN(Table1[[#This Row],[Category and Sub-Category]])-FIND("/",Table1[[#This Row],[Category and Sub-Category]]))</f>
        <v>plays</v>
      </c>
      <c r="S3369" s="13">
        <f>(((Table1[[#This Row],[launched_at]]/60)/60)/24)+DATE(1970,1,1)</f>
        <v>42192.933958333335</v>
      </c>
      <c r="T3369" s="13">
        <f>(((Table1[[#This Row],[deadline]]/60)/60)/24)+DATE(1970,1,1)</f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Table1[[#This Row],[pledged]]/Table1[[#This Row],[goal]]</f>
        <v>1.046</v>
      </c>
      <c r="P3370" s="8">
        <f>IFERROR(Table1[[#This Row],[pledged]]/Table1[[#This Row],[backers_count]],0)</f>
        <v>45.478260869565219</v>
      </c>
      <c r="Q3370" t="str">
        <f>LEFT(Table1[[#This Row],[Category and Sub-Category]],FIND("/",Table1[[#This Row],[Category and Sub-Category]])-1)</f>
        <v>theater</v>
      </c>
      <c r="R3370" t="str">
        <f>RIGHT(Table1[[#This Row],[Category and Sub-Category]],LEN(Table1[[#This Row],[Category and Sub-Category]])-FIND("/",Table1[[#This Row],[Category and Sub-Category]]))</f>
        <v>plays</v>
      </c>
      <c r="S3370" s="13">
        <f>(((Table1[[#This Row],[launched_at]]/60)/60)/24)+DATE(1970,1,1)</f>
        <v>41969.199756944443</v>
      </c>
      <c r="T3370" s="13">
        <f>(((Table1[[#This Row],[deadline]]/60)/60)/24)+DATE(1970,1,1)</f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Table1[[#This Row],[pledged]]/Table1[[#This Row],[goal]]</f>
        <v>1.0389999999999999</v>
      </c>
      <c r="P3371" s="8">
        <f>IFERROR(Table1[[#This Row],[pledged]]/Table1[[#This Row],[backers_count]],0)</f>
        <v>96.203703703703709</v>
      </c>
      <c r="Q3371" t="str">
        <f>LEFT(Table1[[#This Row],[Category and Sub-Category]],FIND("/",Table1[[#This Row],[Category and Sub-Category]])-1)</f>
        <v>theater</v>
      </c>
      <c r="R3371" t="str">
        <f>RIGHT(Table1[[#This Row],[Category and Sub-Category]],LEN(Table1[[#This Row],[Category and Sub-Category]])-FIND("/",Table1[[#This Row],[Category and Sub-Category]]))</f>
        <v>plays</v>
      </c>
      <c r="S3371" s="13">
        <f>(((Table1[[#This Row],[launched_at]]/60)/60)/24)+DATE(1970,1,1)</f>
        <v>42690.041435185187</v>
      </c>
      <c r="T3371" s="13">
        <f>(((Table1[[#This Row],[deadline]]/60)/60)/24)+DATE(1970,1,1)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Table1[[#This Row],[pledged]]/Table1[[#This Row],[goal]]</f>
        <v>1.1773333333333333</v>
      </c>
      <c r="P3372" s="8">
        <f>IFERROR(Table1[[#This Row],[pledged]]/Table1[[#This Row],[backers_count]],0)</f>
        <v>67.92307692307692</v>
      </c>
      <c r="Q3372" t="str">
        <f>LEFT(Table1[[#This Row],[Category and Sub-Category]],FIND("/",Table1[[#This Row],[Category and Sub-Category]])-1)</f>
        <v>theater</v>
      </c>
      <c r="R3372" t="str">
        <f>RIGHT(Table1[[#This Row],[Category and Sub-Category]],LEN(Table1[[#This Row],[Category and Sub-Category]])-FIND("/",Table1[[#This Row],[Category and Sub-Category]]))</f>
        <v>plays</v>
      </c>
      <c r="S3372" s="13">
        <f>(((Table1[[#This Row],[launched_at]]/60)/60)/24)+DATE(1970,1,1)</f>
        <v>42690.334317129629</v>
      </c>
      <c r="T3372" s="13">
        <f>(((Table1[[#This Row],[deadline]]/60)/60)/24)+DATE(1970,1,1)</f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Table1[[#This Row],[pledged]]/Table1[[#This Row],[goal]]</f>
        <v>1.385</v>
      </c>
      <c r="P3373" s="8">
        <f>IFERROR(Table1[[#This Row],[pledged]]/Table1[[#This Row],[backers_count]],0)</f>
        <v>30.777777777777779</v>
      </c>
      <c r="Q3373" t="str">
        <f>LEFT(Table1[[#This Row],[Category and Sub-Category]],FIND("/",Table1[[#This Row],[Category and Sub-Category]])-1)</f>
        <v>theater</v>
      </c>
      <c r="R3373" t="str">
        <f>RIGHT(Table1[[#This Row],[Category and Sub-Category]],LEN(Table1[[#This Row],[Category and Sub-Category]])-FIND("/",Table1[[#This Row],[Category and Sub-Category]]))</f>
        <v>plays</v>
      </c>
      <c r="S3373" s="13">
        <f>(((Table1[[#This Row],[launched_at]]/60)/60)/24)+DATE(1970,1,1)</f>
        <v>42312.874594907407</v>
      </c>
      <c r="T3373" s="13">
        <f>(((Table1[[#This Row],[deadline]]/60)/60)/24)+DATE(1970,1,1)</f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Table1[[#This Row],[pledged]]/Table1[[#This Row],[goal]]</f>
        <v>1.0349999999999999</v>
      </c>
      <c r="P3374" s="8">
        <f>IFERROR(Table1[[#This Row],[pledged]]/Table1[[#This Row],[backers_count]],0)</f>
        <v>38.333333333333336</v>
      </c>
      <c r="Q3374" t="str">
        <f>LEFT(Table1[[#This Row],[Category and Sub-Category]],FIND("/",Table1[[#This Row],[Category and Sub-Category]])-1)</f>
        <v>theater</v>
      </c>
      <c r="R3374" t="str">
        <f>RIGHT(Table1[[#This Row],[Category and Sub-Category]],LEN(Table1[[#This Row],[Category and Sub-Category]])-FIND("/",Table1[[#This Row],[Category and Sub-Category]]))</f>
        <v>plays</v>
      </c>
      <c r="S3374" s="13">
        <f>(((Table1[[#This Row],[launched_at]]/60)/60)/24)+DATE(1970,1,1)</f>
        <v>41855.548101851848</v>
      </c>
      <c r="T3374" s="13">
        <f>(((Table1[[#This Row],[deadline]]/60)/60)/24)+DATE(1970,1,1)</f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Table1[[#This Row],[pledged]]/Table1[[#This Row],[goal]]</f>
        <v>1.0024999999999999</v>
      </c>
      <c r="P3375" s="8">
        <f>IFERROR(Table1[[#This Row],[pledged]]/Table1[[#This Row],[backers_count]],0)</f>
        <v>66.833333333333329</v>
      </c>
      <c r="Q3375" t="str">
        <f>LEFT(Table1[[#This Row],[Category and Sub-Category]],FIND("/",Table1[[#This Row],[Category and Sub-Category]])-1)</f>
        <v>theater</v>
      </c>
      <c r="R3375" t="str">
        <f>RIGHT(Table1[[#This Row],[Category and Sub-Category]],LEN(Table1[[#This Row],[Category and Sub-Category]])-FIND("/",Table1[[#This Row],[Category and Sub-Category]]))</f>
        <v>plays</v>
      </c>
      <c r="S3375" s="13">
        <f>(((Table1[[#This Row],[launched_at]]/60)/60)/24)+DATE(1970,1,1)</f>
        <v>42179.854629629626</v>
      </c>
      <c r="T3375" s="13">
        <f>(((Table1[[#This Row],[deadline]]/60)/60)/24)+DATE(1970,1,1)</f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Table1[[#This Row],[pledged]]/Table1[[#This Row],[goal]]</f>
        <v>1.0657142857142856</v>
      </c>
      <c r="P3376" s="8">
        <f>IFERROR(Table1[[#This Row],[pledged]]/Table1[[#This Row],[backers_count]],0)</f>
        <v>71.730769230769226</v>
      </c>
      <c r="Q3376" t="str">
        <f>LEFT(Table1[[#This Row],[Category and Sub-Category]],FIND("/",Table1[[#This Row],[Category and Sub-Category]])-1)</f>
        <v>theater</v>
      </c>
      <c r="R3376" t="str">
        <f>RIGHT(Table1[[#This Row],[Category and Sub-Category]],LEN(Table1[[#This Row],[Category and Sub-Category]])-FIND("/",Table1[[#This Row],[Category and Sub-Category]]))</f>
        <v>plays</v>
      </c>
      <c r="S3376" s="13">
        <f>(((Table1[[#This Row],[launched_at]]/60)/60)/24)+DATE(1970,1,1)</f>
        <v>42275.731666666667</v>
      </c>
      <c r="T3376" s="13">
        <f>(((Table1[[#This Row],[deadline]]/60)/60)/24)+DATE(1970,1,1)</f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Table1[[#This Row],[pledged]]/Table1[[#This Row],[goal]]</f>
        <v>1</v>
      </c>
      <c r="P3377" s="8">
        <f>IFERROR(Table1[[#This Row],[pledged]]/Table1[[#This Row],[backers_count]],0)</f>
        <v>176.47058823529412</v>
      </c>
      <c r="Q3377" t="str">
        <f>LEFT(Table1[[#This Row],[Category and Sub-Category]],FIND("/",Table1[[#This Row],[Category and Sub-Category]])-1)</f>
        <v>theater</v>
      </c>
      <c r="R3377" t="str">
        <f>RIGHT(Table1[[#This Row],[Category and Sub-Category]],LEN(Table1[[#This Row],[Category and Sub-Category]])-FIND("/",Table1[[#This Row],[Category and Sub-Category]]))</f>
        <v>plays</v>
      </c>
      <c r="S3377" s="13">
        <f>(((Table1[[#This Row],[launched_at]]/60)/60)/24)+DATE(1970,1,1)</f>
        <v>41765.610798611109</v>
      </c>
      <c r="T3377" s="13">
        <f>(((Table1[[#This Row],[deadline]]/60)/60)/24)+DATE(1970,1,1)</f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Table1[[#This Row],[pledged]]/Table1[[#This Row],[goal]]</f>
        <v>1.0001249999999999</v>
      </c>
      <c r="P3378" s="8">
        <f>IFERROR(Table1[[#This Row],[pledged]]/Table1[[#This Row],[backers_count]],0)</f>
        <v>421.10526315789474</v>
      </c>
      <c r="Q3378" t="str">
        <f>LEFT(Table1[[#This Row],[Category and Sub-Category]],FIND("/",Table1[[#This Row],[Category and Sub-Category]])-1)</f>
        <v>theater</v>
      </c>
      <c r="R3378" t="str">
        <f>RIGHT(Table1[[#This Row],[Category and Sub-Category]],LEN(Table1[[#This Row],[Category and Sub-Category]])-FIND("/",Table1[[#This Row],[Category and Sub-Category]]))</f>
        <v>plays</v>
      </c>
      <c r="S3378" s="13">
        <f>(((Table1[[#This Row],[launched_at]]/60)/60)/24)+DATE(1970,1,1)</f>
        <v>42059.701319444444</v>
      </c>
      <c r="T3378" s="13">
        <f>(((Table1[[#This Row],[deadline]]/60)/60)/24)+DATE(1970,1,1)</f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Table1[[#This Row],[pledged]]/Table1[[#This Row],[goal]]</f>
        <v>1.0105</v>
      </c>
      <c r="P3379" s="8">
        <f>IFERROR(Table1[[#This Row],[pledged]]/Table1[[#This Row],[backers_count]],0)</f>
        <v>104.98701298701299</v>
      </c>
      <c r="Q3379" t="str">
        <f>LEFT(Table1[[#This Row],[Category and Sub-Category]],FIND("/",Table1[[#This Row],[Category and Sub-Category]])-1)</f>
        <v>theater</v>
      </c>
      <c r="R3379" t="str">
        <f>RIGHT(Table1[[#This Row],[Category and Sub-Category]],LEN(Table1[[#This Row],[Category and Sub-Category]])-FIND("/",Table1[[#This Row],[Category and Sub-Category]]))</f>
        <v>plays</v>
      </c>
      <c r="S3379" s="13">
        <f>(((Table1[[#This Row],[launched_at]]/60)/60)/24)+DATE(1970,1,1)</f>
        <v>42053.732627314821</v>
      </c>
      <c r="T3379" s="13">
        <f>(((Table1[[#This Row],[deadline]]/60)/60)/24)+DATE(1970,1,1)</f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Table1[[#This Row],[pledged]]/Table1[[#This Row],[goal]]</f>
        <v>1.0763636363636364</v>
      </c>
      <c r="P3380" s="8">
        <f>IFERROR(Table1[[#This Row],[pledged]]/Table1[[#This Row],[backers_count]],0)</f>
        <v>28.19047619047619</v>
      </c>
      <c r="Q3380" t="str">
        <f>LEFT(Table1[[#This Row],[Category and Sub-Category]],FIND("/",Table1[[#This Row],[Category and Sub-Category]])-1)</f>
        <v>theater</v>
      </c>
      <c r="R3380" t="str">
        <f>RIGHT(Table1[[#This Row],[Category and Sub-Category]],LEN(Table1[[#This Row],[Category and Sub-Category]])-FIND("/",Table1[[#This Row],[Category and Sub-Category]]))</f>
        <v>plays</v>
      </c>
      <c r="S3380" s="13">
        <f>(((Table1[[#This Row],[launched_at]]/60)/60)/24)+DATE(1970,1,1)</f>
        <v>41858.355393518519</v>
      </c>
      <c r="T3380" s="13">
        <f>(((Table1[[#This Row],[deadline]]/60)/60)/24)+DATE(1970,1,1)</f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Table1[[#This Row],[pledged]]/Table1[[#This Row],[goal]]</f>
        <v>1.0365</v>
      </c>
      <c r="P3381" s="8">
        <f>IFERROR(Table1[[#This Row],[pledged]]/Table1[[#This Row],[backers_count]],0)</f>
        <v>54.55263157894737</v>
      </c>
      <c r="Q3381" t="str">
        <f>LEFT(Table1[[#This Row],[Category and Sub-Category]],FIND("/",Table1[[#This Row],[Category and Sub-Category]])-1)</f>
        <v>theater</v>
      </c>
      <c r="R3381" t="str">
        <f>RIGHT(Table1[[#This Row],[Category and Sub-Category]],LEN(Table1[[#This Row],[Category and Sub-Category]])-FIND("/",Table1[[#This Row],[Category and Sub-Category]]))</f>
        <v>plays</v>
      </c>
      <c r="S3381" s="13">
        <f>(((Table1[[#This Row],[launched_at]]/60)/60)/24)+DATE(1970,1,1)</f>
        <v>42225.513888888891</v>
      </c>
      <c r="T3381" s="13">
        <f>(((Table1[[#This Row],[deadline]]/60)/60)/24)+DATE(1970,1,1)</f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Table1[[#This Row],[pledged]]/Table1[[#This Row],[goal]]</f>
        <v>1.0443333333333333</v>
      </c>
      <c r="P3382" s="8">
        <f>IFERROR(Table1[[#This Row],[pledged]]/Table1[[#This Row],[backers_count]],0)</f>
        <v>111.89285714285714</v>
      </c>
      <c r="Q3382" t="str">
        <f>LEFT(Table1[[#This Row],[Category and Sub-Category]],FIND("/",Table1[[#This Row],[Category and Sub-Category]])-1)</f>
        <v>theater</v>
      </c>
      <c r="R3382" t="str">
        <f>RIGHT(Table1[[#This Row],[Category and Sub-Category]],LEN(Table1[[#This Row],[Category and Sub-Category]])-FIND("/",Table1[[#This Row],[Category and Sub-Category]]))</f>
        <v>plays</v>
      </c>
      <c r="S3382" s="13">
        <f>(((Table1[[#This Row],[launched_at]]/60)/60)/24)+DATE(1970,1,1)</f>
        <v>41937.95344907407</v>
      </c>
      <c r="T3382" s="13">
        <f>(((Table1[[#This Row],[deadline]]/60)/60)/24)+DATE(1970,1,1)</f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Table1[[#This Row],[pledged]]/Table1[[#This Row],[goal]]</f>
        <v>1.0225</v>
      </c>
      <c r="P3383" s="8">
        <f>IFERROR(Table1[[#This Row],[pledged]]/Table1[[#This Row],[backers_count]],0)</f>
        <v>85.208333333333329</v>
      </c>
      <c r="Q3383" t="str">
        <f>LEFT(Table1[[#This Row],[Category and Sub-Category]],FIND("/",Table1[[#This Row],[Category and Sub-Category]])-1)</f>
        <v>theater</v>
      </c>
      <c r="R3383" t="str">
        <f>RIGHT(Table1[[#This Row],[Category and Sub-Category]],LEN(Table1[[#This Row],[Category and Sub-Category]])-FIND("/",Table1[[#This Row],[Category and Sub-Category]]))</f>
        <v>plays</v>
      </c>
      <c r="S3383" s="13">
        <f>(((Table1[[#This Row],[launched_at]]/60)/60)/24)+DATE(1970,1,1)</f>
        <v>42044.184988425928</v>
      </c>
      <c r="T3383" s="13">
        <f>(((Table1[[#This Row],[deadline]]/60)/60)/24)+DATE(1970,1,1)</f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Table1[[#This Row],[pledged]]/Table1[[#This Row],[goal]]</f>
        <v>1.0074285714285713</v>
      </c>
      <c r="P3384" s="8">
        <f>IFERROR(Table1[[#This Row],[pledged]]/Table1[[#This Row],[backers_count]],0)</f>
        <v>76.652173913043484</v>
      </c>
      <c r="Q3384" t="str">
        <f>LEFT(Table1[[#This Row],[Category and Sub-Category]],FIND("/",Table1[[#This Row],[Category and Sub-Category]])-1)</f>
        <v>theater</v>
      </c>
      <c r="R3384" t="str">
        <f>RIGHT(Table1[[#This Row],[Category and Sub-Category]],LEN(Table1[[#This Row],[Category and Sub-Category]])-FIND("/",Table1[[#This Row],[Category and Sub-Category]]))</f>
        <v>plays</v>
      </c>
      <c r="S3384" s="13">
        <f>(((Table1[[#This Row],[launched_at]]/60)/60)/24)+DATE(1970,1,1)</f>
        <v>42559.431203703702</v>
      </c>
      <c r="T3384" s="13">
        <f>(((Table1[[#This Row],[deadline]]/60)/60)/24)+DATE(1970,1,1)</f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Table1[[#This Row],[pledged]]/Table1[[#This Row],[goal]]</f>
        <v>1.1171428571428572</v>
      </c>
      <c r="P3385" s="8">
        <f>IFERROR(Table1[[#This Row],[pledged]]/Table1[[#This Row],[backers_count]],0)</f>
        <v>65.166666666666671</v>
      </c>
      <c r="Q3385" t="str">
        <f>LEFT(Table1[[#This Row],[Category and Sub-Category]],FIND("/",Table1[[#This Row],[Category and Sub-Category]])-1)</f>
        <v>theater</v>
      </c>
      <c r="R3385" t="str">
        <f>RIGHT(Table1[[#This Row],[Category and Sub-Category]],LEN(Table1[[#This Row],[Category and Sub-Category]])-FIND("/",Table1[[#This Row],[Category and Sub-Category]]))</f>
        <v>plays</v>
      </c>
      <c r="S3385" s="13">
        <f>(((Table1[[#This Row],[launched_at]]/60)/60)/24)+DATE(1970,1,1)</f>
        <v>42524.782638888893</v>
      </c>
      <c r="T3385" s="13">
        <f>(((Table1[[#This Row],[deadline]]/60)/60)/24)+DATE(1970,1,1)</f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Table1[[#This Row],[pledged]]/Table1[[#This Row],[goal]]</f>
        <v>1.0001100000000001</v>
      </c>
      <c r="P3386" s="8">
        <f>IFERROR(Table1[[#This Row],[pledged]]/Table1[[#This Row],[backers_count]],0)</f>
        <v>93.760312499999998</v>
      </c>
      <c r="Q3386" t="str">
        <f>LEFT(Table1[[#This Row],[Category and Sub-Category]],FIND("/",Table1[[#This Row],[Category and Sub-Category]])-1)</f>
        <v>theater</v>
      </c>
      <c r="R3386" t="str">
        <f>RIGHT(Table1[[#This Row],[Category and Sub-Category]],LEN(Table1[[#This Row],[Category and Sub-Category]])-FIND("/",Table1[[#This Row],[Category and Sub-Category]]))</f>
        <v>plays</v>
      </c>
      <c r="S3386" s="13">
        <f>(((Table1[[#This Row],[launched_at]]/60)/60)/24)+DATE(1970,1,1)</f>
        <v>42292.087592592594</v>
      </c>
      <c r="T3386" s="13">
        <f>(((Table1[[#This Row],[deadline]]/60)/60)/24)+DATE(1970,1,1)</f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Table1[[#This Row],[pledged]]/Table1[[#This Row],[goal]]</f>
        <v>1</v>
      </c>
      <c r="P3387" s="8">
        <f>IFERROR(Table1[[#This Row],[pledged]]/Table1[[#This Row],[backers_count]],0)</f>
        <v>133.33333333333334</v>
      </c>
      <c r="Q3387" t="str">
        <f>LEFT(Table1[[#This Row],[Category and Sub-Category]],FIND("/",Table1[[#This Row],[Category and Sub-Category]])-1)</f>
        <v>theater</v>
      </c>
      <c r="R3387" t="str">
        <f>RIGHT(Table1[[#This Row],[Category and Sub-Category]],LEN(Table1[[#This Row],[Category and Sub-Category]])-FIND("/",Table1[[#This Row],[Category and Sub-Category]]))</f>
        <v>plays</v>
      </c>
      <c r="S3387" s="13">
        <f>(((Table1[[#This Row],[launched_at]]/60)/60)/24)+DATE(1970,1,1)</f>
        <v>41953.8675</v>
      </c>
      <c r="T3387" s="13">
        <f>(((Table1[[#This Row],[deadline]]/60)/60)/24)+DATE(1970,1,1)</f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Table1[[#This Row],[pledged]]/Table1[[#This Row],[goal]]</f>
        <v>1.05</v>
      </c>
      <c r="P3388" s="8">
        <f>IFERROR(Table1[[#This Row],[pledged]]/Table1[[#This Row],[backers_count]],0)</f>
        <v>51.219512195121951</v>
      </c>
      <c r="Q3388" t="str">
        <f>LEFT(Table1[[#This Row],[Category and Sub-Category]],FIND("/",Table1[[#This Row],[Category and Sub-Category]])-1)</f>
        <v>theater</v>
      </c>
      <c r="R3388" t="str">
        <f>RIGHT(Table1[[#This Row],[Category and Sub-Category]],LEN(Table1[[#This Row],[Category and Sub-Category]])-FIND("/",Table1[[#This Row],[Category and Sub-Category]]))</f>
        <v>plays</v>
      </c>
      <c r="S3388" s="13">
        <f>(((Table1[[#This Row],[launched_at]]/60)/60)/24)+DATE(1970,1,1)</f>
        <v>41946.644745370373</v>
      </c>
      <c r="T3388" s="13">
        <f>(((Table1[[#This Row],[deadline]]/60)/60)/24)+DATE(1970,1,1)</f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Table1[[#This Row],[pledged]]/Table1[[#This Row],[goal]]</f>
        <v>1.1686666666666667</v>
      </c>
      <c r="P3389" s="8">
        <f>IFERROR(Table1[[#This Row],[pledged]]/Table1[[#This Row],[backers_count]],0)</f>
        <v>100.17142857142858</v>
      </c>
      <c r="Q3389" t="str">
        <f>LEFT(Table1[[#This Row],[Category and Sub-Category]],FIND("/",Table1[[#This Row],[Category and Sub-Category]])-1)</f>
        <v>theater</v>
      </c>
      <c r="R3389" t="str">
        <f>RIGHT(Table1[[#This Row],[Category and Sub-Category]],LEN(Table1[[#This Row],[Category and Sub-Category]])-FIND("/",Table1[[#This Row],[Category and Sub-Category]]))</f>
        <v>plays</v>
      </c>
      <c r="S3389" s="13">
        <f>(((Table1[[#This Row],[launched_at]]/60)/60)/24)+DATE(1970,1,1)</f>
        <v>41947.762592592589</v>
      </c>
      <c r="T3389" s="13">
        <f>(((Table1[[#This Row],[deadline]]/60)/60)/24)+DATE(1970,1,1)</f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Table1[[#This Row],[pledged]]/Table1[[#This Row],[goal]]</f>
        <v>1.038</v>
      </c>
      <c r="P3390" s="8">
        <f>IFERROR(Table1[[#This Row],[pledged]]/Table1[[#This Row],[backers_count]],0)</f>
        <v>34.6</v>
      </c>
      <c r="Q3390" t="str">
        <f>LEFT(Table1[[#This Row],[Category and Sub-Category]],FIND("/",Table1[[#This Row],[Category and Sub-Category]])-1)</f>
        <v>theater</v>
      </c>
      <c r="R3390" t="str">
        <f>RIGHT(Table1[[#This Row],[Category and Sub-Category]],LEN(Table1[[#This Row],[Category and Sub-Category]])-FIND("/",Table1[[#This Row],[Category and Sub-Category]]))</f>
        <v>plays</v>
      </c>
      <c r="S3390" s="13">
        <f>(((Table1[[#This Row],[launched_at]]/60)/60)/24)+DATE(1970,1,1)</f>
        <v>42143.461122685185</v>
      </c>
      <c r="T3390" s="13">
        <f>(((Table1[[#This Row],[deadline]]/60)/60)/24)+DATE(1970,1,1)</f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Table1[[#This Row],[pledged]]/Table1[[#This Row],[goal]]</f>
        <v>1.145</v>
      </c>
      <c r="P3391" s="8">
        <f>IFERROR(Table1[[#This Row],[pledged]]/Table1[[#This Row],[backers_count]],0)</f>
        <v>184.67741935483872</v>
      </c>
      <c r="Q3391" t="str">
        <f>LEFT(Table1[[#This Row],[Category and Sub-Category]],FIND("/",Table1[[#This Row],[Category and Sub-Category]])-1)</f>
        <v>theater</v>
      </c>
      <c r="R3391" t="str">
        <f>RIGHT(Table1[[#This Row],[Category and Sub-Category]],LEN(Table1[[#This Row],[Category and Sub-Category]])-FIND("/",Table1[[#This Row],[Category and Sub-Category]]))</f>
        <v>plays</v>
      </c>
      <c r="S3391" s="13">
        <f>(((Table1[[#This Row],[launched_at]]/60)/60)/24)+DATE(1970,1,1)</f>
        <v>42494.563449074078</v>
      </c>
      <c r="T3391" s="13">
        <f>(((Table1[[#This Row],[deadline]]/60)/60)/24)+DATE(1970,1,1)</f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Table1[[#This Row],[pledged]]/Table1[[#This Row],[goal]]</f>
        <v>1.024</v>
      </c>
      <c r="P3392" s="8">
        <f>IFERROR(Table1[[#This Row],[pledged]]/Table1[[#This Row],[backers_count]],0)</f>
        <v>69.818181818181813</v>
      </c>
      <c r="Q3392" t="str">
        <f>LEFT(Table1[[#This Row],[Category and Sub-Category]],FIND("/",Table1[[#This Row],[Category and Sub-Category]])-1)</f>
        <v>theater</v>
      </c>
      <c r="R3392" t="str">
        <f>RIGHT(Table1[[#This Row],[Category and Sub-Category]],LEN(Table1[[#This Row],[Category and Sub-Category]])-FIND("/",Table1[[#This Row],[Category and Sub-Category]]))</f>
        <v>plays</v>
      </c>
      <c r="S3392" s="13">
        <f>(((Table1[[#This Row],[launched_at]]/60)/60)/24)+DATE(1970,1,1)</f>
        <v>41815.774826388886</v>
      </c>
      <c r="T3392" s="13">
        <f>(((Table1[[#This Row],[deadline]]/60)/60)/24)+DATE(1970,1,1)</f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Table1[[#This Row],[pledged]]/Table1[[#This Row],[goal]]</f>
        <v>2.23</v>
      </c>
      <c r="P3393" s="8">
        <f>IFERROR(Table1[[#This Row],[pledged]]/Table1[[#This Row],[backers_count]],0)</f>
        <v>61.944444444444443</v>
      </c>
      <c r="Q3393" t="str">
        <f>LEFT(Table1[[#This Row],[Category and Sub-Category]],FIND("/",Table1[[#This Row],[Category and Sub-Category]])-1)</f>
        <v>theater</v>
      </c>
      <c r="R3393" t="str">
        <f>RIGHT(Table1[[#This Row],[Category and Sub-Category]],LEN(Table1[[#This Row],[Category and Sub-Category]])-FIND("/",Table1[[#This Row],[Category and Sub-Category]]))</f>
        <v>plays</v>
      </c>
      <c r="S3393" s="13">
        <f>(((Table1[[#This Row],[launched_at]]/60)/60)/24)+DATE(1970,1,1)</f>
        <v>41830.545694444445</v>
      </c>
      <c r="T3393" s="13">
        <f>(((Table1[[#This Row],[deadline]]/60)/60)/24)+DATE(1970,1,1)</f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Table1[[#This Row],[pledged]]/Table1[[#This Row],[goal]]</f>
        <v>1</v>
      </c>
      <c r="P3394" s="8">
        <f>IFERROR(Table1[[#This Row],[pledged]]/Table1[[#This Row],[backers_count]],0)</f>
        <v>41.666666666666664</v>
      </c>
      <c r="Q3394" t="str">
        <f>LEFT(Table1[[#This Row],[Category and Sub-Category]],FIND("/",Table1[[#This Row],[Category and Sub-Category]])-1)</f>
        <v>theater</v>
      </c>
      <c r="R3394" t="str">
        <f>RIGHT(Table1[[#This Row],[Category and Sub-Category]],LEN(Table1[[#This Row],[Category and Sub-Category]])-FIND("/",Table1[[#This Row],[Category and Sub-Category]]))</f>
        <v>plays</v>
      </c>
      <c r="S3394" s="13">
        <f>(((Table1[[#This Row],[launched_at]]/60)/60)/24)+DATE(1970,1,1)</f>
        <v>42446.845543981486</v>
      </c>
      <c r="T3394" s="13">
        <f>(((Table1[[#This Row],[deadline]]/60)/60)/24)+DATE(1970,1,1)</f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Table1[[#This Row],[pledged]]/Table1[[#This Row],[goal]]</f>
        <v>1.0580000000000001</v>
      </c>
      <c r="P3395" s="8">
        <f>IFERROR(Table1[[#This Row],[pledged]]/Table1[[#This Row],[backers_count]],0)</f>
        <v>36.06818181818182</v>
      </c>
      <c r="Q3395" t="str">
        <f>LEFT(Table1[[#This Row],[Category and Sub-Category]],FIND("/",Table1[[#This Row],[Category and Sub-Category]])-1)</f>
        <v>theater</v>
      </c>
      <c r="R3395" t="str">
        <f>RIGHT(Table1[[#This Row],[Category and Sub-Category]],LEN(Table1[[#This Row],[Category and Sub-Category]])-FIND("/",Table1[[#This Row],[Category and Sub-Category]]))</f>
        <v>plays</v>
      </c>
      <c r="S3395" s="13">
        <f>(((Table1[[#This Row],[launched_at]]/60)/60)/24)+DATE(1970,1,1)</f>
        <v>41923.921643518523</v>
      </c>
      <c r="T3395" s="13">
        <f>(((Table1[[#This Row],[deadline]]/60)/60)/24)+DATE(1970,1,1)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Table1[[#This Row],[pledged]]/Table1[[#This Row],[goal]]</f>
        <v>1.4236363636363636</v>
      </c>
      <c r="P3396" s="8">
        <f>IFERROR(Table1[[#This Row],[pledged]]/Table1[[#This Row],[backers_count]],0)</f>
        <v>29</v>
      </c>
      <c r="Q3396" t="str">
        <f>LEFT(Table1[[#This Row],[Category and Sub-Category]],FIND("/",Table1[[#This Row],[Category and Sub-Category]])-1)</f>
        <v>theater</v>
      </c>
      <c r="R3396" t="str">
        <f>RIGHT(Table1[[#This Row],[Category and Sub-Category]],LEN(Table1[[#This Row],[Category and Sub-Category]])-FIND("/",Table1[[#This Row],[Category and Sub-Category]]))</f>
        <v>plays</v>
      </c>
      <c r="S3396" s="13">
        <f>(((Table1[[#This Row],[launched_at]]/60)/60)/24)+DATE(1970,1,1)</f>
        <v>41817.59542824074</v>
      </c>
      <c r="T3396" s="13">
        <f>(((Table1[[#This Row],[deadline]]/60)/60)/24)+DATE(1970,1,1)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Table1[[#This Row],[pledged]]/Table1[[#This Row],[goal]]</f>
        <v>1.84</v>
      </c>
      <c r="P3397" s="8">
        <f>IFERROR(Table1[[#This Row],[pledged]]/Table1[[#This Row],[backers_count]],0)</f>
        <v>24.210526315789473</v>
      </c>
      <c r="Q3397" t="str">
        <f>LEFT(Table1[[#This Row],[Category and Sub-Category]],FIND("/",Table1[[#This Row],[Category and Sub-Category]])-1)</f>
        <v>theater</v>
      </c>
      <c r="R3397" t="str">
        <f>RIGHT(Table1[[#This Row],[Category and Sub-Category]],LEN(Table1[[#This Row],[Category and Sub-Category]])-FIND("/",Table1[[#This Row],[Category and Sub-Category]]))</f>
        <v>plays</v>
      </c>
      <c r="S3397" s="13">
        <f>(((Table1[[#This Row],[launched_at]]/60)/60)/24)+DATE(1970,1,1)</f>
        <v>42140.712314814817</v>
      </c>
      <c r="T3397" s="13">
        <f>(((Table1[[#This Row],[deadline]]/60)/60)/24)+DATE(1970,1,1)</f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Table1[[#This Row],[pledged]]/Table1[[#This Row],[goal]]</f>
        <v>1.0433333333333332</v>
      </c>
      <c r="P3398" s="8">
        <f>IFERROR(Table1[[#This Row],[pledged]]/Table1[[#This Row],[backers_count]],0)</f>
        <v>55.892857142857146</v>
      </c>
      <c r="Q3398" t="str">
        <f>LEFT(Table1[[#This Row],[Category and Sub-Category]],FIND("/",Table1[[#This Row],[Category and Sub-Category]])-1)</f>
        <v>theater</v>
      </c>
      <c r="R3398" t="str">
        <f>RIGHT(Table1[[#This Row],[Category and Sub-Category]],LEN(Table1[[#This Row],[Category and Sub-Category]])-FIND("/",Table1[[#This Row],[Category and Sub-Category]]))</f>
        <v>plays</v>
      </c>
      <c r="S3398" s="13">
        <f>(((Table1[[#This Row],[launched_at]]/60)/60)/24)+DATE(1970,1,1)</f>
        <v>41764.44663194444</v>
      </c>
      <c r="T3398" s="13">
        <f>(((Table1[[#This Row],[deadline]]/60)/60)/24)+DATE(1970,1,1)</f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Table1[[#This Row],[pledged]]/Table1[[#This Row],[goal]]</f>
        <v>1.1200000000000001</v>
      </c>
      <c r="P3399" s="8">
        <f>IFERROR(Table1[[#This Row],[pledged]]/Table1[[#This Row],[backers_count]],0)</f>
        <v>11.666666666666666</v>
      </c>
      <c r="Q3399" t="str">
        <f>LEFT(Table1[[#This Row],[Category and Sub-Category]],FIND("/",Table1[[#This Row],[Category and Sub-Category]])-1)</f>
        <v>theater</v>
      </c>
      <c r="R3399" t="str">
        <f>RIGHT(Table1[[#This Row],[Category and Sub-Category]],LEN(Table1[[#This Row],[Category and Sub-Category]])-FIND("/",Table1[[#This Row],[Category and Sub-Category]]))</f>
        <v>plays</v>
      </c>
      <c r="S3399" s="13">
        <f>(((Table1[[#This Row],[launched_at]]/60)/60)/24)+DATE(1970,1,1)</f>
        <v>42378.478344907402</v>
      </c>
      <c r="T3399" s="13">
        <f>(((Table1[[#This Row],[deadline]]/60)/60)/24)+DATE(1970,1,1)</f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Table1[[#This Row],[pledged]]/Table1[[#This Row],[goal]]</f>
        <v>1.1107499999999999</v>
      </c>
      <c r="P3400" s="8">
        <f>IFERROR(Table1[[#This Row],[pledged]]/Table1[[#This Row],[backers_count]],0)</f>
        <v>68.353846153846149</v>
      </c>
      <c r="Q3400" t="str">
        <f>LEFT(Table1[[#This Row],[Category and Sub-Category]],FIND("/",Table1[[#This Row],[Category and Sub-Category]])-1)</f>
        <v>theater</v>
      </c>
      <c r="R3400" t="str">
        <f>RIGHT(Table1[[#This Row],[Category and Sub-Category]],LEN(Table1[[#This Row],[Category and Sub-Category]])-FIND("/",Table1[[#This Row],[Category and Sub-Category]]))</f>
        <v>plays</v>
      </c>
      <c r="S3400" s="13">
        <f>(((Table1[[#This Row],[launched_at]]/60)/60)/24)+DATE(1970,1,1)</f>
        <v>41941.75203703704</v>
      </c>
      <c r="T3400" s="13">
        <f>(((Table1[[#This Row],[deadline]]/60)/60)/24)+DATE(1970,1,1)</f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Table1[[#This Row],[pledged]]/Table1[[#This Row],[goal]]</f>
        <v>1.0375000000000001</v>
      </c>
      <c r="P3401" s="8">
        <f>IFERROR(Table1[[#This Row],[pledged]]/Table1[[#This Row],[backers_count]],0)</f>
        <v>27.065217391304348</v>
      </c>
      <c r="Q3401" t="str">
        <f>LEFT(Table1[[#This Row],[Category and Sub-Category]],FIND("/",Table1[[#This Row],[Category and Sub-Category]])-1)</f>
        <v>theater</v>
      </c>
      <c r="R3401" t="str">
        <f>RIGHT(Table1[[#This Row],[Category and Sub-Category]],LEN(Table1[[#This Row],[Category and Sub-Category]])-FIND("/",Table1[[#This Row],[Category and Sub-Category]]))</f>
        <v>plays</v>
      </c>
      <c r="S3401" s="13">
        <f>(((Table1[[#This Row],[launched_at]]/60)/60)/24)+DATE(1970,1,1)</f>
        <v>42026.920428240745</v>
      </c>
      <c r="T3401" s="13">
        <f>(((Table1[[#This Row],[deadline]]/60)/60)/24)+DATE(1970,1,1)</f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Table1[[#This Row],[pledged]]/Table1[[#This Row],[goal]]</f>
        <v>1.0041</v>
      </c>
      <c r="P3402" s="8">
        <f>IFERROR(Table1[[#This Row],[pledged]]/Table1[[#This Row],[backers_count]],0)</f>
        <v>118.12941176470588</v>
      </c>
      <c r="Q3402" t="str">
        <f>LEFT(Table1[[#This Row],[Category and Sub-Category]],FIND("/",Table1[[#This Row],[Category and Sub-Category]])-1)</f>
        <v>theater</v>
      </c>
      <c r="R3402" t="str">
        <f>RIGHT(Table1[[#This Row],[Category and Sub-Category]],LEN(Table1[[#This Row],[Category and Sub-Category]])-FIND("/",Table1[[#This Row],[Category and Sub-Category]]))</f>
        <v>plays</v>
      </c>
      <c r="S3402" s="13">
        <f>(((Table1[[#This Row],[launched_at]]/60)/60)/24)+DATE(1970,1,1)</f>
        <v>41834.953865740739</v>
      </c>
      <c r="T3402" s="13">
        <f>(((Table1[[#This Row],[deadline]]/60)/60)/24)+DATE(1970,1,1)</f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Table1[[#This Row],[pledged]]/Table1[[#This Row],[goal]]</f>
        <v>1.0186206896551724</v>
      </c>
      <c r="P3403" s="8">
        <f>IFERROR(Table1[[#This Row],[pledged]]/Table1[[#This Row],[backers_count]],0)</f>
        <v>44.757575757575758</v>
      </c>
      <c r="Q3403" t="str">
        <f>LEFT(Table1[[#This Row],[Category and Sub-Category]],FIND("/",Table1[[#This Row],[Category and Sub-Category]])-1)</f>
        <v>theater</v>
      </c>
      <c r="R3403" t="str">
        <f>RIGHT(Table1[[#This Row],[Category and Sub-Category]],LEN(Table1[[#This Row],[Category and Sub-Category]])-FIND("/",Table1[[#This Row],[Category and Sub-Category]]))</f>
        <v>plays</v>
      </c>
      <c r="S3403" s="13">
        <f>(((Table1[[#This Row],[launched_at]]/60)/60)/24)+DATE(1970,1,1)</f>
        <v>42193.723912037036</v>
      </c>
      <c r="T3403" s="13">
        <f>(((Table1[[#This Row],[deadline]]/60)/60)/24)+DATE(1970,1,1)</f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Table1[[#This Row],[pledged]]/Table1[[#This Row],[goal]]</f>
        <v>1.0976666666666666</v>
      </c>
      <c r="P3404" s="8">
        <f>IFERROR(Table1[[#This Row],[pledged]]/Table1[[#This Row],[backers_count]],0)</f>
        <v>99.787878787878782</v>
      </c>
      <c r="Q3404" t="str">
        <f>LEFT(Table1[[#This Row],[Category and Sub-Category]],FIND("/",Table1[[#This Row],[Category and Sub-Category]])-1)</f>
        <v>theater</v>
      </c>
      <c r="R3404" t="str">
        <f>RIGHT(Table1[[#This Row],[Category and Sub-Category]],LEN(Table1[[#This Row],[Category and Sub-Category]])-FIND("/",Table1[[#This Row],[Category and Sub-Category]]))</f>
        <v>plays</v>
      </c>
      <c r="S3404" s="13">
        <f>(((Table1[[#This Row],[launched_at]]/60)/60)/24)+DATE(1970,1,1)</f>
        <v>42290.61855324074</v>
      </c>
      <c r="T3404" s="13">
        <f>(((Table1[[#This Row],[deadline]]/60)/60)/24)+DATE(1970,1,1)</f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Table1[[#This Row],[pledged]]/Table1[[#This Row],[goal]]</f>
        <v>1</v>
      </c>
      <c r="P3405" s="8">
        <f>IFERROR(Table1[[#This Row],[pledged]]/Table1[[#This Row],[backers_count]],0)</f>
        <v>117.64705882352941</v>
      </c>
      <c r="Q3405" t="str">
        <f>LEFT(Table1[[#This Row],[Category and Sub-Category]],FIND("/",Table1[[#This Row],[Category and Sub-Category]])-1)</f>
        <v>theater</v>
      </c>
      <c r="R3405" t="str">
        <f>RIGHT(Table1[[#This Row],[Category and Sub-Category]],LEN(Table1[[#This Row],[Category and Sub-Category]])-FIND("/",Table1[[#This Row],[Category and Sub-Category]]))</f>
        <v>plays</v>
      </c>
      <c r="S3405" s="13">
        <f>(((Table1[[#This Row],[launched_at]]/60)/60)/24)+DATE(1970,1,1)</f>
        <v>42150.462083333332</v>
      </c>
      <c r="T3405" s="13">
        <f>(((Table1[[#This Row],[deadline]]/60)/60)/24)+DATE(1970,1,1)</f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Table1[[#This Row],[pledged]]/Table1[[#This Row],[goal]]</f>
        <v>1.22</v>
      </c>
      <c r="P3406" s="8">
        <f>IFERROR(Table1[[#This Row],[pledged]]/Table1[[#This Row],[backers_count]],0)</f>
        <v>203.33333333333334</v>
      </c>
      <c r="Q3406" t="str">
        <f>LEFT(Table1[[#This Row],[Category and Sub-Category]],FIND("/",Table1[[#This Row],[Category and Sub-Category]])-1)</f>
        <v>theater</v>
      </c>
      <c r="R3406" t="str">
        <f>RIGHT(Table1[[#This Row],[Category and Sub-Category]],LEN(Table1[[#This Row],[Category and Sub-Category]])-FIND("/",Table1[[#This Row],[Category and Sub-Category]]))</f>
        <v>plays</v>
      </c>
      <c r="S3406" s="13">
        <f>(((Table1[[#This Row],[launched_at]]/60)/60)/24)+DATE(1970,1,1)</f>
        <v>42152.503495370373</v>
      </c>
      <c r="T3406" s="13">
        <f>(((Table1[[#This Row],[deadline]]/60)/60)/24)+DATE(1970,1,1)</f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Table1[[#This Row],[pledged]]/Table1[[#This Row],[goal]]</f>
        <v>1.3757142857142857</v>
      </c>
      <c r="P3407" s="8">
        <f>IFERROR(Table1[[#This Row],[pledged]]/Table1[[#This Row],[backers_count]],0)</f>
        <v>28.323529411764707</v>
      </c>
      <c r="Q3407" t="str">
        <f>LEFT(Table1[[#This Row],[Category and Sub-Category]],FIND("/",Table1[[#This Row],[Category and Sub-Category]])-1)</f>
        <v>theater</v>
      </c>
      <c r="R3407" t="str">
        <f>RIGHT(Table1[[#This Row],[Category and Sub-Category]],LEN(Table1[[#This Row],[Category and Sub-Category]])-FIND("/",Table1[[#This Row],[Category and Sub-Category]]))</f>
        <v>plays</v>
      </c>
      <c r="S3407" s="13">
        <f>(((Table1[[#This Row],[launched_at]]/60)/60)/24)+DATE(1970,1,1)</f>
        <v>42410.017199074078</v>
      </c>
      <c r="T3407" s="13">
        <f>(((Table1[[#This Row],[deadline]]/60)/60)/24)+DATE(1970,1,1)</f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Table1[[#This Row],[pledged]]/Table1[[#This Row],[goal]]</f>
        <v>1.0031000000000001</v>
      </c>
      <c r="P3408" s="8">
        <f>IFERROR(Table1[[#This Row],[pledged]]/Table1[[#This Row],[backers_count]],0)</f>
        <v>110.23076923076923</v>
      </c>
      <c r="Q3408" t="str">
        <f>LEFT(Table1[[#This Row],[Category and Sub-Category]],FIND("/",Table1[[#This Row],[Category and Sub-Category]])-1)</f>
        <v>theater</v>
      </c>
      <c r="R3408" t="str">
        <f>RIGHT(Table1[[#This Row],[Category and Sub-Category]],LEN(Table1[[#This Row],[Category and Sub-Category]])-FIND("/",Table1[[#This Row],[Category and Sub-Category]]))</f>
        <v>plays</v>
      </c>
      <c r="S3408" s="13">
        <f>(((Table1[[#This Row],[launched_at]]/60)/60)/24)+DATE(1970,1,1)</f>
        <v>41791.492777777778</v>
      </c>
      <c r="T3408" s="13">
        <f>(((Table1[[#This Row],[deadline]]/60)/60)/24)+DATE(1970,1,1)</f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Table1[[#This Row],[pledged]]/Table1[[#This Row],[goal]]</f>
        <v>1.071</v>
      </c>
      <c r="P3409" s="8">
        <f>IFERROR(Table1[[#This Row],[pledged]]/Table1[[#This Row],[backers_count]],0)</f>
        <v>31.970149253731343</v>
      </c>
      <c r="Q3409" t="str">
        <f>LEFT(Table1[[#This Row],[Category and Sub-Category]],FIND("/",Table1[[#This Row],[Category and Sub-Category]])-1)</f>
        <v>theater</v>
      </c>
      <c r="R3409" t="str">
        <f>RIGHT(Table1[[#This Row],[Category and Sub-Category]],LEN(Table1[[#This Row],[Category and Sub-Category]])-FIND("/",Table1[[#This Row],[Category and Sub-Category]]))</f>
        <v>plays</v>
      </c>
      <c r="S3409" s="13">
        <f>(((Table1[[#This Row],[launched_at]]/60)/60)/24)+DATE(1970,1,1)</f>
        <v>41796.422326388885</v>
      </c>
      <c r="T3409" s="13">
        <f>(((Table1[[#This Row],[deadline]]/60)/60)/24)+DATE(1970,1,1)</f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Table1[[#This Row],[pledged]]/Table1[[#This Row],[goal]]</f>
        <v>2.11</v>
      </c>
      <c r="P3410" s="8">
        <f>IFERROR(Table1[[#This Row],[pledged]]/Table1[[#This Row],[backers_count]],0)</f>
        <v>58.611111111111114</v>
      </c>
      <c r="Q3410" t="str">
        <f>LEFT(Table1[[#This Row],[Category and Sub-Category]],FIND("/",Table1[[#This Row],[Category and Sub-Category]])-1)</f>
        <v>theater</v>
      </c>
      <c r="R3410" t="str">
        <f>RIGHT(Table1[[#This Row],[Category and Sub-Category]],LEN(Table1[[#This Row],[Category and Sub-Category]])-FIND("/",Table1[[#This Row],[Category and Sub-Category]]))</f>
        <v>plays</v>
      </c>
      <c r="S3410" s="13">
        <f>(((Table1[[#This Row],[launched_at]]/60)/60)/24)+DATE(1970,1,1)</f>
        <v>41808.991944444446</v>
      </c>
      <c r="T3410" s="13">
        <f>(((Table1[[#This Row],[deadline]]/60)/60)/24)+DATE(1970,1,1)</f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Table1[[#This Row],[pledged]]/Table1[[#This Row],[goal]]</f>
        <v>1.236</v>
      </c>
      <c r="P3411" s="8">
        <f>IFERROR(Table1[[#This Row],[pledged]]/Table1[[#This Row],[backers_count]],0)</f>
        <v>29.428571428571427</v>
      </c>
      <c r="Q3411" t="str">
        <f>LEFT(Table1[[#This Row],[Category and Sub-Category]],FIND("/",Table1[[#This Row],[Category and Sub-Category]])-1)</f>
        <v>theater</v>
      </c>
      <c r="R3411" t="str">
        <f>RIGHT(Table1[[#This Row],[Category and Sub-Category]],LEN(Table1[[#This Row],[Category and Sub-Category]])-FIND("/",Table1[[#This Row],[Category and Sub-Category]]))</f>
        <v>plays</v>
      </c>
      <c r="S3411" s="13">
        <f>(((Table1[[#This Row],[launched_at]]/60)/60)/24)+DATE(1970,1,1)</f>
        <v>42544.814328703709</v>
      </c>
      <c r="T3411" s="13">
        <f>(((Table1[[#This Row],[deadline]]/60)/60)/24)+DATE(1970,1,1)</f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Table1[[#This Row],[pledged]]/Table1[[#This Row],[goal]]</f>
        <v>1.085</v>
      </c>
      <c r="P3412" s="8">
        <f>IFERROR(Table1[[#This Row],[pledged]]/Table1[[#This Row],[backers_count]],0)</f>
        <v>81.375</v>
      </c>
      <c r="Q3412" t="str">
        <f>LEFT(Table1[[#This Row],[Category and Sub-Category]],FIND("/",Table1[[#This Row],[Category and Sub-Category]])-1)</f>
        <v>theater</v>
      </c>
      <c r="R3412" t="str">
        <f>RIGHT(Table1[[#This Row],[Category and Sub-Category]],LEN(Table1[[#This Row],[Category and Sub-Category]])-FIND("/",Table1[[#This Row],[Category and Sub-Category]]))</f>
        <v>plays</v>
      </c>
      <c r="S3412" s="13">
        <f>(((Table1[[#This Row],[launched_at]]/60)/60)/24)+DATE(1970,1,1)</f>
        <v>42500.041550925926</v>
      </c>
      <c r="T3412" s="13">
        <f>(((Table1[[#This Row],[deadline]]/60)/60)/24)+DATE(1970,1,1)</f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Table1[[#This Row],[pledged]]/Table1[[#This Row],[goal]]</f>
        <v>1.0356666666666667</v>
      </c>
      <c r="P3413" s="8">
        <f>IFERROR(Table1[[#This Row],[pledged]]/Table1[[#This Row],[backers_count]],0)</f>
        <v>199.16666666666666</v>
      </c>
      <c r="Q3413" t="str">
        <f>LEFT(Table1[[#This Row],[Category and Sub-Category]],FIND("/",Table1[[#This Row],[Category and Sub-Category]])-1)</f>
        <v>theater</v>
      </c>
      <c r="R3413" t="str">
        <f>RIGHT(Table1[[#This Row],[Category and Sub-Category]],LEN(Table1[[#This Row],[Category and Sub-Category]])-FIND("/",Table1[[#This Row],[Category and Sub-Category]]))</f>
        <v>plays</v>
      </c>
      <c r="S3413" s="13">
        <f>(((Table1[[#This Row],[launched_at]]/60)/60)/24)+DATE(1970,1,1)</f>
        <v>42265.022824074069</v>
      </c>
      <c r="T3413" s="13">
        <f>(((Table1[[#This Row],[deadline]]/60)/60)/24)+DATE(1970,1,1)</f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Table1[[#This Row],[pledged]]/Table1[[#This Row],[goal]]</f>
        <v>1</v>
      </c>
      <c r="P3414" s="8">
        <f>IFERROR(Table1[[#This Row],[pledged]]/Table1[[#This Row],[backers_count]],0)</f>
        <v>115.38461538461539</v>
      </c>
      <c r="Q3414" t="str">
        <f>LEFT(Table1[[#This Row],[Category and Sub-Category]],FIND("/",Table1[[#This Row],[Category and Sub-Category]])-1)</f>
        <v>theater</v>
      </c>
      <c r="R3414" t="str">
        <f>RIGHT(Table1[[#This Row],[Category and Sub-Category]],LEN(Table1[[#This Row],[Category and Sub-Category]])-FIND("/",Table1[[#This Row],[Category and Sub-Category]]))</f>
        <v>plays</v>
      </c>
      <c r="S3414" s="13">
        <f>(((Table1[[#This Row],[launched_at]]/60)/60)/24)+DATE(1970,1,1)</f>
        <v>41879.959050925929</v>
      </c>
      <c r="T3414" s="13">
        <f>(((Table1[[#This Row],[deadline]]/60)/60)/24)+DATE(1970,1,1)</f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Table1[[#This Row],[pledged]]/Table1[[#This Row],[goal]]</f>
        <v>1.3</v>
      </c>
      <c r="P3415" s="8">
        <f>IFERROR(Table1[[#This Row],[pledged]]/Table1[[#This Row],[backers_count]],0)</f>
        <v>46.428571428571431</v>
      </c>
      <c r="Q3415" t="str">
        <f>LEFT(Table1[[#This Row],[Category and Sub-Category]],FIND("/",Table1[[#This Row],[Category and Sub-Category]])-1)</f>
        <v>theater</v>
      </c>
      <c r="R3415" t="str">
        <f>RIGHT(Table1[[#This Row],[Category and Sub-Category]],LEN(Table1[[#This Row],[Category and Sub-Category]])-FIND("/",Table1[[#This Row],[Category and Sub-Category]]))</f>
        <v>plays</v>
      </c>
      <c r="S3415" s="13">
        <f>(((Table1[[#This Row],[launched_at]]/60)/60)/24)+DATE(1970,1,1)</f>
        <v>42053.733078703706</v>
      </c>
      <c r="T3415" s="13">
        <f>(((Table1[[#This Row],[deadline]]/60)/60)/24)+DATE(1970,1,1)</f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Table1[[#This Row],[pledged]]/Table1[[#This Row],[goal]]</f>
        <v>1.0349999999999999</v>
      </c>
      <c r="P3416" s="8">
        <f>IFERROR(Table1[[#This Row],[pledged]]/Table1[[#This Row],[backers_count]],0)</f>
        <v>70.568181818181813</v>
      </c>
      <c r="Q3416" t="str">
        <f>LEFT(Table1[[#This Row],[Category and Sub-Category]],FIND("/",Table1[[#This Row],[Category and Sub-Category]])-1)</f>
        <v>theater</v>
      </c>
      <c r="R3416" t="str">
        <f>RIGHT(Table1[[#This Row],[Category and Sub-Category]],LEN(Table1[[#This Row],[Category and Sub-Category]])-FIND("/",Table1[[#This Row],[Category and Sub-Category]]))</f>
        <v>plays</v>
      </c>
      <c r="S3416" s="13">
        <f>(((Table1[[#This Row],[launched_at]]/60)/60)/24)+DATE(1970,1,1)</f>
        <v>42675.832465277781</v>
      </c>
      <c r="T3416" s="13">
        <f>(((Table1[[#This Row],[deadline]]/60)/60)/24)+DATE(1970,1,1)</f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Table1[[#This Row],[pledged]]/Table1[[#This Row],[goal]]</f>
        <v>1</v>
      </c>
      <c r="P3417" s="8">
        <f>IFERROR(Table1[[#This Row],[pledged]]/Table1[[#This Row],[backers_count]],0)</f>
        <v>22.222222222222221</v>
      </c>
      <c r="Q3417" t="str">
        <f>LEFT(Table1[[#This Row],[Category and Sub-Category]],FIND("/",Table1[[#This Row],[Category and Sub-Category]])-1)</f>
        <v>theater</v>
      </c>
      <c r="R3417" t="str">
        <f>RIGHT(Table1[[#This Row],[Category and Sub-Category]],LEN(Table1[[#This Row],[Category and Sub-Category]])-FIND("/",Table1[[#This Row],[Category and Sub-Category]]))</f>
        <v>plays</v>
      </c>
      <c r="S3417" s="13">
        <f>(((Table1[[#This Row],[launched_at]]/60)/60)/24)+DATE(1970,1,1)</f>
        <v>42467.144166666665</v>
      </c>
      <c r="T3417" s="13">
        <f>(((Table1[[#This Row],[deadline]]/60)/60)/24)+DATE(1970,1,1)</f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Table1[[#This Row],[pledged]]/Table1[[#This Row],[goal]]</f>
        <v>1.196</v>
      </c>
      <c r="P3418" s="8">
        <f>IFERROR(Table1[[#This Row],[pledged]]/Table1[[#This Row],[backers_count]],0)</f>
        <v>159.46666666666667</v>
      </c>
      <c r="Q3418" t="str">
        <f>LEFT(Table1[[#This Row],[Category and Sub-Category]],FIND("/",Table1[[#This Row],[Category and Sub-Category]])-1)</f>
        <v>theater</v>
      </c>
      <c r="R3418" t="str">
        <f>RIGHT(Table1[[#This Row],[Category and Sub-Category]],LEN(Table1[[#This Row],[Category and Sub-Category]])-FIND("/",Table1[[#This Row],[Category and Sub-Category]]))</f>
        <v>plays</v>
      </c>
      <c r="S3418" s="13">
        <f>(((Table1[[#This Row],[launched_at]]/60)/60)/24)+DATE(1970,1,1)</f>
        <v>42089.412557870368</v>
      </c>
      <c r="T3418" s="13">
        <f>(((Table1[[#This Row],[deadline]]/60)/60)/24)+DATE(1970,1,1)</f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Table1[[#This Row],[pledged]]/Table1[[#This Row],[goal]]</f>
        <v>1.0000058823529412</v>
      </c>
      <c r="P3419" s="8">
        <f>IFERROR(Table1[[#This Row],[pledged]]/Table1[[#This Row],[backers_count]],0)</f>
        <v>37.777999999999999</v>
      </c>
      <c r="Q3419" t="str">
        <f>LEFT(Table1[[#This Row],[Category and Sub-Category]],FIND("/",Table1[[#This Row],[Category and Sub-Category]])-1)</f>
        <v>theater</v>
      </c>
      <c r="R3419" t="str">
        <f>RIGHT(Table1[[#This Row],[Category and Sub-Category]],LEN(Table1[[#This Row],[Category and Sub-Category]])-FIND("/",Table1[[#This Row],[Category and Sub-Category]]))</f>
        <v>plays</v>
      </c>
      <c r="S3419" s="13">
        <f>(((Table1[[#This Row],[launched_at]]/60)/60)/24)+DATE(1970,1,1)</f>
        <v>41894.91375</v>
      </c>
      <c r="T3419" s="13">
        <f>(((Table1[[#This Row],[deadline]]/60)/60)/24)+DATE(1970,1,1)</f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Table1[[#This Row],[pledged]]/Table1[[#This Row],[goal]]</f>
        <v>1.00875</v>
      </c>
      <c r="P3420" s="8">
        <f>IFERROR(Table1[[#This Row],[pledged]]/Table1[[#This Row],[backers_count]],0)</f>
        <v>72.053571428571431</v>
      </c>
      <c r="Q3420" t="str">
        <f>LEFT(Table1[[#This Row],[Category and Sub-Category]],FIND("/",Table1[[#This Row],[Category and Sub-Category]])-1)</f>
        <v>theater</v>
      </c>
      <c r="R3420" t="str">
        <f>RIGHT(Table1[[#This Row],[Category and Sub-Category]],LEN(Table1[[#This Row],[Category and Sub-Category]])-FIND("/",Table1[[#This Row],[Category and Sub-Category]]))</f>
        <v>plays</v>
      </c>
      <c r="S3420" s="13">
        <f>(((Table1[[#This Row],[launched_at]]/60)/60)/24)+DATE(1970,1,1)</f>
        <v>41752.83457175926</v>
      </c>
      <c r="T3420" s="13">
        <f>(((Table1[[#This Row],[deadline]]/60)/60)/24)+DATE(1970,1,1)</f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Table1[[#This Row],[pledged]]/Table1[[#This Row],[goal]]</f>
        <v>1.0654545454545454</v>
      </c>
      <c r="P3421" s="8">
        <f>IFERROR(Table1[[#This Row],[pledged]]/Table1[[#This Row],[backers_count]],0)</f>
        <v>63.695652173913047</v>
      </c>
      <c r="Q3421" t="str">
        <f>LEFT(Table1[[#This Row],[Category and Sub-Category]],FIND("/",Table1[[#This Row],[Category and Sub-Category]])-1)</f>
        <v>theater</v>
      </c>
      <c r="R3421" t="str">
        <f>RIGHT(Table1[[#This Row],[Category and Sub-Category]],LEN(Table1[[#This Row],[Category and Sub-Category]])-FIND("/",Table1[[#This Row],[Category and Sub-Category]]))</f>
        <v>plays</v>
      </c>
      <c r="S3421" s="13">
        <f>(((Table1[[#This Row],[launched_at]]/60)/60)/24)+DATE(1970,1,1)</f>
        <v>42448.821585648147</v>
      </c>
      <c r="T3421" s="13">
        <f>(((Table1[[#This Row],[deadline]]/60)/60)/24)+DATE(1970,1,1)</f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Table1[[#This Row],[pledged]]/Table1[[#This Row],[goal]]</f>
        <v>1.38</v>
      </c>
      <c r="P3422" s="8">
        <f>IFERROR(Table1[[#This Row],[pledged]]/Table1[[#This Row],[backers_count]],0)</f>
        <v>28.411764705882351</v>
      </c>
      <c r="Q3422" t="str">
        <f>LEFT(Table1[[#This Row],[Category and Sub-Category]],FIND("/",Table1[[#This Row],[Category and Sub-Category]])-1)</f>
        <v>theater</v>
      </c>
      <c r="R3422" t="str">
        <f>RIGHT(Table1[[#This Row],[Category and Sub-Category]],LEN(Table1[[#This Row],[Category and Sub-Category]])-FIND("/",Table1[[#This Row],[Category and Sub-Category]]))</f>
        <v>plays</v>
      </c>
      <c r="S3422" s="13">
        <f>(((Table1[[#This Row],[launched_at]]/60)/60)/24)+DATE(1970,1,1)</f>
        <v>42405.090300925927</v>
      </c>
      <c r="T3422" s="13">
        <f>(((Table1[[#This Row],[deadline]]/60)/60)/24)+DATE(1970,1,1)</f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Table1[[#This Row],[pledged]]/Table1[[#This Row],[goal]]</f>
        <v>1.0115000000000001</v>
      </c>
      <c r="P3423" s="8">
        <f>IFERROR(Table1[[#This Row],[pledged]]/Table1[[#This Row],[backers_count]],0)</f>
        <v>103.21428571428571</v>
      </c>
      <c r="Q3423" t="str">
        <f>LEFT(Table1[[#This Row],[Category and Sub-Category]],FIND("/",Table1[[#This Row],[Category and Sub-Category]])-1)</f>
        <v>theater</v>
      </c>
      <c r="R3423" t="str">
        <f>RIGHT(Table1[[#This Row],[Category and Sub-Category]],LEN(Table1[[#This Row],[Category and Sub-Category]])-FIND("/",Table1[[#This Row],[Category and Sub-Category]]))</f>
        <v>plays</v>
      </c>
      <c r="S3423" s="13">
        <f>(((Table1[[#This Row],[launched_at]]/60)/60)/24)+DATE(1970,1,1)</f>
        <v>42037.791238425925</v>
      </c>
      <c r="T3423" s="13">
        <f>(((Table1[[#This Row],[deadline]]/60)/60)/24)+DATE(1970,1,1)</f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Table1[[#This Row],[pledged]]/Table1[[#This Row],[goal]]</f>
        <v>1.091</v>
      </c>
      <c r="P3424" s="8">
        <f>IFERROR(Table1[[#This Row],[pledged]]/Table1[[#This Row],[backers_count]],0)</f>
        <v>71.152173913043484</v>
      </c>
      <c r="Q3424" t="str">
        <f>LEFT(Table1[[#This Row],[Category and Sub-Category]],FIND("/",Table1[[#This Row],[Category and Sub-Category]])-1)</f>
        <v>theater</v>
      </c>
      <c r="R3424" t="str">
        <f>RIGHT(Table1[[#This Row],[Category and Sub-Category]],LEN(Table1[[#This Row],[Category and Sub-Category]])-FIND("/",Table1[[#This Row],[Category and Sub-Category]]))</f>
        <v>plays</v>
      </c>
      <c r="S3424" s="13">
        <f>(((Table1[[#This Row],[launched_at]]/60)/60)/24)+DATE(1970,1,1)</f>
        <v>42323.562222222223</v>
      </c>
      <c r="T3424" s="13">
        <f>(((Table1[[#This Row],[deadline]]/60)/60)/24)+DATE(1970,1,1)</f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Table1[[#This Row],[pledged]]/Table1[[#This Row],[goal]]</f>
        <v>1.4</v>
      </c>
      <c r="P3425" s="8">
        <f>IFERROR(Table1[[#This Row],[pledged]]/Table1[[#This Row],[backers_count]],0)</f>
        <v>35</v>
      </c>
      <c r="Q3425" t="str">
        <f>LEFT(Table1[[#This Row],[Category and Sub-Category]],FIND("/",Table1[[#This Row],[Category and Sub-Category]])-1)</f>
        <v>theater</v>
      </c>
      <c r="R3425" t="str">
        <f>RIGHT(Table1[[#This Row],[Category and Sub-Category]],LEN(Table1[[#This Row],[Category and Sub-Category]])-FIND("/",Table1[[#This Row],[Category and Sub-Category]]))</f>
        <v>plays</v>
      </c>
      <c r="S3425" s="13">
        <f>(((Table1[[#This Row],[launched_at]]/60)/60)/24)+DATE(1970,1,1)</f>
        <v>42088.911354166667</v>
      </c>
      <c r="T3425" s="13">
        <f>(((Table1[[#This Row],[deadline]]/60)/60)/24)+DATE(1970,1,1)</f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Table1[[#This Row],[pledged]]/Table1[[#This Row],[goal]]</f>
        <v>1.0358333333333334</v>
      </c>
      <c r="P3426" s="8">
        <f>IFERROR(Table1[[#This Row],[pledged]]/Table1[[#This Row],[backers_count]],0)</f>
        <v>81.776315789473685</v>
      </c>
      <c r="Q3426" t="str">
        <f>LEFT(Table1[[#This Row],[Category and Sub-Category]],FIND("/",Table1[[#This Row],[Category and Sub-Category]])-1)</f>
        <v>theater</v>
      </c>
      <c r="R3426" t="str">
        <f>RIGHT(Table1[[#This Row],[Category and Sub-Category]],LEN(Table1[[#This Row],[Category and Sub-Category]])-FIND("/",Table1[[#This Row],[Category and Sub-Category]]))</f>
        <v>plays</v>
      </c>
      <c r="S3426" s="13">
        <f>(((Table1[[#This Row],[launched_at]]/60)/60)/24)+DATE(1970,1,1)</f>
        <v>42018.676898148144</v>
      </c>
      <c r="T3426" s="13">
        <f>(((Table1[[#This Row],[deadline]]/60)/60)/24)+DATE(1970,1,1)</f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Table1[[#This Row],[pledged]]/Table1[[#This Row],[goal]]</f>
        <v>1.0297033333333332</v>
      </c>
      <c r="P3427" s="8">
        <f>IFERROR(Table1[[#This Row],[pledged]]/Table1[[#This Row],[backers_count]],0)</f>
        <v>297.02980769230766</v>
      </c>
      <c r="Q3427" t="str">
        <f>LEFT(Table1[[#This Row],[Category and Sub-Category]],FIND("/",Table1[[#This Row],[Category and Sub-Category]])-1)</f>
        <v>theater</v>
      </c>
      <c r="R3427" t="str">
        <f>RIGHT(Table1[[#This Row],[Category and Sub-Category]],LEN(Table1[[#This Row],[Category and Sub-Category]])-FIND("/",Table1[[#This Row],[Category and Sub-Category]]))</f>
        <v>plays</v>
      </c>
      <c r="S3427" s="13">
        <f>(((Table1[[#This Row],[launched_at]]/60)/60)/24)+DATE(1970,1,1)</f>
        <v>41884.617314814815</v>
      </c>
      <c r="T3427" s="13">
        <f>(((Table1[[#This Row],[deadline]]/60)/60)/24)+DATE(1970,1,1)</f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Table1[[#This Row],[pledged]]/Table1[[#This Row],[goal]]</f>
        <v>1.0813333333333333</v>
      </c>
      <c r="P3428" s="8">
        <f>IFERROR(Table1[[#This Row],[pledged]]/Table1[[#This Row],[backers_count]],0)</f>
        <v>46.609195402298852</v>
      </c>
      <c r="Q3428" t="str">
        <f>LEFT(Table1[[#This Row],[Category and Sub-Category]],FIND("/",Table1[[#This Row],[Category and Sub-Category]])-1)</f>
        <v>theater</v>
      </c>
      <c r="R3428" t="str">
        <f>RIGHT(Table1[[#This Row],[Category and Sub-Category]],LEN(Table1[[#This Row],[Category and Sub-Category]])-FIND("/",Table1[[#This Row],[Category and Sub-Category]]))</f>
        <v>plays</v>
      </c>
      <c r="S3428" s="13">
        <f>(((Table1[[#This Row],[launched_at]]/60)/60)/24)+DATE(1970,1,1)</f>
        <v>41884.056747685187</v>
      </c>
      <c r="T3428" s="13">
        <f>(((Table1[[#This Row],[deadline]]/60)/60)/24)+DATE(1970,1,1)</f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Table1[[#This Row],[pledged]]/Table1[[#This Row],[goal]]</f>
        <v>1</v>
      </c>
      <c r="P3429" s="8">
        <f>IFERROR(Table1[[#This Row],[pledged]]/Table1[[#This Row],[backers_count]],0)</f>
        <v>51.724137931034484</v>
      </c>
      <c r="Q3429" t="str">
        <f>LEFT(Table1[[#This Row],[Category and Sub-Category]],FIND("/",Table1[[#This Row],[Category and Sub-Category]])-1)</f>
        <v>theater</v>
      </c>
      <c r="R3429" t="str">
        <f>RIGHT(Table1[[#This Row],[Category and Sub-Category]],LEN(Table1[[#This Row],[Category and Sub-Category]])-FIND("/",Table1[[#This Row],[Category and Sub-Category]]))</f>
        <v>plays</v>
      </c>
      <c r="S3429" s="13">
        <f>(((Table1[[#This Row],[launched_at]]/60)/60)/24)+DATE(1970,1,1)</f>
        <v>41792.645277777774</v>
      </c>
      <c r="T3429" s="13">
        <f>(((Table1[[#This Row],[deadline]]/60)/60)/24)+DATE(1970,1,1)</f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Table1[[#This Row],[pledged]]/Table1[[#This Row],[goal]]</f>
        <v>1.0275000000000001</v>
      </c>
      <c r="P3430" s="8">
        <f>IFERROR(Table1[[#This Row],[pledged]]/Table1[[#This Row],[backers_count]],0)</f>
        <v>40.294117647058826</v>
      </c>
      <c r="Q3430" t="str">
        <f>LEFT(Table1[[#This Row],[Category and Sub-Category]],FIND("/",Table1[[#This Row],[Category and Sub-Category]])-1)</f>
        <v>theater</v>
      </c>
      <c r="R3430" t="str">
        <f>RIGHT(Table1[[#This Row],[Category and Sub-Category]],LEN(Table1[[#This Row],[Category and Sub-Category]])-FIND("/",Table1[[#This Row],[Category and Sub-Category]]))</f>
        <v>plays</v>
      </c>
      <c r="S3430" s="13">
        <f>(((Table1[[#This Row],[launched_at]]/60)/60)/24)+DATE(1970,1,1)</f>
        <v>42038.720451388886</v>
      </c>
      <c r="T3430" s="13">
        <f>(((Table1[[#This Row],[deadline]]/60)/60)/24)+DATE(1970,1,1)</f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Table1[[#This Row],[pledged]]/Table1[[#This Row],[goal]]</f>
        <v>1.3</v>
      </c>
      <c r="P3431" s="8">
        <f>IFERROR(Table1[[#This Row],[pledged]]/Table1[[#This Row],[backers_count]],0)</f>
        <v>16.25</v>
      </c>
      <c r="Q3431" t="str">
        <f>LEFT(Table1[[#This Row],[Category and Sub-Category]],FIND("/",Table1[[#This Row],[Category and Sub-Category]])-1)</f>
        <v>theater</v>
      </c>
      <c r="R3431" t="str">
        <f>RIGHT(Table1[[#This Row],[Category and Sub-Category]],LEN(Table1[[#This Row],[Category and Sub-Category]])-FIND("/",Table1[[#This Row],[Category and Sub-Category]]))</f>
        <v>plays</v>
      </c>
      <c r="S3431" s="13">
        <f>(((Table1[[#This Row],[launched_at]]/60)/60)/24)+DATE(1970,1,1)</f>
        <v>42662.021539351852</v>
      </c>
      <c r="T3431" s="13">
        <f>(((Table1[[#This Row],[deadline]]/60)/60)/24)+DATE(1970,1,1)</f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Table1[[#This Row],[pledged]]/Table1[[#This Row],[goal]]</f>
        <v>1.0854949999999999</v>
      </c>
      <c r="P3432" s="8">
        <f>IFERROR(Table1[[#This Row],[pledged]]/Table1[[#This Row],[backers_count]],0)</f>
        <v>30.152638888888887</v>
      </c>
      <c r="Q3432" t="str">
        <f>LEFT(Table1[[#This Row],[Category and Sub-Category]],FIND("/",Table1[[#This Row],[Category and Sub-Category]])-1)</f>
        <v>theater</v>
      </c>
      <c r="R3432" t="str">
        <f>RIGHT(Table1[[#This Row],[Category and Sub-Category]],LEN(Table1[[#This Row],[Category and Sub-Category]])-FIND("/",Table1[[#This Row],[Category and Sub-Category]]))</f>
        <v>plays</v>
      </c>
      <c r="S3432" s="13">
        <f>(((Table1[[#This Row],[launched_at]]/60)/60)/24)+DATE(1970,1,1)</f>
        <v>41820.945613425924</v>
      </c>
      <c r="T3432" s="13">
        <f>(((Table1[[#This Row],[deadline]]/60)/60)/24)+DATE(1970,1,1)</f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Table1[[#This Row],[pledged]]/Table1[[#This Row],[goal]]</f>
        <v>1</v>
      </c>
      <c r="P3433" s="8">
        <f>IFERROR(Table1[[#This Row],[pledged]]/Table1[[#This Row],[backers_count]],0)</f>
        <v>95.238095238095241</v>
      </c>
      <c r="Q3433" t="str">
        <f>LEFT(Table1[[#This Row],[Category and Sub-Category]],FIND("/",Table1[[#This Row],[Category and Sub-Category]])-1)</f>
        <v>theater</v>
      </c>
      <c r="R3433" t="str">
        <f>RIGHT(Table1[[#This Row],[Category and Sub-Category]],LEN(Table1[[#This Row],[Category and Sub-Category]])-FIND("/",Table1[[#This Row],[Category and Sub-Category]]))</f>
        <v>plays</v>
      </c>
      <c r="S3433" s="13">
        <f>(((Table1[[#This Row],[launched_at]]/60)/60)/24)+DATE(1970,1,1)</f>
        <v>41839.730937500004</v>
      </c>
      <c r="T3433" s="13">
        <f>(((Table1[[#This Row],[deadline]]/60)/60)/24)+DATE(1970,1,1)</f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Table1[[#This Row],[pledged]]/Table1[[#This Row],[goal]]</f>
        <v>1.0965</v>
      </c>
      <c r="P3434" s="8">
        <f>IFERROR(Table1[[#This Row],[pledged]]/Table1[[#This Row],[backers_count]],0)</f>
        <v>52.214285714285715</v>
      </c>
      <c r="Q3434" t="str">
        <f>LEFT(Table1[[#This Row],[Category and Sub-Category]],FIND("/",Table1[[#This Row],[Category and Sub-Category]])-1)</f>
        <v>theater</v>
      </c>
      <c r="R3434" t="str">
        <f>RIGHT(Table1[[#This Row],[Category and Sub-Category]],LEN(Table1[[#This Row],[Category and Sub-Category]])-FIND("/",Table1[[#This Row],[Category and Sub-Category]]))</f>
        <v>plays</v>
      </c>
      <c r="S3434" s="13">
        <f>(((Table1[[#This Row],[launched_at]]/60)/60)/24)+DATE(1970,1,1)</f>
        <v>42380.581180555557</v>
      </c>
      <c r="T3434" s="13">
        <f>(((Table1[[#This Row],[deadline]]/60)/60)/24)+DATE(1970,1,1)</f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Table1[[#This Row],[pledged]]/Table1[[#This Row],[goal]]</f>
        <v>1.0026315789473683</v>
      </c>
      <c r="P3435" s="8">
        <f>IFERROR(Table1[[#This Row],[pledged]]/Table1[[#This Row],[backers_count]],0)</f>
        <v>134.1549295774648</v>
      </c>
      <c r="Q3435" t="str">
        <f>LEFT(Table1[[#This Row],[Category and Sub-Category]],FIND("/",Table1[[#This Row],[Category and Sub-Category]])-1)</f>
        <v>theater</v>
      </c>
      <c r="R3435" t="str">
        <f>RIGHT(Table1[[#This Row],[Category and Sub-Category]],LEN(Table1[[#This Row],[Category and Sub-Category]])-FIND("/",Table1[[#This Row],[Category and Sub-Category]]))</f>
        <v>plays</v>
      </c>
      <c r="S3435" s="13">
        <f>(((Table1[[#This Row],[launched_at]]/60)/60)/24)+DATE(1970,1,1)</f>
        <v>41776.063136574077</v>
      </c>
      <c r="T3435" s="13">
        <f>(((Table1[[#This Row],[deadline]]/60)/60)/24)+DATE(1970,1,1)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Table1[[#This Row],[pledged]]/Table1[[#This Row],[goal]]</f>
        <v>1.0555000000000001</v>
      </c>
      <c r="P3436" s="8">
        <f>IFERROR(Table1[[#This Row],[pledged]]/Table1[[#This Row],[backers_count]],0)</f>
        <v>62.827380952380949</v>
      </c>
      <c r="Q3436" t="str">
        <f>LEFT(Table1[[#This Row],[Category and Sub-Category]],FIND("/",Table1[[#This Row],[Category and Sub-Category]])-1)</f>
        <v>theater</v>
      </c>
      <c r="R3436" t="str">
        <f>RIGHT(Table1[[#This Row],[Category and Sub-Category]],LEN(Table1[[#This Row],[Category and Sub-Category]])-FIND("/",Table1[[#This Row],[Category and Sub-Category]]))</f>
        <v>plays</v>
      </c>
      <c r="S3436" s="13">
        <f>(((Table1[[#This Row],[launched_at]]/60)/60)/24)+DATE(1970,1,1)</f>
        <v>41800.380428240744</v>
      </c>
      <c r="T3436" s="13">
        <f>(((Table1[[#This Row],[deadline]]/60)/60)/24)+DATE(1970,1,1)</f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Table1[[#This Row],[pledged]]/Table1[[#This Row],[goal]]</f>
        <v>1.1200000000000001</v>
      </c>
      <c r="P3437" s="8">
        <f>IFERROR(Table1[[#This Row],[pledged]]/Table1[[#This Row],[backers_count]],0)</f>
        <v>58.94736842105263</v>
      </c>
      <c r="Q3437" t="str">
        <f>LEFT(Table1[[#This Row],[Category and Sub-Category]],FIND("/",Table1[[#This Row],[Category and Sub-Category]])-1)</f>
        <v>theater</v>
      </c>
      <c r="R3437" t="str">
        <f>RIGHT(Table1[[#This Row],[Category and Sub-Category]],LEN(Table1[[#This Row],[Category and Sub-Category]])-FIND("/",Table1[[#This Row],[Category and Sub-Category]]))</f>
        <v>plays</v>
      </c>
      <c r="S3437" s="13">
        <f>(((Table1[[#This Row],[launched_at]]/60)/60)/24)+DATE(1970,1,1)</f>
        <v>42572.61681712963</v>
      </c>
      <c r="T3437" s="13">
        <f>(((Table1[[#This Row],[deadline]]/60)/60)/24)+DATE(1970,1,1)</f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Table1[[#This Row],[pledged]]/Table1[[#This Row],[goal]]</f>
        <v>1.0589999999999999</v>
      </c>
      <c r="P3438" s="8">
        <f>IFERROR(Table1[[#This Row],[pledged]]/Table1[[#This Row],[backers_count]],0)</f>
        <v>143.1081081081081</v>
      </c>
      <c r="Q3438" t="str">
        <f>LEFT(Table1[[#This Row],[Category and Sub-Category]],FIND("/",Table1[[#This Row],[Category and Sub-Category]])-1)</f>
        <v>theater</v>
      </c>
      <c r="R3438" t="str">
        <f>RIGHT(Table1[[#This Row],[Category and Sub-Category]],LEN(Table1[[#This Row],[Category and Sub-Category]])-FIND("/",Table1[[#This Row],[Category and Sub-Category]]))</f>
        <v>plays</v>
      </c>
      <c r="S3438" s="13">
        <f>(((Table1[[#This Row],[launched_at]]/60)/60)/24)+DATE(1970,1,1)</f>
        <v>41851.541585648149</v>
      </c>
      <c r="T3438" s="13">
        <f>(((Table1[[#This Row],[deadline]]/60)/60)/24)+DATE(1970,1,1)</f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Table1[[#This Row],[pledged]]/Table1[[#This Row],[goal]]</f>
        <v>1.01</v>
      </c>
      <c r="P3439" s="8">
        <f>IFERROR(Table1[[#This Row],[pledged]]/Table1[[#This Row],[backers_count]],0)</f>
        <v>84.166666666666671</v>
      </c>
      <c r="Q3439" t="str">
        <f>LEFT(Table1[[#This Row],[Category and Sub-Category]],FIND("/",Table1[[#This Row],[Category and Sub-Category]])-1)</f>
        <v>theater</v>
      </c>
      <c r="R3439" t="str">
        <f>RIGHT(Table1[[#This Row],[Category and Sub-Category]],LEN(Table1[[#This Row],[Category and Sub-Category]])-FIND("/",Table1[[#This Row],[Category and Sub-Category]]))</f>
        <v>plays</v>
      </c>
      <c r="S3439" s="13">
        <f>(((Table1[[#This Row],[launched_at]]/60)/60)/24)+DATE(1970,1,1)</f>
        <v>42205.710879629631</v>
      </c>
      <c r="T3439" s="13">
        <f>(((Table1[[#This Row],[deadline]]/60)/60)/24)+DATE(1970,1,1)</f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Table1[[#This Row],[pledged]]/Table1[[#This Row],[goal]]</f>
        <v>1.042</v>
      </c>
      <c r="P3440" s="8">
        <f>IFERROR(Table1[[#This Row],[pledged]]/Table1[[#This Row],[backers_count]],0)</f>
        <v>186.07142857142858</v>
      </c>
      <c r="Q3440" t="str">
        <f>LEFT(Table1[[#This Row],[Category and Sub-Category]],FIND("/",Table1[[#This Row],[Category and Sub-Category]])-1)</f>
        <v>theater</v>
      </c>
      <c r="R3440" t="str">
        <f>RIGHT(Table1[[#This Row],[Category and Sub-Category]],LEN(Table1[[#This Row],[Category and Sub-Category]])-FIND("/",Table1[[#This Row],[Category and Sub-Category]]))</f>
        <v>plays</v>
      </c>
      <c r="S3440" s="13">
        <f>(((Table1[[#This Row],[launched_at]]/60)/60)/24)+DATE(1970,1,1)</f>
        <v>42100.927858796291</v>
      </c>
      <c r="T3440" s="13">
        <f>(((Table1[[#This Row],[deadline]]/60)/60)/24)+DATE(1970,1,1)</f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Table1[[#This Row],[pledged]]/Table1[[#This Row],[goal]]</f>
        <v>1.3467833333333334</v>
      </c>
      <c r="P3441" s="8">
        <f>IFERROR(Table1[[#This Row],[pledged]]/Table1[[#This Row],[backers_count]],0)</f>
        <v>89.785555555555561</v>
      </c>
      <c r="Q3441" t="str">
        <f>LEFT(Table1[[#This Row],[Category and Sub-Category]],FIND("/",Table1[[#This Row],[Category and Sub-Category]])-1)</f>
        <v>theater</v>
      </c>
      <c r="R3441" t="str">
        <f>RIGHT(Table1[[#This Row],[Category and Sub-Category]],LEN(Table1[[#This Row],[Category and Sub-Category]])-FIND("/",Table1[[#This Row],[Category and Sub-Category]]))</f>
        <v>plays</v>
      </c>
      <c r="S3441" s="13">
        <f>(((Table1[[#This Row],[launched_at]]/60)/60)/24)+DATE(1970,1,1)</f>
        <v>42374.911226851851</v>
      </c>
      <c r="T3441" s="13">
        <f>(((Table1[[#This Row],[deadline]]/60)/60)/24)+DATE(1970,1,1)</f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Table1[[#This Row],[pledged]]/Table1[[#This Row],[goal]]</f>
        <v>1.052184</v>
      </c>
      <c r="P3442" s="8">
        <f>IFERROR(Table1[[#This Row],[pledged]]/Table1[[#This Row],[backers_count]],0)</f>
        <v>64.157560975609755</v>
      </c>
      <c r="Q3442" t="str">
        <f>LEFT(Table1[[#This Row],[Category and Sub-Category]],FIND("/",Table1[[#This Row],[Category and Sub-Category]])-1)</f>
        <v>theater</v>
      </c>
      <c r="R3442" t="str">
        <f>RIGHT(Table1[[#This Row],[Category and Sub-Category]],LEN(Table1[[#This Row],[Category and Sub-Category]])-FIND("/",Table1[[#This Row],[Category and Sub-Category]]))</f>
        <v>plays</v>
      </c>
      <c r="S3442" s="13">
        <f>(((Table1[[#This Row],[launched_at]]/60)/60)/24)+DATE(1970,1,1)</f>
        <v>41809.12300925926</v>
      </c>
      <c r="T3442" s="13">
        <f>(((Table1[[#This Row],[deadline]]/60)/60)/24)+DATE(1970,1,1)</f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Table1[[#This Row],[pledged]]/Table1[[#This Row],[goal]]</f>
        <v>1.026</v>
      </c>
      <c r="P3443" s="8">
        <f>IFERROR(Table1[[#This Row],[pledged]]/Table1[[#This Row],[backers_count]],0)</f>
        <v>59.651162790697676</v>
      </c>
      <c r="Q3443" t="str">
        <f>LEFT(Table1[[#This Row],[Category and Sub-Category]],FIND("/",Table1[[#This Row],[Category and Sub-Category]])-1)</f>
        <v>theater</v>
      </c>
      <c r="R3443" t="str">
        <f>RIGHT(Table1[[#This Row],[Category and Sub-Category]],LEN(Table1[[#This Row],[Category and Sub-Category]])-FIND("/",Table1[[#This Row],[Category and Sub-Category]]))</f>
        <v>plays</v>
      </c>
      <c r="S3443" s="13">
        <f>(((Table1[[#This Row],[launched_at]]/60)/60)/24)+DATE(1970,1,1)</f>
        <v>42294.429641203707</v>
      </c>
      <c r="T3443" s="13">
        <f>(((Table1[[#This Row],[deadline]]/60)/60)/24)+DATE(1970,1,1)</f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Table1[[#This Row],[pledged]]/Table1[[#This Row],[goal]]</f>
        <v>1</v>
      </c>
      <c r="P3444" s="8">
        <f>IFERROR(Table1[[#This Row],[pledged]]/Table1[[#This Row],[backers_count]],0)</f>
        <v>31.25</v>
      </c>
      <c r="Q3444" t="str">
        <f>LEFT(Table1[[#This Row],[Category and Sub-Category]],FIND("/",Table1[[#This Row],[Category and Sub-Category]])-1)</f>
        <v>theater</v>
      </c>
      <c r="R3444" t="str">
        <f>RIGHT(Table1[[#This Row],[Category and Sub-Category]],LEN(Table1[[#This Row],[Category and Sub-Category]])-FIND("/",Table1[[#This Row],[Category and Sub-Category]]))</f>
        <v>plays</v>
      </c>
      <c r="S3444" s="13">
        <f>(((Table1[[#This Row],[launched_at]]/60)/60)/24)+DATE(1970,1,1)</f>
        <v>42124.841111111105</v>
      </c>
      <c r="T3444" s="13">
        <f>(((Table1[[#This Row],[deadline]]/60)/60)/24)+DATE(1970,1,1)</f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Table1[[#This Row],[pledged]]/Table1[[#This Row],[goal]]</f>
        <v>1.855</v>
      </c>
      <c r="P3445" s="8">
        <f>IFERROR(Table1[[#This Row],[pledged]]/Table1[[#This Row],[backers_count]],0)</f>
        <v>41.222222222222221</v>
      </c>
      <c r="Q3445" t="str">
        <f>LEFT(Table1[[#This Row],[Category and Sub-Category]],FIND("/",Table1[[#This Row],[Category and Sub-Category]])-1)</f>
        <v>theater</v>
      </c>
      <c r="R3445" t="str">
        <f>RIGHT(Table1[[#This Row],[Category and Sub-Category]],LEN(Table1[[#This Row],[Category and Sub-Category]])-FIND("/",Table1[[#This Row],[Category and Sub-Category]]))</f>
        <v>plays</v>
      </c>
      <c r="S3445" s="13">
        <f>(((Table1[[#This Row],[launched_at]]/60)/60)/24)+DATE(1970,1,1)</f>
        <v>41861.524837962963</v>
      </c>
      <c r="T3445" s="13">
        <f>(((Table1[[#This Row],[deadline]]/60)/60)/24)+DATE(1970,1,1)</f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Table1[[#This Row],[pledged]]/Table1[[#This Row],[goal]]</f>
        <v>2.89</v>
      </c>
      <c r="P3446" s="8">
        <f>IFERROR(Table1[[#This Row],[pledged]]/Table1[[#This Row],[backers_count]],0)</f>
        <v>43.35</v>
      </c>
      <c r="Q3446" t="str">
        <f>LEFT(Table1[[#This Row],[Category and Sub-Category]],FIND("/",Table1[[#This Row],[Category and Sub-Category]])-1)</f>
        <v>theater</v>
      </c>
      <c r="R3446" t="str">
        <f>RIGHT(Table1[[#This Row],[Category and Sub-Category]],LEN(Table1[[#This Row],[Category and Sub-Category]])-FIND("/",Table1[[#This Row],[Category and Sub-Category]]))</f>
        <v>plays</v>
      </c>
      <c r="S3446" s="13">
        <f>(((Table1[[#This Row],[launched_at]]/60)/60)/24)+DATE(1970,1,1)</f>
        <v>42521.291504629626</v>
      </c>
      <c r="T3446" s="13">
        <f>(((Table1[[#This Row],[deadline]]/60)/60)/24)+DATE(1970,1,1)</f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Table1[[#This Row],[pledged]]/Table1[[#This Row],[goal]]</f>
        <v>1</v>
      </c>
      <c r="P3447" s="8">
        <f>IFERROR(Table1[[#This Row],[pledged]]/Table1[[#This Row],[backers_count]],0)</f>
        <v>64.516129032258064</v>
      </c>
      <c r="Q3447" t="str">
        <f>LEFT(Table1[[#This Row],[Category and Sub-Category]],FIND("/",Table1[[#This Row],[Category and Sub-Category]])-1)</f>
        <v>theater</v>
      </c>
      <c r="R3447" t="str">
        <f>RIGHT(Table1[[#This Row],[Category and Sub-Category]],LEN(Table1[[#This Row],[Category and Sub-Category]])-FIND("/",Table1[[#This Row],[Category and Sub-Category]]))</f>
        <v>plays</v>
      </c>
      <c r="S3447" s="13">
        <f>(((Table1[[#This Row],[launched_at]]/60)/60)/24)+DATE(1970,1,1)</f>
        <v>42272.530509259261</v>
      </c>
      <c r="T3447" s="13">
        <f>(((Table1[[#This Row],[deadline]]/60)/60)/24)+DATE(1970,1,1)</f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Table1[[#This Row],[pledged]]/Table1[[#This Row],[goal]]</f>
        <v>1.0820000000000001</v>
      </c>
      <c r="P3448" s="8">
        <f>IFERROR(Table1[[#This Row],[pledged]]/Table1[[#This Row],[backers_count]],0)</f>
        <v>43.28</v>
      </c>
      <c r="Q3448" t="str">
        <f>LEFT(Table1[[#This Row],[Category and Sub-Category]],FIND("/",Table1[[#This Row],[Category and Sub-Category]])-1)</f>
        <v>theater</v>
      </c>
      <c r="R3448" t="str">
        <f>RIGHT(Table1[[#This Row],[Category and Sub-Category]],LEN(Table1[[#This Row],[Category and Sub-Category]])-FIND("/",Table1[[#This Row],[Category and Sub-Category]]))</f>
        <v>plays</v>
      </c>
      <c r="S3448" s="13">
        <f>(((Table1[[#This Row],[launched_at]]/60)/60)/24)+DATE(1970,1,1)</f>
        <v>42016.832465277781</v>
      </c>
      <c r="T3448" s="13">
        <f>(((Table1[[#This Row],[deadline]]/60)/60)/24)+DATE(1970,1,1)</f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Table1[[#This Row],[pledged]]/Table1[[#This Row],[goal]]</f>
        <v>1.0780000000000001</v>
      </c>
      <c r="P3449" s="8">
        <f>IFERROR(Table1[[#This Row],[pledged]]/Table1[[#This Row],[backers_count]],0)</f>
        <v>77</v>
      </c>
      <c r="Q3449" t="str">
        <f>LEFT(Table1[[#This Row],[Category and Sub-Category]],FIND("/",Table1[[#This Row],[Category and Sub-Category]])-1)</f>
        <v>theater</v>
      </c>
      <c r="R3449" t="str">
        <f>RIGHT(Table1[[#This Row],[Category and Sub-Category]],LEN(Table1[[#This Row],[Category and Sub-Category]])-FIND("/",Table1[[#This Row],[Category and Sub-Category]]))</f>
        <v>plays</v>
      </c>
      <c r="S3449" s="13">
        <f>(((Table1[[#This Row],[launched_at]]/60)/60)/24)+DATE(1970,1,1)</f>
        <v>42402.889027777783</v>
      </c>
      <c r="T3449" s="13">
        <f>(((Table1[[#This Row],[deadline]]/60)/60)/24)+DATE(1970,1,1)</f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Table1[[#This Row],[pledged]]/Table1[[#This Row],[goal]]</f>
        <v>1.0976190476190477</v>
      </c>
      <c r="P3450" s="8">
        <f>IFERROR(Table1[[#This Row],[pledged]]/Table1[[#This Row],[backers_count]],0)</f>
        <v>51.222222222222221</v>
      </c>
      <c r="Q3450" t="str">
        <f>LEFT(Table1[[#This Row],[Category and Sub-Category]],FIND("/",Table1[[#This Row],[Category and Sub-Category]])-1)</f>
        <v>theater</v>
      </c>
      <c r="R3450" t="str">
        <f>RIGHT(Table1[[#This Row],[Category and Sub-Category]],LEN(Table1[[#This Row],[Category and Sub-Category]])-FIND("/",Table1[[#This Row],[Category and Sub-Category]]))</f>
        <v>plays</v>
      </c>
      <c r="S3450" s="13">
        <f>(((Table1[[#This Row],[launched_at]]/60)/60)/24)+DATE(1970,1,1)</f>
        <v>41960.119085648148</v>
      </c>
      <c r="T3450" s="13">
        <f>(((Table1[[#This Row],[deadline]]/60)/60)/24)+DATE(1970,1,1)</f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Table1[[#This Row],[pledged]]/Table1[[#This Row],[goal]]</f>
        <v>1.70625</v>
      </c>
      <c r="P3451" s="8">
        <f>IFERROR(Table1[[#This Row],[pledged]]/Table1[[#This Row],[backers_count]],0)</f>
        <v>68.25</v>
      </c>
      <c r="Q3451" t="str">
        <f>LEFT(Table1[[#This Row],[Category and Sub-Category]],FIND("/",Table1[[#This Row],[Category and Sub-Category]])-1)</f>
        <v>theater</v>
      </c>
      <c r="R3451" t="str">
        <f>RIGHT(Table1[[#This Row],[Category and Sub-Category]],LEN(Table1[[#This Row],[Category and Sub-Category]])-FIND("/",Table1[[#This Row],[Category and Sub-Category]]))</f>
        <v>plays</v>
      </c>
      <c r="S3451" s="13">
        <f>(((Table1[[#This Row],[launched_at]]/60)/60)/24)+DATE(1970,1,1)</f>
        <v>42532.052523148144</v>
      </c>
      <c r="T3451" s="13">
        <f>(((Table1[[#This Row],[deadline]]/60)/60)/24)+DATE(1970,1,1)</f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Table1[[#This Row],[pledged]]/Table1[[#This Row],[goal]]</f>
        <v>1.52</v>
      </c>
      <c r="P3452" s="8">
        <f>IFERROR(Table1[[#This Row],[pledged]]/Table1[[#This Row],[backers_count]],0)</f>
        <v>19.487179487179485</v>
      </c>
      <c r="Q3452" t="str">
        <f>LEFT(Table1[[#This Row],[Category and Sub-Category]],FIND("/",Table1[[#This Row],[Category and Sub-Category]])-1)</f>
        <v>theater</v>
      </c>
      <c r="R3452" t="str">
        <f>RIGHT(Table1[[#This Row],[Category and Sub-Category]],LEN(Table1[[#This Row],[Category and Sub-Category]])-FIND("/",Table1[[#This Row],[Category and Sub-Category]]))</f>
        <v>plays</v>
      </c>
      <c r="S3452" s="13">
        <f>(((Table1[[#This Row],[launched_at]]/60)/60)/24)+DATE(1970,1,1)</f>
        <v>42036.704525462963</v>
      </c>
      <c r="T3452" s="13">
        <f>(((Table1[[#This Row],[deadline]]/60)/60)/24)+DATE(1970,1,1)</f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Table1[[#This Row],[pledged]]/Table1[[#This Row],[goal]]</f>
        <v>1.0123076923076924</v>
      </c>
      <c r="P3453" s="8">
        <f>IFERROR(Table1[[#This Row],[pledged]]/Table1[[#This Row],[backers_count]],0)</f>
        <v>41.125</v>
      </c>
      <c r="Q3453" t="str">
        <f>LEFT(Table1[[#This Row],[Category and Sub-Category]],FIND("/",Table1[[#This Row],[Category and Sub-Category]])-1)</f>
        <v>theater</v>
      </c>
      <c r="R3453" t="str">
        <f>RIGHT(Table1[[#This Row],[Category and Sub-Category]],LEN(Table1[[#This Row],[Category and Sub-Category]])-FIND("/",Table1[[#This Row],[Category and Sub-Category]]))</f>
        <v>plays</v>
      </c>
      <c r="S3453" s="13">
        <f>(((Table1[[#This Row],[launched_at]]/60)/60)/24)+DATE(1970,1,1)</f>
        <v>42088.723692129628</v>
      </c>
      <c r="T3453" s="13">
        <f>(((Table1[[#This Row],[deadline]]/60)/60)/24)+DATE(1970,1,1)</f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Table1[[#This Row],[pledged]]/Table1[[#This Row],[goal]]</f>
        <v>1.532</v>
      </c>
      <c r="P3454" s="8">
        <f>IFERROR(Table1[[#This Row],[pledged]]/Table1[[#This Row],[backers_count]],0)</f>
        <v>41.405405405405403</v>
      </c>
      <c r="Q3454" t="str">
        <f>LEFT(Table1[[#This Row],[Category and Sub-Category]],FIND("/",Table1[[#This Row],[Category and Sub-Category]])-1)</f>
        <v>theater</v>
      </c>
      <c r="R3454" t="str">
        <f>RIGHT(Table1[[#This Row],[Category and Sub-Category]],LEN(Table1[[#This Row],[Category and Sub-Category]])-FIND("/",Table1[[#This Row],[Category and Sub-Category]]))</f>
        <v>plays</v>
      </c>
      <c r="S3454" s="13">
        <f>(((Table1[[#This Row],[launched_at]]/60)/60)/24)+DATE(1970,1,1)</f>
        <v>41820.639189814814</v>
      </c>
      <c r="T3454" s="13">
        <f>(((Table1[[#This Row],[deadline]]/60)/60)/24)+DATE(1970,1,1)</f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Table1[[#This Row],[pledged]]/Table1[[#This Row],[goal]]</f>
        <v>1.2833333333333334</v>
      </c>
      <c r="P3455" s="8">
        <f>IFERROR(Table1[[#This Row],[pledged]]/Table1[[#This Row],[backers_count]],0)</f>
        <v>27.5</v>
      </c>
      <c r="Q3455" t="str">
        <f>LEFT(Table1[[#This Row],[Category and Sub-Category]],FIND("/",Table1[[#This Row],[Category and Sub-Category]])-1)</f>
        <v>theater</v>
      </c>
      <c r="R3455" t="str">
        <f>RIGHT(Table1[[#This Row],[Category and Sub-Category]],LEN(Table1[[#This Row],[Category and Sub-Category]])-FIND("/",Table1[[#This Row],[Category and Sub-Category]]))</f>
        <v>plays</v>
      </c>
      <c r="S3455" s="13">
        <f>(((Table1[[#This Row],[launched_at]]/60)/60)/24)+DATE(1970,1,1)</f>
        <v>42535.97865740741</v>
      </c>
      <c r="T3455" s="13">
        <f>(((Table1[[#This Row],[deadline]]/60)/60)/24)+DATE(1970,1,1)</f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Table1[[#This Row],[pledged]]/Table1[[#This Row],[goal]]</f>
        <v>1.0071428571428571</v>
      </c>
      <c r="P3456" s="8">
        <f>IFERROR(Table1[[#This Row],[pledged]]/Table1[[#This Row],[backers_count]],0)</f>
        <v>33.571428571428569</v>
      </c>
      <c r="Q3456" t="str">
        <f>LEFT(Table1[[#This Row],[Category and Sub-Category]],FIND("/",Table1[[#This Row],[Category and Sub-Category]])-1)</f>
        <v>theater</v>
      </c>
      <c r="R3456" t="str">
        <f>RIGHT(Table1[[#This Row],[Category and Sub-Category]],LEN(Table1[[#This Row],[Category and Sub-Category]])-FIND("/",Table1[[#This Row],[Category and Sub-Category]]))</f>
        <v>plays</v>
      </c>
      <c r="S3456" s="13">
        <f>(((Table1[[#This Row],[launched_at]]/60)/60)/24)+DATE(1970,1,1)</f>
        <v>41821.698599537034</v>
      </c>
      <c r="T3456" s="13">
        <f>(((Table1[[#This Row],[deadline]]/60)/60)/24)+DATE(1970,1,1)</f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Table1[[#This Row],[pledged]]/Table1[[#This Row],[goal]]</f>
        <v>1.0065</v>
      </c>
      <c r="P3457" s="8">
        <f>IFERROR(Table1[[#This Row],[pledged]]/Table1[[#This Row],[backers_count]],0)</f>
        <v>145.86956521739131</v>
      </c>
      <c r="Q3457" t="str">
        <f>LEFT(Table1[[#This Row],[Category and Sub-Category]],FIND("/",Table1[[#This Row],[Category and Sub-Category]])-1)</f>
        <v>theater</v>
      </c>
      <c r="R3457" t="str">
        <f>RIGHT(Table1[[#This Row],[Category and Sub-Category]],LEN(Table1[[#This Row],[Category and Sub-Category]])-FIND("/",Table1[[#This Row],[Category and Sub-Category]]))</f>
        <v>plays</v>
      </c>
      <c r="S3457" s="13">
        <f>(((Table1[[#This Row],[launched_at]]/60)/60)/24)+DATE(1970,1,1)</f>
        <v>42626.7503125</v>
      </c>
      <c r="T3457" s="13">
        <f>(((Table1[[#This Row],[deadline]]/60)/60)/24)+DATE(1970,1,1)</f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Table1[[#This Row],[pledged]]/Table1[[#This Row],[goal]]</f>
        <v>1.913</v>
      </c>
      <c r="P3458" s="8">
        <f>IFERROR(Table1[[#This Row],[pledged]]/Table1[[#This Row],[backers_count]],0)</f>
        <v>358.6875</v>
      </c>
      <c r="Q3458" t="str">
        <f>LEFT(Table1[[#This Row],[Category and Sub-Category]],FIND("/",Table1[[#This Row],[Category and Sub-Category]])-1)</f>
        <v>theater</v>
      </c>
      <c r="R3458" t="str">
        <f>RIGHT(Table1[[#This Row],[Category and Sub-Category]],LEN(Table1[[#This Row],[Category and Sub-Category]])-FIND("/",Table1[[#This Row],[Category and Sub-Category]]))</f>
        <v>plays</v>
      </c>
      <c r="S3458" s="13">
        <f>(((Table1[[#This Row],[launched_at]]/60)/60)/24)+DATE(1970,1,1)</f>
        <v>41821.205636574072</v>
      </c>
      <c r="T3458" s="13">
        <f>(((Table1[[#This Row],[deadline]]/60)/60)/24)+DATE(1970,1,1)</f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Table1[[#This Row],[pledged]]/Table1[[#This Row],[goal]]</f>
        <v>1.4019999999999999</v>
      </c>
      <c r="P3459" s="8">
        <f>IFERROR(Table1[[#This Row],[pledged]]/Table1[[#This Row],[backers_count]],0)</f>
        <v>50.981818181818184</v>
      </c>
      <c r="Q3459" t="str">
        <f>LEFT(Table1[[#This Row],[Category and Sub-Category]],FIND("/",Table1[[#This Row],[Category and Sub-Category]])-1)</f>
        <v>theater</v>
      </c>
      <c r="R3459" t="str">
        <f>RIGHT(Table1[[#This Row],[Category and Sub-Category]],LEN(Table1[[#This Row],[Category and Sub-Category]])-FIND("/",Table1[[#This Row],[Category and Sub-Category]]))</f>
        <v>plays</v>
      </c>
      <c r="S3459" s="13">
        <f>(((Table1[[#This Row],[launched_at]]/60)/60)/24)+DATE(1970,1,1)</f>
        <v>42016.706678240742</v>
      </c>
      <c r="T3459" s="13">
        <f>(((Table1[[#This Row],[deadline]]/60)/60)/24)+DATE(1970,1,1)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Table1[[#This Row],[pledged]]/Table1[[#This Row],[goal]]</f>
        <v>1.2433537832310839</v>
      </c>
      <c r="P3460" s="8">
        <f>IFERROR(Table1[[#This Row],[pledged]]/Table1[[#This Row],[backers_count]],0)</f>
        <v>45.037037037037038</v>
      </c>
      <c r="Q3460" t="str">
        <f>LEFT(Table1[[#This Row],[Category and Sub-Category]],FIND("/",Table1[[#This Row],[Category and Sub-Category]])-1)</f>
        <v>theater</v>
      </c>
      <c r="R3460" t="str">
        <f>RIGHT(Table1[[#This Row],[Category and Sub-Category]],LEN(Table1[[#This Row],[Category and Sub-Category]])-FIND("/",Table1[[#This Row],[Category and Sub-Category]]))</f>
        <v>plays</v>
      </c>
      <c r="S3460" s="13">
        <f>(((Table1[[#This Row],[launched_at]]/60)/60)/24)+DATE(1970,1,1)</f>
        <v>42011.202581018515</v>
      </c>
      <c r="T3460" s="13">
        <f>(((Table1[[#This Row],[deadline]]/60)/60)/24)+DATE(1970,1,1)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Table1[[#This Row],[pledged]]/Table1[[#This Row],[goal]]</f>
        <v>1.262</v>
      </c>
      <c r="P3461" s="8">
        <f>IFERROR(Table1[[#This Row],[pledged]]/Table1[[#This Row],[backers_count]],0)</f>
        <v>17.527777777777779</v>
      </c>
      <c r="Q3461" t="str">
        <f>LEFT(Table1[[#This Row],[Category and Sub-Category]],FIND("/",Table1[[#This Row],[Category and Sub-Category]])-1)</f>
        <v>theater</v>
      </c>
      <c r="R3461" t="str">
        <f>RIGHT(Table1[[#This Row],[Category and Sub-Category]],LEN(Table1[[#This Row],[Category and Sub-Category]])-FIND("/",Table1[[#This Row],[Category and Sub-Category]]))</f>
        <v>plays</v>
      </c>
      <c r="S3461" s="13">
        <f>(((Table1[[#This Row],[launched_at]]/60)/60)/24)+DATE(1970,1,1)</f>
        <v>42480.479861111111</v>
      </c>
      <c r="T3461" s="13">
        <f>(((Table1[[#This Row],[deadline]]/60)/60)/24)+DATE(1970,1,1)</f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Table1[[#This Row],[pledged]]/Table1[[#This Row],[goal]]</f>
        <v>1.9</v>
      </c>
      <c r="P3462" s="8">
        <f>IFERROR(Table1[[#This Row],[pledged]]/Table1[[#This Row],[backers_count]],0)</f>
        <v>50</v>
      </c>
      <c r="Q3462" t="str">
        <f>LEFT(Table1[[#This Row],[Category and Sub-Category]],FIND("/",Table1[[#This Row],[Category and Sub-Category]])-1)</f>
        <v>theater</v>
      </c>
      <c r="R3462" t="str">
        <f>RIGHT(Table1[[#This Row],[Category and Sub-Category]],LEN(Table1[[#This Row],[Category and Sub-Category]])-FIND("/",Table1[[#This Row],[Category and Sub-Category]]))</f>
        <v>plays</v>
      </c>
      <c r="S3462" s="13">
        <f>(((Table1[[#This Row],[launched_at]]/60)/60)/24)+DATE(1970,1,1)</f>
        <v>41852.527222222219</v>
      </c>
      <c r="T3462" s="13">
        <f>(((Table1[[#This Row],[deadline]]/60)/60)/24)+DATE(1970,1,1)</f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Table1[[#This Row],[pledged]]/Table1[[#This Row],[goal]]</f>
        <v>1.39</v>
      </c>
      <c r="P3463" s="8">
        <f>IFERROR(Table1[[#This Row],[pledged]]/Table1[[#This Row],[backers_count]],0)</f>
        <v>57.916666666666664</v>
      </c>
      <c r="Q3463" t="str">
        <f>LEFT(Table1[[#This Row],[Category and Sub-Category]],FIND("/",Table1[[#This Row],[Category and Sub-Category]])-1)</f>
        <v>theater</v>
      </c>
      <c r="R3463" t="str">
        <f>RIGHT(Table1[[#This Row],[Category and Sub-Category]],LEN(Table1[[#This Row],[Category and Sub-Category]])-FIND("/",Table1[[#This Row],[Category and Sub-Category]]))</f>
        <v>plays</v>
      </c>
      <c r="S3463" s="13">
        <f>(((Table1[[#This Row],[launched_at]]/60)/60)/24)+DATE(1970,1,1)</f>
        <v>42643.632858796293</v>
      </c>
      <c r="T3463" s="13">
        <f>(((Table1[[#This Row],[deadline]]/60)/60)/24)+DATE(1970,1,1)</f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Table1[[#This Row],[pledged]]/Table1[[#This Row],[goal]]</f>
        <v>2.02</v>
      </c>
      <c r="P3464" s="8">
        <f>IFERROR(Table1[[#This Row],[pledged]]/Table1[[#This Row],[backers_count]],0)</f>
        <v>29.705882352941178</v>
      </c>
      <c r="Q3464" t="str">
        <f>LEFT(Table1[[#This Row],[Category and Sub-Category]],FIND("/",Table1[[#This Row],[Category and Sub-Category]])-1)</f>
        <v>theater</v>
      </c>
      <c r="R3464" t="str">
        <f>RIGHT(Table1[[#This Row],[Category and Sub-Category]],LEN(Table1[[#This Row],[Category and Sub-Category]])-FIND("/",Table1[[#This Row],[Category and Sub-Category]]))</f>
        <v>plays</v>
      </c>
      <c r="S3464" s="13">
        <f>(((Table1[[#This Row],[launched_at]]/60)/60)/24)+DATE(1970,1,1)</f>
        <v>42179.898472222223</v>
      </c>
      <c r="T3464" s="13">
        <f>(((Table1[[#This Row],[deadline]]/60)/60)/24)+DATE(1970,1,1)</f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Table1[[#This Row],[pledged]]/Table1[[#This Row],[goal]]</f>
        <v>1.0338000000000001</v>
      </c>
      <c r="P3465" s="8">
        <f>IFERROR(Table1[[#This Row],[pledged]]/Table1[[#This Row],[backers_count]],0)</f>
        <v>90.684210526315795</v>
      </c>
      <c r="Q3465" t="str">
        <f>LEFT(Table1[[#This Row],[Category and Sub-Category]],FIND("/",Table1[[#This Row],[Category and Sub-Category]])-1)</f>
        <v>theater</v>
      </c>
      <c r="R3465" t="str">
        <f>RIGHT(Table1[[#This Row],[Category and Sub-Category]],LEN(Table1[[#This Row],[Category and Sub-Category]])-FIND("/",Table1[[#This Row],[Category and Sub-Category]]))</f>
        <v>plays</v>
      </c>
      <c r="S3465" s="13">
        <f>(((Table1[[#This Row],[launched_at]]/60)/60)/24)+DATE(1970,1,1)</f>
        <v>42612.918807870374</v>
      </c>
      <c r="T3465" s="13">
        <f>(((Table1[[#This Row],[deadline]]/60)/60)/24)+DATE(1970,1,1)</f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Table1[[#This Row],[pledged]]/Table1[[#This Row],[goal]]</f>
        <v>1.023236</v>
      </c>
      <c r="P3466" s="8">
        <f>IFERROR(Table1[[#This Row],[pledged]]/Table1[[#This Row],[backers_count]],0)</f>
        <v>55.012688172043013</v>
      </c>
      <c r="Q3466" t="str">
        <f>LEFT(Table1[[#This Row],[Category and Sub-Category]],FIND("/",Table1[[#This Row],[Category and Sub-Category]])-1)</f>
        <v>theater</v>
      </c>
      <c r="R3466" t="str">
        <f>RIGHT(Table1[[#This Row],[Category and Sub-Category]],LEN(Table1[[#This Row],[Category and Sub-Category]])-FIND("/",Table1[[#This Row],[Category and Sub-Category]]))</f>
        <v>plays</v>
      </c>
      <c r="S3466" s="13">
        <f>(((Table1[[#This Row],[launched_at]]/60)/60)/24)+DATE(1970,1,1)</f>
        <v>42575.130057870367</v>
      </c>
      <c r="T3466" s="13">
        <f>(((Table1[[#This Row],[deadline]]/60)/60)/24)+DATE(1970,1,1)</f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Table1[[#This Row],[pledged]]/Table1[[#This Row],[goal]]</f>
        <v>1.03</v>
      </c>
      <c r="P3467" s="8">
        <f>IFERROR(Table1[[#This Row],[pledged]]/Table1[[#This Row],[backers_count]],0)</f>
        <v>57.222222222222221</v>
      </c>
      <c r="Q3467" t="str">
        <f>LEFT(Table1[[#This Row],[Category and Sub-Category]],FIND("/",Table1[[#This Row],[Category and Sub-Category]])-1)</f>
        <v>theater</v>
      </c>
      <c r="R3467" t="str">
        <f>RIGHT(Table1[[#This Row],[Category and Sub-Category]],LEN(Table1[[#This Row],[Category and Sub-Category]])-FIND("/",Table1[[#This Row],[Category and Sub-Category]]))</f>
        <v>plays</v>
      </c>
      <c r="S3467" s="13">
        <f>(((Table1[[#This Row],[launched_at]]/60)/60)/24)+DATE(1970,1,1)</f>
        <v>42200.625833333332</v>
      </c>
      <c r="T3467" s="13">
        <f>(((Table1[[#This Row],[deadline]]/60)/60)/24)+DATE(1970,1,1)</f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Table1[[#This Row],[pledged]]/Table1[[#This Row],[goal]]</f>
        <v>1.2714285714285714</v>
      </c>
      <c r="P3468" s="8">
        <f>IFERROR(Table1[[#This Row],[pledged]]/Table1[[#This Row],[backers_count]],0)</f>
        <v>72.950819672131146</v>
      </c>
      <c r="Q3468" t="str">
        <f>LEFT(Table1[[#This Row],[Category and Sub-Category]],FIND("/",Table1[[#This Row],[Category and Sub-Category]])-1)</f>
        <v>theater</v>
      </c>
      <c r="R3468" t="str">
        <f>RIGHT(Table1[[#This Row],[Category and Sub-Category]],LEN(Table1[[#This Row],[Category and Sub-Category]])-FIND("/",Table1[[#This Row],[Category and Sub-Category]]))</f>
        <v>plays</v>
      </c>
      <c r="S3468" s="13">
        <f>(((Table1[[#This Row],[launched_at]]/60)/60)/24)+DATE(1970,1,1)</f>
        <v>42420.019097222219</v>
      </c>
      <c r="T3468" s="13">
        <f>(((Table1[[#This Row],[deadline]]/60)/60)/24)+DATE(1970,1,1)</f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Table1[[#This Row],[pledged]]/Table1[[#This Row],[goal]]</f>
        <v>1.01</v>
      </c>
      <c r="P3469" s="8">
        <f>IFERROR(Table1[[#This Row],[pledged]]/Table1[[#This Row],[backers_count]],0)</f>
        <v>64.468085106382972</v>
      </c>
      <c r="Q3469" t="str">
        <f>LEFT(Table1[[#This Row],[Category and Sub-Category]],FIND("/",Table1[[#This Row],[Category and Sub-Category]])-1)</f>
        <v>theater</v>
      </c>
      <c r="R3469" t="str">
        <f>RIGHT(Table1[[#This Row],[Category and Sub-Category]],LEN(Table1[[#This Row],[Category and Sub-Category]])-FIND("/",Table1[[#This Row],[Category and Sub-Category]]))</f>
        <v>plays</v>
      </c>
      <c r="S3469" s="13">
        <f>(((Table1[[#This Row],[launched_at]]/60)/60)/24)+DATE(1970,1,1)</f>
        <v>42053.671666666662</v>
      </c>
      <c r="T3469" s="13">
        <f>(((Table1[[#This Row],[deadline]]/60)/60)/24)+DATE(1970,1,1)</f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Table1[[#This Row],[pledged]]/Table1[[#This Row],[goal]]</f>
        <v>1.2178</v>
      </c>
      <c r="P3470" s="8">
        <f>IFERROR(Table1[[#This Row],[pledged]]/Table1[[#This Row],[backers_count]],0)</f>
        <v>716.35294117647061</v>
      </c>
      <c r="Q3470" t="str">
        <f>LEFT(Table1[[#This Row],[Category and Sub-Category]],FIND("/",Table1[[#This Row],[Category and Sub-Category]])-1)</f>
        <v>theater</v>
      </c>
      <c r="R3470" t="str">
        <f>RIGHT(Table1[[#This Row],[Category and Sub-Category]],LEN(Table1[[#This Row],[Category and Sub-Category]])-FIND("/",Table1[[#This Row],[Category and Sub-Category]]))</f>
        <v>plays</v>
      </c>
      <c r="S3470" s="13">
        <f>(((Table1[[#This Row],[launched_at]]/60)/60)/24)+DATE(1970,1,1)</f>
        <v>42605.765381944439</v>
      </c>
      <c r="T3470" s="13">
        <f>(((Table1[[#This Row],[deadline]]/60)/60)/24)+DATE(1970,1,1)</f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Table1[[#This Row],[pledged]]/Table1[[#This Row],[goal]]</f>
        <v>1.1339285714285714</v>
      </c>
      <c r="P3471" s="8">
        <f>IFERROR(Table1[[#This Row],[pledged]]/Table1[[#This Row],[backers_count]],0)</f>
        <v>50.396825396825399</v>
      </c>
      <c r="Q3471" t="str">
        <f>LEFT(Table1[[#This Row],[Category and Sub-Category]],FIND("/",Table1[[#This Row],[Category and Sub-Category]])-1)</f>
        <v>theater</v>
      </c>
      <c r="R3471" t="str">
        <f>RIGHT(Table1[[#This Row],[Category and Sub-Category]],LEN(Table1[[#This Row],[Category and Sub-Category]])-FIND("/",Table1[[#This Row],[Category and Sub-Category]]))</f>
        <v>plays</v>
      </c>
      <c r="S3471" s="13">
        <f>(((Table1[[#This Row],[launched_at]]/60)/60)/24)+DATE(1970,1,1)</f>
        <v>42458.641724537039</v>
      </c>
      <c r="T3471" s="13">
        <f>(((Table1[[#This Row],[deadline]]/60)/60)/24)+DATE(1970,1,1)</f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Table1[[#This Row],[pledged]]/Table1[[#This Row],[goal]]</f>
        <v>1.5</v>
      </c>
      <c r="P3472" s="8">
        <f>IFERROR(Table1[[#This Row],[pledged]]/Table1[[#This Row],[backers_count]],0)</f>
        <v>41.666666666666664</v>
      </c>
      <c r="Q3472" t="str">
        <f>LEFT(Table1[[#This Row],[Category and Sub-Category]],FIND("/",Table1[[#This Row],[Category and Sub-Category]])-1)</f>
        <v>theater</v>
      </c>
      <c r="R3472" t="str">
        <f>RIGHT(Table1[[#This Row],[Category and Sub-Category]],LEN(Table1[[#This Row],[Category and Sub-Category]])-FIND("/",Table1[[#This Row],[Category and Sub-Category]]))</f>
        <v>plays</v>
      </c>
      <c r="S3472" s="13">
        <f>(((Table1[[#This Row],[launched_at]]/60)/60)/24)+DATE(1970,1,1)</f>
        <v>42529.022013888884</v>
      </c>
      <c r="T3472" s="13">
        <f>(((Table1[[#This Row],[deadline]]/60)/60)/24)+DATE(1970,1,1)</f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Table1[[#This Row],[pledged]]/Table1[[#This Row],[goal]]</f>
        <v>2.1459999999999999</v>
      </c>
      <c r="P3473" s="8">
        <f>IFERROR(Table1[[#This Row],[pledged]]/Table1[[#This Row],[backers_count]],0)</f>
        <v>35.766666666666666</v>
      </c>
      <c r="Q3473" t="str">
        <f>LEFT(Table1[[#This Row],[Category and Sub-Category]],FIND("/",Table1[[#This Row],[Category and Sub-Category]])-1)</f>
        <v>theater</v>
      </c>
      <c r="R3473" t="str">
        <f>RIGHT(Table1[[#This Row],[Category and Sub-Category]],LEN(Table1[[#This Row],[Category and Sub-Category]])-FIND("/",Table1[[#This Row],[Category and Sub-Category]]))</f>
        <v>plays</v>
      </c>
      <c r="S3473" s="13">
        <f>(((Table1[[#This Row],[launched_at]]/60)/60)/24)+DATE(1970,1,1)</f>
        <v>41841.820486111108</v>
      </c>
      <c r="T3473" s="13">
        <f>(((Table1[[#This Row],[deadline]]/60)/60)/24)+DATE(1970,1,1)</f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Table1[[#This Row],[pledged]]/Table1[[#This Row],[goal]]</f>
        <v>1.0205</v>
      </c>
      <c r="P3474" s="8">
        <f>IFERROR(Table1[[#This Row],[pledged]]/Table1[[#This Row],[backers_count]],0)</f>
        <v>88.739130434782609</v>
      </c>
      <c r="Q3474" t="str">
        <f>LEFT(Table1[[#This Row],[Category and Sub-Category]],FIND("/",Table1[[#This Row],[Category and Sub-Category]])-1)</f>
        <v>theater</v>
      </c>
      <c r="R3474" t="str">
        <f>RIGHT(Table1[[#This Row],[Category and Sub-Category]],LEN(Table1[[#This Row],[Category and Sub-Category]])-FIND("/",Table1[[#This Row],[Category and Sub-Category]]))</f>
        <v>plays</v>
      </c>
      <c r="S3474" s="13">
        <f>(((Table1[[#This Row],[launched_at]]/60)/60)/24)+DATE(1970,1,1)</f>
        <v>41928.170497685183</v>
      </c>
      <c r="T3474" s="13">
        <f>(((Table1[[#This Row],[deadline]]/60)/60)/24)+DATE(1970,1,1)</f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Table1[[#This Row],[pledged]]/Table1[[#This Row],[goal]]</f>
        <v>1</v>
      </c>
      <c r="P3475" s="8">
        <f>IFERROR(Table1[[#This Row],[pledged]]/Table1[[#This Row],[backers_count]],0)</f>
        <v>148.4848484848485</v>
      </c>
      <c r="Q3475" t="str">
        <f>LEFT(Table1[[#This Row],[Category and Sub-Category]],FIND("/",Table1[[#This Row],[Category and Sub-Category]])-1)</f>
        <v>theater</v>
      </c>
      <c r="R3475" t="str">
        <f>RIGHT(Table1[[#This Row],[Category and Sub-Category]],LEN(Table1[[#This Row],[Category and Sub-Category]])-FIND("/",Table1[[#This Row],[Category and Sub-Category]]))</f>
        <v>plays</v>
      </c>
      <c r="S3475" s="13">
        <f>(((Table1[[#This Row],[launched_at]]/60)/60)/24)+DATE(1970,1,1)</f>
        <v>42062.834444444445</v>
      </c>
      <c r="T3475" s="13">
        <f>(((Table1[[#This Row],[deadline]]/60)/60)/24)+DATE(1970,1,1)</f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Table1[[#This Row],[pledged]]/Table1[[#This Row],[goal]]</f>
        <v>1.01</v>
      </c>
      <c r="P3476" s="8">
        <f>IFERROR(Table1[[#This Row],[pledged]]/Table1[[#This Row],[backers_count]],0)</f>
        <v>51.794871794871796</v>
      </c>
      <c r="Q3476" t="str">
        <f>LEFT(Table1[[#This Row],[Category and Sub-Category]],FIND("/",Table1[[#This Row],[Category and Sub-Category]])-1)</f>
        <v>theater</v>
      </c>
      <c r="R3476" t="str">
        <f>RIGHT(Table1[[#This Row],[Category and Sub-Category]],LEN(Table1[[#This Row],[Category and Sub-Category]])-FIND("/",Table1[[#This Row],[Category and Sub-Category]]))</f>
        <v>plays</v>
      </c>
      <c r="S3476" s="13">
        <f>(((Table1[[#This Row],[launched_at]]/60)/60)/24)+DATE(1970,1,1)</f>
        <v>42541.501516203702</v>
      </c>
      <c r="T3476" s="13">
        <f>(((Table1[[#This Row],[deadline]]/60)/60)/24)+DATE(1970,1,1)</f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Table1[[#This Row],[pledged]]/Table1[[#This Row],[goal]]</f>
        <v>1.1333333333333333</v>
      </c>
      <c r="P3477" s="8">
        <f>IFERROR(Table1[[#This Row],[pledged]]/Table1[[#This Row],[backers_count]],0)</f>
        <v>20</v>
      </c>
      <c r="Q3477" t="str">
        <f>LEFT(Table1[[#This Row],[Category and Sub-Category]],FIND("/",Table1[[#This Row],[Category and Sub-Category]])-1)</f>
        <v>theater</v>
      </c>
      <c r="R3477" t="str">
        <f>RIGHT(Table1[[#This Row],[Category and Sub-Category]],LEN(Table1[[#This Row],[Category and Sub-Category]])-FIND("/",Table1[[#This Row],[Category and Sub-Category]]))</f>
        <v>plays</v>
      </c>
      <c r="S3477" s="13">
        <f>(((Table1[[#This Row],[launched_at]]/60)/60)/24)+DATE(1970,1,1)</f>
        <v>41918.880833333329</v>
      </c>
      <c r="T3477" s="13">
        <f>(((Table1[[#This Row],[deadline]]/60)/60)/24)+DATE(1970,1,1)</f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Table1[[#This Row],[pledged]]/Table1[[#This Row],[goal]]</f>
        <v>1.04</v>
      </c>
      <c r="P3478" s="8">
        <f>IFERROR(Table1[[#This Row],[pledged]]/Table1[[#This Row],[backers_count]],0)</f>
        <v>52</v>
      </c>
      <c r="Q3478" t="str">
        <f>LEFT(Table1[[#This Row],[Category and Sub-Category]],FIND("/",Table1[[#This Row],[Category and Sub-Category]])-1)</f>
        <v>theater</v>
      </c>
      <c r="R3478" t="str">
        <f>RIGHT(Table1[[#This Row],[Category and Sub-Category]],LEN(Table1[[#This Row],[Category and Sub-Category]])-FIND("/",Table1[[#This Row],[Category and Sub-Category]]))</f>
        <v>plays</v>
      </c>
      <c r="S3478" s="13">
        <f>(((Table1[[#This Row],[launched_at]]/60)/60)/24)+DATE(1970,1,1)</f>
        <v>41921.279976851853</v>
      </c>
      <c r="T3478" s="13">
        <f>(((Table1[[#This Row],[deadline]]/60)/60)/24)+DATE(1970,1,1)</f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Table1[[#This Row],[pledged]]/Table1[[#This Row],[goal]]</f>
        <v>1.1533333333333333</v>
      </c>
      <c r="P3479" s="8">
        <f>IFERROR(Table1[[#This Row],[pledged]]/Table1[[#This Row],[backers_count]],0)</f>
        <v>53.230769230769234</v>
      </c>
      <c r="Q3479" t="str">
        <f>LEFT(Table1[[#This Row],[Category and Sub-Category]],FIND("/",Table1[[#This Row],[Category and Sub-Category]])-1)</f>
        <v>theater</v>
      </c>
      <c r="R3479" t="str">
        <f>RIGHT(Table1[[#This Row],[Category and Sub-Category]],LEN(Table1[[#This Row],[Category and Sub-Category]])-FIND("/",Table1[[#This Row],[Category and Sub-Category]]))</f>
        <v>plays</v>
      </c>
      <c r="S3479" s="13">
        <f>(((Table1[[#This Row],[launched_at]]/60)/60)/24)+DATE(1970,1,1)</f>
        <v>42128.736608796295</v>
      </c>
      <c r="T3479" s="13">
        <f>(((Table1[[#This Row],[deadline]]/60)/60)/24)+DATE(1970,1,1)</f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Table1[[#This Row],[pledged]]/Table1[[#This Row],[goal]]</f>
        <v>1.1285000000000001</v>
      </c>
      <c r="P3480" s="8">
        <f>IFERROR(Table1[[#This Row],[pledged]]/Table1[[#This Row],[backers_count]],0)</f>
        <v>39.596491228070178</v>
      </c>
      <c r="Q3480" t="str">
        <f>LEFT(Table1[[#This Row],[Category and Sub-Category]],FIND("/",Table1[[#This Row],[Category and Sub-Category]])-1)</f>
        <v>theater</v>
      </c>
      <c r="R3480" t="str">
        <f>RIGHT(Table1[[#This Row],[Category and Sub-Category]],LEN(Table1[[#This Row],[Category and Sub-Category]])-FIND("/",Table1[[#This Row],[Category and Sub-Category]]))</f>
        <v>plays</v>
      </c>
      <c r="S3480" s="13">
        <f>(((Table1[[#This Row],[launched_at]]/60)/60)/24)+DATE(1970,1,1)</f>
        <v>42053.916921296302</v>
      </c>
      <c r="T3480" s="13">
        <f>(((Table1[[#This Row],[deadline]]/60)/60)/24)+DATE(1970,1,1)</f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Table1[[#This Row],[pledged]]/Table1[[#This Row],[goal]]</f>
        <v>1.2786666666666666</v>
      </c>
      <c r="P3481" s="8">
        <f>IFERROR(Table1[[#This Row],[pledged]]/Table1[[#This Row],[backers_count]],0)</f>
        <v>34.25</v>
      </c>
      <c r="Q3481" t="str">
        <f>LEFT(Table1[[#This Row],[Category and Sub-Category]],FIND("/",Table1[[#This Row],[Category and Sub-Category]])-1)</f>
        <v>theater</v>
      </c>
      <c r="R3481" t="str">
        <f>RIGHT(Table1[[#This Row],[Category and Sub-Category]],LEN(Table1[[#This Row],[Category and Sub-Category]])-FIND("/",Table1[[#This Row],[Category and Sub-Category]]))</f>
        <v>plays</v>
      </c>
      <c r="S3481" s="13">
        <f>(((Table1[[#This Row],[launched_at]]/60)/60)/24)+DATE(1970,1,1)</f>
        <v>41781.855092592588</v>
      </c>
      <c r="T3481" s="13">
        <f>(((Table1[[#This Row],[deadline]]/60)/60)/24)+DATE(1970,1,1)</f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Table1[[#This Row],[pledged]]/Table1[[#This Row],[goal]]</f>
        <v>1.4266666666666667</v>
      </c>
      <c r="P3482" s="8">
        <f>IFERROR(Table1[[#This Row],[pledged]]/Table1[[#This Row],[backers_count]],0)</f>
        <v>164.61538461538461</v>
      </c>
      <c r="Q3482" t="str">
        <f>LEFT(Table1[[#This Row],[Category and Sub-Category]],FIND("/",Table1[[#This Row],[Category and Sub-Category]])-1)</f>
        <v>theater</v>
      </c>
      <c r="R3482" t="str">
        <f>RIGHT(Table1[[#This Row],[Category and Sub-Category]],LEN(Table1[[#This Row],[Category and Sub-Category]])-FIND("/",Table1[[#This Row],[Category and Sub-Category]]))</f>
        <v>plays</v>
      </c>
      <c r="S3482" s="13">
        <f>(((Table1[[#This Row],[launched_at]]/60)/60)/24)+DATE(1970,1,1)</f>
        <v>42171.317442129628</v>
      </c>
      <c r="T3482" s="13">
        <f>(((Table1[[#This Row],[deadline]]/60)/60)/24)+DATE(1970,1,1)</f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Table1[[#This Row],[pledged]]/Table1[[#This Row],[goal]]</f>
        <v>1.1879999999999999</v>
      </c>
      <c r="P3483" s="8">
        <f>IFERROR(Table1[[#This Row],[pledged]]/Table1[[#This Row],[backers_count]],0)</f>
        <v>125.05263157894737</v>
      </c>
      <c r="Q3483" t="str">
        <f>LEFT(Table1[[#This Row],[Category and Sub-Category]],FIND("/",Table1[[#This Row],[Category and Sub-Category]])-1)</f>
        <v>theater</v>
      </c>
      <c r="R3483" t="str">
        <f>RIGHT(Table1[[#This Row],[Category and Sub-Category]],LEN(Table1[[#This Row],[Category and Sub-Category]])-FIND("/",Table1[[#This Row],[Category and Sub-Category]]))</f>
        <v>plays</v>
      </c>
      <c r="S3483" s="13">
        <f>(((Table1[[#This Row],[launched_at]]/60)/60)/24)+DATE(1970,1,1)</f>
        <v>41989.24754629629</v>
      </c>
      <c r="T3483" s="13">
        <f>(((Table1[[#This Row],[deadline]]/60)/60)/24)+DATE(1970,1,1)</f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Table1[[#This Row],[pledged]]/Table1[[#This Row],[goal]]</f>
        <v>1.3833333333333333</v>
      </c>
      <c r="P3484" s="8">
        <f>IFERROR(Table1[[#This Row],[pledged]]/Table1[[#This Row],[backers_count]],0)</f>
        <v>51.875</v>
      </c>
      <c r="Q3484" t="str">
        <f>LEFT(Table1[[#This Row],[Category and Sub-Category]],FIND("/",Table1[[#This Row],[Category and Sub-Category]])-1)</f>
        <v>theater</v>
      </c>
      <c r="R3484" t="str">
        <f>RIGHT(Table1[[#This Row],[Category and Sub-Category]],LEN(Table1[[#This Row],[Category and Sub-Category]])-FIND("/",Table1[[#This Row],[Category and Sub-Category]]))</f>
        <v>plays</v>
      </c>
      <c r="S3484" s="13">
        <f>(((Table1[[#This Row],[launched_at]]/60)/60)/24)+DATE(1970,1,1)</f>
        <v>41796.771597222221</v>
      </c>
      <c r="T3484" s="13">
        <f>(((Table1[[#This Row],[deadline]]/60)/60)/24)+DATE(1970,1,1)</f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Table1[[#This Row],[pledged]]/Table1[[#This Row],[goal]]</f>
        <v>1.599402985074627</v>
      </c>
      <c r="P3485" s="8">
        <f>IFERROR(Table1[[#This Row],[pledged]]/Table1[[#This Row],[backers_count]],0)</f>
        <v>40.285714285714285</v>
      </c>
      <c r="Q3485" t="str">
        <f>LEFT(Table1[[#This Row],[Category and Sub-Category]],FIND("/",Table1[[#This Row],[Category and Sub-Category]])-1)</f>
        <v>theater</v>
      </c>
      <c r="R3485" t="str">
        <f>RIGHT(Table1[[#This Row],[Category and Sub-Category]],LEN(Table1[[#This Row],[Category and Sub-Category]])-FIND("/",Table1[[#This Row],[Category and Sub-Category]]))</f>
        <v>plays</v>
      </c>
      <c r="S3485" s="13">
        <f>(((Table1[[#This Row],[launched_at]]/60)/60)/24)+DATE(1970,1,1)</f>
        <v>41793.668761574074</v>
      </c>
      <c r="T3485" s="13">
        <f>(((Table1[[#This Row],[deadline]]/60)/60)/24)+DATE(1970,1,1)</f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Table1[[#This Row],[pledged]]/Table1[[#This Row],[goal]]</f>
        <v>1.1424000000000001</v>
      </c>
      <c r="P3486" s="8">
        <f>IFERROR(Table1[[#This Row],[pledged]]/Table1[[#This Row],[backers_count]],0)</f>
        <v>64.909090909090907</v>
      </c>
      <c r="Q3486" t="str">
        <f>LEFT(Table1[[#This Row],[Category and Sub-Category]],FIND("/",Table1[[#This Row],[Category and Sub-Category]])-1)</f>
        <v>theater</v>
      </c>
      <c r="R3486" t="str">
        <f>RIGHT(Table1[[#This Row],[Category and Sub-Category]],LEN(Table1[[#This Row],[Category and Sub-Category]])-FIND("/",Table1[[#This Row],[Category and Sub-Category]]))</f>
        <v>plays</v>
      </c>
      <c r="S3486" s="13">
        <f>(((Table1[[#This Row],[launched_at]]/60)/60)/24)+DATE(1970,1,1)</f>
        <v>42506.760405092587</v>
      </c>
      <c r="T3486" s="13">
        <f>(((Table1[[#This Row],[deadline]]/60)/60)/24)+DATE(1970,1,1)</f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Table1[[#This Row],[pledged]]/Table1[[#This Row],[goal]]</f>
        <v>1.0060606060606061</v>
      </c>
      <c r="P3487" s="8">
        <f>IFERROR(Table1[[#This Row],[pledged]]/Table1[[#This Row],[backers_count]],0)</f>
        <v>55.333333333333336</v>
      </c>
      <c r="Q3487" t="str">
        <f>LEFT(Table1[[#This Row],[Category and Sub-Category]],FIND("/",Table1[[#This Row],[Category and Sub-Category]])-1)</f>
        <v>theater</v>
      </c>
      <c r="R3487" t="str">
        <f>RIGHT(Table1[[#This Row],[Category and Sub-Category]],LEN(Table1[[#This Row],[Category and Sub-Category]])-FIND("/",Table1[[#This Row],[Category and Sub-Category]]))</f>
        <v>plays</v>
      </c>
      <c r="S3487" s="13">
        <f>(((Table1[[#This Row],[launched_at]]/60)/60)/24)+DATE(1970,1,1)</f>
        <v>42372.693055555559</v>
      </c>
      <c r="T3487" s="13">
        <f>(((Table1[[#This Row],[deadline]]/60)/60)/24)+DATE(1970,1,1)</f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Table1[[#This Row],[pledged]]/Table1[[#This Row],[goal]]</f>
        <v>1.552</v>
      </c>
      <c r="P3488" s="8">
        <f>IFERROR(Table1[[#This Row],[pledged]]/Table1[[#This Row],[backers_count]],0)</f>
        <v>83.142857142857139</v>
      </c>
      <c r="Q3488" t="str">
        <f>LEFT(Table1[[#This Row],[Category and Sub-Category]],FIND("/",Table1[[#This Row],[Category and Sub-Category]])-1)</f>
        <v>theater</v>
      </c>
      <c r="R3488" t="str">
        <f>RIGHT(Table1[[#This Row],[Category and Sub-Category]],LEN(Table1[[#This Row],[Category and Sub-Category]])-FIND("/",Table1[[#This Row],[Category and Sub-Category]]))</f>
        <v>plays</v>
      </c>
      <c r="S3488" s="13">
        <f>(((Table1[[#This Row],[launched_at]]/60)/60)/24)+DATE(1970,1,1)</f>
        <v>42126.87501157407</v>
      </c>
      <c r="T3488" s="13">
        <f>(((Table1[[#This Row],[deadline]]/60)/60)/24)+DATE(1970,1,1)</f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Table1[[#This Row],[pledged]]/Table1[[#This Row],[goal]]</f>
        <v>1.2775000000000001</v>
      </c>
      <c r="P3489" s="8">
        <f>IFERROR(Table1[[#This Row],[pledged]]/Table1[[#This Row],[backers_count]],0)</f>
        <v>38.712121212121211</v>
      </c>
      <c r="Q3489" t="str">
        <f>LEFT(Table1[[#This Row],[Category and Sub-Category]],FIND("/",Table1[[#This Row],[Category and Sub-Category]])-1)</f>
        <v>theater</v>
      </c>
      <c r="R3489" t="str">
        <f>RIGHT(Table1[[#This Row],[Category and Sub-Category]],LEN(Table1[[#This Row],[Category and Sub-Category]])-FIND("/",Table1[[#This Row],[Category and Sub-Category]]))</f>
        <v>plays</v>
      </c>
      <c r="S3489" s="13">
        <f>(((Table1[[#This Row],[launched_at]]/60)/60)/24)+DATE(1970,1,1)</f>
        <v>42149.940416666665</v>
      </c>
      <c r="T3489" s="13">
        <f>(((Table1[[#This Row],[deadline]]/60)/60)/24)+DATE(1970,1,1)</f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Table1[[#This Row],[pledged]]/Table1[[#This Row],[goal]]</f>
        <v>1.212</v>
      </c>
      <c r="P3490" s="8">
        <f>IFERROR(Table1[[#This Row],[pledged]]/Table1[[#This Row],[backers_count]],0)</f>
        <v>125.37931034482759</v>
      </c>
      <c r="Q3490" t="str">
        <f>LEFT(Table1[[#This Row],[Category and Sub-Category]],FIND("/",Table1[[#This Row],[Category and Sub-Category]])-1)</f>
        <v>theater</v>
      </c>
      <c r="R3490" t="str">
        <f>RIGHT(Table1[[#This Row],[Category and Sub-Category]],LEN(Table1[[#This Row],[Category and Sub-Category]])-FIND("/",Table1[[#This Row],[Category and Sub-Category]]))</f>
        <v>plays</v>
      </c>
      <c r="S3490" s="13">
        <f>(((Table1[[#This Row],[launched_at]]/60)/60)/24)+DATE(1970,1,1)</f>
        <v>42087.768055555556</v>
      </c>
      <c r="T3490" s="13">
        <f>(((Table1[[#This Row],[deadline]]/60)/60)/24)+DATE(1970,1,1)</f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Table1[[#This Row],[pledged]]/Table1[[#This Row],[goal]]</f>
        <v>1.127</v>
      </c>
      <c r="P3491" s="8">
        <f>IFERROR(Table1[[#This Row],[pledged]]/Table1[[#This Row],[backers_count]],0)</f>
        <v>78.263888888888886</v>
      </c>
      <c r="Q3491" t="str">
        <f>LEFT(Table1[[#This Row],[Category and Sub-Category]],FIND("/",Table1[[#This Row],[Category and Sub-Category]])-1)</f>
        <v>theater</v>
      </c>
      <c r="R3491" t="str">
        <f>RIGHT(Table1[[#This Row],[Category and Sub-Category]],LEN(Table1[[#This Row],[Category and Sub-Category]])-FIND("/",Table1[[#This Row],[Category and Sub-Category]]))</f>
        <v>plays</v>
      </c>
      <c r="S3491" s="13">
        <f>(((Table1[[#This Row],[launched_at]]/60)/60)/24)+DATE(1970,1,1)</f>
        <v>41753.635775462964</v>
      </c>
      <c r="T3491" s="13">
        <f>(((Table1[[#This Row],[deadline]]/60)/60)/24)+DATE(1970,1,1)</f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Table1[[#This Row],[pledged]]/Table1[[#This Row],[goal]]</f>
        <v>1.2749999999999999</v>
      </c>
      <c r="P3492" s="8">
        <f>IFERROR(Table1[[#This Row],[pledged]]/Table1[[#This Row],[backers_count]],0)</f>
        <v>47.222222222222221</v>
      </c>
      <c r="Q3492" t="str">
        <f>LEFT(Table1[[#This Row],[Category and Sub-Category]],FIND("/",Table1[[#This Row],[Category and Sub-Category]])-1)</f>
        <v>theater</v>
      </c>
      <c r="R3492" t="str">
        <f>RIGHT(Table1[[#This Row],[Category and Sub-Category]],LEN(Table1[[#This Row],[Category and Sub-Category]])-FIND("/",Table1[[#This Row],[Category and Sub-Category]]))</f>
        <v>plays</v>
      </c>
      <c r="S3492" s="13">
        <f>(((Table1[[#This Row],[launched_at]]/60)/60)/24)+DATE(1970,1,1)</f>
        <v>42443.802361111113</v>
      </c>
      <c r="T3492" s="13">
        <f>(((Table1[[#This Row],[deadline]]/60)/60)/24)+DATE(1970,1,1)</f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Table1[[#This Row],[pledged]]/Table1[[#This Row],[goal]]</f>
        <v>1.5820000000000001</v>
      </c>
      <c r="P3493" s="8">
        <f>IFERROR(Table1[[#This Row],[pledged]]/Table1[[#This Row],[backers_count]],0)</f>
        <v>79.099999999999994</v>
      </c>
      <c r="Q3493" t="str">
        <f>LEFT(Table1[[#This Row],[Category and Sub-Category]],FIND("/",Table1[[#This Row],[Category and Sub-Category]])-1)</f>
        <v>theater</v>
      </c>
      <c r="R3493" t="str">
        <f>RIGHT(Table1[[#This Row],[Category and Sub-Category]],LEN(Table1[[#This Row],[Category and Sub-Category]])-FIND("/",Table1[[#This Row],[Category and Sub-Category]]))</f>
        <v>plays</v>
      </c>
      <c r="S3493" s="13">
        <f>(((Table1[[#This Row],[launched_at]]/60)/60)/24)+DATE(1970,1,1)</f>
        <v>42121.249814814815</v>
      </c>
      <c r="T3493" s="13">
        <f>(((Table1[[#This Row],[deadline]]/60)/60)/24)+DATE(1970,1,1)</f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Table1[[#This Row],[pledged]]/Table1[[#This Row],[goal]]</f>
        <v>1.0526894736842105</v>
      </c>
      <c r="P3494" s="8">
        <f>IFERROR(Table1[[#This Row],[pledged]]/Table1[[#This Row],[backers_count]],0)</f>
        <v>114.29199999999999</v>
      </c>
      <c r="Q3494" t="str">
        <f>LEFT(Table1[[#This Row],[Category and Sub-Category]],FIND("/",Table1[[#This Row],[Category and Sub-Category]])-1)</f>
        <v>theater</v>
      </c>
      <c r="R3494" t="str">
        <f>RIGHT(Table1[[#This Row],[Category and Sub-Category]],LEN(Table1[[#This Row],[Category and Sub-Category]])-FIND("/",Table1[[#This Row],[Category and Sub-Category]]))</f>
        <v>plays</v>
      </c>
      <c r="S3494" s="13">
        <f>(((Table1[[#This Row],[launched_at]]/60)/60)/24)+DATE(1970,1,1)</f>
        <v>42268.009224537032</v>
      </c>
      <c r="T3494" s="13">
        <f>(((Table1[[#This Row],[deadline]]/60)/60)/24)+DATE(1970,1,1)</f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Table1[[#This Row],[pledged]]/Table1[[#This Row],[goal]]</f>
        <v>1</v>
      </c>
      <c r="P3495" s="8">
        <f>IFERROR(Table1[[#This Row],[pledged]]/Table1[[#This Row],[backers_count]],0)</f>
        <v>51.724137931034484</v>
      </c>
      <c r="Q3495" t="str">
        <f>LEFT(Table1[[#This Row],[Category and Sub-Category]],FIND("/",Table1[[#This Row],[Category and Sub-Category]])-1)</f>
        <v>theater</v>
      </c>
      <c r="R3495" t="str">
        <f>RIGHT(Table1[[#This Row],[Category and Sub-Category]],LEN(Table1[[#This Row],[Category and Sub-Category]])-FIND("/",Table1[[#This Row],[Category and Sub-Category]]))</f>
        <v>plays</v>
      </c>
      <c r="S3495" s="13">
        <f>(((Table1[[#This Row],[launched_at]]/60)/60)/24)+DATE(1970,1,1)</f>
        <v>41848.866157407407</v>
      </c>
      <c r="T3495" s="13">
        <f>(((Table1[[#This Row],[deadline]]/60)/60)/24)+DATE(1970,1,1)</f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Table1[[#This Row],[pledged]]/Table1[[#This Row],[goal]]</f>
        <v>1</v>
      </c>
      <c r="P3496" s="8">
        <f>IFERROR(Table1[[#This Row],[pledged]]/Table1[[#This Row],[backers_count]],0)</f>
        <v>30.76923076923077</v>
      </c>
      <c r="Q3496" t="str">
        <f>LEFT(Table1[[#This Row],[Category and Sub-Category]],FIND("/",Table1[[#This Row],[Category and Sub-Category]])-1)</f>
        <v>theater</v>
      </c>
      <c r="R3496" t="str">
        <f>RIGHT(Table1[[#This Row],[Category and Sub-Category]],LEN(Table1[[#This Row],[Category and Sub-Category]])-FIND("/",Table1[[#This Row],[Category and Sub-Category]]))</f>
        <v>plays</v>
      </c>
      <c r="S3496" s="13">
        <f>(((Table1[[#This Row],[launched_at]]/60)/60)/24)+DATE(1970,1,1)</f>
        <v>42689.214988425927</v>
      </c>
      <c r="T3496" s="13">
        <f>(((Table1[[#This Row],[deadline]]/60)/60)/24)+DATE(1970,1,1)</f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Table1[[#This Row],[pledged]]/Table1[[#This Row],[goal]]</f>
        <v>1.0686</v>
      </c>
      <c r="P3497" s="8">
        <f>IFERROR(Table1[[#This Row],[pledged]]/Table1[[#This Row],[backers_count]],0)</f>
        <v>74.208333333333329</v>
      </c>
      <c r="Q3497" t="str">
        <f>LEFT(Table1[[#This Row],[Category and Sub-Category]],FIND("/",Table1[[#This Row],[Category and Sub-Category]])-1)</f>
        <v>theater</v>
      </c>
      <c r="R3497" t="str">
        <f>RIGHT(Table1[[#This Row],[Category and Sub-Category]],LEN(Table1[[#This Row],[Category and Sub-Category]])-FIND("/",Table1[[#This Row],[Category and Sub-Category]]))</f>
        <v>plays</v>
      </c>
      <c r="S3497" s="13">
        <f>(((Table1[[#This Row],[launched_at]]/60)/60)/24)+DATE(1970,1,1)</f>
        <v>41915.762835648151</v>
      </c>
      <c r="T3497" s="13">
        <f>(((Table1[[#This Row],[deadline]]/60)/60)/24)+DATE(1970,1,1)</f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Table1[[#This Row],[pledged]]/Table1[[#This Row],[goal]]</f>
        <v>1.244</v>
      </c>
      <c r="P3498" s="8">
        <f>IFERROR(Table1[[#This Row],[pledged]]/Table1[[#This Row],[backers_count]],0)</f>
        <v>47.846153846153847</v>
      </c>
      <c r="Q3498" t="str">
        <f>LEFT(Table1[[#This Row],[Category and Sub-Category]],FIND("/",Table1[[#This Row],[Category and Sub-Category]])-1)</f>
        <v>theater</v>
      </c>
      <c r="R3498" t="str">
        <f>RIGHT(Table1[[#This Row],[Category and Sub-Category]],LEN(Table1[[#This Row],[Category and Sub-Category]])-FIND("/",Table1[[#This Row],[Category and Sub-Category]]))</f>
        <v>plays</v>
      </c>
      <c r="S3498" s="13">
        <f>(((Table1[[#This Row],[launched_at]]/60)/60)/24)+DATE(1970,1,1)</f>
        <v>42584.846828703703</v>
      </c>
      <c r="T3498" s="13">
        <f>(((Table1[[#This Row],[deadline]]/60)/60)/24)+DATE(1970,1,1)</f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Table1[[#This Row],[pledged]]/Table1[[#This Row],[goal]]</f>
        <v>1.0870406189555126</v>
      </c>
      <c r="P3499" s="8">
        <f>IFERROR(Table1[[#This Row],[pledged]]/Table1[[#This Row],[backers_count]],0)</f>
        <v>34.408163265306122</v>
      </c>
      <c r="Q3499" t="str">
        <f>LEFT(Table1[[#This Row],[Category and Sub-Category]],FIND("/",Table1[[#This Row],[Category and Sub-Category]])-1)</f>
        <v>theater</v>
      </c>
      <c r="R3499" t="str">
        <f>RIGHT(Table1[[#This Row],[Category and Sub-Category]],LEN(Table1[[#This Row],[Category and Sub-Category]])-FIND("/",Table1[[#This Row],[Category and Sub-Category]]))</f>
        <v>plays</v>
      </c>
      <c r="S3499" s="13">
        <f>(((Table1[[#This Row],[launched_at]]/60)/60)/24)+DATE(1970,1,1)</f>
        <v>42511.741944444439</v>
      </c>
      <c r="T3499" s="13">
        <f>(((Table1[[#This Row],[deadline]]/60)/60)/24)+DATE(1970,1,1)</f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Table1[[#This Row],[pledged]]/Table1[[#This Row],[goal]]</f>
        <v>1.0242424242424242</v>
      </c>
      <c r="P3500" s="8">
        <f>IFERROR(Table1[[#This Row],[pledged]]/Table1[[#This Row],[backers_count]],0)</f>
        <v>40.238095238095241</v>
      </c>
      <c r="Q3500" t="str">
        <f>LEFT(Table1[[#This Row],[Category and Sub-Category]],FIND("/",Table1[[#This Row],[Category and Sub-Category]])-1)</f>
        <v>theater</v>
      </c>
      <c r="R3500" t="str">
        <f>RIGHT(Table1[[#This Row],[Category and Sub-Category]],LEN(Table1[[#This Row],[Category and Sub-Category]])-FIND("/",Table1[[#This Row],[Category and Sub-Category]]))</f>
        <v>plays</v>
      </c>
      <c r="S3500" s="13">
        <f>(((Table1[[#This Row],[launched_at]]/60)/60)/24)+DATE(1970,1,1)</f>
        <v>42459.15861111111</v>
      </c>
      <c r="T3500" s="13">
        <f>(((Table1[[#This Row],[deadline]]/60)/60)/24)+DATE(1970,1,1)</f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Table1[[#This Row],[pledged]]/Table1[[#This Row],[goal]]</f>
        <v>1.0549999999999999</v>
      </c>
      <c r="P3501" s="8">
        <f>IFERROR(Table1[[#This Row],[pledged]]/Table1[[#This Row],[backers_count]],0)</f>
        <v>60.285714285714285</v>
      </c>
      <c r="Q3501" t="str">
        <f>LEFT(Table1[[#This Row],[Category and Sub-Category]],FIND("/",Table1[[#This Row],[Category and Sub-Category]])-1)</f>
        <v>theater</v>
      </c>
      <c r="R3501" t="str">
        <f>RIGHT(Table1[[#This Row],[Category and Sub-Category]],LEN(Table1[[#This Row],[Category and Sub-Category]])-FIND("/",Table1[[#This Row],[Category and Sub-Category]]))</f>
        <v>plays</v>
      </c>
      <c r="S3501" s="13">
        <f>(((Table1[[#This Row],[launched_at]]/60)/60)/24)+DATE(1970,1,1)</f>
        <v>42132.036168981482</v>
      </c>
      <c r="T3501" s="13">
        <f>(((Table1[[#This Row],[deadline]]/60)/60)/24)+DATE(1970,1,1)</f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Table1[[#This Row],[pledged]]/Table1[[#This Row],[goal]]</f>
        <v>1.0629999999999999</v>
      </c>
      <c r="P3502" s="8">
        <f>IFERROR(Table1[[#This Row],[pledged]]/Table1[[#This Row],[backers_count]],0)</f>
        <v>25.30952380952381</v>
      </c>
      <c r="Q3502" t="str">
        <f>LEFT(Table1[[#This Row],[Category and Sub-Category]],FIND("/",Table1[[#This Row],[Category and Sub-Category]])-1)</f>
        <v>theater</v>
      </c>
      <c r="R3502" t="str">
        <f>RIGHT(Table1[[#This Row],[Category and Sub-Category]],LEN(Table1[[#This Row],[Category and Sub-Category]])-FIND("/",Table1[[#This Row],[Category and Sub-Category]]))</f>
        <v>plays</v>
      </c>
      <c r="S3502" s="13">
        <f>(((Table1[[#This Row],[launched_at]]/60)/60)/24)+DATE(1970,1,1)</f>
        <v>42419.91942129629</v>
      </c>
      <c r="T3502" s="13">
        <f>(((Table1[[#This Row],[deadline]]/60)/60)/24)+DATE(1970,1,1)</f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Table1[[#This Row],[pledged]]/Table1[[#This Row],[goal]]</f>
        <v>1.0066666666666666</v>
      </c>
      <c r="P3503" s="8">
        <f>IFERROR(Table1[[#This Row],[pledged]]/Table1[[#This Row],[backers_count]],0)</f>
        <v>35.952380952380949</v>
      </c>
      <c r="Q3503" t="str">
        <f>LEFT(Table1[[#This Row],[Category and Sub-Category]],FIND("/",Table1[[#This Row],[Category and Sub-Category]])-1)</f>
        <v>theater</v>
      </c>
      <c r="R3503" t="str">
        <f>RIGHT(Table1[[#This Row],[Category and Sub-Category]],LEN(Table1[[#This Row],[Category and Sub-Category]])-FIND("/",Table1[[#This Row],[Category and Sub-Category]]))</f>
        <v>plays</v>
      </c>
      <c r="S3503" s="13">
        <f>(((Table1[[#This Row],[launched_at]]/60)/60)/24)+DATE(1970,1,1)</f>
        <v>42233.763831018514</v>
      </c>
      <c r="T3503" s="13">
        <f>(((Table1[[#This Row],[deadline]]/60)/60)/24)+DATE(1970,1,1)</f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Table1[[#This Row],[pledged]]/Table1[[#This Row],[goal]]</f>
        <v>1.054</v>
      </c>
      <c r="P3504" s="8">
        <f>IFERROR(Table1[[#This Row],[pledged]]/Table1[[#This Row],[backers_count]],0)</f>
        <v>136</v>
      </c>
      <c r="Q3504" t="str">
        <f>LEFT(Table1[[#This Row],[Category and Sub-Category]],FIND("/",Table1[[#This Row],[Category and Sub-Category]])-1)</f>
        <v>theater</v>
      </c>
      <c r="R3504" t="str">
        <f>RIGHT(Table1[[#This Row],[Category and Sub-Category]],LEN(Table1[[#This Row],[Category and Sub-Category]])-FIND("/",Table1[[#This Row],[Category and Sub-Category]]))</f>
        <v>plays</v>
      </c>
      <c r="S3504" s="13">
        <f>(((Table1[[#This Row],[launched_at]]/60)/60)/24)+DATE(1970,1,1)</f>
        <v>42430.839398148149</v>
      </c>
      <c r="T3504" s="13">
        <f>(((Table1[[#This Row],[deadline]]/60)/60)/24)+DATE(1970,1,1)</f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Table1[[#This Row],[pledged]]/Table1[[#This Row],[goal]]</f>
        <v>1.0755999999999999</v>
      </c>
      <c r="P3505" s="8">
        <f>IFERROR(Table1[[#This Row],[pledged]]/Table1[[#This Row],[backers_count]],0)</f>
        <v>70.763157894736835</v>
      </c>
      <c r="Q3505" t="str">
        <f>LEFT(Table1[[#This Row],[Category and Sub-Category]],FIND("/",Table1[[#This Row],[Category and Sub-Category]])-1)</f>
        <v>theater</v>
      </c>
      <c r="R3505" t="str">
        <f>RIGHT(Table1[[#This Row],[Category and Sub-Category]],LEN(Table1[[#This Row],[Category and Sub-Category]])-FIND("/",Table1[[#This Row],[Category and Sub-Category]]))</f>
        <v>plays</v>
      </c>
      <c r="S3505" s="13">
        <f>(((Table1[[#This Row],[launched_at]]/60)/60)/24)+DATE(1970,1,1)</f>
        <v>42545.478333333333</v>
      </c>
      <c r="T3505" s="13">
        <f>(((Table1[[#This Row],[deadline]]/60)/60)/24)+DATE(1970,1,1)</f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Table1[[#This Row],[pledged]]/Table1[[#This Row],[goal]]</f>
        <v>1</v>
      </c>
      <c r="P3506" s="8">
        <f>IFERROR(Table1[[#This Row],[pledged]]/Table1[[#This Row],[backers_count]],0)</f>
        <v>125</v>
      </c>
      <c r="Q3506" t="str">
        <f>LEFT(Table1[[#This Row],[Category and Sub-Category]],FIND("/",Table1[[#This Row],[Category and Sub-Category]])-1)</f>
        <v>theater</v>
      </c>
      <c r="R3506" t="str">
        <f>RIGHT(Table1[[#This Row],[Category and Sub-Category]],LEN(Table1[[#This Row],[Category and Sub-Category]])-FIND("/",Table1[[#This Row],[Category and Sub-Category]]))</f>
        <v>plays</v>
      </c>
      <c r="S3506" s="13">
        <f>(((Table1[[#This Row],[launched_at]]/60)/60)/24)+DATE(1970,1,1)</f>
        <v>42297.748738425929</v>
      </c>
      <c r="T3506" s="13">
        <f>(((Table1[[#This Row],[deadline]]/60)/60)/24)+DATE(1970,1,1)</f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Table1[[#This Row],[pledged]]/Table1[[#This Row],[goal]]</f>
        <v>1.0376000000000001</v>
      </c>
      <c r="P3507" s="8">
        <f>IFERROR(Table1[[#This Row],[pledged]]/Table1[[#This Row],[backers_count]],0)</f>
        <v>66.512820512820511</v>
      </c>
      <c r="Q3507" t="str">
        <f>LEFT(Table1[[#This Row],[Category and Sub-Category]],FIND("/",Table1[[#This Row],[Category and Sub-Category]])-1)</f>
        <v>theater</v>
      </c>
      <c r="R3507" t="str">
        <f>RIGHT(Table1[[#This Row],[Category and Sub-Category]],LEN(Table1[[#This Row],[Category and Sub-Category]])-FIND("/",Table1[[#This Row],[Category and Sub-Category]]))</f>
        <v>plays</v>
      </c>
      <c r="S3507" s="13">
        <f>(((Table1[[#This Row],[launched_at]]/60)/60)/24)+DATE(1970,1,1)</f>
        <v>41760.935706018521</v>
      </c>
      <c r="T3507" s="13">
        <f>(((Table1[[#This Row],[deadline]]/60)/60)/24)+DATE(1970,1,1)</f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Table1[[#This Row],[pledged]]/Table1[[#This Row],[goal]]</f>
        <v>1.0149999999999999</v>
      </c>
      <c r="P3508" s="8">
        <f>IFERROR(Table1[[#This Row],[pledged]]/Table1[[#This Row],[backers_count]],0)</f>
        <v>105</v>
      </c>
      <c r="Q3508" t="str">
        <f>LEFT(Table1[[#This Row],[Category and Sub-Category]],FIND("/",Table1[[#This Row],[Category and Sub-Category]])-1)</f>
        <v>theater</v>
      </c>
      <c r="R3508" t="str">
        <f>RIGHT(Table1[[#This Row],[Category and Sub-Category]],LEN(Table1[[#This Row],[Category and Sub-Category]])-FIND("/",Table1[[#This Row],[Category and Sub-Category]]))</f>
        <v>plays</v>
      </c>
      <c r="S3508" s="13">
        <f>(((Table1[[#This Row],[launched_at]]/60)/60)/24)+DATE(1970,1,1)</f>
        <v>41829.734259259261</v>
      </c>
      <c r="T3508" s="13">
        <f>(((Table1[[#This Row],[deadline]]/60)/60)/24)+DATE(1970,1,1)</f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Table1[[#This Row],[pledged]]/Table1[[#This Row],[goal]]</f>
        <v>1.044</v>
      </c>
      <c r="P3509" s="8">
        <f>IFERROR(Table1[[#This Row],[pledged]]/Table1[[#This Row],[backers_count]],0)</f>
        <v>145</v>
      </c>
      <c r="Q3509" t="str">
        <f>LEFT(Table1[[#This Row],[Category and Sub-Category]],FIND("/",Table1[[#This Row],[Category and Sub-Category]])-1)</f>
        <v>theater</v>
      </c>
      <c r="R3509" t="str">
        <f>RIGHT(Table1[[#This Row],[Category and Sub-Category]],LEN(Table1[[#This Row],[Category and Sub-Category]])-FIND("/",Table1[[#This Row],[Category and Sub-Category]]))</f>
        <v>plays</v>
      </c>
      <c r="S3509" s="13">
        <f>(((Table1[[#This Row],[launched_at]]/60)/60)/24)+DATE(1970,1,1)</f>
        <v>42491.92288194444</v>
      </c>
      <c r="T3509" s="13">
        <f>(((Table1[[#This Row],[deadline]]/60)/60)/24)+DATE(1970,1,1)</f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Table1[[#This Row],[pledged]]/Table1[[#This Row],[goal]]</f>
        <v>1.8</v>
      </c>
      <c r="P3510" s="8">
        <f>IFERROR(Table1[[#This Row],[pledged]]/Table1[[#This Row],[backers_count]],0)</f>
        <v>12</v>
      </c>
      <c r="Q3510" t="str">
        <f>LEFT(Table1[[#This Row],[Category and Sub-Category]],FIND("/",Table1[[#This Row],[Category and Sub-Category]])-1)</f>
        <v>theater</v>
      </c>
      <c r="R3510" t="str">
        <f>RIGHT(Table1[[#This Row],[Category and Sub-Category]],LEN(Table1[[#This Row],[Category and Sub-Category]])-FIND("/",Table1[[#This Row],[Category and Sub-Category]]))</f>
        <v>plays</v>
      </c>
      <c r="S3510" s="13">
        <f>(((Table1[[#This Row],[launched_at]]/60)/60)/24)+DATE(1970,1,1)</f>
        <v>42477.729780092588</v>
      </c>
      <c r="T3510" s="13">
        <f>(((Table1[[#This Row],[deadline]]/60)/60)/24)+DATE(1970,1,1)</f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Table1[[#This Row],[pledged]]/Table1[[#This Row],[goal]]</f>
        <v>1.0633333333333332</v>
      </c>
      <c r="P3511" s="8">
        <f>IFERROR(Table1[[#This Row],[pledged]]/Table1[[#This Row],[backers_count]],0)</f>
        <v>96.666666666666671</v>
      </c>
      <c r="Q3511" t="str">
        <f>LEFT(Table1[[#This Row],[Category and Sub-Category]],FIND("/",Table1[[#This Row],[Category and Sub-Category]])-1)</f>
        <v>theater</v>
      </c>
      <c r="R3511" t="str">
        <f>RIGHT(Table1[[#This Row],[Category and Sub-Category]],LEN(Table1[[#This Row],[Category and Sub-Category]])-FIND("/",Table1[[#This Row],[Category and Sub-Category]]))</f>
        <v>plays</v>
      </c>
      <c r="S3511" s="13">
        <f>(((Table1[[#This Row],[launched_at]]/60)/60)/24)+DATE(1970,1,1)</f>
        <v>41950.859560185185</v>
      </c>
      <c r="T3511" s="13">
        <f>(((Table1[[#This Row],[deadline]]/60)/60)/24)+DATE(1970,1,1)</f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Table1[[#This Row],[pledged]]/Table1[[#This Row],[goal]]</f>
        <v>1.0055555555555555</v>
      </c>
      <c r="P3512" s="8">
        <f>IFERROR(Table1[[#This Row],[pledged]]/Table1[[#This Row],[backers_count]],0)</f>
        <v>60.333333333333336</v>
      </c>
      <c r="Q3512" t="str">
        <f>LEFT(Table1[[#This Row],[Category and Sub-Category]],FIND("/",Table1[[#This Row],[Category and Sub-Category]])-1)</f>
        <v>theater</v>
      </c>
      <c r="R3512" t="str">
        <f>RIGHT(Table1[[#This Row],[Category and Sub-Category]],LEN(Table1[[#This Row],[Category and Sub-Category]])-FIND("/",Table1[[#This Row],[Category and Sub-Category]]))</f>
        <v>plays</v>
      </c>
      <c r="S3512" s="13">
        <f>(((Table1[[#This Row],[launched_at]]/60)/60)/24)+DATE(1970,1,1)</f>
        <v>41802.62090277778</v>
      </c>
      <c r="T3512" s="13">
        <f>(((Table1[[#This Row],[deadline]]/60)/60)/24)+DATE(1970,1,1)</f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Table1[[#This Row],[pledged]]/Table1[[#This Row],[goal]]</f>
        <v>1.012</v>
      </c>
      <c r="P3513" s="8">
        <f>IFERROR(Table1[[#This Row],[pledged]]/Table1[[#This Row],[backers_count]],0)</f>
        <v>79.89473684210526</v>
      </c>
      <c r="Q3513" t="str">
        <f>LEFT(Table1[[#This Row],[Category and Sub-Category]],FIND("/",Table1[[#This Row],[Category and Sub-Category]])-1)</f>
        <v>theater</v>
      </c>
      <c r="R3513" t="str">
        <f>RIGHT(Table1[[#This Row],[Category and Sub-Category]],LEN(Table1[[#This Row],[Category and Sub-Category]])-FIND("/",Table1[[#This Row],[Category and Sub-Category]]))</f>
        <v>plays</v>
      </c>
      <c r="S3513" s="13">
        <f>(((Table1[[#This Row],[launched_at]]/60)/60)/24)+DATE(1970,1,1)</f>
        <v>41927.873784722222</v>
      </c>
      <c r="T3513" s="13">
        <f>(((Table1[[#This Row],[deadline]]/60)/60)/24)+DATE(1970,1,1)</f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Table1[[#This Row],[pledged]]/Table1[[#This Row],[goal]]</f>
        <v>1</v>
      </c>
      <c r="P3514" s="8">
        <f>IFERROR(Table1[[#This Row],[pledged]]/Table1[[#This Row],[backers_count]],0)</f>
        <v>58.823529411764703</v>
      </c>
      <c r="Q3514" t="str">
        <f>LEFT(Table1[[#This Row],[Category and Sub-Category]],FIND("/",Table1[[#This Row],[Category and Sub-Category]])-1)</f>
        <v>theater</v>
      </c>
      <c r="R3514" t="str">
        <f>RIGHT(Table1[[#This Row],[Category and Sub-Category]],LEN(Table1[[#This Row],[Category and Sub-Category]])-FIND("/",Table1[[#This Row],[Category and Sub-Category]]))</f>
        <v>plays</v>
      </c>
      <c r="S3514" s="13">
        <f>(((Table1[[#This Row],[launched_at]]/60)/60)/24)+DATE(1970,1,1)</f>
        <v>42057.536944444444</v>
      </c>
      <c r="T3514" s="13">
        <f>(((Table1[[#This Row],[deadline]]/60)/60)/24)+DATE(1970,1,1)</f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Table1[[#This Row],[pledged]]/Table1[[#This Row],[goal]]</f>
        <v>1.1839285714285714</v>
      </c>
      <c r="P3515" s="8">
        <f>IFERROR(Table1[[#This Row],[pledged]]/Table1[[#This Row],[backers_count]],0)</f>
        <v>75.340909090909093</v>
      </c>
      <c r="Q3515" t="str">
        <f>LEFT(Table1[[#This Row],[Category and Sub-Category]],FIND("/",Table1[[#This Row],[Category and Sub-Category]])-1)</f>
        <v>theater</v>
      </c>
      <c r="R3515" t="str">
        <f>RIGHT(Table1[[#This Row],[Category and Sub-Category]],LEN(Table1[[#This Row],[Category and Sub-Category]])-FIND("/",Table1[[#This Row],[Category and Sub-Category]]))</f>
        <v>plays</v>
      </c>
      <c r="S3515" s="13">
        <f>(((Table1[[#This Row],[launched_at]]/60)/60)/24)+DATE(1970,1,1)</f>
        <v>41781.096203703702</v>
      </c>
      <c r="T3515" s="13">
        <f>(((Table1[[#This Row],[deadline]]/60)/60)/24)+DATE(1970,1,1)</f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Table1[[#This Row],[pledged]]/Table1[[#This Row],[goal]]</f>
        <v>1.1000000000000001</v>
      </c>
      <c r="P3516" s="8">
        <f>IFERROR(Table1[[#This Row],[pledged]]/Table1[[#This Row],[backers_count]],0)</f>
        <v>55</v>
      </c>
      <c r="Q3516" t="str">
        <f>LEFT(Table1[[#This Row],[Category and Sub-Category]],FIND("/",Table1[[#This Row],[Category and Sub-Category]])-1)</f>
        <v>theater</v>
      </c>
      <c r="R3516" t="str">
        <f>RIGHT(Table1[[#This Row],[Category and Sub-Category]],LEN(Table1[[#This Row],[Category and Sub-Category]])-FIND("/",Table1[[#This Row],[Category and Sub-Category]]))</f>
        <v>plays</v>
      </c>
      <c r="S3516" s="13">
        <f>(((Table1[[#This Row],[launched_at]]/60)/60)/24)+DATE(1970,1,1)</f>
        <v>42020.846666666665</v>
      </c>
      <c r="T3516" s="13">
        <f>(((Table1[[#This Row],[deadline]]/60)/60)/24)+DATE(1970,1,1)</f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Table1[[#This Row],[pledged]]/Table1[[#This Row],[goal]]</f>
        <v>1.0266666666666666</v>
      </c>
      <c r="P3517" s="8">
        <f>IFERROR(Table1[[#This Row],[pledged]]/Table1[[#This Row],[backers_count]],0)</f>
        <v>66.956521739130437</v>
      </c>
      <c r="Q3517" t="str">
        <f>LEFT(Table1[[#This Row],[Category and Sub-Category]],FIND("/",Table1[[#This Row],[Category and Sub-Category]])-1)</f>
        <v>theater</v>
      </c>
      <c r="R3517" t="str">
        <f>RIGHT(Table1[[#This Row],[Category and Sub-Category]],LEN(Table1[[#This Row],[Category and Sub-Category]])-FIND("/",Table1[[#This Row],[Category and Sub-Category]]))</f>
        <v>plays</v>
      </c>
      <c r="S3517" s="13">
        <f>(((Table1[[#This Row],[launched_at]]/60)/60)/24)+DATE(1970,1,1)</f>
        <v>42125.772812499999</v>
      </c>
      <c r="T3517" s="13">
        <f>(((Table1[[#This Row],[deadline]]/60)/60)/24)+DATE(1970,1,1)</f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Table1[[#This Row],[pledged]]/Table1[[#This Row],[goal]]</f>
        <v>1</v>
      </c>
      <c r="P3518" s="8">
        <f>IFERROR(Table1[[#This Row],[pledged]]/Table1[[#This Row],[backers_count]],0)</f>
        <v>227.27272727272728</v>
      </c>
      <c r="Q3518" t="str">
        <f>LEFT(Table1[[#This Row],[Category and Sub-Category]],FIND("/",Table1[[#This Row],[Category and Sub-Category]])-1)</f>
        <v>theater</v>
      </c>
      <c r="R3518" t="str">
        <f>RIGHT(Table1[[#This Row],[Category and Sub-Category]],LEN(Table1[[#This Row],[Category and Sub-Category]])-FIND("/",Table1[[#This Row],[Category and Sub-Category]]))</f>
        <v>plays</v>
      </c>
      <c r="S3518" s="13">
        <f>(((Table1[[#This Row],[launched_at]]/60)/60)/24)+DATE(1970,1,1)</f>
        <v>41856.010069444441</v>
      </c>
      <c r="T3518" s="13">
        <f>(((Table1[[#This Row],[deadline]]/60)/60)/24)+DATE(1970,1,1)</f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Table1[[#This Row],[pledged]]/Table1[[#This Row],[goal]]</f>
        <v>1</v>
      </c>
      <c r="P3519" s="8">
        <f>IFERROR(Table1[[#This Row],[pledged]]/Table1[[#This Row],[backers_count]],0)</f>
        <v>307.69230769230768</v>
      </c>
      <c r="Q3519" t="str">
        <f>LEFT(Table1[[#This Row],[Category and Sub-Category]],FIND("/",Table1[[#This Row],[Category and Sub-Category]])-1)</f>
        <v>theater</v>
      </c>
      <c r="R3519" t="str">
        <f>RIGHT(Table1[[#This Row],[Category and Sub-Category]],LEN(Table1[[#This Row],[Category and Sub-Category]])-FIND("/",Table1[[#This Row],[Category and Sub-Category]]))</f>
        <v>plays</v>
      </c>
      <c r="S3519" s="13">
        <f>(((Table1[[#This Row],[launched_at]]/60)/60)/24)+DATE(1970,1,1)</f>
        <v>41794.817523148151</v>
      </c>
      <c r="T3519" s="13">
        <f>(((Table1[[#This Row],[deadline]]/60)/60)/24)+DATE(1970,1,1)</f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Table1[[#This Row],[pledged]]/Table1[[#This Row],[goal]]</f>
        <v>1.10046</v>
      </c>
      <c r="P3520" s="8">
        <f>IFERROR(Table1[[#This Row],[pledged]]/Table1[[#This Row],[backers_count]],0)</f>
        <v>50.020909090909093</v>
      </c>
      <c r="Q3520" t="str">
        <f>LEFT(Table1[[#This Row],[Category and Sub-Category]],FIND("/",Table1[[#This Row],[Category and Sub-Category]])-1)</f>
        <v>theater</v>
      </c>
      <c r="R3520" t="str">
        <f>RIGHT(Table1[[#This Row],[Category and Sub-Category]],LEN(Table1[[#This Row],[Category and Sub-Category]])-FIND("/",Table1[[#This Row],[Category and Sub-Category]]))</f>
        <v>plays</v>
      </c>
      <c r="S3520" s="13">
        <f>(((Table1[[#This Row],[launched_at]]/60)/60)/24)+DATE(1970,1,1)</f>
        <v>41893.783553240741</v>
      </c>
      <c r="T3520" s="13">
        <f>(((Table1[[#This Row],[deadline]]/60)/60)/24)+DATE(1970,1,1)</f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Table1[[#This Row],[pledged]]/Table1[[#This Row],[goal]]</f>
        <v>1.0135000000000001</v>
      </c>
      <c r="P3521" s="8">
        <f>IFERROR(Table1[[#This Row],[pledged]]/Table1[[#This Row],[backers_count]],0)</f>
        <v>72.392857142857139</v>
      </c>
      <c r="Q3521" t="str">
        <f>LEFT(Table1[[#This Row],[Category and Sub-Category]],FIND("/",Table1[[#This Row],[Category and Sub-Category]])-1)</f>
        <v>theater</v>
      </c>
      <c r="R3521" t="str">
        <f>RIGHT(Table1[[#This Row],[Category and Sub-Category]],LEN(Table1[[#This Row],[Category and Sub-Category]])-FIND("/",Table1[[#This Row],[Category and Sub-Category]]))</f>
        <v>plays</v>
      </c>
      <c r="S3521" s="13">
        <f>(((Table1[[#This Row],[launched_at]]/60)/60)/24)+DATE(1970,1,1)</f>
        <v>42037.598958333328</v>
      </c>
      <c r="T3521" s="13">
        <f>(((Table1[[#This Row],[deadline]]/60)/60)/24)+DATE(1970,1,1)</f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Table1[[#This Row],[pledged]]/Table1[[#This Row],[goal]]</f>
        <v>1.0075000000000001</v>
      </c>
      <c r="P3522" s="8">
        <f>IFERROR(Table1[[#This Row],[pledged]]/Table1[[#This Row],[backers_count]],0)</f>
        <v>95.952380952380949</v>
      </c>
      <c r="Q3522" t="str">
        <f>LEFT(Table1[[#This Row],[Category and Sub-Category]],FIND("/",Table1[[#This Row],[Category and Sub-Category]])-1)</f>
        <v>theater</v>
      </c>
      <c r="R3522" t="str">
        <f>RIGHT(Table1[[#This Row],[Category and Sub-Category]],LEN(Table1[[#This Row],[Category and Sub-Category]])-FIND("/",Table1[[#This Row],[Category and Sub-Category]]))</f>
        <v>plays</v>
      </c>
      <c r="S3522" s="13">
        <f>(((Table1[[#This Row],[launched_at]]/60)/60)/24)+DATE(1970,1,1)</f>
        <v>42227.824212962965</v>
      </c>
      <c r="T3522" s="13">
        <f>(((Table1[[#This Row],[deadline]]/60)/60)/24)+DATE(1970,1,1)</f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Table1[[#This Row],[pledged]]/Table1[[#This Row],[goal]]</f>
        <v>1.6942857142857144</v>
      </c>
      <c r="P3523" s="8">
        <f>IFERROR(Table1[[#This Row],[pledged]]/Table1[[#This Row],[backers_count]],0)</f>
        <v>45.615384615384613</v>
      </c>
      <c r="Q3523" t="str">
        <f>LEFT(Table1[[#This Row],[Category and Sub-Category]],FIND("/",Table1[[#This Row],[Category and Sub-Category]])-1)</f>
        <v>theater</v>
      </c>
      <c r="R3523" t="str">
        <f>RIGHT(Table1[[#This Row],[Category and Sub-Category]],LEN(Table1[[#This Row],[Category and Sub-Category]])-FIND("/",Table1[[#This Row],[Category and Sub-Category]]))</f>
        <v>plays</v>
      </c>
      <c r="S3523" s="13">
        <f>(((Table1[[#This Row],[launched_at]]/60)/60)/24)+DATE(1970,1,1)</f>
        <v>41881.361342592594</v>
      </c>
      <c r="T3523" s="13">
        <f>(((Table1[[#This Row],[deadline]]/60)/60)/24)+DATE(1970,1,1)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Table1[[#This Row],[pledged]]/Table1[[#This Row],[goal]]</f>
        <v>1</v>
      </c>
      <c r="P3524" s="8">
        <f>IFERROR(Table1[[#This Row],[pledged]]/Table1[[#This Row],[backers_count]],0)</f>
        <v>41.029411764705884</v>
      </c>
      <c r="Q3524" t="str">
        <f>LEFT(Table1[[#This Row],[Category and Sub-Category]],FIND("/",Table1[[#This Row],[Category and Sub-Category]])-1)</f>
        <v>theater</v>
      </c>
      <c r="R3524" t="str">
        <f>RIGHT(Table1[[#This Row],[Category and Sub-Category]],LEN(Table1[[#This Row],[Category and Sub-Category]])-FIND("/",Table1[[#This Row],[Category and Sub-Category]]))</f>
        <v>plays</v>
      </c>
      <c r="S3524" s="13">
        <f>(((Table1[[#This Row],[launched_at]]/60)/60)/24)+DATE(1970,1,1)</f>
        <v>42234.789884259255</v>
      </c>
      <c r="T3524" s="13">
        <f>(((Table1[[#This Row],[deadline]]/60)/60)/24)+DATE(1970,1,1)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Table1[[#This Row],[pledged]]/Table1[[#This Row],[goal]]</f>
        <v>1.1365000000000001</v>
      </c>
      <c r="P3525" s="8">
        <f>IFERROR(Table1[[#This Row],[pledged]]/Table1[[#This Row],[backers_count]],0)</f>
        <v>56.825000000000003</v>
      </c>
      <c r="Q3525" t="str">
        <f>LEFT(Table1[[#This Row],[Category and Sub-Category]],FIND("/",Table1[[#This Row],[Category and Sub-Category]])-1)</f>
        <v>theater</v>
      </c>
      <c r="R3525" t="str">
        <f>RIGHT(Table1[[#This Row],[Category and Sub-Category]],LEN(Table1[[#This Row],[Category and Sub-Category]])-FIND("/",Table1[[#This Row],[Category and Sub-Category]]))</f>
        <v>plays</v>
      </c>
      <c r="S3525" s="13">
        <f>(((Table1[[#This Row],[launched_at]]/60)/60)/24)+DATE(1970,1,1)</f>
        <v>42581.397546296299</v>
      </c>
      <c r="T3525" s="13">
        <f>(((Table1[[#This Row],[deadline]]/60)/60)/24)+DATE(1970,1,1)</f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Table1[[#This Row],[pledged]]/Table1[[#This Row],[goal]]</f>
        <v>1.0156000000000001</v>
      </c>
      <c r="P3526" s="8">
        <f>IFERROR(Table1[[#This Row],[pledged]]/Table1[[#This Row],[backers_count]],0)</f>
        <v>137.24324324324326</v>
      </c>
      <c r="Q3526" t="str">
        <f>LEFT(Table1[[#This Row],[Category and Sub-Category]],FIND("/",Table1[[#This Row],[Category and Sub-Category]])-1)</f>
        <v>theater</v>
      </c>
      <c r="R3526" t="str">
        <f>RIGHT(Table1[[#This Row],[Category and Sub-Category]],LEN(Table1[[#This Row],[Category and Sub-Category]])-FIND("/",Table1[[#This Row],[Category and Sub-Category]]))</f>
        <v>plays</v>
      </c>
      <c r="S3526" s="13">
        <f>(((Table1[[#This Row],[launched_at]]/60)/60)/24)+DATE(1970,1,1)</f>
        <v>41880.76357638889</v>
      </c>
      <c r="T3526" s="13">
        <f>(((Table1[[#This Row],[deadline]]/60)/60)/24)+DATE(1970,1,1)</f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Table1[[#This Row],[pledged]]/Table1[[#This Row],[goal]]</f>
        <v>1.06</v>
      </c>
      <c r="P3527" s="8">
        <f>IFERROR(Table1[[#This Row],[pledged]]/Table1[[#This Row],[backers_count]],0)</f>
        <v>75.714285714285708</v>
      </c>
      <c r="Q3527" t="str">
        <f>LEFT(Table1[[#This Row],[Category and Sub-Category]],FIND("/",Table1[[#This Row],[Category and Sub-Category]])-1)</f>
        <v>theater</v>
      </c>
      <c r="R3527" t="str">
        <f>RIGHT(Table1[[#This Row],[Category and Sub-Category]],LEN(Table1[[#This Row],[Category and Sub-Category]])-FIND("/",Table1[[#This Row],[Category and Sub-Category]]))</f>
        <v>plays</v>
      </c>
      <c r="S3527" s="13">
        <f>(((Table1[[#This Row],[launched_at]]/60)/60)/24)+DATE(1970,1,1)</f>
        <v>42214.6956712963</v>
      </c>
      <c r="T3527" s="13">
        <f>(((Table1[[#This Row],[deadline]]/60)/60)/24)+DATE(1970,1,1)</f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Table1[[#This Row],[pledged]]/Table1[[#This Row],[goal]]</f>
        <v>1.02</v>
      </c>
      <c r="P3528" s="8">
        <f>IFERROR(Table1[[#This Row],[pledged]]/Table1[[#This Row],[backers_count]],0)</f>
        <v>99</v>
      </c>
      <c r="Q3528" t="str">
        <f>LEFT(Table1[[#This Row],[Category and Sub-Category]],FIND("/",Table1[[#This Row],[Category and Sub-Category]])-1)</f>
        <v>theater</v>
      </c>
      <c r="R3528" t="str">
        <f>RIGHT(Table1[[#This Row],[Category and Sub-Category]],LEN(Table1[[#This Row],[Category and Sub-Category]])-FIND("/",Table1[[#This Row],[Category and Sub-Category]]))</f>
        <v>plays</v>
      </c>
      <c r="S3528" s="13">
        <f>(((Table1[[#This Row],[launched_at]]/60)/60)/24)+DATE(1970,1,1)</f>
        <v>42460.335312499999</v>
      </c>
      <c r="T3528" s="13">
        <f>(((Table1[[#This Row],[deadline]]/60)/60)/24)+DATE(1970,1,1)</f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Table1[[#This Row],[pledged]]/Table1[[#This Row],[goal]]</f>
        <v>1.1691666666666667</v>
      </c>
      <c r="P3529" s="8">
        <f>IFERROR(Table1[[#This Row],[pledged]]/Table1[[#This Row],[backers_count]],0)</f>
        <v>81.569767441860463</v>
      </c>
      <c r="Q3529" t="str">
        <f>LEFT(Table1[[#This Row],[Category and Sub-Category]],FIND("/",Table1[[#This Row],[Category and Sub-Category]])-1)</f>
        <v>theater</v>
      </c>
      <c r="R3529" t="str">
        <f>RIGHT(Table1[[#This Row],[Category and Sub-Category]],LEN(Table1[[#This Row],[Category and Sub-Category]])-FIND("/",Table1[[#This Row],[Category and Sub-Category]]))</f>
        <v>plays</v>
      </c>
      <c r="S3529" s="13">
        <f>(((Table1[[#This Row],[launched_at]]/60)/60)/24)+DATE(1970,1,1)</f>
        <v>42167.023206018523</v>
      </c>
      <c r="T3529" s="13">
        <f>(((Table1[[#This Row],[deadline]]/60)/60)/24)+DATE(1970,1,1)</f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Table1[[#This Row],[pledged]]/Table1[[#This Row],[goal]]</f>
        <v>1.0115151515151515</v>
      </c>
      <c r="P3530" s="8">
        <f>IFERROR(Table1[[#This Row],[pledged]]/Table1[[#This Row],[backers_count]],0)</f>
        <v>45.108108108108105</v>
      </c>
      <c r="Q3530" t="str">
        <f>LEFT(Table1[[#This Row],[Category and Sub-Category]],FIND("/",Table1[[#This Row],[Category and Sub-Category]])-1)</f>
        <v>theater</v>
      </c>
      <c r="R3530" t="str">
        <f>RIGHT(Table1[[#This Row],[Category and Sub-Category]],LEN(Table1[[#This Row],[Category and Sub-Category]])-FIND("/",Table1[[#This Row],[Category and Sub-Category]]))</f>
        <v>plays</v>
      </c>
      <c r="S3530" s="13">
        <f>(((Table1[[#This Row],[launched_at]]/60)/60)/24)+DATE(1970,1,1)</f>
        <v>42733.50136574074</v>
      </c>
      <c r="T3530" s="13">
        <f>(((Table1[[#This Row],[deadline]]/60)/60)/24)+DATE(1970,1,1)</f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Table1[[#This Row],[pledged]]/Table1[[#This Row],[goal]]</f>
        <v>1.32</v>
      </c>
      <c r="P3531" s="8">
        <f>IFERROR(Table1[[#This Row],[pledged]]/Table1[[#This Row],[backers_count]],0)</f>
        <v>36.666666666666664</v>
      </c>
      <c r="Q3531" t="str">
        <f>LEFT(Table1[[#This Row],[Category and Sub-Category]],FIND("/",Table1[[#This Row],[Category and Sub-Category]])-1)</f>
        <v>theater</v>
      </c>
      <c r="R3531" t="str">
        <f>RIGHT(Table1[[#This Row],[Category and Sub-Category]],LEN(Table1[[#This Row],[Category and Sub-Category]])-FIND("/",Table1[[#This Row],[Category and Sub-Category]]))</f>
        <v>plays</v>
      </c>
      <c r="S3531" s="13">
        <f>(((Table1[[#This Row],[launched_at]]/60)/60)/24)+DATE(1970,1,1)</f>
        <v>42177.761782407411</v>
      </c>
      <c r="T3531" s="13">
        <f>(((Table1[[#This Row],[deadline]]/60)/60)/24)+DATE(1970,1,1)</f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Table1[[#This Row],[pledged]]/Table1[[#This Row],[goal]]</f>
        <v>1</v>
      </c>
      <c r="P3532" s="8">
        <f>IFERROR(Table1[[#This Row],[pledged]]/Table1[[#This Row],[backers_count]],0)</f>
        <v>125</v>
      </c>
      <c r="Q3532" t="str">
        <f>LEFT(Table1[[#This Row],[Category and Sub-Category]],FIND("/",Table1[[#This Row],[Category and Sub-Category]])-1)</f>
        <v>theater</v>
      </c>
      <c r="R3532" t="str">
        <f>RIGHT(Table1[[#This Row],[Category and Sub-Category]],LEN(Table1[[#This Row],[Category and Sub-Category]])-FIND("/",Table1[[#This Row],[Category and Sub-Category]]))</f>
        <v>plays</v>
      </c>
      <c r="S3532" s="13">
        <f>(((Table1[[#This Row],[launched_at]]/60)/60)/24)+DATE(1970,1,1)</f>
        <v>42442.623344907406</v>
      </c>
      <c r="T3532" s="13">
        <f>(((Table1[[#This Row],[deadline]]/60)/60)/24)+DATE(1970,1,1)</f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Table1[[#This Row],[pledged]]/Table1[[#This Row],[goal]]</f>
        <v>1.28</v>
      </c>
      <c r="P3533" s="8">
        <f>IFERROR(Table1[[#This Row],[pledged]]/Table1[[#This Row],[backers_count]],0)</f>
        <v>49.230769230769234</v>
      </c>
      <c r="Q3533" t="str">
        <f>LEFT(Table1[[#This Row],[Category and Sub-Category]],FIND("/",Table1[[#This Row],[Category and Sub-Category]])-1)</f>
        <v>theater</v>
      </c>
      <c r="R3533" t="str">
        <f>RIGHT(Table1[[#This Row],[Category and Sub-Category]],LEN(Table1[[#This Row],[Category and Sub-Category]])-FIND("/",Table1[[#This Row],[Category and Sub-Category]]))</f>
        <v>plays</v>
      </c>
      <c r="S3533" s="13">
        <f>(((Table1[[#This Row],[launched_at]]/60)/60)/24)+DATE(1970,1,1)</f>
        <v>42521.654328703706</v>
      </c>
      <c r="T3533" s="13">
        <f>(((Table1[[#This Row],[deadline]]/60)/60)/24)+DATE(1970,1,1)</f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Table1[[#This Row],[pledged]]/Table1[[#This Row],[goal]]</f>
        <v>1.1895833333333334</v>
      </c>
      <c r="P3534" s="8">
        <f>IFERROR(Table1[[#This Row],[pledged]]/Table1[[#This Row],[backers_count]],0)</f>
        <v>42.296296296296298</v>
      </c>
      <c r="Q3534" t="str">
        <f>LEFT(Table1[[#This Row],[Category and Sub-Category]],FIND("/",Table1[[#This Row],[Category and Sub-Category]])-1)</f>
        <v>theater</v>
      </c>
      <c r="R3534" t="str">
        <f>RIGHT(Table1[[#This Row],[Category and Sub-Category]],LEN(Table1[[#This Row],[Category and Sub-Category]])-FIND("/",Table1[[#This Row],[Category and Sub-Category]]))</f>
        <v>plays</v>
      </c>
      <c r="S3534" s="13">
        <f>(((Table1[[#This Row],[launched_at]]/60)/60)/24)+DATE(1970,1,1)</f>
        <v>41884.599849537037</v>
      </c>
      <c r="T3534" s="13">
        <f>(((Table1[[#This Row],[deadline]]/60)/60)/24)+DATE(1970,1,1)</f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Table1[[#This Row],[pledged]]/Table1[[#This Row],[goal]]</f>
        <v>1.262</v>
      </c>
      <c r="P3535" s="8">
        <f>IFERROR(Table1[[#This Row],[pledged]]/Table1[[#This Row],[backers_count]],0)</f>
        <v>78.875</v>
      </c>
      <c r="Q3535" t="str">
        <f>LEFT(Table1[[#This Row],[Category and Sub-Category]],FIND("/",Table1[[#This Row],[Category and Sub-Category]])-1)</f>
        <v>theater</v>
      </c>
      <c r="R3535" t="str">
        <f>RIGHT(Table1[[#This Row],[Category and Sub-Category]],LEN(Table1[[#This Row],[Category and Sub-Category]])-FIND("/",Table1[[#This Row],[Category and Sub-Category]]))</f>
        <v>plays</v>
      </c>
      <c r="S3535" s="13">
        <f>(((Table1[[#This Row],[launched_at]]/60)/60)/24)+DATE(1970,1,1)</f>
        <v>42289.761192129634</v>
      </c>
      <c r="T3535" s="13">
        <f>(((Table1[[#This Row],[deadline]]/60)/60)/24)+DATE(1970,1,1)</f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Table1[[#This Row],[pledged]]/Table1[[#This Row],[goal]]</f>
        <v>1.5620000000000001</v>
      </c>
      <c r="P3536" s="8">
        <f>IFERROR(Table1[[#This Row],[pledged]]/Table1[[#This Row],[backers_count]],0)</f>
        <v>38.284313725490193</v>
      </c>
      <c r="Q3536" t="str">
        <f>LEFT(Table1[[#This Row],[Category and Sub-Category]],FIND("/",Table1[[#This Row],[Category and Sub-Category]])-1)</f>
        <v>theater</v>
      </c>
      <c r="R3536" t="str">
        <f>RIGHT(Table1[[#This Row],[Category and Sub-Category]],LEN(Table1[[#This Row],[Category and Sub-Category]])-FIND("/",Table1[[#This Row],[Category and Sub-Category]]))</f>
        <v>plays</v>
      </c>
      <c r="S3536" s="13">
        <f>(((Table1[[#This Row],[launched_at]]/60)/60)/24)+DATE(1970,1,1)</f>
        <v>42243.6252662037</v>
      </c>
      <c r="T3536" s="13">
        <f>(((Table1[[#This Row],[deadline]]/60)/60)/24)+DATE(1970,1,1)</f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Table1[[#This Row],[pledged]]/Table1[[#This Row],[goal]]</f>
        <v>1.0315000000000001</v>
      </c>
      <c r="P3537" s="8">
        <f>IFERROR(Table1[[#This Row],[pledged]]/Table1[[#This Row],[backers_count]],0)</f>
        <v>44.847826086956523</v>
      </c>
      <c r="Q3537" t="str">
        <f>LEFT(Table1[[#This Row],[Category and Sub-Category]],FIND("/",Table1[[#This Row],[Category and Sub-Category]])-1)</f>
        <v>theater</v>
      </c>
      <c r="R3537" t="str">
        <f>RIGHT(Table1[[#This Row],[Category and Sub-Category]],LEN(Table1[[#This Row],[Category and Sub-Category]])-FIND("/",Table1[[#This Row],[Category and Sub-Category]]))</f>
        <v>plays</v>
      </c>
      <c r="S3537" s="13">
        <f>(((Table1[[#This Row],[launched_at]]/60)/60)/24)+DATE(1970,1,1)</f>
        <v>42248.640162037031</v>
      </c>
      <c r="T3537" s="13">
        <f>(((Table1[[#This Row],[deadline]]/60)/60)/24)+DATE(1970,1,1)</f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Table1[[#This Row],[pledged]]/Table1[[#This Row],[goal]]</f>
        <v>1.5333333333333334</v>
      </c>
      <c r="P3538" s="8">
        <f>IFERROR(Table1[[#This Row],[pledged]]/Table1[[#This Row],[backers_count]],0)</f>
        <v>13.529411764705882</v>
      </c>
      <c r="Q3538" t="str">
        <f>LEFT(Table1[[#This Row],[Category and Sub-Category]],FIND("/",Table1[[#This Row],[Category and Sub-Category]])-1)</f>
        <v>theater</v>
      </c>
      <c r="R3538" t="str">
        <f>RIGHT(Table1[[#This Row],[Category and Sub-Category]],LEN(Table1[[#This Row],[Category and Sub-Category]])-FIND("/",Table1[[#This Row],[Category and Sub-Category]]))</f>
        <v>plays</v>
      </c>
      <c r="S3538" s="13">
        <f>(((Table1[[#This Row],[launched_at]]/60)/60)/24)+DATE(1970,1,1)</f>
        <v>42328.727141203708</v>
      </c>
      <c r="T3538" s="13">
        <f>(((Table1[[#This Row],[deadline]]/60)/60)/24)+DATE(1970,1,1)</f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Table1[[#This Row],[pledged]]/Table1[[#This Row],[goal]]</f>
        <v>1.8044444444444445</v>
      </c>
      <c r="P3539" s="8">
        <f>IFERROR(Table1[[#This Row],[pledged]]/Table1[[#This Row],[backers_count]],0)</f>
        <v>43.5</v>
      </c>
      <c r="Q3539" t="str">
        <f>LEFT(Table1[[#This Row],[Category and Sub-Category]],FIND("/",Table1[[#This Row],[Category and Sub-Category]])-1)</f>
        <v>theater</v>
      </c>
      <c r="R3539" t="str">
        <f>RIGHT(Table1[[#This Row],[Category and Sub-Category]],LEN(Table1[[#This Row],[Category and Sub-Category]])-FIND("/",Table1[[#This Row],[Category and Sub-Category]]))</f>
        <v>plays</v>
      </c>
      <c r="S3539" s="13">
        <f>(((Table1[[#This Row],[launched_at]]/60)/60)/24)+DATE(1970,1,1)</f>
        <v>41923.354351851849</v>
      </c>
      <c r="T3539" s="13">
        <f>(((Table1[[#This Row],[deadline]]/60)/60)/24)+DATE(1970,1,1)</f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Table1[[#This Row],[pledged]]/Table1[[#This Row],[goal]]</f>
        <v>1.2845</v>
      </c>
      <c r="P3540" s="8">
        <f>IFERROR(Table1[[#This Row],[pledged]]/Table1[[#This Row],[backers_count]],0)</f>
        <v>30.951807228915662</v>
      </c>
      <c r="Q3540" t="str">
        <f>LEFT(Table1[[#This Row],[Category and Sub-Category]],FIND("/",Table1[[#This Row],[Category and Sub-Category]])-1)</f>
        <v>theater</v>
      </c>
      <c r="R3540" t="str">
        <f>RIGHT(Table1[[#This Row],[Category and Sub-Category]],LEN(Table1[[#This Row],[Category and Sub-Category]])-FIND("/",Table1[[#This Row],[Category and Sub-Category]]))</f>
        <v>plays</v>
      </c>
      <c r="S3540" s="13">
        <f>(((Table1[[#This Row],[launched_at]]/60)/60)/24)+DATE(1970,1,1)</f>
        <v>42571.420601851853</v>
      </c>
      <c r="T3540" s="13">
        <f>(((Table1[[#This Row],[deadline]]/60)/60)/24)+DATE(1970,1,1)</f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Table1[[#This Row],[pledged]]/Table1[[#This Row],[goal]]</f>
        <v>1.1966666666666668</v>
      </c>
      <c r="P3541" s="8">
        <f>IFERROR(Table1[[#This Row],[pledged]]/Table1[[#This Row],[backers_count]],0)</f>
        <v>55.230769230769234</v>
      </c>
      <c r="Q3541" t="str">
        <f>LEFT(Table1[[#This Row],[Category and Sub-Category]],FIND("/",Table1[[#This Row],[Category and Sub-Category]])-1)</f>
        <v>theater</v>
      </c>
      <c r="R3541" t="str">
        <f>RIGHT(Table1[[#This Row],[Category and Sub-Category]],LEN(Table1[[#This Row],[Category and Sub-Category]])-FIND("/",Table1[[#This Row],[Category and Sub-Category]]))</f>
        <v>plays</v>
      </c>
      <c r="S3541" s="13">
        <f>(((Table1[[#This Row],[launched_at]]/60)/60)/24)+DATE(1970,1,1)</f>
        <v>42600.756041666667</v>
      </c>
      <c r="T3541" s="13">
        <f>(((Table1[[#This Row],[deadline]]/60)/60)/24)+DATE(1970,1,1)</f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Table1[[#This Row],[pledged]]/Table1[[#This Row],[goal]]</f>
        <v>1.23</v>
      </c>
      <c r="P3542" s="8">
        <f>IFERROR(Table1[[#This Row],[pledged]]/Table1[[#This Row],[backers_count]],0)</f>
        <v>46.125</v>
      </c>
      <c r="Q3542" t="str">
        <f>LEFT(Table1[[#This Row],[Category and Sub-Category]],FIND("/",Table1[[#This Row],[Category and Sub-Category]])-1)</f>
        <v>theater</v>
      </c>
      <c r="R3542" t="str">
        <f>RIGHT(Table1[[#This Row],[Category and Sub-Category]],LEN(Table1[[#This Row],[Category and Sub-Category]])-FIND("/",Table1[[#This Row],[Category and Sub-Category]]))</f>
        <v>plays</v>
      </c>
      <c r="S3542" s="13">
        <f>(((Table1[[#This Row],[launched_at]]/60)/60)/24)+DATE(1970,1,1)</f>
        <v>42517.003368055557</v>
      </c>
      <c r="T3542" s="13">
        <f>(((Table1[[#This Row],[deadline]]/60)/60)/24)+DATE(1970,1,1)</f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Table1[[#This Row],[pledged]]/Table1[[#This Row],[goal]]</f>
        <v>1.05</v>
      </c>
      <c r="P3543" s="8">
        <f>IFERROR(Table1[[#This Row],[pledged]]/Table1[[#This Row],[backers_count]],0)</f>
        <v>39.375</v>
      </c>
      <c r="Q3543" t="str">
        <f>LEFT(Table1[[#This Row],[Category and Sub-Category]],FIND("/",Table1[[#This Row],[Category and Sub-Category]])-1)</f>
        <v>theater</v>
      </c>
      <c r="R3543" t="str">
        <f>RIGHT(Table1[[#This Row],[Category and Sub-Category]],LEN(Table1[[#This Row],[Category and Sub-Category]])-FIND("/",Table1[[#This Row],[Category and Sub-Category]]))</f>
        <v>plays</v>
      </c>
      <c r="S3543" s="13">
        <f>(((Table1[[#This Row],[launched_at]]/60)/60)/24)+DATE(1970,1,1)</f>
        <v>42222.730034722219</v>
      </c>
      <c r="T3543" s="13">
        <f>(((Table1[[#This Row],[deadline]]/60)/60)/24)+DATE(1970,1,1)</f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Table1[[#This Row],[pledged]]/Table1[[#This Row],[goal]]</f>
        <v>1.0223636363636364</v>
      </c>
      <c r="P3544" s="8">
        <f>IFERROR(Table1[[#This Row],[pledged]]/Table1[[#This Row],[backers_count]],0)</f>
        <v>66.152941176470591</v>
      </c>
      <c r="Q3544" t="str">
        <f>LEFT(Table1[[#This Row],[Category and Sub-Category]],FIND("/",Table1[[#This Row],[Category and Sub-Category]])-1)</f>
        <v>theater</v>
      </c>
      <c r="R3544" t="str">
        <f>RIGHT(Table1[[#This Row],[Category and Sub-Category]],LEN(Table1[[#This Row],[Category and Sub-Category]])-FIND("/",Table1[[#This Row],[Category and Sub-Category]]))</f>
        <v>plays</v>
      </c>
      <c r="S3544" s="13">
        <f>(((Table1[[#This Row],[launched_at]]/60)/60)/24)+DATE(1970,1,1)</f>
        <v>41829.599791666667</v>
      </c>
      <c r="T3544" s="13">
        <f>(((Table1[[#This Row],[deadline]]/60)/60)/24)+DATE(1970,1,1)</f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Table1[[#This Row],[pledged]]/Table1[[#This Row],[goal]]</f>
        <v>1.0466666666666666</v>
      </c>
      <c r="P3545" s="8">
        <f>IFERROR(Table1[[#This Row],[pledged]]/Table1[[#This Row],[backers_count]],0)</f>
        <v>54.137931034482762</v>
      </c>
      <c r="Q3545" t="str">
        <f>LEFT(Table1[[#This Row],[Category and Sub-Category]],FIND("/",Table1[[#This Row],[Category and Sub-Category]])-1)</f>
        <v>theater</v>
      </c>
      <c r="R3545" t="str">
        <f>RIGHT(Table1[[#This Row],[Category and Sub-Category]],LEN(Table1[[#This Row],[Category and Sub-Category]])-FIND("/",Table1[[#This Row],[Category and Sub-Category]]))</f>
        <v>plays</v>
      </c>
      <c r="S3545" s="13">
        <f>(((Table1[[#This Row],[launched_at]]/60)/60)/24)+DATE(1970,1,1)</f>
        <v>42150.755312499998</v>
      </c>
      <c r="T3545" s="13">
        <f>(((Table1[[#This Row],[deadline]]/60)/60)/24)+DATE(1970,1,1)</f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Table1[[#This Row],[pledged]]/Table1[[#This Row],[goal]]</f>
        <v>1</v>
      </c>
      <c r="P3546" s="8">
        <f>IFERROR(Table1[[#This Row],[pledged]]/Table1[[#This Row],[backers_count]],0)</f>
        <v>104.16666666666667</v>
      </c>
      <c r="Q3546" t="str">
        <f>LEFT(Table1[[#This Row],[Category and Sub-Category]],FIND("/",Table1[[#This Row],[Category and Sub-Category]])-1)</f>
        <v>theater</v>
      </c>
      <c r="R3546" t="str">
        <f>RIGHT(Table1[[#This Row],[Category and Sub-Category]],LEN(Table1[[#This Row],[Category and Sub-Category]])-FIND("/",Table1[[#This Row],[Category and Sub-Category]]))</f>
        <v>plays</v>
      </c>
      <c r="S3546" s="13">
        <f>(((Table1[[#This Row],[launched_at]]/60)/60)/24)+DATE(1970,1,1)</f>
        <v>42040.831678240742</v>
      </c>
      <c r="T3546" s="13">
        <f>(((Table1[[#This Row],[deadline]]/60)/60)/24)+DATE(1970,1,1)</f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Table1[[#This Row],[pledged]]/Table1[[#This Row],[goal]]</f>
        <v>1.004</v>
      </c>
      <c r="P3547" s="8">
        <f>IFERROR(Table1[[#This Row],[pledged]]/Table1[[#This Row],[backers_count]],0)</f>
        <v>31.375</v>
      </c>
      <c r="Q3547" t="str">
        <f>LEFT(Table1[[#This Row],[Category and Sub-Category]],FIND("/",Table1[[#This Row],[Category and Sub-Category]])-1)</f>
        <v>theater</v>
      </c>
      <c r="R3547" t="str">
        <f>RIGHT(Table1[[#This Row],[Category and Sub-Category]],LEN(Table1[[#This Row],[Category and Sub-Category]])-FIND("/",Table1[[#This Row],[Category and Sub-Category]]))</f>
        <v>plays</v>
      </c>
      <c r="S3547" s="13">
        <f>(((Table1[[#This Row],[launched_at]]/60)/60)/24)+DATE(1970,1,1)</f>
        <v>42075.807395833333</v>
      </c>
      <c r="T3547" s="13">
        <f>(((Table1[[#This Row],[deadline]]/60)/60)/24)+DATE(1970,1,1)</f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Table1[[#This Row],[pledged]]/Table1[[#This Row],[goal]]</f>
        <v>1.0227272727272727</v>
      </c>
      <c r="P3548" s="8">
        <f>IFERROR(Table1[[#This Row],[pledged]]/Table1[[#This Row],[backers_count]],0)</f>
        <v>59.210526315789473</v>
      </c>
      <c r="Q3548" t="str">
        <f>LEFT(Table1[[#This Row],[Category and Sub-Category]],FIND("/",Table1[[#This Row],[Category and Sub-Category]])-1)</f>
        <v>theater</v>
      </c>
      <c r="R3548" t="str">
        <f>RIGHT(Table1[[#This Row],[Category and Sub-Category]],LEN(Table1[[#This Row],[Category and Sub-Category]])-FIND("/",Table1[[#This Row],[Category and Sub-Category]]))</f>
        <v>plays</v>
      </c>
      <c r="S3548" s="13">
        <f>(((Table1[[#This Row],[launched_at]]/60)/60)/24)+DATE(1970,1,1)</f>
        <v>42073.660694444443</v>
      </c>
      <c r="T3548" s="13">
        <f>(((Table1[[#This Row],[deadline]]/60)/60)/24)+DATE(1970,1,1)</f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Table1[[#This Row],[pledged]]/Table1[[#This Row],[goal]]</f>
        <v>1.1440928571428572</v>
      </c>
      <c r="P3549" s="8">
        <f>IFERROR(Table1[[#This Row],[pledged]]/Table1[[#This Row],[backers_count]],0)</f>
        <v>119.17633928571429</v>
      </c>
      <c r="Q3549" t="str">
        <f>LEFT(Table1[[#This Row],[Category and Sub-Category]],FIND("/",Table1[[#This Row],[Category and Sub-Category]])-1)</f>
        <v>theater</v>
      </c>
      <c r="R3549" t="str">
        <f>RIGHT(Table1[[#This Row],[Category and Sub-Category]],LEN(Table1[[#This Row],[Category and Sub-Category]])-FIND("/",Table1[[#This Row],[Category and Sub-Category]]))</f>
        <v>plays</v>
      </c>
      <c r="S3549" s="13">
        <f>(((Table1[[#This Row],[launched_at]]/60)/60)/24)+DATE(1970,1,1)</f>
        <v>42480.078715277778</v>
      </c>
      <c r="T3549" s="13">
        <f>(((Table1[[#This Row],[deadline]]/60)/60)/24)+DATE(1970,1,1)</f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Table1[[#This Row],[pledged]]/Table1[[#This Row],[goal]]</f>
        <v>1.019047619047619</v>
      </c>
      <c r="P3550" s="8">
        <f>IFERROR(Table1[[#This Row],[pledged]]/Table1[[#This Row],[backers_count]],0)</f>
        <v>164.61538461538461</v>
      </c>
      <c r="Q3550" t="str">
        <f>LEFT(Table1[[#This Row],[Category and Sub-Category]],FIND("/",Table1[[#This Row],[Category and Sub-Category]])-1)</f>
        <v>theater</v>
      </c>
      <c r="R3550" t="str">
        <f>RIGHT(Table1[[#This Row],[Category and Sub-Category]],LEN(Table1[[#This Row],[Category and Sub-Category]])-FIND("/",Table1[[#This Row],[Category and Sub-Category]]))</f>
        <v>plays</v>
      </c>
      <c r="S3550" s="13">
        <f>(((Table1[[#This Row],[launched_at]]/60)/60)/24)+DATE(1970,1,1)</f>
        <v>42411.942291666666</v>
      </c>
      <c r="T3550" s="13">
        <f>(((Table1[[#This Row],[deadline]]/60)/60)/24)+DATE(1970,1,1)</f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Table1[[#This Row],[pledged]]/Table1[[#This Row],[goal]]</f>
        <v>1.02</v>
      </c>
      <c r="P3551" s="8">
        <f>IFERROR(Table1[[#This Row],[pledged]]/Table1[[#This Row],[backers_count]],0)</f>
        <v>24.285714285714285</v>
      </c>
      <c r="Q3551" t="str">
        <f>LEFT(Table1[[#This Row],[Category and Sub-Category]],FIND("/",Table1[[#This Row],[Category and Sub-Category]])-1)</f>
        <v>theater</v>
      </c>
      <c r="R3551" t="str">
        <f>RIGHT(Table1[[#This Row],[Category and Sub-Category]],LEN(Table1[[#This Row],[Category and Sub-Category]])-FIND("/",Table1[[#This Row],[Category and Sub-Category]]))</f>
        <v>plays</v>
      </c>
      <c r="S3551" s="13">
        <f>(((Table1[[#This Row],[launched_at]]/60)/60)/24)+DATE(1970,1,1)</f>
        <v>42223.394363425927</v>
      </c>
      <c r="T3551" s="13">
        <f>(((Table1[[#This Row],[deadline]]/60)/60)/24)+DATE(1970,1,1)</f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Table1[[#This Row],[pledged]]/Table1[[#This Row],[goal]]</f>
        <v>1.048</v>
      </c>
      <c r="P3552" s="8">
        <f>IFERROR(Table1[[#This Row],[pledged]]/Table1[[#This Row],[backers_count]],0)</f>
        <v>40.9375</v>
      </c>
      <c r="Q3552" t="str">
        <f>LEFT(Table1[[#This Row],[Category and Sub-Category]],FIND("/",Table1[[#This Row],[Category and Sub-Category]])-1)</f>
        <v>theater</v>
      </c>
      <c r="R3552" t="str">
        <f>RIGHT(Table1[[#This Row],[Category and Sub-Category]],LEN(Table1[[#This Row],[Category and Sub-Category]])-FIND("/",Table1[[#This Row],[Category and Sub-Category]]))</f>
        <v>plays</v>
      </c>
      <c r="S3552" s="13">
        <f>(((Table1[[#This Row],[launched_at]]/60)/60)/24)+DATE(1970,1,1)</f>
        <v>42462.893495370372</v>
      </c>
      <c r="T3552" s="13">
        <f>(((Table1[[#This Row],[deadline]]/60)/60)/24)+DATE(1970,1,1)</f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Table1[[#This Row],[pledged]]/Table1[[#This Row],[goal]]</f>
        <v>1.0183333333333333</v>
      </c>
      <c r="P3553" s="8">
        <f>IFERROR(Table1[[#This Row],[pledged]]/Table1[[#This Row],[backers_count]],0)</f>
        <v>61.1</v>
      </c>
      <c r="Q3553" t="str">
        <f>LEFT(Table1[[#This Row],[Category and Sub-Category]],FIND("/",Table1[[#This Row],[Category and Sub-Category]])-1)</f>
        <v>theater</v>
      </c>
      <c r="R3553" t="str">
        <f>RIGHT(Table1[[#This Row],[Category and Sub-Category]],LEN(Table1[[#This Row],[Category and Sub-Category]])-FIND("/",Table1[[#This Row],[Category and Sub-Category]]))</f>
        <v>plays</v>
      </c>
      <c r="S3553" s="13">
        <f>(((Table1[[#This Row],[launched_at]]/60)/60)/24)+DATE(1970,1,1)</f>
        <v>41753.515856481477</v>
      </c>
      <c r="T3553" s="13">
        <f>(((Table1[[#This Row],[deadline]]/60)/60)/24)+DATE(1970,1,1)</f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Table1[[#This Row],[pledged]]/Table1[[#This Row],[goal]]</f>
        <v>1</v>
      </c>
      <c r="P3554" s="8">
        <f>IFERROR(Table1[[#This Row],[pledged]]/Table1[[#This Row],[backers_count]],0)</f>
        <v>38.65</v>
      </c>
      <c r="Q3554" t="str">
        <f>LEFT(Table1[[#This Row],[Category and Sub-Category]],FIND("/",Table1[[#This Row],[Category and Sub-Category]])-1)</f>
        <v>theater</v>
      </c>
      <c r="R3554" t="str">
        <f>RIGHT(Table1[[#This Row],[Category and Sub-Category]],LEN(Table1[[#This Row],[Category and Sub-Category]])-FIND("/",Table1[[#This Row],[Category and Sub-Category]]))</f>
        <v>plays</v>
      </c>
      <c r="S3554" s="13">
        <f>(((Table1[[#This Row],[launched_at]]/60)/60)/24)+DATE(1970,1,1)</f>
        <v>41788.587083333332</v>
      </c>
      <c r="T3554" s="13">
        <f>(((Table1[[#This Row],[deadline]]/60)/60)/24)+DATE(1970,1,1)</f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Table1[[#This Row],[pledged]]/Table1[[#This Row],[goal]]</f>
        <v>1.0627272727272727</v>
      </c>
      <c r="P3555" s="8">
        <f>IFERROR(Table1[[#This Row],[pledged]]/Table1[[#This Row],[backers_count]],0)</f>
        <v>56.20192307692308</v>
      </c>
      <c r="Q3555" t="str">
        <f>LEFT(Table1[[#This Row],[Category and Sub-Category]],FIND("/",Table1[[#This Row],[Category and Sub-Category]])-1)</f>
        <v>theater</v>
      </c>
      <c r="R3555" t="str">
        <f>RIGHT(Table1[[#This Row],[Category and Sub-Category]],LEN(Table1[[#This Row],[Category and Sub-Category]])-FIND("/",Table1[[#This Row],[Category and Sub-Category]]))</f>
        <v>plays</v>
      </c>
      <c r="S3555" s="13">
        <f>(((Table1[[#This Row],[launched_at]]/60)/60)/24)+DATE(1970,1,1)</f>
        <v>42196.028703703705</v>
      </c>
      <c r="T3555" s="13">
        <f>(((Table1[[#This Row],[deadline]]/60)/60)/24)+DATE(1970,1,1)</f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Table1[[#This Row],[pledged]]/Table1[[#This Row],[goal]]</f>
        <v>1.1342219999999998</v>
      </c>
      <c r="P3556" s="8">
        <f>IFERROR(Table1[[#This Row],[pledged]]/Table1[[#This Row],[backers_count]],0)</f>
        <v>107.00207547169811</v>
      </c>
      <c r="Q3556" t="str">
        <f>LEFT(Table1[[#This Row],[Category and Sub-Category]],FIND("/",Table1[[#This Row],[Category and Sub-Category]])-1)</f>
        <v>theater</v>
      </c>
      <c r="R3556" t="str">
        <f>RIGHT(Table1[[#This Row],[Category and Sub-Category]],LEN(Table1[[#This Row],[Category and Sub-Category]])-FIND("/",Table1[[#This Row],[Category and Sub-Category]]))</f>
        <v>plays</v>
      </c>
      <c r="S3556" s="13">
        <f>(((Table1[[#This Row],[launched_at]]/60)/60)/24)+DATE(1970,1,1)</f>
        <v>42016.050451388888</v>
      </c>
      <c r="T3556" s="13">
        <f>(((Table1[[#This Row],[deadline]]/60)/60)/24)+DATE(1970,1,1)</f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Table1[[#This Row],[pledged]]/Table1[[#This Row],[goal]]</f>
        <v>1</v>
      </c>
      <c r="P3557" s="8">
        <f>IFERROR(Table1[[#This Row],[pledged]]/Table1[[#This Row],[backers_count]],0)</f>
        <v>171.42857142857142</v>
      </c>
      <c r="Q3557" t="str">
        <f>LEFT(Table1[[#This Row],[Category and Sub-Category]],FIND("/",Table1[[#This Row],[Category and Sub-Category]])-1)</f>
        <v>theater</v>
      </c>
      <c r="R3557" t="str">
        <f>RIGHT(Table1[[#This Row],[Category and Sub-Category]],LEN(Table1[[#This Row],[Category and Sub-Category]])-FIND("/",Table1[[#This Row],[Category and Sub-Category]]))</f>
        <v>plays</v>
      </c>
      <c r="S3557" s="13">
        <f>(((Table1[[#This Row],[launched_at]]/60)/60)/24)+DATE(1970,1,1)</f>
        <v>42661.442060185189</v>
      </c>
      <c r="T3557" s="13">
        <f>(((Table1[[#This Row],[deadline]]/60)/60)/24)+DATE(1970,1,1)</f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Table1[[#This Row],[pledged]]/Table1[[#This Row],[goal]]</f>
        <v>1.0045454545454546</v>
      </c>
      <c r="P3558" s="8">
        <f>IFERROR(Table1[[#This Row],[pledged]]/Table1[[#This Row],[backers_count]],0)</f>
        <v>110.5</v>
      </c>
      <c r="Q3558" t="str">
        <f>LEFT(Table1[[#This Row],[Category and Sub-Category]],FIND("/",Table1[[#This Row],[Category and Sub-Category]])-1)</f>
        <v>theater</v>
      </c>
      <c r="R3558" t="str">
        <f>RIGHT(Table1[[#This Row],[Category and Sub-Category]],LEN(Table1[[#This Row],[Category and Sub-Category]])-FIND("/",Table1[[#This Row],[Category and Sub-Category]]))</f>
        <v>plays</v>
      </c>
      <c r="S3558" s="13">
        <f>(((Table1[[#This Row],[launched_at]]/60)/60)/24)+DATE(1970,1,1)</f>
        <v>41808.649583333332</v>
      </c>
      <c r="T3558" s="13">
        <f>(((Table1[[#This Row],[deadline]]/60)/60)/24)+DATE(1970,1,1)</f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Table1[[#This Row],[pledged]]/Table1[[#This Row],[goal]]</f>
        <v>1.0003599999999999</v>
      </c>
      <c r="P3559" s="8">
        <f>IFERROR(Table1[[#This Row],[pledged]]/Table1[[#This Row],[backers_count]],0)</f>
        <v>179.27598566308242</v>
      </c>
      <c r="Q3559" t="str">
        <f>LEFT(Table1[[#This Row],[Category and Sub-Category]],FIND("/",Table1[[#This Row],[Category and Sub-Category]])-1)</f>
        <v>theater</v>
      </c>
      <c r="R3559" t="str">
        <f>RIGHT(Table1[[#This Row],[Category and Sub-Category]],LEN(Table1[[#This Row],[Category and Sub-Category]])-FIND("/",Table1[[#This Row],[Category and Sub-Category]]))</f>
        <v>plays</v>
      </c>
      <c r="S3559" s="13">
        <f>(((Table1[[#This Row],[launched_at]]/60)/60)/24)+DATE(1970,1,1)</f>
        <v>41730.276747685188</v>
      </c>
      <c r="T3559" s="13">
        <f>(((Table1[[#This Row],[deadline]]/60)/60)/24)+DATE(1970,1,1)</f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Table1[[#This Row],[pledged]]/Table1[[#This Row],[goal]]</f>
        <v>1.44</v>
      </c>
      <c r="P3560" s="8">
        <f>IFERROR(Table1[[#This Row],[pledged]]/Table1[[#This Row],[backers_count]],0)</f>
        <v>22.90909090909091</v>
      </c>
      <c r="Q3560" t="str">
        <f>LEFT(Table1[[#This Row],[Category and Sub-Category]],FIND("/",Table1[[#This Row],[Category and Sub-Category]])-1)</f>
        <v>theater</v>
      </c>
      <c r="R3560" t="str">
        <f>RIGHT(Table1[[#This Row],[Category and Sub-Category]],LEN(Table1[[#This Row],[Category and Sub-Category]])-FIND("/",Table1[[#This Row],[Category and Sub-Category]]))</f>
        <v>plays</v>
      </c>
      <c r="S3560" s="13">
        <f>(((Table1[[#This Row],[launched_at]]/60)/60)/24)+DATE(1970,1,1)</f>
        <v>42139.816840277781</v>
      </c>
      <c r="T3560" s="13">
        <f>(((Table1[[#This Row],[deadline]]/60)/60)/24)+DATE(1970,1,1)</f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Table1[[#This Row],[pledged]]/Table1[[#This Row],[goal]]</f>
        <v>1.0349999999999999</v>
      </c>
      <c r="P3561" s="8">
        <f>IFERROR(Table1[[#This Row],[pledged]]/Table1[[#This Row],[backers_count]],0)</f>
        <v>43.125</v>
      </c>
      <c r="Q3561" t="str">
        <f>LEFT(Table1[[#This Row],[Category and Sub-Category]],FIND("/",Table1[[#This Row],[Category and Sub-Category]])-1)</f>
        <v>theater</v>
      </c>
      <c r="R3561" t="str">
        <f>RIGHT(Table1[[#This Row],[Category and Sub-Category]],LEN(Table1[[#This Row],[Category and Sub-Category]])-FIND("/",Table1[[#This Row],[Category and Sub-Category]]))</f>
        <v>plays</v>
      </c>
      <c r="S3561" s="13">
        <f>(((Table1[[#This Row],[launched_at]]/60)/60)/24)+DATE(1970,1,1)</f>
        <v>42194.096157407403</v>
      </c>
      <c r="T3561" s="13">
        <f>(((Table1[[#This Row],[deadline]]/60)/60)/24)+DATE(1970,1,1)</f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Table1[[#This Row],[pledged]]/Table1[[#This Row],[goal]]</f>
        <v>1.0843750000000001</v>
      </c>
      <c r="P3562" s="8">
        <f>IFERROR(Table1[[#This Row],[pledged]]/Table1[[#This Row],[backers_count]],0)</f>
        <v>46.891891891891895</v>
      </c>
      <c r="Q3562" t="str">
        <f>LEFT(Table1[[#This Row],[Category and Sub-Category]],FIND("/",Table1[[#This Row],[Category and Sub-Category]])-1)</f>
        <v>theater</v>
      </c>
      <c r="R3562" t="str">
        <f>RIGHT(Table1[[#This Row],[Category and Sub-Category]],LEN(Table1[[#This Row],[Category and Sub-Category]])-FIND("/",Table1[[#This Row],[Category and Sub-Category]]))</f>
        <v>plays</v>
      </c>
      <c r="S3562" s="13">
        <f>(((Table1[[#This Row],[launched_at]]/60)/60)/24)+DATE(1970,1,1)</f>
        <v>42115.889652777783</v>
      </c>
      <c r="T3562" s="13">
        <f>(((Table1[[#This Row],[deadline]]/60)/60)/24)+DATE(1970,1,1)</f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Table1[[#This Row],[pledged]]/Table1[[#This Row],[goal]]</f>
        <v>1.024</v>
      </c>
      <c r="P3563" s="8">
        <f>IFERROR(Table1[[#This Row],[pledged]]/Table1[[#This Row],[backers_count]],0)</f>
        <v>47.407407407407405</v>
      </c>
      <c r="Q3563" t="str">
        <f>LEFT(Table1[[#This Row],[Category and Sub-Category]],FIND("/",Table1[[#This Row],[Category and Sub-Category]])-1)</f>
        <v>theater</v>
      </c>
      <c r="R3563" t="str">
        <f>RIGHT(Table1[[#This Row],[Category and Sub-Category]],LEN(Table1[[#This Row],[Category and Sub-Category]])-FIND("/",Table1[[#This Row],[Category and Sub-Category]]))</f>
        <v>plays</v>
      </c>
      <c r="S3563" s="13">
        <f>(((Table1[[#This Row],[launched_at]]/60)/60)/24)+DATE(1970,1,1)</f>
        <v>42203.680300925931</v>
      </c>
      <c r="T3563" s="13">
        <f>(((Table1[[#This Row],[deadline]]/60)/60)/24)+DATE(1970,1,1)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Table1[[#This Row],[pledged]]/Table1[[#This Row],[goal]]</f>
        <v>1.4888888888888889</v>
      </c>
      <c r="P3564" s="8">
        <f>IFERROR(Table1[[#This Row],[pledged]]/Table1[[#This Row],[backers_count]],0)</f>
        <v>15.129032258064516</v>
      </c>
      <c r="Q3564" t="str">
        <f>LEFT(Table1[[#This Row],[Category and Sub-Category]],FIND("/",Table1[[#This Row],[Category and Sub-Category]])-1)</f>
        <v>theater</v>
      </c>
      <c r="R3564" t="str">
        <f>RIGHT(Table1[[#This Row],[Category and Sub-Category]],LEN(Table1[[#This Row],[Category and Sub-Category]])-FIND("/",Table1[[#This Row],[Category and Sub-Category]]))</f>
        <v>plays</v>
      </c>
      <c r="S3564" s="13">
        <f>(((Table1[[#This Row],[launched_at]]/60)/60)/24)+DATE(1970,1,1)</f>
        <v>42433.761886574073</v>
      </c>
      <c r="T3564" s="13">
        <f>(((Table1[[#This Row],[deadline]]/60)/60)/24)+DATE(1970,1,1)</f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Table1[[#This Row],[pledged]]/Table1[[#This Row],[goal]]</f>
        <v>1.0549000000000002</v>
      </c>
      <c r="P3565" s="8">
        <f>IFERROR(Table1[[#This Row],[pledged]]/Table1[[#This Row],[backers_count]],0)</f>
        <v>21.098000000000003</v>
      </c>
      <c r="Q3565" t="str">
        <f>LEFT(Table1[[#This Row],[Category and Sub-Category]],FIND("/",Table1[[#This Row],[Category and Sub-Category]])-1)</f>
        <v>theater</v>
      </c>
      <c r="R3565" t="str">
        <f>RIGHT(Table1[[#This Row],[Category and Sub-Category]],LEN(Table1[[#This Row],[Category and Sub-Category]])-FIND("/",Table1[[#This Row],[Category and Sub-Category]]))</f>
        <v>plays</v>
      </c>
      <c r="S3565" s="13">
        <f>(((Table1[[#This Row],[launched_at]]/60)/60)/24)+DATE(1970,1,1)</f>
        <v>42555.671944444446</v>
      </c>
      <c r="T3565" s="13">
        <f>(((Table1[[#This Row],[deadline]]/60)/60)/24)+DATE(1970,1,1)</f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Table1[[#This Row],[pledged]]/Table1[[#This Row],[goal]]</f>
        <v>1.0049999999999999</v>
      </c>
      <c r="P3566" s="8">
        <f>IFERROR(Table1[[#This Row],[pledged]]/Table1[[#This Row],[backers_count]],0)</f>
        <v>59.117647058823529</v>
      </c>
      <c r="Q3566" t="str">
        <f>LEFT(Table1[[#This Row],[Category and Sub-Category]],FIND("/",Table1[[#This Row],[Category and Sub-Category]])-1)</f>
        <v>theater</v>
      </c>
      <c r="R3566" t="str">
        <f>RIGHT(Table1[[#This Row],[Category and Sub-Category]],LEN(Table1[[#This Row],[Category and Sub-Category]])-FIND("/",Table1[[#This Row],[Category and Sub-Category]]))</f>
        <v>plays</v>
      </c>
      <c r="S3566" s="13">
        <f>(((Table1[[#This Row],[launched_at]]/60)/60)/24)+DATE(1970,1,1)</f>
        <v>42236.623252314821</v>
      </c>
      <c r="T3566" s="13">
        <f>(((Table1[[#This Row],[deadline]]/60)/60)/24)+DATE(1970,1,1)</f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Table1[[#This Row],[pledged]]/Table1[[#This Row],[goal]]</f>
        <v>1.3055555555555556</v>
      </c>
      <c r="P3567" s="8">
        <f>IFERROR(Table1[[#This Row],[pledged]]/Table1[[#This Row],[backers_count]],0)</f>
        <v>97.916666666666671</v>
      </c>
      <c r="Q3567" t="str">
        <f>LEFT(Table1[[#This Row],[Category and Sub-Category]],FIND("/",Table1[[#This Row],[Category and Sub-Category]])-1)</f>
        <v>theater</v>
      </c>
      <c r="R3567" t="str">
        <f>RIGHT(Table1[[#This Row],[Category and Sub-Category]],LEN(Table1[[#This Row],[Category and Sub-Category]])-FIND("/",Table1[[#This Row],[Category and Sub-Category]]))</f>
        <v>plays</v>
      </c>
      <c r="S3567" s="13">
        <f>(((Table1[[#This Row],[launched_at]]/60)/60)/24)+DATE(1970,1,1)</f>
        <v>41974.743148148147</v>
      </c>
      <c r="T3567" s="13">
        <f>(((Table1[[#This Row],[deadline]]/60)/60)/24)+DATE(1970,1,1)</f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Table1[[#This Row],[pledged]]/Table1[[#This Row],[goal]]</f>
        <v>1.0475000000000001</v>
      </c>
      <c r="P3568" s="8">
        <f>IFERROR(Table1[[#This Row],[pledged]]/Table1[[#This Row],[backers_count]],0)</f>
        <v>55.131578947368418</v>
      </c>
      <c r="Q3568" t="str">
        <f>LEFT(Table1[[#This Row],[Category and Sub-Category]],FIND("/",Table1[[#This Row],[Category and Sub-Category]])-1)</f>
        <v>theater</v>
      </c>
      <c r="R3568" t="str">
        <f>RIGHT(Table1[[#This Row],[Category and Sub-Category]],LEN(Table1[[#This Row],[Category and Sub-Category]])-FIND("/",Table1[[#This Row],[Category and Sub-Category]]))</f>
        <v>plays</v>
      </c>
      <c r="S3568" s="13">
        <f>(((Table1[[#This Row],[launched_at]]/60)/60)/24)+DATE(1970,1,1)</f>
        <v>41997.507905092592</v>
      </c>
      <c r="T3568" s="13">
        <f>(((Table1[[#This Row],[deadline]]/60)/60)/24)+DATE(1970,1,1)</f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Table1[[#This Row],[pledged]]/Table1[[#This Row],[goal]]</f>
        <v>1.0880000000000001</v>
      </c>
      <c r="P3569" s="8">
        <f>IFERROR(Table1[[#This Row],[pledged]]/Table1[[#This Row],[backers_count]],0)</f>
        <v>26.536585365853657</v>
      </c>
      <c r="Q3569" t="str">
        <f>LEFT(Table1[[#This Row],[Category and Sub-Category]],FIND("/",Table1[[#This Row],[Category and Sub-Category]])-1)</f>
        <v>theater</v>
      </c>
      <c r="R3569" t="str">
        <f>RIGHT(Table1[[#This Row],[Category and Sub-Category]],LEN(Table1[[#This Row],[Category and Sub-Category]])-FIND("/",Table1[[#This Row],[Category and Sub-Category]]))</f>
        <v>plays</v>
      </c>
      <c r="S3569" s="13">
        <f>(((Table1[[#This Row],[launched_at]]/60)/60)/24)+DATE(1970,1,1)</f>
        <v>42135.810694444444</v>
      </c>
      <c r="T3569" s="13">
        <f>(((Table1[[#This Row],[deadline]]/60)/60)/24)+DATE(1970,1,1)</f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Table1[[#This Row],[pledged]]/Table1[[#This Row],[goal]]</f>
        <v>1.1100000000000001</v>
      </c>
      <c r="P3570" s="8">
        <f>IFERROR(Table1[[#This Row],[pledged]]/Table1[[#This Row],[backers_count]],0)</f>
        <v>58.421052631578945</v>
      </c>
      <c r="Q3570" t="str">
        <f>LEFT(Table1[[#This Row],[Category and Sub-Category]],FIND("/",Table1[[#This Row],[Category and Sub-Category]])-1)</f>
        <v>theater</v>
      </c>
      <c r="R3570" t="str">
        <f>RIGHT(Table1[[#This Row],[Category and Sub-Category]],LEN(Table1[[#This Row],[Category and Sub-Category]])-FIND("/",Table1[[#This Row],[Category and Sub-Category]]))</f>
        <v>plays</v>
      </c>
      <c r="S3570" s="13">
        <f>(((Table1[[#This Row],[launched_at]]/60)/60)/24)+DATE(1970,1,1)</f>
        <v>41869.740671296298</v>
      </c>
      <c r="T3570" s="13">
        <f>(((Table1[[#This Row],[deadline]]/60)/60)/24)+DATE(1970,1,1)</f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Table1[[#This Row],[pledged]]/Table1[[#This Row],[goal]]</f>
        <v>1.0047999999999999</v>
      </c>
      <c r="P3571" s="8">
        <f>IFERROR(Table1[[#This Row],[pledged]]/Table1[[#This Row],[backers_count]],0)</f>
        <v>122.53658536585365</v>
      </c>
      <c r="Q3571" t="str">
        <f>LEFT(Table1[[#This Row],[Category and Sub-Category]],FIND("/",Table1[[#This Row],[Category and Sub-Category]])-1)</f>
        <v>theater</v>
      </c>
      <c r="R3571" t="str">
        <f>RIGHT(Table1[[#This Row],[Category and Sub-Category]],LEN(Table1[[#This Row],[Category and Sub-Category]])-FIND("/",Table1[[#This Row],[Category and Sub-Category]]))</f>
        <v>plays</v>
      </c>
      <c r="S3571" s="13">
        <f>(((Table1[[#This Row],[launched_at]]/60)/60)/24)+DATE(1970,1,1)</f>
        <v>41982.688611111109</v>
      </c>
      <c r="T3571" s="13">
        <f>(((Table1[[#This Row],[deadline]]/60)/60)/24)+DATE(1970,1,1)</f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Table1[[#This Row],[pledged]]/Table1[[#This Row],[goal]]</f>
        <v>1.1435</v>
      </c>
      <c r="P3572" s="8">
        <f>IFERROR(Table1[[#This Row],[pledged]]/Table1[[#This Row],[backers_count]],0)</f>
        <v>87.961538461538467</v>
      </c>
      <c r="Q3572" t="str">
        <f>LEFT(Table1[[#This Row],[Category and Sub-Category]],FIND("/",Table1[[#This Row],[Category and Sub-Category]])-1)</f>
        <v>theater</v>
      </c>
      <c r="R3572" t="str">
        <f>RIGHT(Table1[[#This Row],[Category and Sub-Category]],LEN(Table1[[#This Row],[Category and Sub-Category]])-FIND("/",Table1[[#This Row],[Category and Sub-Category]]))</f>
        <v>plays</v>
      </c>
      <c r="S3572" s="13">
        <f>(((Table1[[#This Row],[launched_at]]/60)/60)/24)+DATE(1970,1,1)</f>
        <v>41976.331979166673</v>
      </c>
      <c r="T3572" s="13">
        <f>(((Table1[[#This Row],[deadline]]/60)/60)/24)+DATE(1970,1,1)</f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Table1[[#This Row],[pledged]]/Table1[[#This Row],[goal]]</f>
        <v>1.2206666666666666</v>
      </c>
      <c r="P3573" s="8">
        <f>IFERROR(Table1[[#This Row],[pledged]]/Table1[[#This Row],[backers_count]],0)</f>
        <v>73.239999999999995</v>
      </c>
      <c r="Q3573" t="str">
        <f>LEFT(Table1[[#This Row],[Category and Sub-Category]],FIND("/",Table1[[#This Row],[Category and Sub-Category]])-1)</f>
        <v>theater</v>
      </c>
      <c r="R3573" t="str">
        <f>RIGHT(Table1[[#This Row],[Category and Sub-Category]],LEN(Table1[[#This Row],[Category and Sub-Category]])-FIND("/",Table1[[#This Row],[Category and Sub-Category]]))</f>
        <v>plays</v>
      </c>
      <c r="S3573" s="13">
        <f>(((Table1[[#This Row],[launched_at]]/60)/60)/24)+DATE(1970,1,1)</f>
        <v>41912.858946759261</v>
      </c>
      <c r="T3573" s="13">
        <f>(((Table1[[#This Row],[deadline]]/60)/60)/24)+DATE(1970,1,1)</f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Table1[[#This Row],[pledged]]/Table1[[#This Row],[goal]]</f>
        <v>1</v>
      </c>
      <c r="P3574" s="8">
        <f>IFERROR(Table1[[#This Row],[pledged]]/Table1[[#This Row],[backers_count]],0)</f>
        <v>55.555555555555557</v>
      </c>
      <c r="Q3574" t="str">
        <f>LEFT(Table1[[#This Row],[Category and Sub-Category]],FIND("/",Table1[[#This Row],[Category and Sub-Category]])-1)</f>
        <v>theater</v>
      </c>
      <c r="R3574" t="str">
        <f>RIGHT(Table1[[#This Row],[Category and Sub-Category]],LEN(Table1[[#This Row],[Category and Sub-Category]])-FIND("/",Table1[[#This Row],[Category and Sub-Category]]))</f>
        <v>plays</v>
      </c>
      <c r="S3574" s="13">
        <f>(((Table1[[#This Row],[launched_at]]/60)/60)/24)+DATE(1970,1,1)</f>
        <v>42146.570393518516</v>
      </c>
      <c r="T3574" s="13">
        <f>(((Table1[[#This Row],[deadline]]/60)/60)/24)+DATE(1970,1,1)</f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Table1[[#This Row],[pledged]]/Table1[[#This Row],[goal]]</f>
        <v>1.028</v>
      </c>
      <c r="P3575" s="8">
        <f>IFERROR(Table1[[#This Row],[pledged]]/Table1[[#This Row],[backers_count]],0)</f>
        <v>39.53846153846154</v>
      </c>
      <c r="Q3575" t="str">
        <f>LEFT(Table1[[#This Row],[Category and Sub-Category]],FIND("/",Table1[[#This Row],[Category and Sub-Category]])-1)</f>
        <v>theater</v>
      </c>
      <c r="R3575" t="str">
        <f>RIGHT(Table1[[#This Row],[Category and Sub-Category]],LEN(Table1[[#This Row],[Category and Sub-Category]])-FIND("/",Table1[[#This Row],[Category and Sub-Category]]))</f>
        <v>plays</v>
      </c>
      <c r="S3575" s="13">
        <f>(((Table1[[#This Row],[launched_at]]/60)/60)/24)+DATE(1970,1,1)</f>
        <v>41921.375532407408</v>
      </c>
      <c r="T3575" s="13">
        <f>(((Table1[[#This Row],[deadline]]/60)/60)/24)+DATE(1970,1,1)</f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Table1[[#This Row],[pledged]]/Table1[[#This Row],[goal]]</f>
        <v>1.0612068965517241</v>
      </c>
      <c r="P3576" s="8">
        <f>IFERROR(Table1[[#This Row],[pledged]]/Table1[[#This Row],[backers_count]],0)</f>
        <v>136.77777777777777</v>
      </c>
      <c r="Q3576" t="str">
        <f>LEFT(Table1[[#This Row],[Category and Sub-Category]],FIND("/",Table1[[#This Row],[Category and Sub-Category]])-1)</f>
        <v>theater</v>
      </c>
      <c r="R3576" t="str">
        <f>RIGHT(Table1[[#This Row],[Category and Sub-Category]],LEN(Table1[[#This Row],[Category and Sub-Category]])-FIND("/",Table1[[#This Row],[Category and Sub-Category]]))</f>
        <v>plays</v>
      </c>
      <c r="S3576" s="13">
        <f>(((Table1[[#This Row],[launched_at]]/60)/60)/24)+DATE(1970,1,1)</f>
        <v>41926.942685185182</v>
      </c>
      <c r="T3576" s="13">
        <f>(((Table1[[#This Row],[deadline]]/60)/60)/24)+DATE(1970,1,1)</f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Table1[[#This Row],[pledged]]/Table1[[#This Row],[goal]]</f>
        <v>1.0133000000000001</v>
      </c>
      <c r="P3577" s="8">
        <f>IFERROR(Table1[[#This Row],[pledged]]/Table1[[#This Row],[backers_count]],0)</f>
        <v>99.343137254901961</v>
      </c>
      <c r="Q3577" t="str">
        <f>LEFT(Table1[[#This Row],[Category and Sub-Category]],FIND("/",Table1[[#This Row],[Category and Sub-Category]])-1)</f>
        <v>theater</v>
      </c>
      <c r="R3577" t="str">
        <f>RIGHT(Table1[[#This Row],[Category and Sub-Category]],LEN(Table1[[#This Row],[Category and Sub-Category]])-FIND("/",Table1[[#This Row],[Category and Sub-Category]]))</f>
        <v>plays</v>
      </c>
      <c r="S3577" s="13">
        <f>(((Table1[[#This Row],[launched_at]]/60)/60)/24)+DATE(1970,1,1)</f>
        <v>42561.783877314811</v>
      </c>
      <c r="T3577" s="13">
        <f>(((Table1[[#This Row],[deadline]]/60)/60)/24)+DATE(1970,1,1)</f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Table1[[#This Row],[pledged]]/Table1[[#This Row],[goal]]</f>
        <v>1</v>
      </c>
      <c r="P3578" s="8">
        <f>IFERROR(Table1[[#This Row],[pledged]]/Table1[[#This Row],[backers_count]],0)</f>
        <v>20</v>
      </c>
      <c r="Q3578" t="str">
        <f>LEFT(Table1[[#This Row],[Category and Sub-Category]],FIND("/",Table1[[#This Row],[Category and Sub-Category]])-1)</f>
        <v>theater</v>
      </c>
      <c r="R3578" t="str">
        <f>RIGHT(Table1[[#This Row],[Category and Sub-Category]],LEN(Table1[[#This Row],[Category and Sub-Category]])-FIND("/",Table1[[#This Row],[Category and Sub-Category]]))</f>
        <v>plays</v>
      </c>
      <c r="S3578" s="13">
        <f>(((Table1[[#This Row],[launched_at]]/60)/60)/24)+DATE(1970,1,1)</f>
        <v>42649.54923611111</v>
      </c>
      <c r="T3578" s="13">
        <f>(((Table1[[#This Row],[deadline]]/60)/60)/24)+DATE(1970,1,1)</f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Table1[[#This Row],[pledged]]/Table1[[#This Row],[goal]]</f>
        <v>1.3</v>
      </c>
      <c r="P3579" s="8">
        <f>IFERROR(Table1[[#This Row],[pledged]]/Table1[[#This Row],[backers_count]],0)</f>
        <v>28.888888888888889</v>
      </c>
      <c r="Q3579" t="str">
        <f>LEFT(Table1[[#This Row],[Category and Sub-Category]],FIND("/",Table1[[#This Row],[Category and Sub-Category]])-1)</f>
        <v>theater</v>
      </c>
      <c r="R3579" t="str">
        <f>RIGHT(Table1[[#This Row],[Category and Sub-Category]],LEN(Table1[[#This Row],[Category and Sub-Category]])-FIND("/",Table1[[#This Row],[Category and Sub-Category]]))</f>
        <v>plays</v>
      </c>
      <c r="S3579" s="13">
        <f>(((Table1[[#This Row],[launched_at]]/60)/60)/24)+DATE(1970,1,1)</f>
        <v>42093.786840277782</v>
      </c>
      <c r="T3579" s="13">
        <f>(((Table1[[#This Row],[deadline]]/60)/60)/24)+DATE(1970,1,1)</f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Table1[[#This Row],[pledged]]/Table1[[#This Row],[goal]]</f>
        <v>1.0001333333333333</v>
      </c>
      <c r="P3580" s="8">
        <f>IFERROR(Table1[[#This Row],[pledged]]/Table1[[#This Row],[backers_count]],0)</f>
        <v>40.545945945945945</v>
      </c>
      <c r="Q3580" t="str">
        <f>LEFT(Table1[[#This Row],[Category and Sub-Category]],FIND("/",Table1[[#This Row],[Category and Sub-Category]])-1)</f>
        <v>theater</v>
      </c>
      <c r="R3580" t="str">
        <f>RIGHT(Table1[[#This Row],[Category and Sub-Category]],LEN(Table1[[#This Row],[Category and Sub-Category]])-FIND("/",Table1[[#This Row],[Category and Sub-Category]]))</f>
        <v>plays</v>
      </c>
      <c r="S3580" s="13">
        <f>(((Table1[[#This Row],[launched_at]]/60)/60)/24)+DATE(1970,1,1)</f>
        <v>42460.733530092592</v>
      </c>
      <c r="T3580" s="13">
        <f>(((Table1[[#This Row],[deadline]]/60)/60)/24)+DATE(1970,1,1)</f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Table1[[#This Row],[pledged]]/Table1[[#This Row],[goal]]</f>
        <v>1</v>
      </c>
      <c r="P3581" s="8">
        <f>IFERROR(Table1[[#This Row],[pledged]]/Table1[[#This Row],[backers_count]],0)</f>
        <v>35.714285714285715</v>
      </c>
      <c r="Q3581" t="str">
        <f>LEFT(Table1[[#This Row],[Category and Sub-Category]],FIND("/",Table1[[#This Row],[Category and Sub-Category]])-1)</f>
        <v>theater</v>
      </c>
      <c r="R3581" t="str">
        <f>RIGHT(Table1[[#This Row],[Category and Sub-Category]],LEN(Table1[[#This Row],[Category and Sub-Category]])-FIND("/",Table1[[#This Row],[Category and Sub-Category]]))</f>
        <v>plays</v>
      </c>
      <c r="S3581" s="13">
        <f>(((Table1[[#This Row],[launched_at]]/60)/60)/24)+DATE(1970,1,1)</f>
        <v>42430.762222222227</v>
      </c>
      <c r="T3581" s="13">
        <f>(((Table1[[#This Row],[deadline]]/60)/60)/24)+DATE(1970,1,1)</f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Table1[[#This Row],[pledged]]/Table1[[#This Row],[goal]]</f>
        <v>1.1388888888888888</v>
      </c>
      <c r="P3582" s="8">
        <f>IFERROR(Table1[[#This Row],[pledged]]/Table1[[#This Row],[backers_count]],0)</f>
        <v>37.962962962962962</v>
      </c>
      <c r="Q3582" t="str">
        <f>LEFT(Table1[[#This Row],[Category and Sub-Category]],FIND("/",Table1[[#This Row],[Category and Sub-Category]])-1)</f>
        <v>theater</v>
      </c>
      <c r="R3582" t="str">
        <f>RIGHT(Table1[[#This Row],[Category and Sub-Category]],LEN(Table1[[#This Row],[Category and Sub-Category]])-FIND("/",Table1[[#This Row],[Category and Sub-Category]]))</f>
        <v>plays</v>
      </c>
      <c r="S3582" s="13">
        <f>(((Table1[[#This Row],[launched_at]]/60)/60)/24)+DATE(1970,1,1)</f>
        <v>42026.176180555558</v>
      </c>
      <c r="T3582" s="13">
        <f>(((Table1[[#This Row],[deadline]]/60)/60)/24)+DATE(1970,1,1)</f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Table1[[#This Row],[pledged]]/Table1[[#This Row],[goal]]</f>
        <v>1</v>
      </c>
      <c r="P3583" s="8">
        <f>IFERROR(Table1[[#This Row],[pledged]]/Table1[[#This Row],[backers_count]],0)</f>
        <v>33.333333333333336</v>
      </c>
      <c r="Q3583" t="str">
        <f>LEFT(Table1[[#This Row],[Category and Sub-Category]],FIND("/",Table1[[#This Row],[Category and Sub-Category]])-1)</f>
        <v>theater</v>
      </c>
      <c r="R3583" t="str">
        <f>RIGHT(Table1[[#This Row],[Category and Sub-Category]],LEN(Table1[[#This Row],[Category and Sub-Category]])-FIND("/",Table1[[#This Row],[Category and Sub-Category]]))</f>
        <v>plays</v>
      </c>
      <c r="S3583" s="13">
        <f>(((Table1[[#This Row],[launched_at]]/60)/60)/24)+DATE(1970,1,1)</f>
        <v>41836.471180555556</v>
      </c>
      <c r="T3583" s="13">
        <f>(((Table1[[#This Row],[deadline]]/60)/60)/24)+DATE(1970,1,1)</f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Table1[[#This Row],[pledged]]/Table1[[#This Row],[goal]]</f>
        <v>2.87</v>
      </c>
      <c r="P3584" s="8">
        <f>IFERROR(Table1[[#This Row],[pledged]]/Table1[[#This Row],[backers_count]],0)</f>
        <v>58.571428571428569</v>
      </c>
      <c r="Q3584" t="str">
        <f>LEFT(Table1[[#This Row],[Category and Sub-Category]],FIND("/",Table1[[#This Row],[Category and Sub-Category]])-1)</f>
        <v>theater</v>
      </c>
      <c r="R3584" t="str">
        <f>RIGHT(Table1[[#This Row],[Category and Sub-Category]],LEN(Table1[[#This Row],[Category and Sub-Category]])-FIND("/",Table1[[#This Row],[Category and Sub-Category]]))</f>
        <v>plays</v>
      </c>
      <c r="S3584" s="13">
        <f>(((Table1[[#This Row],[launched_at]]/60)/60)/24)+DATE(1970,1,1)</f>
        <v>42451.095856481479</v>
      </c>
      <c r="T3584" s="13">
        <f>(((Table1[[#This Row],[deadline]]/60)/60)/24)+DATE(1970,1,1)</f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Table1[[#This Row],[pledged]]/Table1[[#This Row],[goal]]</f>
        <v>1.085</v>
      </c>
      <c r="P3585" s="8">
        <f>IFERROR(Table1[[#This Row],[pledged]]/Table1[[#This Row],[backers_count]],0)</f>
        <v>135.625</v>
      </c>
      <c r="Q3585" t="str">
        <f>LEFT(Table1[[#This Row],[Category and Sub-Category]],FIND("/",Table1[[#This Row],[Category and Sub-Category]])-1)</f>
        <v>theater</v>
      </c>
      <c r="R3585" t="str">
        <f>RIGHT(Table1[[#This Row],[Category and Sub-Category]],LEN(Table1[[#This Row],[Category and Sub-Category]])-FIND("/",Table1[[#This Row],[Category and Sub-Category]]))</f>
        <v>plays</v>
      </c>
      <c r="S3585" s="13">
        <f>(((Table1[[#This Row],[launched_at]]/60)/60)/24)+DATE(1970,1,1)</f>
        <v>42418.425983796296</v>
      </c>
      <c r="T3585" s="13">
        <f>(((Table1[[#This Row],[deadline]]/60)/60)/24)+DATE(1970,1,1)</f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Table1[[#This Row],[pledged]]/Table1[[#This Row],[goal]]</f>
        <v>1.155</v>
      </c>
      <c r="P3586" s="8">
        <f>IFERROR(Table1[[#This Row],[pledged]]/Table1[[#This Row],[backers_count]],0)</f>
        <v>30.9375</v>
      </c>
      <c r="Q3586" t="str">
        <f>LEFT(Table1[[#This Row],[Category and Sub-Category]],FIND("/",Table1[[#This Row],[Category and Sub-Category]])-1)</f>
        <v>theater</v>
      </c>
      <c r="R3586" t="str">
        <f>RIGHT(Table1[[#This Row],[Category and Sub-Category]],LEN(Table1[[#This Row],[Category and Sub-Category]])-FIND("/",Table1[[#This Row],[Category and Sub-Category]]))</f>
        <v>plays</v>
      </c>
      <c r="S3586" s="13">
        <f>(((Table1[[#This Row],[launched_at]]/60)/60)/24)+DATE(1970,1,1)</f>
        <v>42168.316481481481</v>
      </c>
      <c r="T3586" s="13">
        <f>(((Table1[[#This Row],[deadline]]/60)/60)/24)+DATE(1970,1,1)</f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Table1[[#This Row],[pledged]]/Table1[[#This Row],[goal]]</f>
        <v>1.1911764705882353</v>
      </c>
      <c r="P3587" s="8">
        <f>IFERROR(Table1[[#This Row],[pledged]]/Table1[[#This Row],[backers_count]],0)</f>
        <v>176.08695652173913</v>
      </c>
      <c r="Q3587" t="str">
        <f>LEFT(Table1[[#This Row],[Category and Sub-Category]],FIND("/",Table1[[#This Row],[Category and Sub-Category]])-1)</f>
        <v>theater</v>
      </c>
      <c r="R3587" t="str">
        <f>RIGHT(Table1[[#This Row],[Category and Sub-Category]],LEN(Table1[[#This Row],[Category and Sub-Category]])-FIND("/",Table1[[#This Row],[Category and Sub-Category]]))</f>
        <v>plays</v>
      </c>
      <c r="S3587" s="13">
        <f>(((Table1[[#This Row],[launched_at]]/60)/60)/24)+DATE(1970,1,1)</f>
        <v>41964.716319444444</v>
      </c>
      <c r="T3587" s="13">
        <f>(((Table1[[#This Row],[deadline]]/60)/60)/24)+DATE(1970,1,1)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Table1[[#This Row],[pledged]]/Table1[[#This Row],[goal]]</f>
        <v>1.0942666666666667</v>
      </c>
      <c r="P3588" s="8">
        <f>IFERROR(Table1[[#This Row],[pledged]]/Table1[[#This Row],[backers_count]],0)</f>
        <v>151.9814814814815</v>
      </c>
      <c r="Q3588" t="str">
        <f>LEFT(Table1[[#This Row],[Category and Sub-Category]],FIND("/",Table1[[#This Row],[Category and Sub-Category]])-1)</f>
        <v>theater</v>
      </c>
      <c r="R3588" t="str">
        <f>RIGHT(Table1[[#This Row],[Category and Sub-Category]],LEN(Table1[[#This Row],[Category and Sub-Category]])-FIND("/",Table1[[#This Row],[Category and Sub-Category]]))</f>
        <v>plays</v>
      </c>
      <c r="S3588" s="13">
        <f>(((Table1[[#This Row],[launched_at]]/60)/60)/24)+DATE(1970,1,1)</f>
        <v>42576.697569444441</v>
      </c>
      <c r="T3588" s="13">
        <f>(((Table1[[#This Row],[deadline]]/60)/60)/24)+DATE(1970,1,1)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Table1[[#This Row],[pledged]]/Table1[[#This Row],[goal]]</f>
        <v>1.266</v>
      </c>
      <c r="P3589" s="8">
        <f>IFERROR(Table1[[#This Row],[pledged]]/Table1[[#This Row],[backers_count]],0)</f>
        <v>22.607142857142858</v>
      </c>
      <c r="Q3589" t="str">
        <f>LEFT(Table1[[#This Row],[Category and Sub-Category]],FIND("/",Table1[[#This Row],[Category and Sub-Category]])-1)</f>
        <v>theater</v>
      </c>
      <c r="R3589" t="str">
        <f>RIGHT(Table1[[#This Row],[Category and Sub-Category]],LEN(Table1[[#This Row],[Category and Sub-Category]])-FIND("/",Table1[[#This Row],[Category and Sub-Category]]))</f>
        <v>plays</v>
      </c>
      <c r="S3589" s="13">
        <f>(((Table1[[#This Row],[launched_at]]/60)/60)/24)+DATE(1970,1,1)</f>
        <v>42503.539976851855</v>
      </c>
      <c r="T3589" s="13">
        <f>(((Table1[[#This Row],[deadline]]/60)/60)/24)+DATE(1970,1,1)</f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Table1[[#This Row],[pledged]]/Table1[[#This Row],[goal]]</f>
        <v>1.0049999999999999</v>
      </c>
      <c r="P3590" s="8">
        <f>IFERROR(Table1[[#This Row],[pledged]]/Table1[[#This Row],[backers_count]],0)</f>
        <v>18.272727272727273</v>
      </c>
      <c r="Q3590" t="str">
        <f>LEFT(Table1[[#This Row],[Category and Sub-Category]],FIND("/",Table1[[#This Row],[Category and Sub-Category]])-1)</f>
        <v>theater</v>
      </c>
      <c r="R3590" t="str">
        <f>RIGHT(Table1[[#This Row],[Category and Sub-Category]],LEN(Table1[[#This Row],[Category and Sub-Category]])-FIND("/",Table1[[#This Row],[Category and Sub-Category]]))</f>
        <v>plays</v>
      </c>
      <c r="S3590" s="13">
        <f>(((Table1[[#This Row],[launched_at]]/60)/60)/24)+DATE(1970,1,1)</f>
        <v>42101.828819444447</v>
      </c>
      <c r="T3590" s="13">
        <f>(((Table1[[#This Row],[deadline]]/60)/60)/24)+DATE(1970,1,1)</f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Table1[[#This Row],[pledged]]/Table1[[#This Row],[goal]]</f>
        <v>1.2749999999999999</v>
      </c>
      <c r="P3591" s="8">
        <f>IFERROR(Table1[[#This Row],[pledged]]/Table1[[#This Row],[backers_count]],0)</f>
        <v>82.258064516129039</v>
      </c>
      <c r="Q3591" t="str">
        <f>LEFT(Table1[[#This Row],[Category and Sub-Category]],FIND("/",Table1[[#This Row],[Category and Sub-Category]])-1)</f>
        <v>theater</v>
      </c>
      <c r="R3591" t="str">
        <f>RIGHT(Table1[[#This Row],[Category and Sub-Category]],LEN(Table1[[#This Row],[Category and Sub-Category]])-FIND("/",Table1[[#This Row],[Category and Sub-Category]]))</f>
        <v>plays</v>
      </c>
      <c r="S3591" s="13">
        <f>(((Table1[[#This Row],[launched_at]]/60)/60)/24)+DATE(1970,1,1)</f>
        <v>42125.647534722222</v>
      </c>
      <c r="T3591" s="13">
        <f>(((Table1[[#This Row],[deadline]]/60)/60)/24)+DATE(1970,1,1)</f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Table1[[#This Row],[pledged]]/Table1[[#This Row],[goal]]</f>
        <v>1.0005999999999999</v>
      </c>
      <c r="P3592" s="8">
        <f>IFERROR(Table1[[#This Row],[pledged]]/Table1[[#This Row],[backers_count]],0)</f>
        <v>68.534246575342465</v>
      </c>
      <c r="Q3592" t="str">
        <f>LEFT(Table1[[#This Row],[Category and Sub-Category]],FIND("/",Table1[[#This Row],[Category and Sub-Category]])-1)</f>
        <v>theater</v>
      </c>
      <c r="R3592" t="str">
        <f>RIGHT(Table1[[#This Row],[Category and Sub-Category]],LEN(Table1[[#This Row],[Category and Sub-Category]])-FIND("/",Table1[[#This Row],[Category and Sub-Category]]))</f>
        <v>plays</v>
      </c>
      <c r="S3592" s="13">
        <f>(((Table1[[#This Row],[launched_at]]/60)/60)/24)+DATE(1970,1,1)</f>
        <v>41902.333726851852</v>
      </c>
      <c r="T3592" s="13">
        <f>(((Table1[[#This Row],[deadline]]/60)/60)/24)+DATE(1970,1,1)</f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Table1[[#This Row],[pledged]]/Table1[[#This Row],[goal]]</f>
        <v>1.75</v>
      </c>
      <c r="P3593" s="8">
        <f>IFERROR(Table1[[#This Row],[pledged]]/Table1[[#This Row],[backers_count]],0)</f>
        <v>68.055555555555557</v>
      </c>
      <c r="Q3593" t="str">
        <f>LEFT(Table1[[#This Row],[Category and Sub-Category]],FIND("/",Table1[[#This Row],[Category and Sub-Category]])-1)</f>
        <v>theater</v>
      </c>
      <c r="R3593" t="str">
        <f>RIGHT(Table1[[#This Row],[Category and Sub-Category]],LEN(Table1[[#This Row],[Category and Sub-Category]])-FIND("/",Table1[[#This Row],[Category and Sub-Category]]))</f>
        <v>plays</v>
      </c>
      <c r="S3593" s="13">
        <f>(((Table1[[#This Row],[launched_at]]/60)/60)/24)+DATE(1970,1,1)</f>
        <v>42003.948425925926</v>
      </c>
      <c r="T3593" s="13">
        <f>(((Table1[[#This Row],[deadline]]/60)/60)/24)+DATE(1970,1,1)</f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Table1[[#This Row],[pledged]]/Table1[[#This Row],[goal]]</f>
        <v>1.2725</v>
      </c>
      <c r="P3594" s="8">
        <f>IFERROR(Table1[[#This Row],[pledged]]/Table1[[#This Row],[backers_count]],0)</f>
        <v>72.714285714285708</v>
      </c>
      <c r="Q3594" t="str">
        <f>LEFT(Table1[[#This Row],[Category and Sub-Category]],FIND("/",Table1[[#This Row],[Category and Sub-Category]])-1)</f>
        <v>theater</v>
      </c>
      <c r="R3594" t="str">
        <f>RIGHT(Table1[[#This Row],[Category and Sub-Category]],LEN(Table1[[#This Row],[Category and Sub-Category]])-FIND("/",Table1[[#This Row],[Category and Sub-Category]]))</f>
        <v>plays</v>
      </c>
      <c r="S3594" s="13">
        <f>(((Table1[[#This Row],[launched_at]]/60)/60)/24)+DATE(1970,1,1)</f>
        <v>41988.829942129625</v>
      </c>
      <c r="T3594" s="13">
        <f>(((Table1[[#This Row],[deadline]]/60)/60)/24)+DATE(1970,1,1)</f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Table1[[#This Row],[pledged]]/Table1[[#This Row],[goal]]</f>
        <v>1.1063333333333334</v>
      </c>
      <c r="P3595" s="8">
        <f>IFERROR(Table1[[#This Row],[pledged]]/Table1[[#This Row],[backers_count]],0)</f>
        <v>77.186046511627907</v>
      </c>
      <c r="Q3595" t="str">
        <f>LEFT(Table1[[#This Row],[Category and Sub-Category]],FIND("/",Table1[[#This Row],[Category and Sub-Category]])-1)</f>
        <v>theater</v>
      </c>
      <c r="R3595" t="str">
        <f>RIGHT(Table1[[#This Row],[Category and Sub-Category]],LEN(Table1[[#This Row],[Category and Sub-Category]])-FIND("/",Table1[[#This Row],[Category and Sub-Category]]))</f>
        <v>plays</v>
      </c>
      <c r="S3595" s="13">
        <f>(((Table1[[#This Row],[launched_at]]/60)/60)/24)+DATE(1970,1,1)</f>
        <v>41974.898599537039</v>
      </c>
      <c r="T3595" s="13">
        <f>(((Table1[[#This Row],[deadline]]/60)/60)/24)+DATE(1970,1,1)</f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Table1[[#This Row],[pledged]]/Table1[[#This Row],[goal]]</f>
        <v>1.2593749999999999</v>
      </c>
      <c r="P3596" s="8">
        <f>IFERROR(Table1[[#This Row],[pledged]]/Table1[[#This Row],[backers_count]],0)</f>
        <v>55.972222222222221</v>
      </c>
      <c r="Q3596" t="str">
        <f>LEFT(Table1[[#This Row],[Category and Sub-Category]],FIND("/",Table1[[#This Row],[Category and Sub-Category]])-1)</f>
        <v>theater</v>
      </c>
      <c r="R3596" t="str">
        <f>RIGHT(Table1[[#This Row],[Category and Sub-Category]],LEN(Table1[[#This Row],[Category and Sub-Category]])-FIND("/",Table1[[#This Row],[Category and Sub-Category]]))</f>
        <v>plays</v>
      </c>
      <c r="S3596" s="13">
        <f>(((Table1[[#This Row],[launched_at]]/60)/60)/24)+DATE(1970,1,1)</f>
        <v>42592.066921296297</v>
      </c>
      <c r="T3596" s="13">
        <f>(((Table1[[#This Row],[deadline]]/60)/60)/24)+DATE(1970,1,1)</f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Table1[[#This Row],[pledged]]/Table1[[#This Row],[goal]]</f>
        <v>1.1850000000000001</v>
      </c>
      <c r="P3597" s="8">
        <f>IFERROR(Table1[[#This Row],[pledged]]/Table1[[#This Row],[backers_count]],0)</f>
        <v>49.693548387096776</v>
      </c>
      <c r="Q3597" t="str">
        <f>LEFT(Table1[[#This Row],[Category and Sub-Category]],FIND("/",Table1[[#This Row],[Category and Sub-Category]])-1)</f>
        <v>theater</v>
      </c>
      <c r="R3597" t="str">
        <f>RIGHT(Table1[[#This Row],[Category and Sub-Category]],LEN(Table1[[#This Row],[Category and Sub-Category]])-FIND("/",Table1[[#This Row],[Category and Sub-Category]]))</f>
        <v>plays</v>
      </c>
      <c r="S3597" s="13">
        <f>(((Table1[[#This Row],[launched_at]]/60)/60)/24)+DATE(1970,1,1)</f>
        <v>42050.008368055554</v>
      </c>
      <c r="T3597" s="13">
        <f>(((Table1[[#This Row],[deadline]]/60)/60)/24)+DATE(1970,1,1)</f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Table1[[#This Row],[pledged]]/Table1[[#This Row],[goal]]</f>
        <v>1.0772727272727274</v>
      </c>
      <c r="P3598" s="8">
        <f>IFERROR(Table1[[#This Row],[pledged]]/Table1[[#This Row],[backers_count]],0)</f>
        <v>79</v>
      </c>
      <c r="Q3598" t="str">
        <f>LEFT(Table1[[#This Row],[Category and Sub-Category]],FIND("/",Table1[[#This Row],[Category and Sub-Category]])-1)</f>
        <v>theater</v>
      </c>
      <c r="R3598" t="str">
        <f>RIGHT(Table1[[#This Row],[Category and Sub-Category]],LEN(Table1[[#This Row],[Category and Sub-Category]])-FIND("/",Table1[[#This Row],[Category and Sub-Category]]))</f>
        <v>plays</v>
      </c>
      <c r="S3598" s="13">
        <f>(((Table1[[#This Row],[launched_at]]/60)/60)/24)+DATE(1970,1,1)</f>
        <v>41856.715069444443</v>
      </c>
      <c r="T3598" s="13">
        <f>(((Table1[[#This Row],[deadline]]/60)/60)/24)+DATE(1970,1,1)</f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Table1[[#This Row],[pledged]]/Table1[[#This Row],[goal]]</f>
        <v>1.026</v>
      </c>
      <c r="P3599" s="8">
        <f>IFERROR(Table1[[#This Row],[pledged]]/Table1[[#This Row],[backers_count]],0)</f>
        <v>77.727272727272734</v>
      </c>
      <c r="Q3599" t="str">
        <f>LEFT(Table1[[#This Row],[Category and Sub-Category]],FIND("/",Table1[[#This Row],[Category and Sub-Category]])-1)</f>
        <v>theater</v>
      </c>
      <c r="R3599" t="str">
        <f>RIGHT(Table1[[#This Row],[Category and Sub-Category]],LEN(Table1[[#This Row],[Category and Sub-Category]])-FIND("/",Table1[[#This Row],[Category and Sub-Category]]))</f>
        <v>plays</v>
      </c>
      <c r="S3599" s="13">
        <f>(((Table1[[#This Row],[launched_at]]/60)/60)/24)+DATE(1970,1,1)</f>
        <v>42417.585532407407</v>
      </c>
      <c r="T3599" s="13">
        <f>(((Table1[[#This Row],[deadline]]/60)/60)/24)+DATE(1970,1,1)</f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Table1[[#This Row],[pledged]]/Table1[[#This Row],[goal]]</f>
        <v>1.101</v>
      </c>
      <c r="P3600" s="8">
        <f>IFERROR(Table1[[#This Row],[pledged]]/Table1[[#This Row],[backers_count]],0)</f>
        <v>40.777777777777779</v>
      </c>
      <c r="Q3600" t="str">
        <f>LEFT(Table1[[#This Row],[Category and Sub-Category]],FIND("/",Table1[[#This Row],[Category and Sub-Category]])-1)</f>
        <v>theater</v>
      </c>
      <c r="R3600" t="str">
        <f>RIGHT(Table1[[#This Row],[Category and Sub-Category]],LEN(Table1[[#This Row],[Category and Sub-Category]])-FIND("/",Table1[[#This Row],[Category and Sub-Category]]))</f>
        <v>plays</v>
      </c>
      <c r="S3600" s="13">
        <f>(((Table1[[#This Row],[launched_at]]/60)/60)/24)+DATE(1970,1,1)</f>
        <v>41866.79886574074</v>
      </c>
      <c r="T3600" s="13">
        <f>(((Table1[[#This Row],[deadline]]/60)/60)/24)+DATE(1970,1,1)</f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Table1[[#This Row],[pledged]]/Table1[[#This Row],[goal]]</f>
        <v>2.02</v>
      </c>
      <c r="P3601" s="8">
        <f>IFERROR(Table1[[#This Row],[pledged]]/Table1[[#This Row],[backers_count]],0)</f>
        <v>59.411764705882355</v>
      </c>
      <c r="Q3601" t="str">
        <f>LEFT(Table1[[#This Row],[Category and Sub-Category]],FIND("/",Table1[[#This Row],[Category and Sub-Category]])-1)</f>
        <v>theater</v>
      </c>
      <c r="R3601" t="str">
        <f>RIGHT(Table1[[#This Row],[Category and Sub-Category]],LEN(Table1[[#This Row],[Category and Sub-Category]])-FIND("/",Table1[[#This Row],[Category and Sub-Category]]))</f>
        <v>plays</v>
      </c>
      <c r="S3601" s="13">
        <f>(((Table1[[#This Row],[launched_at]]/60)/60)/24)+DATE(1970,1,1)</f>
        <v>42220.79487268519</v>
      </c>
      <c r="T3601" s="13">
        <f>(((Table1[[#This Row],[deadline]]/60)/60)/24)+DATE(1970,1,1)</f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Table1[[#This Row],[pledged]]/Table1[[#This Row],[goal]]</f>
        <v>1.3</v>
      </c>
      <c r="P3602" s="8">
        <f>IFERROR(Table1[[#This Row],[pledged]]/Table1[[#This Row],[backers_count]],0)</f>
        <v>3.25</v>
      </c>
      <c r="Q3602" t="str">
        <f>LEFT(Table1[[#This Row],[Category and Sub-Category]],FIND("/",Table1[[#This Row],[Category and Sub-Category]])-1)</f>
        <v>theater</v>
      </c>
      <c r="R3602" t="str">
        <f>RIGHT(Table1[[#This Row],[Category and Sub-Category]],LEN(Table1[[#This Row],[Category and Sub-Category]])-FIND("/",Table1[[#This Row],[Category and Sub-Category]]))</f>
        <v>plays</v>
      </c>
      <c r="S3602" s="13">
        <f>(((Table1[[#This Row],[launched_at]]/60)/60)/24)+DATE(1970,1,1)</f>
        <v>42628.849120370374</v>
      </c>
      <c r="T3602" s="13">
        <f>(((Table1[[#This Row],[deadline]]/60)/60)/24)+DATE(1970,1,1)</f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Table1[[#This Row],[pledged]]/Table1[[#This Row],[goal]]</f>
        <v>1.0435000000000001</v>
      </c>
      <c r="P3603" s="8">
        <f>IFERROR(Table1[[#This Row],[pledged]]/Table1[[#This Row],[backers_count]],0)</f>
        <v>39.377358490566039</v>
      </c>
      <c r="Q3603" t="str">
        <f>LEFT(Table1[[#This Row],[Category and Sub-Category]],FIND("/",Table1[[#This Row],[Category and Sub-Category]])-1)</f>
        <v>theater</v>
      </c>
      <c r="R3603" t="str">
        <f>RIGHT(Table1[[#This Row],[Category and Sub-Category]],LEN(Table1[[#This Row],[Category and Sub-Category]])-FIND("/",Table1[[#This Row],[Category and Sub-Category]]))</f>
        <v>plays</v>
      </c>
      <c r="S3603" s="13">
        <f>(((Table1[[#This Row],[launched_at]]/60)/60)/24)+DATE(1970,1,1)</f>
        <v>41990.99863425926</v>
      </c>
      <c r="T3603" s="13">
        <f>(((Table1[[#This Row],[deadline]]/60)/60)/24)+DATE(1970,1,1)</f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Table1[[#This Row],[pledged]]/Table1[[#This Row],[goal]]</f>
        <v>1.0004999999999999</v>
      </c>
      <c r="P3604" s="8">
        <f>IFERROR(Table1[[#This Row],[pledged]]/Table1[[#This Row],[backers_count]],0)</f>
        <v>81.673469387755105</v>
      </c>
      <c r="Q3604" t="str">
        <f>LEFT(Table1[[#This Row],[Category and Sub-Category]],FIND("/",Table1[[#This Row],[Category and Sub-Category]])-1)</f>
        <v>theater</v>
      </c>
      <c r="R3604" t="str">
        <f>RIGHT(Table1[[#This Row],[Category and Sub-Category]],LEN(Table1[[#This Row],[Category and Sub-Category]])-FIND("/",Table1[[#This Row],[Category and Sub-Category]]))</f>
        <v>plays</v>
      </c>
      <c r="S3604" s="13">
        <f>(((Table1[[#This Row],[launched_at]]/60)/60)/24)+DATE(1970,1,1)</f>
        <v>42447.894432870366</v>
      </c>
      <c r="T3604" s="13">
        <f>(((Table1[[#This Row],[deadline]]/60)/60)/24)+DATE(1970,1,1)</f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Table1[[#This Row],[pledged]]/Table1[[#This Row],[goal]]</f>
        <v>1.7066666666666668</v>
      </c>
      <c r="P3605" s="8">
        <f>IFERROR(Table1[[#This Row],[pledged]]/Table1[[#This Row],[backers_count]],0)</f>
        <v>44.912280701754383</v>
      </c>
      <c r="Q3605" t="str">
        <f>LEFT(Table1[[#This Row],[Category and Sub-Category]],FIND("/",Table1[[#This Row],[Category and Sub-Category]])-1)</f>
        <v>theater</v>
      </c>
      <c r="R3605" t="str">
        <f>RIGHT(Table1[[#This Row],[Category and Sub-Category]],LEN(Table1[[#This Row],[Category and Sub-Category]])-FIND("/",Table1[[#This Row],[Category and Sub-Category]]))</f>
        <v>plays</v>
      </c>
      <c r="S3605" s="13">
        <f>(((Table1[[#This Row],[launched_at]]/60)/60)/24)+DATE(1970,1,1)</f>
        <v>42283.864351851851</v>
      </c>
      <c r="T3605" s="13">
        <f>(((Table1[[#This Row],[deadline]]/60)/60)/24)+DATE(1970,1,1)</f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Table1[[#This Row],[pledged]]/Table1[[#This Row],[goal]]</f>
        <v>1.1283333333333334</v>
      </c>
      <c r="P3606" s="8">
        <f>IFERROR(Table1[[#This Row],[pledged]]/Table1[[#This Row],[backers_count]],0)</f>
        <v>49.05797101449275</v>
      </c>
      <c r="Q3606" t="str">
        <f>LEFT(Table1[[#This Row],[Category and Sub-Category]],FIND("/",Table1[[#This Row],[Category and Sub-Category]])-1)</f>
        <v>theater</v>
      </c>
      <c r="R3606" t="str">
        <f>RIGHT(Table1[[#This Row],[Category and Sub-Category]],LEN(Table1[[#This Row],[Category and Sub-Category]])-FIND("/",Table1[[#This Row],[Category and Sub-Category]]))</f>
        <v>plays</v>
      </c>
      <c r="S3606" s="13">
        <f>(((Table1[[#This Row],[launched_at]]/60)/60)/24)+DATE(1970,1,1)</f>
        <v>42483.015694444446</v>
      </c>
      <c r="T3606" s="13">
        <f>(((Table1[[#This Row],[deadline]]/60)/60)/24)+DATE(1970,1,1)</f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Table1[[#This Row],[pledged]]/Table1[[#This Row],[goal]]</f>
        <v>1.84</v>
      </c>
      <c r="P3607" s="8">
        <f>IFERROR(Table1[[#This Row],[pledged]]/Table1[[#This Row],[backers_count]],0)</f>
        <v>30.666666666666668</v>
      </c>
      <c r="Q3607" t="str">
        <f>LEFT(Table1[[#This Row],[Category and Sub-Category]],FIND("/",Table1[[#This Row],[Category and Sub-Category]])-1)</f>
        <v>theater</v>
      </c>
      <c r="R3607" t="str">
        <f>RIGHT(Table1[[#This Row],[Category and Sub-Category]],LEN(Table1[[#This Row],[Category and Sub-Category]])-FIND("/",Table1[[#This Row],[Category and Sub-Category]]))</f>
        <v>plays</v>
      </c>
      <c r="S3607" s="13">
        <f>(((Table1[[#This Row],[launched_at]]/60)/60)/24)+DATE(1970,1,1)</f>
        <v>42383.793124999997</v>
      </c>
      <c r="T3607" s="13">
        <f>(((Table1[[#This Row],[deadline]]/60)/60)/24)+DATE(1970,1,1)</f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Table1[[#This Row],[pledged]]/Table1[[#This Row],[goal]]</f>
        <v>1.3026666666666666</v>
      </c>
      <c r="P3608" s="8">
        <f>IFERROR(Table1[[#This Row],[pledged]]/Table1[[#This Row],[backers_count]],0)</f>
        <v>61.0625</v>
      </c>
      <c r="Q3608" t="str">
        <f>LEFT(Table1[[#This Row],[Category and Sub-Category]],FIND("/",Table1[[#This Row],[Category and Sub-Category]])-1)</f>
        <v>theater</v>
      </c>
      <c r="R3608" t="str">
        <f>RIGHT(Table1[[#This Row],[Category and Sub-Category]],LEN(Table1[[#This Row],[Category and Sub-Category]])-FIND("/",Table1[[#This Row],[Category and Sub-Category]]))</f>
        <v>plays</v>
      </c>
      <c r="S3608" s="13">
        <f>(((Table1[[#This Row],[launched_at]]/60)/60)/24)+DATE(1970,1,1)</f>
        <v>42566.604826388888</v>
      </c>
      <c r="T3608" s="13">
        <f>(((Table1[[#This Row],[deadline]]/60)/60)/24)+DATE(1970,1,1)</f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Table1[[#This Row],[pledged]]/Table1[[#This Row],[goal]]</f>
        <v>1.0545454545454545</v>
      </c>
      <c r="P3609" s="8">
        <f>IFERROR(Table1[[#This Row],[pledged]]/Table1[[#This Row],[backers_count]],0)</f>
        <v>29</v>
      </c>
      <c r="Q3609" t="str">
        <f>LEFT(Table1[[#This Row],[Category and Sub-Category]],FIND("/",Table1[[#This Row],[Category and Sub-Category]])-1)</f>
        <v>theater</v>
      </c>
      <c r="R3609" t="str">
        <f>RIGHT(Table1[[#This Row],[Category and Sub-Category]],LEN(Table1[[#This Row],[Category and Sub-Category]])-FIND("/",Table1[[#This Row],[Category and Sub-Category]]))</f>
        <v>plays</v>
      </c>
      <c r="S3609" s="13">
        <f>(((Table1[[#This Row],[launched_at]]/60)/60)/24)+DATE(1970,1,1)</f>
        <v>42338.963912037041</v>
      </c>
      <c r="T3609" s="13">
        <f>(((Table1[[#This Row],[deadline]]/60)/60)/24)+DATE(1970,1,1)</f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Table1[[#This Row],[pledged]]/Table1[[#This Row],[goal]]</f>
        <v>1</v>
      </c>
      <c r="P3610" s="8">
        <f>IFERROR(Table1[[#This Row],[pledged]]/Table1[[#This Row],[backers_count]],0)</f>
        <v>29.62962962962963</v>
      </c>
      <c r="Q3610" t="str">
        <f>LEFT(Table1[[#This Row],[Category and Sub-Category]],FIND("/",Table1[[#This Row],[Category and Sub-Category]])-1)</f>
        <v>theater</v>
      </c>
      <c r="R3610" t="str">
        <f>RIGHT(Table1[[#This Row],[Category and Sub-Category]],LEN(Table1[[#This Row],[Category and Sub-Category]])-FIND("/",Table1[[#This Row],[Category and Sub-Category]]))</f>
        <v>plays</v>
      </c>
      <c r="S3610" s="13">
        <f>(((Table1[[#This Row],[launched_at]]/60)/60)/24)+DATE(1970,1,1)</f>
        <v>42506.709375000006</v>
      </c>
      <c r="T3610" s="13">
        <f>(((Table1[[#This Row],[deadline]]/60)/60)/24)+DATE(1970,1,1)</f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Table1[[#This Row],[pledged]]/Table1[[#This Row],[goal]]</f>
        <v>1.5331632653061225</v>
      </c>
      <c r="P3611" s="8">
        <f>IFERROR(Table1[[#This Row],[pledged]]/Table1[[#This Row],[backers_count]],0)</f>
        <v>143.0952380952381</v>
      </c>
      <c r="Q3611" t="str">
        <f>LEFT(Table1[[#This Row],[Category and Sub-Category]],FIND("/",Table1[[#This Row],[Category and Sub-Category]])-1)</f>
        <v>theater</v>
      </c>
      <c r="R3611" t="str">
        <f>RIGHT(Table1[[#This Row],[Category and Sub-Category]],LEN(Table1[[#This Row],[Category and Sub-Category]])-FIND("/",Table1[[#This Row],[Category and Sub-Category]]))</f>
        <v>plays</v>
      </c>
      <c r="S3611" s="13">
        <f>(((Table1[[#This Row],[launched_at]]/60)/60)/24)+DATE(1970,1,1)</f>
        <v>42429.991724537031</v>
      </c>
      <c r="T3611" s="13">
        <f>(((Table1[[#This Row],[deadline]]/60)/60)/24)+DATE(1970,1,1)</f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Table1[[#This Row],[pledged]]/Table1[[#This Row],[goal]]</f>
        <v>1.623</v>
      </c>
      <c r="P3612" s="8">
        <f>IFERROR(Table1[[#This Row],[pledged]]/Table1[[#This Row],[backers_count]],0)</f>
        <v>52.354838709677416</v>
      </c>
      <c r="Q3612" t="str">
        <f>LEFT(Table1[[#This Row],[Category and Sub-Category]],FIND("/",Table1[[#This Row],[Category and Sub-Category]])-1)</f>
        <v>theater</v>
      </c>
      <c r="R3612" t="str">
        <f>RIGHT(Table1[[#This Row],[Category and Sub-Category]],LEN(Table1[[#This Row],[Category and Sub-Category]])-FIND("/",Table1[[#This Row],[Category and Sub-Category]]))</f>
        <v>plays</v>
      </c>
      <c r="S3612" s="13">
        <f>(((Table1[[#This Row],[launched_at]]/60)/60)/24)+DATE(1970,1,1)</f>
        <v>42203.432129629626</v>
      </c>
      <c r="T3612" s="13">
        <f>(((Table1[[#This Row],[deadline]]/60)/60)/24)+DATE(1970,1,1)</f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Table1[[#This Row],[pledged]]/Table1[[#This Row],[goal]]</f>
        <v>1.36</v>
      </c>
      <c r="P3613" s="8">
        <f>IFERROR(Table1[[#This Row],[pledged]]/Table1[[#This Row],[backers_count]],0)</f>
        <v>66.666666666666671</v>
      </c>
      <c r="Q3613" t="str">
        <f>LEFT(Table1[[#This Row],[Category and Sub-Category]],FIND("/",Table1[[#This Row],[Category and Sub-Category]])-1)</f>
        <v>theater</v>
      </c>
      <c r="R3613" t="str">
        <f>RIGHT(Table1[[#This Row],[Category and Sub-Category]],LEN(Table1[[#This Row],[Category and Sub-Category]])-FIND("/",Table1[[#This Row],[Category and Sub-Category]]))</f>
        <v>plays</v>
      </c>
      <c r="S3613" s="13">
        <f>(((Table1[[#This Row],[launched_at]]/60)/60)/24)+DATE(1970,1,1)</f>
        <v>42072.370381944449</v>
      </c>
      <c r="T3613" s="13">
        <f>(((Table1[[#This Row],[deadline]]/60)/60)/24)+DATE(1970,1,1)</f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Table1[[#This Row],[pledged]]/Table1[[#This Row],[goal]]</f>
        <v>1.444</v>
      </c>
      <c r="P3614" s="8">
        <f>IFERROR(Table1[[#This Row],[pledged]]/Table1[[#This Row],[backers_count]],0)</f>
        <v>126.66666666666667</v>
      </c>
      <c r="Q3614" t="str">
        <f>LEFT(Table1[[#This Row],[Category and Sub-Category]],FIND("/",Table1[[#This Row],[Category and Sub-Category]])-1)</f>
        <v>theater</v>
      </c>
      <c r="R3614" t="str">
        <f>RIGHT(Table1[[#This Row],[Category and Sub-Category]],LEN(Table1[[#This Row],[Category and Sub-Category]])-FIND("/",Table1[[#This Row],[Category and Sub-Category]]))</f>
        <v>plays</v>
      </c>
      <c r="S3614" s="13">
        <f>(((Table1[[#This Row],[launched_at]]/60)/60)/24)+DATE(1970,1,1)</f>
        <v>41789.726979166669</v>
      </c>
      <c r="T3614" s="13">
        <f>(((Table1[[#This Row],[deadline]]/60)/60)/24)+DATE(1970,1,1)</f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Table1[[#This Row],[pledged]]/Table1[[#This Row],[goal]]</f>
        <v>1</v>
      </c>
      <c r="P3615" s="8">
        <f>IFERROR(Table1[[#This Row],[pledged]]/Table1[[#This Row],[backers_count]],0)</f>
        <v>62.5</v>
      </c>
      <c r="Q3615" t="str">
        <f>LEFT(Table1[[#This Row],[Category and Sub-Category]],FIND("/",Table1[[#This Row],[Category and Sub-Category]])-1)</f>
        <v>theater</v>
      </c>
      <c r="R3615" t="str">
        <f>RIGHT(Table1[[#This Row],[Category and Sub-Category]],LEN(Table1[[#This Row],[Category and Sub-Category]])-FIND("/",Table1[[#This Row],[Category and Sub-Category]]))</f>
        <v>plays</v>
      </c>
      <c r="S3615" s="13">
        <f>(((Table1[[#This Row],[launched_at]]/60)/60)/24)+DATE(1970,1,1)</f>
        <v>41788.58997685185</v>
      </c>
      <c r="T3615" s="13">
        <f>(((Table1[[#This Row],[deadline]]/60)/60)/24)+DATE(1970,1,1)</f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Table1[[#This Row],[pledged]]/Table1[[#This Row],[goal]]</f>
        <v>1.008</v>
      </c>
      <c r="P3616" s="8">
        <f>IFERROR(Table1[[#This Row],[pledged]]/Table1[[#This Row],[backers_count]],0)</f>
        <v>35.492957746478872</v>
      </c>
      <c r="Q3616" t="str">
        <f>LEFT(Table1[[#This Row],[Category and Sub-Category]],FIND("/",Table1[[#This Row],[Category and Sub-Category]])-1)</f>
        <v>theater</v>
      </c>
      <c r="R3616" t="str">
        <f>RIGHT(Table1[[#This Row],[Category and Sub-Category]],LEN(Table1[[#This Row],[Category and Sub-Category]])-FIND("/",Table1[[#This Row],[Category and Sub-Category]]))</f>
        <v>plays</v>
      </c>
      <c r="S3616" s="13">
        <f>(((Table1[[#This Row],[launched_at]]/60)/60)/24)+DATE(1970,1,1)</f>
        <v>42144.041851851856</v>
      </c>
      <c r="T3616" s="13">
        <f>(((Table1[[#This Row],[deadline]]/60)/60)/24)+DATE(1970,1,1)</f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Table1[[#This Row],[pledged]]/Table1[[#This Row],[goal]]</f>
        <v>1.0680000000000001</v>
      </c>
      <c r="P3617" s="8">
        <f>IFERROR(Table1[[#This Row],[pledged]]/Table1[[#This Row],[backers_count]],0)</f>
        <v>37.083333333333336</v>
      </c>
      <c r="Q3617" t="str">
        <f>LEFT(Table1[[#This Row],[Category and Sub-Category]],FIND("/",Table1[[#This Row],[Category and Sub-Category]])-1)</f>
        <v>theater</v>
      </c>
      <c r="R3617" t="str">
        <f>RIGHT(Table1[[#This Row],[Category and Sub-Category]],LEN(Table1[[#This Row],[Category and Sub-Category]])-FIND("/",Table1[[#This Row],[Category and Sub-Category]]))</f>
        <v>plays</v>
      </c>
      <c r="S3617" s="13">
        <f>(((Table1[[#This Row],[launched_at]]/60)/60)/24)+DATE(1970,1,1)</f>
        <v>42318.593703703707</v>
      </c>
      <c r="T3617" s="13">
        <f>(((Table1[[#This Row],[deadline]]/60)/60)/24)+DATE(1970,1,1)</f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Table1[[#This Row],[pledged]]/Table1[[#This Row],[goal]]</f>
        <v>1.248</v>
      </c>
      <c r="P3618" s="8">
        <f>IFERROR(Table1[[#This Row],[pledged]]/Table1[[#This Row],[backers_count]],0)</f>
        <v>69.333333333333329</v>
      </c>
      <c r="Q3618" t="str">
        <f>LEFT(Table1[[#This Row],[Category and Sub-Category]],FIND("/",Table1[[#This Row],[Category and Sub-Category]])-1)</f>
        <v>theater</v>
      </c>
      <c r="R3618" t="str">
        <f>RIGHT(Table1[[#This Row],[Category and Sub-Category]],LEN(Table1[[#This Row],[Category and Sub-Category]])-FIND("/",Table1[[#This Row],[Category and Sub-Category]]))</f>
        <v>plays</v>
      </c>
      <c r="S3618" s="13">
        <f>(((Table1[[#This Row],[launched_at]]/60)/60)/24)+DATE(1970,1,1)</f>
        <v>42052.949814814812</v>
      </c>
      <c r="T3618" s="13">
        <f>(((Table1[[#This Row],[deadline]]/60)/60)/24)+DATE(1970,1,1)</f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Table1[[#This Row],[pledged]]/Table1[[#This Row],[goal]]</f>
        <v>1.1891891891891893</v>
      </c>
      <c r="P3619" s="8">
        <f>IFERROR(Table1[[#This Row],[pledged]]/Table1[[#This Row],[backers_count]],0)</f>
        <v>17.254901960784313</v>
      </c>
      <c r="Q3619" t="str">
        <f>LEFT(Table1[[#This Row],[Category and Sub-Category]],FIND("/",Table1[[#This Row],[Category and Sub-Category]])-1)</f>
        <v>theater</v>
      </c>
      <c r="R3619" t="str">
        <f>RIGHT(Table1[[#This Row],[Category and Sub-Category]],LEN(Table1[[#This Row],[Category and Sub-Category]])-FIND("/",Table1[[#This Row],[Category and Sub-Category]]))</f>
        <v>plays</v>
      </c>
      <c r="S3619" s="13">
        <f>(((Table1[[#This Row],[launched_at]]/60)/60)/24)+DATE(1970,1,1)</f>
        <v>42779.610289351855</v>
      </c>
      <c r="T3619" s="13">
        <f>(((Table1[[#This Row],[deadline]]/60)/60)/24)+DATE(1970,1,1)</f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Table1[[#This Row],[pledged]]/Table1[[#This Row],[goal]]</f>
        <v>1.01</v>
      </c>
      <c r="P3620" s="8">
        <f>IFERROR(Table1[[#This Row],[pledged]]/Table1[[#This Row],[backers_count]],0)</f>
        <v>36.071428571428569</v>
      </c>
      <c r="Q3620" t="str">
        <f>LEFT(Table1[[#This Row],[Category and Sub-Category]],FIND("/",Table1[[#This Row],[Category and Sub-Category]])-1)</f>
        <v>theater</v>
      </c>
      <c r="R3620" t="str">
        <f>RIGHT(Table1[[#This Row],[Category and Sub-Category]],LEN(Table1[[#This Row],[Category and Sub-Category]])-FIND("/",Table1[[#This Row],[Category and Sub-Category]]))</f>
        <v>plays</v>
      </c>
      <c r="S3620" s="13">
        <f>(((Table1[[#This Row],[launched_at]]/60)/60)/24)+DATE(1970,1,1)</f>
        <v>42128.627893518518</v>
      </c>
      <c r="T3620" s="13">
        <f>(((Table1[[#This Row],[deadline]]/60)/60)/24)+DATE(1970,1,1)</f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Table1[[#This Row],[pledged]]/Table1[[#This Row],[goal]]</f>
        <v>1.1299999999999999</v>
      </c>
      <c r="P3621" s="8">
        <f>IFERROR(Table1[[#This Row],[pledged]]/Table1[[#This Row],[backers_count]],0)</f>
        <v>66.470588235294116</v>
      </c>
      <c r="Q3621" t="str">
        <f>LEFT(Table1[[#This Row],[Category and Sub-Category]],FIND("/",Table1[[#This Row],[Category and Sub-Category]])-1)</f>
        <v>theater</v>
      </c>
      <c r="R3621" t="str">
        <f>RIGHT(Table1[[#This Row],[Category and Sub-Category]],LEN(Table1[[#This Row],[Category and Sub-Category]])-FIND("/",Table1[[#This Row],[Category and Sub-Category]]))</f>
        <v>plays</v>
      </c>
      <c r="S3621" s="13">
        <f>(((Table1[[#This Row],[launched_at]]/60)/60)/24)+DATE(1970,1,1)</f>
        <v>42661.132245370376</v>
      </c>
      <c r="T3621" s="13">
        <f>(((Table1[[#This Row],[deadline]]/60)/60)/24)+DATE(1970,1,1)</f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Table1[[#This Row],[pledged]]/Table1[[#This Row],[goal]]</f>
        <v>1.0519047619047619</v>
      </c>
      <c r="P3622" s="8">
        <f>IFERROR(Table1[[#This Row],[pledged]]/Table1[[#This Row],[backers_count]],0)</f>
        <v>56.065989847715734</v>
      </c>
      <c r="Q3622" t="str">
        <f>LEFT(Table1[[#This Row],[Category and Sub-Category]],FIND("/",Table1[[#This Row],[Category and Sub-Category]])-1)</f>
        <v>theater</v>
      </c>
      <c r="R3622" t="str">
        <f>RIGHT(Table1[[#This Row],[Category and Sub-Category]],LEN(Table1[[#This Row],[Category and Sub-Category]])-FIND("/",Table1[[#This Row],[Category and Sub-Category]]))</f>
        <v>plays</v>
      </c>
      <c r="S3622" s="13">
        <f>(((Table1[[#This Row],[launched_at]]/60)/60)/24)+DATE(1970,1,1)</f>
        <v>42037.938206018516</v>
      </c>
      <c r="T3622" s="13">
        <f>(((Table1[[#This Row],[deadline]]/60)/60)/24)+DATE(1970,1,1)</f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Table1[[#This Row],[pledged]]/Table1[[#This Row],[goal]]</f>
        <v>1.0973333333333333</v>
      </c>
      <c r="P3623" s="8">
        <f>IFERROR(Table1[[#This Row],[pledged]]/Table1[[#This Row],[backers_count]],0)</f>
        <v>47.028571428571432</v>
      </c>
      <c r="Q3623" t="str">
        <f>LEFT(Table1[[#This Row],[Category and Sub-Category]],FIND("/",Table1[[#This Row],[Category and Sub-Category]])-1)</f>
        <v>theater</v>
      </c>
      <c r="R3623" t="str">
        <f>RIGHT(Table1[[#This Row],[Category and Sub-Category]],LEN(Table1[[#This Row],[Category and Sub-Category]])-FIND("/",Table1[[#This Row],[Category and Sub-Category]]))</f>
        <v>plays</v>
      </c>
      <c r="S3623" s="13">
        <f>(((Table1[[#This Row],[launched_at]]/60)/60)/24)+DATE(1970,1,1)</f>
        <v>42619.935694444444</v>
      </c>
      <c r="T3623" s="13">
        <f>(((Table1[[#This Row],[deadline]]/60)/60)/24)+DATE(1970,1,1)</f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Table1[[#This Row],[pledged]]/Table1[[#This Row],[goal]]</f>
        <v>1.00099</v>
      </c>
      <c r="P3624" s="8">
        <f>IFERROR(Table1[[#This Row],[pledged]]/Table1[[#This Row],[backers_count]],0)</f>
        <v>47.666190476190479</v>
      </c>
      <c r="Q3624" t="str">
        <f>LEFT(Table1[[#This Row],[Category and Sub-Category]],FIND("/",Table1[[#This Row],[Category and Sub-Category]])-1)</f>
        <v>theater</v>
      </c>
      <c r="R3624" t="str">
        <f>RIGHT(Table1[[#This Row],[Category and Sub-Category]],LEN(Table1[[#This Row],[Category and Sub-Category]])-FIND("/",Table1[[#This Row],[Category and Sub-Category]]))</f>
        <v>plays</v>
      </c>
      <c r="S3624" s="13">
        <f>(((Table1[[#This Row],[launched_at]]/60)/60)/24)+DATE(1970,1,1)</f>
        <v>41877.221886574072</v>
      </c>
      <c r="T3624" s="13">
        <f>(((Table1[[#This Row],[deadline]]/60)/60)/24)+DATE(1970,1,1)</f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Table1[[#This Row],[pledged]]/Table1[[#This Row],[goal]]</f>
        <v>1.2</v>
      </c>
      <c r="P3625" s="8">
        <f>IFERROR(Table1[[#This Row],[pledged]]/Table1[[#This Row],[backers_count]],0)</f>
        <v>88.235294117647058</v>
      </c>
      <c r="Q3625" t="str">
        <f>LEFT(Table1[[#This Row],[Category and Sub-Category]],FIND("/",Table1[[#This Row],[Category and Sub-Category]])-1)</f>
        <v>theater</v>
      </c>
      <c r="R3625" t="str">
        <f>RIGHT(Table1[[#This Row],[Category and Sub-Category]],LEN(Table1[[#This Row],[Category and Sub-Category]])-FIND("/",Table1[[#This Row],[Category and Sub-Category]]))</f>
        <v>plays</v>
      </c>
      <c r="S3625" s="13">
        <f>(((Table1[[#This Row],[launched_at]]/60)/60)/24)+DATE(1970,1,1)</f>
        <v>41828.736921296295</v>
      </c>
      <c r="T3625" s="13">
        <f>(((Table1[[#This Row],[deadline]]/60)/60)/24)+DATE(1970,1,1)</f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Table1[[#This Row],[pledged]]/Table1[[#This Row],[goal]]</f>
        <v>1.0493333333333332</v>
      </c>
      <c r="P3626" s="8">
        <f>IFERROR(Table1[[#This Row],[pledged]]/Table1[[#This Row],[backers_count]],0)</f>
        <v>80.717948717948715</v>
      </c>
      <c r="Q3626" t="str">
        <f>LEFT(Table1[[#This Row],[Category and Sub-Category]],FIND("/",Table1[[#This Row],[Category and Sub-Category]])-1)</f>
        <v>theater</v>
      </c>
      <c r="R3626" t="str">
        <f>RIGHT(Table1[[#This Row],[Category and Sub-Category]],LEN(Table1[[#This Row],[Category and Sub-Category]])-FIND("/",Table1[[#This Row],[Category and Sub-Category]]))</f>
        <v>plays</v>
      </c>
      <c r="S3626" s="13">
        <f>(((Table1[[#This Row],[launched_at]]/60)/60)/24)+DATE(1970,1,1)</f>
        <v>42545.774189814809</v>
      </c>
      <c r="T3626" s="13">
        <f>(((Table1[[#This Row],[deadline]]/60)/60)/24)+DATE(1970,1,1)</f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Table1[[#This Row],[pledged]]/Table1[[#This Row],[goal]]</f>
        <v>1.0266666666666666</v>
      </c>
      <c r="P3627" s="8">
        <f>IFERROR(Table1[[#This Row],[pledged]]/Table1[[#This Row],[backers_count]],0)</f>
        <v>39.487179487179489</v>
      </c>
      <c r="Q3627" t="str">
        <f>LEFT(Table1[[#This Row],[Category and Sub-Category]],FIND("/",Table1[[#This Row],[Category and Sub-Category]])-1)</f>
        <v>theater</v>
      </c>
      <c r="R3627" t="str">
        <f>RIGHT(Table1[[#This Row],[Category and Sub-Category]],LEN(Table1[[#This Row],[Category and Sub-Category]])-FIND("/",Table1[[#This Row],[Category and Sub-Category]]))</f>
        <v>plays</v>
      </c>
      <c r="S3627" s="13">
        <f>(((Table1[[#This Row],[launched_at]]/60)/60)/24)+DATE(1970,1,1)</f>
        <v>42157.652511574073</v>
      </c>
      <c r="T3627" s="13">
        <f>(((Table1[[#This Row],[deadline]]/60)/60)/24)+DATE(1970,1,1)</f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Table1[[#This Row],[pledged]]/Table1[[#This Row],[goal]]</f>
        <v>1.0182500000000001</v>
      </c>
      <c r="P3628" s="8">
        <f>IFERROR(Table1[[#This Row],[pledged]]/Table1[[#This Row],[backers_count]],0)</f>
        <v>84.854166666666671</v>
      </c>
      <c r="Q3628" t="str">
        <f>LEFT(Table1[[#This Row],[Category and Sub-Category]],FIND("/",Table1[[#This Row],[Category and Sub-Category]])-1)</f>
        <v>theater</v>
      </c>
      <c r="R3628" t="str">
        <f>RIGHT(Table1[[#This Row],[Category and Sub-Category]],LEN(Table1[[#This Row],[Category and Sub-Category]])-FIND("/",Table1[[#This Row],[Category and Sub-Category]]))</f>
        <v>plays</v>
      </c>
      <c r="S3628" s="13">
        <f>(((Table1[[#This Row],[launched_at]]/60)/60)/24)+DATE(1970,1,1)</f>
        <v>41846.667326388888</v>
      </c>
      <c r="T3628" s="13">
        <f>(((Table1[[#This Row],[deadline]]/60)/60)/24)+DATE(1970,1,1)</f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Table1[[#This Row],[pledged]]/Table1[[#This Row],[goal]]</f>
        <v>1</v>
      </c>
      <c r="P3629" s="8">
        <f>IFERROR(Table1[[#This Row],[pledged]]/Table1[[#This Row],[backers_count]],0)</f>
        <v>68.965517241379317</v>
      </c>
      <c r="Q3629" t="str">
        <f>LEFT(Table1[[#This Row],[Category and Sub-Category]],FIND("/",Table1[[#This Row],[Category and Sub-Category]])-1)</f>
        <v>theater</v>
      </c>
      <c r="R3629" t="str">
        <f>RIGHT(Table1[[#This Row],[Category and Sub-Category]],LEN(Table1[[#This Row],[Category and Sub-Category]])-FIND("/",Table1[[#This Row],[Category and Sub-Category]]))</f>
        <v>plays</v>
      </c>
      <c r="S3629" s="13">
        <f>(((Table1[[#This Row],[launched_at]]/60)/60)/24)+DATE(1970,1,1)</f>
        <v>42460.741747685184</v>
      </c>
      <c r="T3629" s="13">
        <f>(((Table1[[#This Row],[deadline]]/60)/60)/24)+DATE(1970,1,1)</f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Table1[[#This Row],[pledged]]/Table1[[#This Row],[goal]]</f>
        <v>0</v>
      </c>
      <c r="P3630" s="8">
        <f>IFERROR(Table1[[#This Row],[pledged]]/Table1[[#This Row],[backers_count]],0)</f>
        <v>0</v>
      </c>
      <c r="Q3630" t="str">
        <f>LEFT(Table1[[#This Row],[Category and Sub-Category]],FIND("/",Table1[[#This Row],[Category and Sub-Category]])-1)</f>
        <v>theater</v>
      </c>
      <c r="R3630" t="str">
        <f>RIGHT(Table1[[#This Row],[Category and Sub-Category]],LEN(Table1[[#This Row],[Category and Sub-Category]])-FIND("/",Table1[[#This Row],[Category and Sub-Category]]))</f>
        <v>musical</v>
      </c>
      <c r="S3630" s="13">
        <f>(((Table1[[#This Row],[launched_at]]/60)/60)/24)+DATE(1970,1,1)</f>
        <v>42291.833287037036</v>
      </c>
      <c r="T3630" s="13">
        <f>(((Table1[[#This Row],[deadline]]/60)/60)/24)+DATE(1970,1,1)</f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Table1[[#This Row],[pledged]]/Table1[[#This Row],[goal]]</f>
        <v>1.9999999999999999E-6</v>
      </c>
      <c r="P3631" s="8">
        <f>IFERROR(Table1[[#This Row],[pledged]]/Table1[[#This Row],[backers_count]],0)</f>
        <v>1</v>
      </c>
      <c r="Q3631" t="str">
        <f>LEFT(Table1[[#This Row],[Category and Sub-Category]],FIND("/",Table1[[#This Row],[Category and Sub-Category]])-1)</f>
        <v>theater</v>
      </c>
      <c r="R3631" t="str">
        <f>RIGHT(Table1[[#This Row],[Category and Sub-Category]],LEN(Table1[[#This Row],[Category and Sub-Category]])-FIND("/",Table1[[#This Row],[Category and Sub-Category]]))</f>
        <v>musical</v>
      </c>
      <c r="S3631" s="13">
        <f>(((Table1[[#This Row],[launched_at]]/60)/60)/24)+DATE(1970,1,1)</f>
        <v>42437.094490740739</v>
      </c>
      <c r="T3631" s="13">
        <f>(((Table1[[#This Row],[deadline]]/60)/60)/24)+DATE(1970,1,1)</f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Table1[[#This Row],[pledged]]/Table1[[#This Row],[goal]]</f>
        <v>3.3333333333333332E-4</v>
      </c>
      <c r="P3632" s="8">
        <f>IFERROR(Table1[[#This Row],[pledged]]/Table1[[#This Row],[backers_count]],0)</f>
        <v>1</v>
      </c>
      <c r="Q3632" t="str">
        <f>LEFT(Table1[[#This Row],[Category and Sub-Category]],FIND("/",Table1[[#This Row],[Category and Sub-Category]])-1)</f>
        <v>theater</v>
      </c>
      <c r="R3632" t="str">
        <f>RIGHT(Table1[[#This Row],[Category and Sub-Category]],LEN(Table1[[#This Row],[Category and Sub-Category]])-FIND("/",Table1[[#This Row],[Category and Sub-Category]]))</f>
        <v>musical</v>
      </c>
      <c r="S3632" s="13">
        <f>(((Table1[[#This Row],[launched_at]]/60)/60)/24)+DATE(1970,1,1)</f>
        <v>41942.84710648148</v>
      </c>
      <c r="T3632" s="13">
        <f>(((Table1[[#This Row],[deadline]]/60)/60)/24)+DATE(1970,1,1)</f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Table1[[#This Row],[pledged]]/Table1[[#This Row],[goal]]</f>
        <v>0.51023391812865493</v>
      </c>
      <c r="P3633" s="8">
        <f>IFERROR(Table1[[#This Row],[pledged]]/Table1[[#This Row],[backers_count]],0)</f>
        <v>147.88135593220338</v>
      </c>
      <c r="Q3633" t="str">
        <f>LEFT(Table1[[#This Row],[Category and Sub-Category]],FIND("/",Table1[[#This Row],[Category and Sub-Category]])-1)</f>
        <v>theater</v>
      </c>
      <c r="R3633" t="str">
        <f>RIGHT(Table1[[#This Row],[Category and Sub-Category]],LEN(Table1[[#This Row],[Category and Sub-Category]])-FIND("/",Table1[[#This Row],[Category and Sub-Category]]))</f>
        <v>musical</v>
      </c>
      <c r="S3633" s="13">
        <f>(((Table1[[#This Row],[launched_at]]/60)/60)/24)+DATE(1970,1,1)</f>
        <v>41880.753437499996</v>
      </c>
      <c r="T3633" s="13">
        <f>(((Table1[[#This Row],[deadline]]/60)/60)/24)+DATE(1970,1,1)</f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Table1[[#This Row],[pledged]]/Table1[[#This Row],[goal]]</f>
        <v>0.2</v>
      </c>
      <c r="P3634" s="8">
        <f>IFERROR(Table1[[#This Row],[pledged]]/Table1[[#This Row],[backers_count]],0)</f>
        <v>100</v>
      </c>
      <c r="Q3634" t="str">
        <f>LEFT(Table1[[#This Row],[Category and Sub-Category]],FIND("/",Table1[[#This Row],[Category and Sub-Category]])-1)</f>
        <v>theater</v>
      </c>
      <c r="R3634" t="str">
        <f>RIGHT(Table1[[#This Row],[Category and Sub-Category]],LEN(Table1[[#This Row],[Category and Sub-Category]])-FIND("/",Table1[[#This Row],[Category and Sub-Category]]))</f>
        <v>musical</v>
      </c>
      <c r="S3634" s="13">
        <f>(((Table1[[#This Row],[launched_at]]/60)/60)/24)+DATE(1970,1,1)</f>
        <v>41946.936909722222</v>
      </c>
      <c r="T3634" s="13">
        <f>(((Table1[[#This Row],[deadline]]/60)/60)/24)+DATE(1970,1,1)</f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Table1[[#This Row],[pledged]]/Table1[[#This Row],[goal]]</f>
        <v>0.35239999999999999</v>
      </c>
      <c r="P3635" s="8">
        <f>IFERROR(Table1[[#This Row],[pledged]]/Table1[[#This Row],[backers_count]],0)</f>
        <v>56.838709677419352</v>
      </c>
      <c r="Q3635" t="str">
        <f>LEFT(Table1[[#This Row],[Category and Sub-Category]],FIND("/",Table1[[#This Row],[Category and Sub-Category]])-1)</f>
        <v>theater</v>
      </c>
      <c r="R3635" t="str">
        <f>RIGHT(Table1[[#This Row],[Category and Sub-Category]],LEN(Table1[[#This Row],[Category and Sub-Category]])-FIND("/",Table1[[#This Row],[Category and Sub-Category]]))</f>
        <v>musical</v>
      </c>
      <c r="S3635" s="13">
        <f>(((Table1[[#This Row],[launched_at]]/60)/60)/24)+DATE(1970,1,1)</f>
        <v>42649.623460648145</v>
      </c>
      <c r="T3635" s="13">
        <f>(((Table1[[#This Row],[deadline]]/60)/60)/24)+DATE(1970,1,1)</f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Table1[[#This Row],[pledged]]/Table1[[#This Row],[goal]]</f>
        <v>4.2466666666666666E-2</v>
      </c>
      <c r="P3636" s="8">
        <f>IFERROR(Table1[[#This Row],[pledged]]/Table1[[#This Row],[backers_count]],0)</f>
        <v>176.94444444444446</v>
      </c>
      <c r="Q3636" t="str">
        <f>LEFT(Table1[[#This Row],[Category and Sub-Category]],FIND("/",Table1[[#This Row],[Category and Sub-Category]])-1)</f>
        <v>theater</v>
      </c>
      <c r="R3636" t="str">
        <f>RIGHT(Table1[[#This Row],[Category and Sub-Category]],LEN(Table1[[#This Row],[Category and Sub-Category]])-FIND("/",Table1[[#This Row],[Category and Sub-Category]]))</f>
        <v>musical</v>
      </c>
      <c r="S3636" s="13">
        <f>(((Table1[[#This Row],[launched_at]]/60)/60)/24)+DATE(1970,1,1)</f>
        <v>42701.166365740741</v>
      </c>
      <c r="T3636" s="13">
        <f>(((Table1[[#This Row],[deadline]]/60)/60)/24)+DATE(1970,1,1)</f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Table1[[#This Row],[pledged]]/Table1[[#This Row],[goal]]</f>
        <v>0.36457142857142855</v>
      </c>
      <c r="P3637" s="8">
        <f>IFERROR(Table1[[#This Row],[pledged]]/Table1[[#This Row],[backers_count]],0)</f>
        <v>127.6</v>
      </c>
      <c r="Q3637" t="str">
        <f>LEFT(Table1[[#This Row],[Category and Sub-Category]],FIND("/",Table1[[#This Row],[Category and Sub-Category]])-1)</f>
        <v>theater</v>
      </c>
      <c r="R3637" t="str">
        <f>RIGHT(Table1[[#This Row],[Category and Sub-Category]],LEN(Table1[[#This Row],[Category and Sub-Category]])-FIND("/",Table1[[#This Row],[Category and Sub-Category]]))</f>
        <v>musical</v>
      </c>
      <c r="S3637" s="13">
        <f>(((Table1[[#This Row],[launched_at]]/60)/60)/24)+DATE(1970,1,1)</f>
        <v>42450.88282407407</v>
      </c>
      <c r="T3637" s="13">
        <f>(((Table1[[#This Row],[deadline]]/60)/60)/24)+DATE(1970,1,1)</f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Table1[[#This Row],[pledged]]/Table1[[#This Row],[goal]]</f>
        <v>0</v>
      </c>
      <c r="P3638" s="8">
        <f>IFERROR(Table1[[#This Row],[pledged]]/Table1[[#This Row],[backers_count]],0)</f>
        <v>0</v>
      </c>
      <c r="Q3638" t="str">
        <f>LEFT(Table1[[#This Row],[Category and Sub-Category]],FIND("/",Table1[[#This Row],[Category and Sub-Category]])-1)</f>
        <v>theater</v>
      </c>
      <c r="R3638" t="str">
        <f>RIGHT(Table1[[#This Row],[Category and Sub-Category]],LEN(Table1[[#This Row],[Category and Sub-Category]])-FIND("/",Table1[[#This Row],[Category and Sub-Category]]))</f>
        <v>musical</v>
      </c>
      <c r="S3638" s="13">
        <f>(((Table1[[#This Row],[launched_at]]/60)/60)/24)+DATE(1970,1,1)</f>
        <v>42226.694780092599</v>
      </c>
      <c r="T3638" s="13">
        <f>(((Table1[[#This Row],[deadline]]/60)/60)/24)+DATE(1970,1,1)</f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Table1[[#This Row],[pledged]]/Table1[[#This Row],[goal]]</f>
        <v>0.30866666666666664</v>
      </c>
      <c r="P3639" s="8">
        <f>IFERROR(Table1[[#This Row],[pledged]]/Table1[[#This Row],[backers_count]],0)</f>
        <v>66.142857142857139</v>
      </c>
      <c r="Q3639" t="str">
        <f>LEFT(Table1[[#This Row],[Category and Sub-Category]],FIND("/",Table1[[#This Row],[Category and Sub-Category]])-1)</f>
        <v>theater</v>
      </c>
      <c r="R3639" t="str">
        <f>RIGHT(Table1[[#This Row],[Category and Sub-Category]],LEN(Table1[[#This Row],[Category and Sub-Category]])-FIND("/",Table1[[#This Row],[Category and Sub-Category]]))</f>
        <v>musical</v>
      </c>
      <c r="S3639" s="13">
        <f>(((Table1[[#This Row],[launched_at]]/60)/60)/24)+DATE(1970,1,1)</f>
        <v>41975.700636574074</v>
      </c>
      <c r="T3639" s="13">
        <f>(((Table1[[#This Row],[deadline]]/60)/60)/24)+DATE(1970,1,1)</f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Table1[[#This Row],[pledged]]/Table1[[#This Row],[goal]]</f>
        <v>6.545454545454546E-2</v>
      </c>
      <c r="P3640" s="8">
        <f>IFERROR(Table1[[#This Row],[pledged]]/Table1[[#This Row],[backers_count]],0)</f>
        <v>108</v>
      </c>
      <c r="Q3640" t="str">
        <f>LEFT(Table1[[#This Row],[Category and Sub-Category]],FIND("/",Table1[[#This Row],[Category and Sub-Category]])-1)</f>
        <v>theater</v>
      </c>
      <c r="R3640" t="str">
        <f>RIGHT(Table1[[#This Row],[Category and Sub-Category]],LEN(Table1[[#This Row],[Category and Sub-Category]])-FIND("/",Table1[[#This Row],[Category and Sub-Category]]))</f>
        <v>musical</v>
      </c>
      <c r="S3640" s="13">
        <f>(((Table1[[#This Row],[launched_at]]/60)/60)/24)+DATE(1970,1,1)</f>
        <v>42053.672824074078</v>
      </c>
      <c r="T3640" s="13">
        <f>(((Table1[[#This Row],[deadline]]/60)/60)/24)+DATE(1970,1,1)</f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Table1[[#This Row],[pledged]]/Table1[[#This Row],[goal]]</f>
        <v>4.0000000000000003E-5</v>
      </c>
      <c r="P3641" s="8">
        <f>IFERROR(Table1[[#This Row],[pledged]]/Table1[[#This Row],[backers_count]],0)</f>
        <v>1</v>
      </c>
      <c r="Q3641" t="str">
        <f>LEFT(Table1[[#This Row],[Category and Sub-Category]],FIND("/",Table1[[#This Row],[Category and Sub-Category]])-1)</f>
        <v>theater</v>
      </c>
      <c r="R3641" t="str">
        <f>RIGHT(Table1[[#This Row],[Category and Sub-Category]],LEN(Table1[[#This Row],[Category and Sub-Category]])-FIND("/",Table1[[#This Row],[Category and Sub-Category]]))</f>
        <v>musical</v>
      </c>
      <c r="S3641" s="13">
        <f>(((Table1[[#This Row],[launched_at]]/60)/60)/24)+DATE(1970,1,1)</f>
        <v>42590.677152777775</v>
      </c>
      <c r="T3641" s="13">
        <f>(((Table1[[#This Row],[deadline]]/60)/60)/24)+DATE(1970,1,1)</f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Table1[[#This Row],[pledged]]/Table1[[#This Row],[goal]]</f>
        <v>5.5E-2</v>
      </c>
      <c r="P3642" s="8">
        <f>IFERROR(Table1[[#This Row],[pledged]]/Table1[[#This Row],[backers_count]],0)</f>
        <v>18.333333333333332</v>
      </c>
      <c r="Q3642" t="str">
        <f>LEFT(Table1[[#This Row],[Category and Sub-Category]],FIND("/",Table1[[#This Row],[Category and Sub-Category]])-1)</f>
        <v>theater</v>
      </c>
      <c r="R3642" t="str">
        <f>RIGHT(Table1[[#This Row],[Category and Sub-Category]],LEN(Table1[[#This Row],[Category and Sub-Category]])-FIND("/",Table1[[#This Row],[Category and Sub-Category]]))</f>
        <v>musical</v>
      </c>
      <c r="S3642" s="13">
        <f>(((Table1[[#This Row],[launched_at]]/60)/60)/24)+DATE(1970,1,1)</f>
        <v>42104.781597222223</v>
      </c>
      <c r="T3642" s="13">
        <f>(((Table1[[#This Row],[deadline]]/60)/60)/24)+DATE(1970,1,1)</f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Table1[[#This Row],[pledged]]/Table1[[#This Row],[goal]]</f>
        <v>0</v>
      </c>
      <c r="P3643" s="8">
        <f>IFERROR(Table1[[#This Row],[pledged]]/Table1[[#This Row],[backers_count]],0)</f>
        <v>0</v>
      </c>
      <c r="Q3643" t="str">
        <f>LEFT(Table1[[#This Row],[Category and Sub-Category]],FIND("/",Table1[[#This Row],[Category and Sub-Category]])-1)</f>
        <v>theater</v>
      </c>
      <c r="R3643" t="str">
        <f>RIGHT(Table1[[#This Row],[Category and Sub-Category]],LEN(Table1[[#This Row],[Category and Sub-Category]])-FIND("/",Table1[[#This Row],[Category and Sub-Category]]))</f>
        <v>musical</v>
      </c>
      <c r="S3643" s="13">
        <f>(((Table1[[#This Row],[launched_at]]/60)/60)/24)+DATE(1970,1,1)</f>
        <v>41899.627071759263</v>
      </c>
      <c r="T3643" s="13">
        <f>(((Table1[[#This Row],[deadline]]/60)/60)/24)+DATE(1970,1,1)</f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Table1[[#This Row],[pledged]]/Table1[[#This Row],[goal]]</f>
        <v>2.1428571428571429E-2</v>
      </c>
      <c r="P3644" s="8">
        <f>IFERROR(Table1[[#This Row],[pledged]]/Table1[[#This Row],[backers_count]],0)</f>
        <v>7.5</v>
      </c>
      <c r="Q3644" t="str">
        <f>LEFT(Table1[[#This Row],[Category and Sub-Category]],FIND("/",Table1[[#This Row],[Category and Sub-Category]])-1)</f>
        <v>theater</v>
      </c>
      <c r="R3644" t="str">
        <f>RIGHT(Table1[[#This Row],[Category and Sub-Category]],LEN(Table1[[#This Row],[Category and Sub-Category]])-FIND("/",Table1[[#This Row],[Category and Sub-Category]]))</f>
        <v>musical</v>
      </c>
      <c r="S3644" s="13">
        <f>(((Table1[[#This Row],[launched_at]]/60)/60)/24)+DATE(1970,1,1)</f>
        <v>42297.816284722227</v>
      </c>
      <c r="T3644" s="13">
        <f>(((Table1[[#This Row],[deadline]]/60)/60)/24)+DATE(1970,1,1)</f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Table1[[#This Row],[pledged]]/Table1[[#This Row],[goal]]</f>
        <v>0</v>
      </c>
      <c r="P3645" s="8">
        <f>IFERROR(Table1[[#This Row],[pledged]]/Table1[[#This Row],[backers_count]],0)</f>
        <v>0</v>
      </c>
      <c r="Q3645" t="str">
        <f>LEFT(Table1[[#This Row],[Category and Sub-Category]],FIND("/",Table1[[#This Row],[Category and Sub-Category]])-1)</f>
        <v>theater</v>
      </c>
      <c r="R3645" t="str">
        <f>RIGHT(Table1[[#This Row],[Category and Sub-Category]],LEN(Table1[[#This Row],[Category and Sub-Category]])-FIND("/",Table1[[#This Row],[Category and Sub-Category]]))</f>
        <v>musical</v>
      </c>
      <c r="S3645" s="13">
        <f>(((Table1[[#This Row],[launched_at]]/60)/60)/24)+DATE(1970,1,1)</f>
        <v>42285.143969907411</v>
      </c>
      <c r="T3645" s="13">
        <f>(((Table1[[#This Row],[deadline]]/60)/60)/24)+DATE(1970,1,1)</f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Table1[[#This Row],[pledged]]/Table1[[#This Row],[goal]]</f>
        <v>0.16420000000000001</v>
      </c>
      <c r="P3646" s="8">
        <f>IFERROR(Table1[[#This Row],[pledged]]/Table1[[#This Row],[backers_count]],0)</f>
        <v>68.416666666666671</v>
      </c>
      <c r="Q3646" t="str">
        <f>LEFT(Table1[[#This Row],[Category and Sub-Category]],FIND("/",Table1[[#This Row],[Category and Sub-Category]])-1)</f>
        <v>theater</v>
      </c>
      <c r="R3646" t="str">
        <f>RIGHT(Table1[[#This Row],[Category and Sub-Category]],LEN(Table1[[#This Row],[Category and Sub-Category]])-FIND("/",Table1[[#This Row],[Category and Sub-Category]]))</f>
        <v>musical</v>
      </c>
      <c r="S3646" s="13">
        <f>(((Table1[[#This Row],[launched_at]]/60)/60)/24)+DATE(1970,1,1)</f>
        <v>42409.241747685184</v>
      </c>
      <c r="T3646" s="13">
        <f>(((Table1[[#This Row],[deadline]]/60)/60)/24)+DATE(1970,1,1)</f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Table1[[#This Row],[pledged]]/Table1[[#This Row],[goal]]</f>
        <v>1E-3</v>
      </c>
      <c r="P3647" s="8">
        <f>IFERROR(Table1[[#This Row],[pledged]]/Table1[[#This Row],[backers_count]],0)</f>
        <v>1</v>
      </c>
      <c r="Q3647" t="str">
        <f>LEFT(Table1[[#This Row],[Category and Sub-Category]],FIND("/",Table1[[#This Row],[Category and Sub-Category]])-1)</f>
        <v>theater</v>
      </c>
      <c r="R3647" t="str">
        <f>RIGHT(Table1[[#This Row],[Category and Sub-Category]],LEN(Table1[[#This Row],[Category and Sub-Category]])-FIND("/",Table1[[#This Row],[Category and Sub-Category]]))</f>
        <v>musical</v>
      </c>
      <c r="S3647" s="13">
        <f>(((Table1[[#This Row],[launched_at]]/60)/60)/24)+DATE(1970,1,1)</f>
        <v>42665.970347222217</v>
      </c>
      <c r="T3647" s="13">
        <f>(((Table1[[#This Row],[deadline]]/60)/60)/24)+DATE(1970,1,1)</f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Table1[[#This Row],[pledged]]/Table1[[#This Row],[goal]]</f>
        <v>4.8099999999999997E-2</v>
      </c>
      <c r="P3648" s="8">
        <f>IFERROR(Table1[[#This Row],[pledged]]/Table1[[#This Row],[backers_count]],0)</f>
        <v>60.125</v>
      </c>
      <c r="Q3648" t="str">
        <f>LEFT(Table1[[#This Row],[Category and Sub-Category]],FIND("/",Table1[[#This Row],[Category and Sub-Category]])-1)</f>
        <v>theater</v>
      </c>
      <c r="R3648" t="str">
        <f>RIGHT(Table1[[#This Row],[Category and Sub-Category]],LEN(Table1[[#This Row],[Category and Sub-Category]])-FIND("/",Table1[[#This Row],[Category and Sub-Category]]))</f>
        <v>musical</v>
      </c>
      <c r="S3648" s="13">
        <f>(((Table1[[#This Row],[launched_at]]/60)/60)/24)+DATE(1970,1,1)</f>
        <v>42140.421319444446</v>
      </c>
      <c r="T3648" s="13">
        <f>(((Table1[[#This Row],[deadline]]/60)/60)/24)+DATE(1970,1,1)</f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Table1[[#This Row],[pledged]]/Table1[[#This Row],[goal]]</f>
        <v>0.06</v>
      </c>
      <c r="P3649" s="8">
        <f>IFERROR(Table1[[#This Row],[pledged]]/Table1[[#This Row],[backers_count]],0)</f>
        <v>15</v>
      </c>
      <c r="Q3649" t="str">
        <f>LEFT(Table1[[#This Row],[Category and Sub-Category]],FIND("/",Table1[[#This Row],[Category and Sub-Category]])-1)</f>
        <v>theater</v>
      </c>
      <c r="R3649" t="str">
        <f>RIGHT(Table1[[#This Row],[Category and Sub-Category]],LEN(Table1[[#This Row],[Category and Sub-Category]])-FIND("/",Table1[[#This Row],[Category and Sub-Category]]))</f>
        <v>musical</v>
      </c>
      <c r="S3649" s="13">
        <f>(((Table1[[#This Row],[launched_at]]/60)/60)/24)+DATE(1970,1,1)</f>
        <v>42598.749155092592</v>
      </c>
      <c r="T3649" s="13">
        <f>(((Table1[[#This Row],[deadline]]/60)/60)/24)+DATE(1970,1,1)</f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Table1[[#This Row],[pledged]]/Table1[[#This Row],[goal]]</f>
        <v>1.003825</v>
      </c>
      <c r="P3650" s="8">
        <f>IFERROR(Table1[[#This Row],[pledged]]/Table1[[#This Row],[backers_count]],0)</f>
        <v>550.04109589041093</v>
      </c>
      <c r="Q3650" t="str">
        <f>LEFT(Table1[[#This Row],[Category and Sub-Category]],FIND("/",Table1[[#This Row],[Category and Sub-Category]])-1)</f>
        <v>theater</v>
      </c>
      <c r="R3650" t="str">
        <f>RIGHT(Table1[[#This Row],[Category and Sub-Category]],LEN(Table1[[#This Row],[Category and Sub-Category]])-FIND("/",Table1[[#This Row],[Category and Sub-Category]]))</f>
        <v>plays</v>
      </c>
      <c r="S3650" s="13">
        <f>(((Table1[[#This Row],[launched_at]]/60)/60)/24)+DATE(1970,1,1)</f>
        <v>41887.292187500003</v>
      </c>
      <c r="T3650" s="13">
        <f>(((Table1[[#This Row],[deadline]]/60)/60)/24)+DATE(1970,1,1)</f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Table1[[#This Row],[pledged]]/Table1[[#This Row],[goal]]</f>
        <v>1.04</v>
      </c>
      <c r="P3651" s="8">
        <f>IFERROR(Table1[[#This Row],[pledged]]/Table1[[#This Row],[backers_count]],0)</f>
        <v>97.5</v>
      </c>
      <c r="Q3651" t="str">
        <f>LEFT(Table1[[#This Row],[Category and Sub-Category]],FIND("/",Table1[[#This Row],[Category and Sub-Category]])-1)</f>
        <v>theater</v>
      </c>
      <c r="R3651" t="str">
        <f>RIGHT(Table1[[#This Row],[Category and Sub-Category]],LEN(Table1[[#This Row],[Category and Sub-Category]])-FIND("/",Table1[[#This Row],[Category and Sub-Category]]))</f>
        <v>plays</v>
      </c>
      <c r="S3651" s="13">
        <f>(((Table1[[#This Row],[launched_at]]/60)/60)/24)+DATE(1970,1,1)</f>
        <v>41780.712893518517</v>
      </c>
      <c r="T3651" s="13">
        <f>(((Table1[[#This Row],[deadline]]/60)/60)/24)+DATE(1970,1,1)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Table1[[#This Row],[pledged]]/Table1[[#This Row],[goal]]</f>
        <v>1</v>
      </c>
      <c r="P3652" s="8">
        <f>IFERROR(Table1[[#This Row],[pledged]]/Table1[[#This Row],[backers_count]],0)</f>
        <v>29.411764705882351</v>
      </c>
      <c r="Q3652" t="str">
        <f>LEFT(Table1[[#This Row],[Category and Sub-Category]],FIND("/",Table1[[#This Row],[Category and Sub-Category]])-1)</f>
        <v>theater</v>
      </c>
      <c r="R3652" t="str">
        <f>RIGHT(Table1[[#This Row],[Category and Sub-Category]],LEN(Table1[[#This Row],[Category and Sub-Category]])-FIND("/",Table1[[#This Row],[Category and Sub-Category]]))</f>
        <v>plays</v>
      </c>
      <c r="S3652" s="13">
        <f>(((Table1[[#This Row],[launched_at]]/60)/60)/24)+DATE(1970,1,1)</f>
        <v>42381.478981481487</v>
      </c>
      <c r="T3652" s="13">
        <f>(((Table1[[#This Row],[deadline]]/60)/60)/24)+DATE(1970,1,1)</f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Table1[[#This Row],[pledged]]/Table1[[#This Row],[goal]]</f>
        <v>1.04</v>
      </c>
      <c r="P3653" s="8">
        <f>IFERROR(Table1[[#This Row],[pledged]]/Table1[[#This Row],[backers_count]],0)</f>
        <v>57.777777777777779</v>
      </c>
      <c r="Q3653" t="str">
        <f>LEFT(Table1[[#This Row],[Category and Sub-Category]],FIND("/",Table1[[#This Row],[Category and Sub-Category]])-1)</f>
        <v>theater</v>
      </c>
      <c r="R3653" t="str">
        <f>RIGHT(Table1[[#This Row],[Category and Sub-Category]],LEN(Table1[[#This Row],[Category and Sub-Category]])-FIND("/",Table1[[#This Row],[Category and Sub-Category]]))</f>
        <v>plays</v>
      </c>
      <c r="S3653" s="13">
        <f>(((Table1[[#This Row],[launched_at]]/60)/60)/24)+DATE(1970,1,1)</f>
        <v>41828.646319444444</v>
      </c>
      <c r="T3653" s="13">
        <f>(((Table1[[#This Row],[deadline]]/60)/60)/24)+DATE(1970,1,1)</f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Table1[[#This Row],[pledged]]/Table1[[#This Row],[goal]]</f>
        <v>2.5066666666666668</v>
      </c>
      <c r="P3654" s="8">
        <f>IFERROR(Table1[[#This Row],[pledged]]/Table1[[#This Row],[backers_count]],0)</f>
        <v>44.235294117647058</v>
      </c>
      <c r="Q3654" t="str">
        <f>LEFT(Table1[[#This Row],[Category and Sub-Category]],FIND("/",Table1[[#This Row],[Category and Sub-Category]])-1)</f>
        <v>theater</v>
      </c>
      <c r="R3654" t="str">
        <f>RIGHT(Table1[[#This Row],[Category and Sub-Category]],LEN(Table1[[#This Row],[Category and Sub-Category]])-FIND("/",Table1[[#This Row],[Category and Sub-Category]]))</f>
        <v>plays</v>
      </c>
      <c r="S3654" s="13">
        <f>(((Table1[[#This Row],[launched_at]]/60)/60)/24)+DATE(1970,1,1)</f>
        <v>42596.644699074073</v>
      </c>
      <c r="T3654" s="13">
        <f>(((Table1[[#This Row],[deadline]]/60)/60)/24)+DATE(1970,1,1)</f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Table1[[#This Row],[pledged]]/Table1[[#This Row],[goal]]</f>
        <v>1.0049999999999999</v>
      </c>
      <c r="P3655" s="8">
        <f>IFERROR(Table1[[#This Row],[pledged]]/Table1[[#This Row],[backers_count]],0)</f>
        <v>60.909090909090907</v>
      </c>
      <c r="Q3655" t="str">
        <f>LEFT(Table1[[#This Row],[Category and Sub-Category]],FIND("/",Table1[[#This Row],[Category and Sub-Category]])-1)</f>
        <v>theater</v>
      </c>
      <c r="R3655" t="str">
        <f>RIGHT(Table1[[#This Row],[Category and Sub-Category]],LEN(Table1[[#This Row],[Category and Sub-Category]])-FIND("/",Table1[[#This Row],[Category and Sub-Category]]))</f>
        <v>plays</v>
      </c>
      <c r="S3655" s="13">
        <f>(((Table1[[#This Row],[launched_at]]/60)/60)/24)+DATE(1970,1,1)</f>
        <v>42191.363506944443</v>
      </c>
      <c r="T3655" s="13">
        <f>(((Table1[[#This Row],[deadline]]/60)/60)/24)+DATE(1970,1,1)</f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Table1[[#This Row],[pledged]]/Table1[[#This Row],[goal]]</f>
        <v>1.744</v>
      </c>
      <c r="P3656" s="8">
        <f>IFERROR(Table1[[#This Row],[pledged]]/Table1[[#This Row],[backers_count]],0)</f>
        <v>68.84210526315789</v>
      </c>
      <c r="Q3656" t="str">
        <f>LEFT(Table1[[#This Row],[Category and Sub-Category]],FIND("/",Table1[[#This Row],[Category and Sub-Category]])-1)</f>
        <v>theater</v>
      </c>
      <c r="R3656" t="str">
        <f>RIGHT(Table1[[#This Row],[Category and Sub-Category]],LEN(Table1[[#This Row],[Category and Sub-Category]])-FIND("/",Table1[[#This Row],[Category and Sub-Category]]))</f>
        <v>plays</v>
      </c>
      <c r="S3656" s="13">
        <f>(((Table1[[#This Row],[launched_at]]/60)/60)/24)+DATE(1970,1,1)</f>
        <v>42440.416504629626</v>
      </c>
      <c r="T3656" s="13">
        <f>(((Table1[[#This Row],[deadline]]/60)/60)/24)+DATE(1970,1,1)</f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Table1[[#This Row],[pledged]]/Table1[[#This Row],[goal]]</f>
        <v>1.1626000000000001</v>
      </c>
      <c r="P3657" s="8">
        <f>IFERROR(Table1[[#This Row],[pledged]]/Table1[[#This Row],[backers_count]],0)</f>
        <v>73.582278481012665</v>
      </c>
      <c r="Q3657" t="str">
        <f>LEFT(Table1[[#This Row],[Category and Sub-Category]],FIND("/",Table1[[#This Row],[Category and Sub-Category]])-1)</f>
        <v>theater</v>
      </c>
      <c r="R3657" t="str">
        <f>RIGHT(Table1[[#This Row],[Category and Sub-Category]],LEN(Table1[[#This Row],[Category and Sub-Category]])-FIND("/",Table1[[#This Row],[Category and Sub-Category]]))</f>
        <v>plays</v>
      </c>
      <c r="S3657" s="13">
        <f>(((Table1[[#This Row],[launched_at]]/60)/60)/24)+DATE(1970,1,1)</f>
        <v>42173.803217592591</v>
      </c>
      <c r="T3657" s="13">
        <f>(((Table1[[#This Row],[deadline]]/60)/60)/24)+DATE(1970,1,1)</f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Table1[[#This Row],[pledged]]/Table1[[#This Row],[goal]]</f>
        <v>1.0582</v>
      </c>
      <c r="P3658" s="8">
        <f>IFERROR(Table1[[#This Row],[pledged]]/Table1[[#This Row],[backers_count]],0)</f>
        <v>115.02173913043478</v>
      </c>
      <c r="Q3658" t="str">
        <f>LEFT(Table1[[#This Row],[Category and Sub-Category]],FIND("/",Table1[[#This Row],[Category and Sub-Category]])-1)</f>
        <v>theater</v>
      </c>
      <c r="R3658" t="str">
        <f>RIGHT(Table1[[#This Row],[Category and Sub-Category]],LEN(Table1[[#This Row],[Category and Sub-Category]])-FIND("/",Table1[[#This Row],[Category and Sub-Category]]))</f>
        <v>plays</v>
      </c>
      <c r="S3658" s="13">
        <f>(((Table1[[#This Row],[launched_at]]/60)/60)/24)+DATE(1970,1,1)</f>
        <v>42737.910138888896</v>
      </c>
      <c r="T3658" s="13">
        <f>(((Table1[[#This Row],[deadline]]/60)/60)/24)+DATE(1970,1,1)</f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Table1[[#This Row],[pledged]]/Table1[[#This Row],[goal]]</f>
        <v>1.1074999999999999</v>
      </c>
      <c r="P3659" s="8">
        <f>IFERROR(Table1[[#This Row],[pledged]]/Table1[[#This Row],[backers_count]],0)</f>
        <v>110.75</v>
      </c>
      <c r="Q3659" t="str">
        <f>LEFT(Table1[[#This Row],[Category and Sub-Category]],FIND("/",Table1[[#This Row],[Category and Sub-Category]])-1)</f>
        <v>theater</v>
      </c>
      <c r="R3659" t="str">
        <f>RIGHT(Table1[[#This Row],[Category and Sub-Category]],LEN(Table1[[#This Row],[Category and Sub-Category]])-FIND("/",Table1[[#This Row],[Category and Sub-Category]]))</f>
        <v>plays</v>
      </c>
      <c r="S3659" s="13">
        <f>(((Table1[[#This Row],[launched_at]]/60)/60)/24)+DATE(1970,1,1)</f>
        <v>42499.629849537043</v>
      </c>
      <c r="T3659" s="13">
        <f>(((Table1[[#This Row],[deadline]]/60)/60)/24)+DATE(1970,1,1)</f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Table1[[#This Row],[pledged]]/Table1[[#This Row],[goal]]</f>
        <v>1.0066666666666666</v>
      </c>
      <c r="P3660" s="8">
        <f>IFERROR(Table1[[#This Row],[pledged]]/Table1[[#This Row],[backers_count]],0)</f>
        <v>75.5</v>
      </c>
      <c r="Q3660" t="str">
        <f>LEFT(Table1[[#This Row],[Category and Sub-Category]],FIND("/",Table1[[#This Row],[Category and Sub-Category]])-1)</f>
        <v>theater</v>
      </c>
      <c r="R3660" t="str">
        <f>RIGHT(Table1[[#This Row],[Category and Sub-Category]],LEN(Table1[[#This Row],[Category and Sub-Category]])-FIND("/",Table1[[#This Row],[Category and Sub-Category]]))</f>
        <v>plays</v>
      </c>
      <c r="S3660" s="13">
        <f>(((Table1[[#This Row],[launched_at]]/60)/60)/24)+DATE(1970,1,1)</f>
        <v>41775.858564814815</v>
      </c>
      <c r="T3660" s="13">
        <f>(((Table1[[#This Row],[deadline]]/60)/60)/24)+DATE(1970,1,1)</f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Table1[[#This Row],[pledged]]/Table1[[#This Row],[goal]]</f>
        <v>1.0203333333333333</v>
      </c>
      <c r="P3661" s="8">
        <f>IFERROR(Table1[[#This Row],[pledged]]/Table1[[#This Row],[backers_count]],0)</f>
        <v>235.46153846153845</v>
      </c>
      <c r="Q3661" t="str">
        <f>LEFT(Table1[[#This Row],[Category and Sub-Category]],FIND("/",Table1[[#This Row],[Category and Sub-Category]])-1)</f>
        <v>theater</v>
      </c>
      <c r="R3661" t="str">
        <f>RIGHT(Table1[[#This Row],[Category and Sub-Category]],LEN(Table1[[#This Row],[Category and Sub-Category]])-FIND("/",Table1[[#This Row],[Category and Sub-Category]]))</f>
        <v>plays</v>
      </c>
      <c r="S3661" s="13">
        <f>(((Table1[[#This Row],[launched_at]]/60)/60)/24)+DATE(1970,1,1)</f>
        <v>42055.277199074073</v>
      </c>
      <c r="T3661" s="13">
        <f>(((Table1[[#This Row],[deadline]]/60)/60)/24)+DATE(1970,1,1)</f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Table1[[#This Row],[pledged]]/Table1[[#This Row],[goal]]</f>
        <v>1</v>
      </c>
      <c r="P3662" s="8">
        <f>IFERROR(Table1[[#This Row],[pledged]]/Table1[[#This Row],[backers_count]],0)</f>
        <v>11.363636363636363</v>
      </c>
      <c r="Q3662" t="str">
        <f>LEFT(Table1[[#This Row],[Category and Sub-Category]],FIND("/",Table1[[#This Row],[Category and Sub-Category]])-1)</f>
        <v>theater</v>
      </c>
      <c r="R3662" t="str">
        <f>RIGHT(Table1[[#This Row],[Category and Sub-Category]],LEN(Table1[[#This Row],[Category and Sub-Category]])-FIND("/",Table1[[#This Row],[Category and Sub-Category]]))</f>
        <v>plays</v>
      </c>
      <c r="S3662" s="13">
        <f>(((Table1[[#This Row],[launched_at]]/60)/60)/24)+DATE(1970,1,1)</f>
        <v>41971.881076388891</v>
      </c>
      <c r="T3662" s="13">
        <f>(((Table1[[#This Row],[deadline]]/60)/60)/24)+DATE(1970,1,1)</f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Table1[[#This Row],[pledged]]/Table1[[#This Row],[goal]]</f>
        <v>1.1100000000000001</v>
      </c>
      <c r="P3663" s="8">
        <f>IFERROR(Table1[[#This Row],[pledged]]/Table1[[#This Row],[backers_count]],0)</f>
        <v>92.5</v>
      </c>
      <c r="Q3663" t="str">
        <f>LEFT(Table1[[#This Row],[Category and Sub-Category]],FIND("/",Table1[[#This Row],[Category and Sub-Category]])-1)</f>
        <v>theater</v>
      </c>
      <c r="R3663" t="str">
        <f>RIGHT(Table1[[#This Row],[Category and Sub-Category]],LEN(Table1[[#This Row],[Category and Sub-Category]])-FIND("/",Table1[[#This Row],[Category and Sub-Category]]))</f>
        <v>plays</v>
      </c>
      <c r="S3663" s="13">
        <f>(((Table1[[#This Row],[launched_at]]/60)/60)/24)+DATE(1970,1,1)</f>
        <v>42447.896666666667</v>
      </c>
      <c r="T3663" s="13">
        <f>(((Table1[[#This Row],[deadline]]/60)/60)/24)+DATE(1970,1,1)</f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Table1[[#This Row],[pledged]]/Table1[[#This Row],[goal]]</f>
        <v>1.0142500000000001</v>
      </c>
      <c r="P3664" s="8">
        <f>IFERROR(Table1[[#This Row],[pledged]]/Table1[[#This Row],[backers_count]],0)</f>
        <v>202.85</v>
      </c>
      <c r="Q3664" t="str">
        <f>LEFT(Table1[[#This Row],[Category and Sub-Category]],FIND("/",Table1[[#This Row],[Category and Sub-Category]])-1)</f>
        <v>theater</v>
      </c>
      <c r="R3664" t="str">
        <f>RIGHT(Table1[[#This Row],[Category and Sub-Category]],LEN(Table1[[#This Row],[Category and Sub-Category]])-FIND("/",Table1[[#This Row],[Category and Sub-Category]]))</f>
        <v>plays</v>
      </c>
      <c r="S3664" s="13">
        <f>(((Table1[[#This Row],[launched_at]]/60)/60)/24)+DATE(1970,1,1)</f>
        <v>42064.220069444447</v>
      </c>
      <c r="T3664" s="13">
        <f>(((Table1[[#This Row],[deadline]]/60)/60)/24)+DATE(1970,1,1)</f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Table1[[#This Row],[pledged]]/Table1[[#This Row],[goal]]</f>
        <v>1.04</v>
      </c>
      <c r="P3665" s="8">
        <f>IFERROR(Table1[[#This Row],[pledged]]/Table1[[#This Row],[backers_count]],0)</f>
        <v>26</v>
      </c>
      <c r="Q3665" t="str">
        <f>LEFT(Table1[[#This Row],[Category and Sub-Category]],FIND("/",Table1[[#This Row],[Category and Sub-Category]])-1)</f>
        <v>theater</v>
      </c>
      <c r="R3665" t="str">
        <f>RIGHT(Table1[[#This Row],[Category and Sub-Category]],LEN(Table1[[#This Row],[Category and Sub-Category]])-FIND("/",Table1[[#This Row],[Category and Sub-Category]]))</f>
        <v>plays</v>
      </c>
      <c r="S3665" s="13">
        <f>(((Table1[[#This Row],[launched_at]]/60)/60)/24)+DATE(1970,1,1)</f>
        <v>42665.451736111107</v>
      </c>
      <c r="T3665" s="13">
        <f>(((Table1[[#This Row],[deadline]]/60)/60)/24)+DATE(1970,1,1)</f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Table1[[#This Row],[pledged]]/Table1[[#This Row],[goal]]</f>
        <v>1.09375</v>
      </c>
      <c r="P3666" s="8">
        <f>IFERROR(Table1[[#This Row],[pledged]]/Table1[[#This Row],[backers_count]],0)</f>
        <v>46.05263157894737</v>
      </c>
      <c r="Q3666" t="str">
        <f>LEFT(Table1[[#This Row],[Category and Sub-Category]],FIND("/",Table1[[#This Row],[Category and Sub-Category]])-1)</f>
        <v>theater</v>
      </c>
      <c r="R3666" t="str">
        <f>RIGHT(Table1[[#This Row],[Category and Sub-Category]],LEN(Table1[[#This Row],[Category and Sub-Category]])-FIND("/",Table1[[#This Row],[Category and Sub-Category]]))</f>
        <v>plays</v>
      </c>
      <c r="S3666" s="13">
        <f>(((Table1[[#This Row],[launched_at]]/60)/60)/24)+DATE(1970,1,1)</f>
        <v>42523.248715277776</v>
      </c>
      <c r="T3666" s="13">
        <f>(((Table1[[#This Row],[deadline]]/60)/60)/24)+DATE(1970,1,1)</f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Table1[[#This Row],[pledged]]/Table1[[#This Row],[goal]]</f>
        <v>1.1516129032258065</v>
      </c>
      <c r="P3667" s="8">
        <f>IFERROR(Table1[[#This Row],[pledged]]/Table1[[#This Row],[backers_count]],0)</f>
        <v>51</v>
      </c>
      <c r="Q3667" t="str">
        <f>LEFT(Table1[[#This Row],[Category and Sub-Category]],FIND("/",Table1[[#This Row],[Category and Sub-Category]])-1)</f>
        <v>theater</v>
      </c>
      <c r="R3667" t="str">
        <f>RIGHT(Table1[[#This Row],[Category and Sub-Category]],LEN(Table1[[#This Row],[Category and Sub-Category]])-FIND("/",Table1[[#This Row],[Category and Sub-Category]]))</f>
        <v>plays</v>
      </c>
      <c r="S3667" s="13">
        <f>(((Table1[[#This Row],[launched_at]]/60)/60)/24)+DATE(1970,1,1)</f>
        <v>42294.808124999996</v>
      </c>
      <c r="T3667" s="13">
        <f>(((Table1[[#This Row],[deadline]]/60)/60)/24)+DATE(1970,1,1)</f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Table1[[#This Row],[pledged]]/Table1[[#This Row],[goal]]</f>
        <v>1</v>
      </c>
      <c r="P3668" s="8">
        <f>IFERROR(Table1[[#This Row],[pledged]]/Table1[[#This Row],[backers_count]],0)</f>
        <v>31.578947368421051</v>
      </c>
      <c r="Q3668" t="str">
        <f>LEFT(Table1[[#This Row],[Category and Sub-Category]],FIND("/",Table1[[#This Row],[Category and Sub-Category]])-1)</f>
        <v>theater</v>
      </c>
      <c r="R3668" t="str">
        <f>RIGHT(Table1[[#This Row],[Category and Sub-Category]],LEN(Table1[[#This Row],[Category and Sub-Category]])-FIND("/",Table1[[#This Row],[Category and Sub-Category]]))</f>
        <v>plays</v>
      </c>
      <c r="S3668" s="13">
        <f>(((Table1[[#This Row],[launched_at]]/60)/60)/24)+DATE(1970,1,1)</f>
        <v>41822.90488425926</v>
      </c>
      <c r="T3668" s="13">
        <f>(((Table1[[#This Row],[deadline]]/60)/60)/24)+DATE(1970,1,1)</f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Table1[[#This Row],[pledged]]/Table1[[#This Row],[goal]]</f>
        <v>1.0317033333333334</v>
      </c>
      <c r="P3669" s="8">
        <f>IFERROR(Table1[[#This Row],[pledged]]/Table1[[#This Row],[backers_count]],0)</f>
        <v>53.363965517241382</v>
      </c>
      <c r="Q3669" t="str">
        <f>LEFT(Table1[[#This Row],[Category and Sub-Category]],FIND("/",Table1[[#This Row],[Category and Sub-Category]])-1)</f>
        <v>theater</v>
      </c>
      <c r="R3669" t="str">
        <f>RIGHT(Table1[[#This Row],[Category and Sub-Category]],LEN(Table1[[#This Row],[Category and Sub-Category]])-FIND("/",Table1[[#This Row],[Category and Sub-Category]]))</f>
        <v>plays</v>
      </c>
      <c r="S3669" s="13">
        <f>(((Table1[[#This Row],[launched_at]]/60)/60)/24)+DATE(1970,1,1)</f>
        <v>42173.970127314817</v>
      </c>
      <c r="T3669" s="13">
        <f>(((Table1[[#This Row],[deadline]]/60)/60)/24)+DATE(1970,1,1)</f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Table1[[#This Row],[pledged]]/Table1[[#This Row],[goal]]</f>
        <v>1.0349999999999999</v>
      </c>
      <c r="P3670" s="8">
        <f>IFERROR(Table1[[#This Row],[pledged]]/Table1[[#This Row],[backers_count]],0)</f>
        <v>36.964285714285715</v>
      </c>
      <c r="Q3670" t="str">
        <f>LEFT(Table1[[#This Row],[Category and Sub-Category]],FIND("/",Table1[[#This Row],[Category and Sub-Category]])-1)</f>
        <v>theater</v>
      </c>
      <c r="R3670" t="str">
        <f>RIGHT(Table1[[#This Row],[Category and Sub-Category]],LEN(Table1[[#This Row],[Category and Sub-Category]])-FIND("/",Table1[[#This Row],[Category and Sub-Category]]))</f>
        <v>plays</v>
      </c>
      <c r="S3670" s="13">
        <f>(((Table1[[#This Row],[launched_at]]/60)/60)/24)+DATE(1970,1,1)</f>
        <v>42185.556157407409</v>
      </c>
      <c r="T3670" s="13">
        <f>(((Table1[[#This Row],[deadline]]/60)/60)/24)+DATE(1970,1,1)</f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Table1[[#This Row],[pledged]]/Table1[[#This Row],[goal]]</f>
        <v>1.3819999999999999</v>
      </c>
      <c r="P3671" s="8">
        <f>IFERROR(Table1[[#This Row],[pledged]]/Table1[[#This Row],[backers_count]],0)</f>
        <v>81.294117647058826</v>
      </c>
      <c r="Q3671" t="str">
        <f>LEFT(Table1[[#This Row],[Category and Sub-Category]],FIND("/",Table1[[#This Row],[Category and Sub-Category]])-1)</f>
        <v>theater</v>
      </c>
      <c r="R3671" t="str">
        <f>RIGHT(Table1[[#This Row],[Category and Sub-Category]],LEN(Table1[[#This Row],[Category and Sub-Category]])-FIND("/",Table1[[#This Row],[Category and Sub-Category]]))</f>
        <v>plays</v>
      </c>
      <c r="S3671" s="13">
        <f>(((Table1[[#This Row],[launched_at]]/60)/60)/24)+DATE(1970,1,1)</f>
        <v>42136.675196759257</v>
      </c>
      <c r="T3671" s="13">
        <f>(((Table1[[#This Row],[deadline]]/60)/60)/24)+DATE(1970,1,1)</f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Table1[[#This Row],[pledged]]/Table1[[#This Row],[goal]]</f>
        <v>1.0954545454545455</v>
      </c>
      <c r="P3672" s="8">
        <f>IFERROR(Table1[[#This Row],[pledged]]/Table1[[#This Row],[backers_count]],0)</f>
        <v>20.083333333333332</v>
      </c>
      <c r="Q3672" t="str">
        <f>LEFT(Table1[[#This Row],[Category and Sub-Category]],FIND("/",Table1[[#This Row],[Category and Sub-Category]])-1)</f>
        <v>theater</v>
      </c>
      <c r="R3672" t="str">
        <f>RIGHT(Table1[[#This Row],[Category and Sub-Category]],LEN(Table1[[#This Row],[Category and Sub-Category]])-FIND("/",Table1[[#This Row],[Category and Sub-Category]]))</f>
        <v>plays</v>
      </c>
      <c r="S3672" s="13">
        <f>(((Table1[[#This Row],[launched_at]]/60)/60)/24)+DATE(1970,1,1)</f>
        <v>42142.514016203699</v>
      </c>
      <c r="T3672" s="13">
        <f>(((Table1[[#This Row],[deadline]]/60)/60)/24)+DATE(1970,1,1)</f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Table1[[#This Row],[pledged]]/Table1[[#This Row],[goal]]</f>
        <v>1.0085714285714287</v>
      </c>
      <c r="P3673" s="8">
        <f>IFERROR(Table1[[#This Row],[pledged]]/Table1[[#This Row],[backers_count]],0)</f>
        <v>88.25</v>
      </c>
      <c r="Q3673" t="str">
        <f>LEFT(Table1[[#This Row],[Category and Sub-Category]],FIND("/",Table1[[#This Row],[Category and Sub-Category]])-1)</f>
        <v>theater</v>
      </c>
      <c r="R3673" t="str">
        <f>RIGHT(Table1[[#This Row],[Category and Sub-Category]],LEN(Table1[[#This Row],[Category and Sub-Category]])-FIND("/",Table1[[#This Row],[Category and Sub-Category]]))</f>
        <v>plays</v>
      </c>
      <c r="S3673" s="13">
        <f>(((Table1[[#This Row],[launched_at]]/60)/60)/24)+DATE(1970,1,1)</f>
        <v>41820.62809027778</v>
      </c>
      <c r="T3673" s="13">
        <f>(((Table1[[#This Row],[deadline]]/60)/60)/24)+DATE(1970,1,1)</f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Table1[[#This Row],[pledged]]/Table1[[#This Row],[goal]]</f>
        <v>1.0153333333333334</v>
      </c>
      <c r="P3674" s="8">
        <f>IFERROR(Table1[[#This Row],[pledged]]/Table1[[#This Row],[backers_count]],0)</f>
        <v>53.438596491228068</v>
      </c>
      <c r="Q3674" t="str">
        <f>LEFT(Table1[[#This Row],[Category and Sub-Category]],FIND("/",Table1[[#This Row],[Category and Sub-Category]])-1)</f>
        <v>theater</v>
      </c>
      <c r="R3674" t="str">
        <f>RIGHT(Table1[[#This Row],[Category and Sub-Category]],LEN(Table1[[#This Row],[Category and Sub-Category]])-FIND("/",Table1[[#This Row],[Category and Sub-Category]]))</f>
        <v>plays</v>
      </c>
      <c r="S3674" s="13">
        <f>(((Table1[[#This Row],[launched_at]]/60)/60)/24)+DATE(1970,1,1)</f>
        <v>41878.946574074071</v>
      </c>
      <c r="T3674" s="13">
        <f>(((Table1[[#This Row],[deadline]]/60)/60)/24)+DATE(1970,1,1)</f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Table1[[#This Row],[pledged]]/Table1[[#This Row],[goal]]</f>
        <v>1.13625</v>
      </c>
      <c r="P3675" s="8">
        <f>IFERROR(Table1[[#This Row],[pledged]]/Table1[[#This Row],[backers_count]],0)</f>
        <v>39.868421052631582</v>
      </c>
      <c r="Q3675" t="str">
        <f>LEFT(Table1[[#This Row],[Category and Sub-Category]],FIND("/",Table1[[#This Row],[Category and Sub-Category]])-1)</f>
        <v>theater</v>
      </c>
      <c r="R3675" t="str">
        <f>RIGHT(Table1[[#This Row],[Category and Sub-Category]],LEN(Table1[[#This Row],[Category and Sub-Category]])-FIND("/",Table1[[#This Row],[Category and Sub-Category]]))</f>
        <v>plays</v>
      </c>
      <c r="S3675" s="13">
        <f>(((Table1[[#This Row],[launched_at]]/60)/60)/24)+DATE(1970,1,1)</f>
        <v>41914.295104166667</v>
      </c>
      <c r="T3675" s="13">
        <f>(((Table1[[#This Row],[deadline]]/60)/60)/24)+DATE(1970,1,1)</f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Table1[[#This Row],[pledged]]/Table1[[#This Row],[goal]]</f>
        <v>1</v>
      </c>
      <c r="P3676" s="8">
        <f>IFERROR(Table1[[#This Row],[pledged]]/Table1[[#This Row],[backers_count]],0)</f>
        <v>145.16129032258064</v>
      </c>
      <c r="Q3676" t="str">
        <f>LEFT(Table1[[#This Row],[Category and Sub-Category]],FIND("/",Table1[[#This Row],[Category and Sub-Category]])-1)</f>
        <v>theater</v>
      </c>
      <c r="R3676" t="str">
        <f>RIGHT(Table1[[#This Row],[Category and Sub-Category]],LEN(Table1[[#This Row],[Category and Sub-Category]])-FIND("/",Table1[[#This Row],[Category and Sub-Category]]))</f>
        <v>plays</v>
      </c>
      <c r="S3676" s="13">
        <f>(((Table1[[#This Row],[launched_at]]/60)/60)/24)+DATE(1970,1,1)</f>
        <v>42556.873020833329</v>
      </c>
      <c r="T3676" s="13">
        <f>(((Table1[[#This Row],[deadline]]/60)/60)/24)+DATE(1970,1,1)</f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Table1[[#This Row],[pledged]]/Table1[[#This Row],[goal]]</f>
        <v>1.4</v>
      </c>
      <c r="P3677" s="8">
        <f>IFERROR(Table1[[#This Row],[pledged]]/Table1[[#This Row],[backers_count]],0)</f>
        <v>23.333333333333332</v>
      </c>
      <c r="Q3677" t="str">
        <f>LEFT(Table1[[#This Row],[Category and Sub-Category]],FIND("/",Table1[[#This Row],[Category and Sub-Category]])-1)</f>
        <v>theater</v>
      </c>
      <c r="R3677" t="str">
        <f>RIGHT(Table1[[#This Row],[Category and Sub-Category]],LEN(Table1[[#This Row],[Category and Sub-Category]])-FIND("/",Table1[[#This Row],[Category and Sub-Category]]))</f>
        <v>plays</v>
      </c>
      <c r="S3677" s="13">
        <f>(((Table1[[#This Row],[launched_at]]/60)/60)/24)+DATE(1970,1,1)</f>
        <v>42493.597013888888</v>
      </c>
      <c r="T3677" s="13">
        <f>(((Table1[[#This Row],[deadline]]/60)/60)/24)+DATE(1970,1,1)</f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Table1[[#This Row],[pledged]]/Table1[[#This Row],[goal]]</f>
        <v>1.2875000000000001</v>
      </c>
      <c r="P3678" s="8">
        <f>IFERROR(Table1[[#This Row],[pledged]]/Table1[[#This Row],[backers_count]],0)</f>
        <v>64.375</v>
      </c>
      <c r="Q3678" t="str">
        <f>LEFT(Table1[[#This Row],[Category and Sub-Category]],FIND("/",Table1[[#This Row],[Category and Sub-Category]])-1)</f>
        <v>theater</v>
      </c>
      <c r="R3678" t="str">
        <f>RIGHT(Table1[[#This Row],[Category and Sub-Category]],LEN(Table1[[#This Row],[Category and Sub-Category]])-FIND("/",Table1[[#This Row],[Category and Sub-Category]]))</f>
        <v>plays</v>
      </c>
      <c r="S3678" s="13">
        <f>(((Table1[[#This Row],[launched_at]]/60)/60)/24)+DATE(1970,1,1)</f>
        <v>41876.815787037034</v>
      </c>
      <c r="T3678" s="13">
        <f>(((Table1[[#This Row],[deadline]]/60)/60)/24)+DATE(1970,1,1)</f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Table1[[#This Row],[pledged]]/Table1[[#This Row],[goal]]</f>
        <v>1.0290416666666666</v>
      </c>
      <c r="P3679" s="8">
        <f>IFERROR(Table1[[#This Row],[pledged]]/Table1[[#This Row],[backers_count]],0)</f>
        <v>62.052763819095475</v>
      </c>
      <c r="Q3679" t="str">
        <f>LEFT(Table1[[#This Row],[Category and Sub-Category]],FIND("/",Table1[[#This Row],[Category and Sub-Category]])-1)</f>
        <v>theater</v>
      </c>
      <c r="R3679" t="str">
        <f>RIGHT(Table1[[#This Row],[Category and Sub-Category]],LEN(Table1[[#This Row],[Category and Sub-Category]])-FIND("/",Table1[[#This Row],[Category and Sub-Category]]))</f>
        <v>plays</v>
      </c>
      <c r="S3679" s="13">
        <f>(((Table1[[#This Row],[launched_at]]/60)/60)/24)+DATE(1970,1,1)</f>
        <v>41802.574282407404</v>
      </c>
      <c r="T3679" s="13">
        <f>(((Table1[[#This Row],[deadline]]/60)/60)/24)+DATE(1970,1,1)</f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Table1[[#This Row],[pledged]]/Table1[[#This Row],[goal]]</f>
        <v>1.0249999999999999</v>
      </c>
      <c r="P3680" s="8">
        <f>IFERROR(Table1[[#This Row],[pledged]]/Table1[[#This Row],[backers_count]],0)</f>
        <v>66.129032258064512</v>
      </c>
      <c r="Q3680" t="str">
        <f>LEFT(Table1[[#This Row],[Category and Sub-Category]],FIND("/",Table1[[#This Row],[Category and Sub-Category]])-1)</f>
        <v>theater</v>
      </c>
      <c r="R3680" t="str">
        <f>RIGHT(Table1[[#This Row],[Category and Sub-Category]],LEN(Table1[[#This Row],[Category and Sub-Category]])-FIND("/",Table1[[#This Row],[Category and Sub-Category]]))</f>
        <v>plays</v>
      </c>
      <c r="S3680" s="13">
        <f>(((Table1[[#This Row],[launched_at]]/60)/60)/24)+DATE(1970,1,1)</f>
        <v>42120.531226851846</v>
      </c>
      <c r="T3680" s="13">
        <f>(((Table1[[#This Row],[deadline]]/60)/60)/24)+DATE(1970,1,1)</f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Table1[[#This Row],[pledged]]/Table1[[#This Row],[goal]]</f>
        <v>1.101</v>
      </c>
      <c r="P3681" s="8">
        <f>IFERROR(Table1[[#This Row],[pledged]]/Table1[[#This Row],[backers_count]],0)</f>
        <v>73.400000000000006</v>
      </c>
      <c r="Q3681" t="str">
        <f>LEFT(Table1[[#This Row],[Category and Sub-Category]],FIND("/",Table1[[#This Row],[Category and Sub-Category]])-1)</f>
        <v>theater</v>
      </c>
      <c r="R3681" t="str">
        <f>RIGHT(Table1[[#This Row],[Category and Sub-Category]],LEN(Table1[[#This Row],[Category and Sub-Category]])-FIND("/",Table1[[#This Row],[Category and Sub-Category]]))</f>
        <v>plays</v>
      </c>
      <c r="S3681" s="13">
        <f>(((Table1[[#This Row],[launched_at]]/60)/60)/24)+DATE(1970,1,1)</f>
        <v>41786.761354166665</v>
      </c>
      <c r="T3681" s="13">
        <f>(((Table1[[#This Row],[deadline]]/60)/60)/24)+DATE(1970,1,1)</f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Table1[[#This Row],[pledged]]/Table1[[#This Row],[goal]]</f>
        <v>1.1276666666666666</v>
      </c>
      <c r="P3682" s="8">
        <f>IFERROR(Table1[[#This Row],[pledged]]/Table1[[#This Row],[backers_count]],0)</f>
        <v>99.5</v>
      </c>
      <c r="Q3682" t="str">
        <f>LEFT(Table1[[#This Row],[Category and Sub-Category]],FIND("/",Table1[[#This Row],[Category and Sub-Category]])-1)</f>
        <v>theater</v>
      </c>
      <c r="R3682" t="str">
        <f>RIGHT(Table1[[#This Row],[Category and Sub-Category]],LEN(Table1[[#This Row],[Category and Sub-Category]])-FIND("/",Table1[[#This Row],[Category and Sub-Category]]))</f>
        <v>plays</v>
      </c>
      <c r="S3682" s="13">
        <f>(((Table1[[#This Row],[launched_at]]/60)/60)/24)+DATE(1970,1,1)</f>
        <v>42627.454097222217</v>
      </c>
      <c r="T3682" s="13">
        <f>(((Table1[[#This Row],[deadline]]/60)/60)/24)+DATE(1970,1,1)</f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Table1[[#This Row],[pledged]]/Table1[[#This Row],[goal]]</f>
        <v>1.119</v>
      </c>
      <c r="P3683" s="8">
        <f>IFERROR(Table1[[#This Row],[pledged]]/Table1[[#This Row],[backers_count]],0)</f>
        <v>62.166666666666664</v>
      </c>
      <c r="Q3683" t="str">
        <f>LEFT(Table1[[#This Row],[Category and Sub-Category]],FIND("/",Table1[[#This Row],[Category and Sub-Category]])-1)</f>
        <v>theater</v>
      </c>
      <c r="R3683" t="str">
        <f>RIGHT(Table1[[#This Row],[Category and Sub-Category]],LEN(Table1[[#This Row],[Category and Sub-Category]])-FIND("/",Table1[[#This Row],[Category and Sub-Category]]))</f>
        <v>plays</v>
      </c>
      <c r="S3683" s="13">
        <f>(((Table1[[#This Row],[launched_at]]/60)/60)/24)+DATE(1970,1,1)</f>
        <v>42374.651504629626</v>
      </c>
      <c r="T3683" s="13">
        <f>(((Table1[[#This Row],[deadline]]/60)/60)/24)+DATE(1970,1,1)</f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Table1[[#This Row],[pledged]]/Table1[[#This Row],[goal]]</f>
        <v>1.3919999999999999</v>
      </c>
      <c r="P3684" s="8">
        <f>IFERROR(Table1[[#This Row],[pledged]]/Table1[[#This Row],[backers_count]],0)</f>
        <v>62.328358208955223</v>
      </c>
      <c r="Q3684" t="str">
        <f>LEFT(Table1[[#This Row],[Category and Sub-Category]],FIND("/",Table1[[#This Row],[Category and Sub-Category]])-1)</f>
        <v>theater</v>
      </c>
      <c r="R3684" t="str">
        <f>RIGHT(Table1[[#This Row],[Category and Sub-Category]],LEN(Table1[[#This Row],[Category and Sub-Category]])-FIND("/",Table1[[#This Row],[Category and Sub-Category]]))</f>
        <v>plays</v>
      </c>
      <c r="S3684" s="13">
        <f>(((Table1[[#This Row],[launched_at]]/60)/60)/24)+DATE(1970,1,1)</f>
        <v>41772.685393518521</v>
      </c>
      <c r="T3684" s="13">
        <f>(((Table1[[#This Row],[deadline]]/60)/60)/24)+DATE(1970,1,1)</f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Table1[[#This Row],[pledged]]/Table1[[#This Row],[goal]]</f>
        <v>1.1085714285714285</v>
      </c>
      <c r="P3685" s="8">
        <f>IFERROR(Table1[[#This Row],[pledged]]/Table1[[#This Row],[backers_count]],0)</f>
        <v>58.787878787878789</v>
      </c>
      <c r="Q3685" t="str">
        <f>LEFT(Table1[[#This Row],[Category and Sub-Category]],FIND("/",Table1[[#This Row],[Category and Sub-Category]])-1)</f>
        <v>theater</v>
      </c>
      <c r="R3685" t="str">
        <f>RIGHT(Table1[[#This Row],[Category and Sub-Category]],LEN(Table1[[#This Row],[Category and Sub-Category]])-FIND("/",Table1[[#This Row],[Category and Sub-Category]]))</f>
        <v>plays</v>
      </c>
      <c r="S3685" s="13">
        <f>(((Table1[[#This Row],[launched_at]]/60)/60)/24)+DATE(1970,1,1)</f>
        <v>42633.116851851853</v>
      </c>
      <c r="T3685" s="13">
        <f>(((Table1[[#This Row],[deadline]]/60)/60)/24)+DATE(1970,1,1)</f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Table1[[#This Row],[pledged]]/Table1[[#This Row],[goal]]</f>
        <v>1.3906666666666667</v>
      </c>
      <c r="P3686" s="8">
        <f>IFERROR(Table1[[#This Row],[pledged]]/Table1[[#This Row],[backers_count]],0)</f>
        <v>45.347826086956523</v>
      </c>
      <c r="Q3686" t="str">
        <f>LEFT(Table1[[#This Row],[Category and Sub-Category]],FIND("/",Table1[[#This Row],[Category and Sub-Category]])-1)</f>
        <v>theater</v>
      </c>
      <c r="R3686" t="str">
        <f>RIGHT(Table1[[#This Row],[Category and Sub-Category]],LEN(Table1[[#This Row],[Category and Sub-Category]])-FIND("/",Table1[[#This Row],[Category and Sub-Category]]))</f>
        <v>plays</v>
      </c>
      <c r="S3686" s="13">
        <f>(((Table1[[#This Row],[launched_at]]/60)/60)/24)+DATE(1970,1,1)</f>
        <v>42219.180393518516</v>
      </c>
      <c r="T3686" s="13">
        <f>(((Table1[[#This Row],[deadline]]/60)/60)/24)+DATE(1970,1,1)</f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Table1[[#This Row],[pledged]]/Table1[[#This Row],[goal]]</f>
        <v>1.0569999999999999</v>
      </c>
      <c r="P3687" s="8">
        <f>IFERROR(Table1[[#This Row],[pledged]]/Table1[[#This Row],[backers_count]],0)</f>
        <v>41.944444444444443</v>
      </c>
      <c r="Q3687" t="str">
        <f>LEFT(Table1[[#This Row],[Category and Sub-Category]],FIND("/",Table1[[#This Row],[Category and Sub-Category]])-1)</f>
        <v>theater</v>
      </c>
      <c r="R3687" t="str">
        <f>RIGHT(Table1[[#This Row],[Category and Sub-Category]],LEN(Table1[[#This Row],[Category and Sub-Category]])-FIND("/",Table1[[#This Row],[Category and Sub-Category]]))</f>
        <v>plays</v>
      </c>
      <c r="S3687" s="13">
        <f>(((Table1[[#This Row],[launched_at]]/60)/60)/24)+DATE(1970,1,1)</f>
        <v>41753.593275462961</v>
      </c>
      <c r="T3687" s="13">
        <f>(((Table1[[#This Row],[deadline]]/60)/60)/24)+DATE(1970,1,1)</f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Table1[[#This Row],[pledged]]/Table1[[#This Row],[goal]]</f>
        <v>1.0142857142857142</v>
      </c>
      <c r="P3688" s="8">
        <f>IFERROR(Table1[[#This Row],[pledged]]/Table1[[#This Row],[backers_count]],0)</f>
        <v>59.166666666666664</v>
      </c>
      <c r="Q3688" t="str">
        <f>LEFT(Table1[[#This Row],[Category and Sub-Category]],FIND("/",Table1[[#This Row],[Category and Sub-Category]])-1)</f>
        <v>theater</v>
      </c>
      <c r="R3688" t="str">
        <f>RIGHT(Table1[[#This Row],[Category and Sub-Category]],LEN(Table1[[#This Row],[Category and Sub-Category]])-FIND("/",Table1[[#This Row],[Category and Sub-Category]]))</f>
        <v>plays</v>
      </c>
      <c r="S3688" s="13">
        <f>(((Table1[[#This Row],[launched_at]]/60)/60)/24)+DATE(1970,1,1)</f>
        <v>42230.662731481483</v>
      </c>
      <c r="T3688" s="13">
        <f>(((Table1[[#This Row],[deadline]]/60)/60)/24)+DATE(1970,1,1)</f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Table1[[#This Row],[pledged]]/Table1[[#This Row],[goal]]</f>
        <v>1.0024500000000001</v>
      </c>
      <c r="P3689" s="8">
        <f>IFERROR(Table1[[#This Row],[pledged]]/Table1[[#This Row],[backers_count]],0)</f>
        <v>200.49</v>
      </c>
      <c r="Q3689" t="str">
        <f>LEFT(Table1[[#This Row],[Category and Sub-Category]],FIND("/",Table1[[#This Row],[Category and Sub-Category]])-1)</f>
        <v>theater</v>
      </c>
      <c r="R3689" t="str">
        <f>RIGHT(Table1[[#This Row],[Category and Sub-Category]],LEN(Table1[[#This Row],[Category and Sub-Category]])-FIND("/",Table1[[#This Row],[Category and Sub-Category]]))</f>
        <v>plays</v>
      </c>
      <c r="S3689" s="13">
        <f>(((Table1[[#This Row],[launched_at]]/60)/60)/24)+DATE(1970,1,1)</f>
        <v>41787.218229166669</v>
      </c>
      <c r="T3689" s="13">
        <f>(((Table1[[#This Row],[deadline]]/60)/60)/24)+DATE(1970,1,1)</f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Table1[[#This Row],[pledged]]/Table1[[#This Row],[goal]]</f>
        <v>1.0916666666666666</v>
      </c>
      <c r="P3690" s="8">
        <f>IFERROR(Table1[[#This Row],[pledged]]/Table1[[#This Row],[backers_count]],0)</f>
        <v>83.974358974358978</v>
      </c>
      <c r="Q3690" t="str">
        <f>LEFT(Table1[[#This Row],[Category and Sub-Category]],FIND("/",Table1[[#This Row],[Category and Sub-Category]])-1)</f>
        <v>theater</v>
      </c>
      <c r="R3690" t="str">
        <f>RIGHT(Table1[[#This Row],[Category and Sub-Category]],LEN(Table1[[#This Row],[Category and Sub-Category]])-FIND("/",Table1[[#This Row],[Category and Sub-Category]]))</f>
        <v>plays</v>
      </c>
      <c r="S3690" s="13">
        <f>(((Table1[[#This Row],[launched_at]]/60)/60)/24)+DATE(1970,1,1)</f>
        <v>41829.787083333329</v>
      </c>
      <c r="T3690" s="13">
        <f>(((Table1[[#This Row],[deadline]]/60)/60)/24)+DATE(1970,1,1)</f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Table1[[#This Row],[pledged]]/Table1[[#This Row],[goal]]</f>
        <v>1.1833333333333333</v>
      </c>
      <c r="P3691" s="8">
        <f>IFERROR(Table1[[#This Row],[pledged]]/Table1[[#This Row],[backers_count]],0)</f>
        <v>57.258064516129032</v>
      </c>
      <c r="Q3691" t="str">
        <f>LEFT(Table1[[#This Row],[Category and Sub-Category]],FIND("/",Table1[[#This Row],[Category and Sub-Category]])-1)</f>
        <v>theater</v>
      </c>
      <c r="R3691" t="str">
        <f>RIGHT(Table1[[#This Row],[Category and Sub-Category]],LEN(Table1[[#This Row],[Category and Sub-Category]])-FIND("/",Table1[[#This Row],[Category and Sub-Category]]))</f>
        <v>plays</v>
      </c>
      <c r="S3691" s="13">
        <f>(((Table1[[#This Row],[launched_at]]/60)/60)/24)+DATE(1970,1,1)</f>
        <v>42147.826840277776</v>
      </c>
      <c r="T3691" s="13">
        <f>(((Table1[[#This Row],[deadline]]/60)/60)/24)+DATE(1970,1,1)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Table1[[#This Row],[pledged]]/Table1[[#This Row],[goal]]</f>
        <v>1.2</v>
      </c>
      <c r="P3692" s="8">
        <f>IFERROR(Table1[[#This Row],[pledged]]/Table1[[#This Row],[backers_count]],0)</f>
        <v>58.064516129032256</v>
      </c>
      <c r="Q3692" t="str">
        <f>LEFT(Table1[[#This Row],[Category and Sub-Category]],FIND("/",Table1[[#This Row],[Category and Sub-Category]])-1)</f>
        <v>theater</v>
      </c>
      <c r="R3692" t="str">
        <f>RIGHT(Table1[[#This Row],[Category and Sub-Category]],LEN(Table1[[#This Row],[Category and Sub-Category]])-FIND("/",Table1[[#This Row],[Category and Sub-Category]]))</f>
        <v>plays</v>
      </c>
      <c r="S3692" s="13">
        <f>(((Table1[[#This Row],[launched_at]]/60)/60)/24)+DATE(1970,1,1)</f>
        <v>41940.598182870373</v>
      </c>
      <c r="T3692" s="13">
        <f>(((Table1[[#This Row],[deadline]]/60)/60)/24)+DATE(1970,1,1)</f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Table1[[#This Row],[pledged]]/Table1[[#This Row],[goal]]</f>
        <v>1.2796000000000001</v>
      </c>
      <c r="P3693" s="8">
        <f>IFERROR(Table1[[#This Row],[pledged]]/Table1[[#This Row],[backers_count]],0)</f>
        <v>186.80291970802921</v>
      </c>
      <c r="Q3693" t="str">
        <f>LEFT(Table1[[#This Row],[Category and Sub-Category]],FIND("/",Table1[[#This Row],[Category and Sub-Category]])-1)</f>
        <v>theater</v>
      </c>
      <c r="R3693" t="str">
        <f>RIGHT(Table1[[#This Row],[Category and Sub-Category]],LEN(Table1[[#This Row],[Category and Sub-Category]])-FIND("/",Table1[[#This Row],[Category and Sub-Category]]))</f>
        <v>plays</v>
      </c>
      <c r="S3693" s="13">
        <f>(((Table1[[#This Row],[launched_at]]/60)/60)/24)+DATE(1970,1,1)</f>
        <v>42020.700567129628</v>
      </c>
      <c r="T3693" s="13">
        <f>(((Table1[[#This Row],[deadline]]/60)/60)/24)+DATE(1970,1,1)</f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Table1[[#This Row],[pledged]]/Table1[[#This Row],[goal]]</f>
        <v>1.26</v>
      </c>
      <c r="P3694" s="8">
        <f>IFERROR(Table1[[#This Row],[pledged]]/Table1[[#This Row],[backers_count]],0)</f>
        <v>74.117647058823536</v>
      </c>
      <c r="Q3694" t="str">
        <f>LEFT(Table1[[#This Row],[Category and Sub-Category]],FIND("/",Table1[[#This Row],[Category and Sub-Category]])-1)</f>
        <v>theater</v>
      </c>
      <c r="R3694" t="str">
        <f>RIGHT(Table1[[#This Row],[Category and Sub-Category]],LEN(Table1[[#This Row],[Category and Sub-Category]])-FIND("/",Table1[[#This Row],[Category and Sub-Category]]))</f>
        <v>plays</v>
      </c>
      <c r="S3694" s="13">
        <f>(((Table1[[#This Row],[launched_at]]/60)/60)/24)+DATE(1970,1,1)</f>
        <v>41891.96503472222</v>
      </c>
      <c r="T3694" s="13">
        <f>(((Table1[[#This Row],[deadline]]/60)/60)/24)+DATE(1970,1,1)</f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Table1[[#This Row],[pledged]]/Table1[[#This Row],[goal]]</f>
        <v>1.2912912912912913</v>
      </c>
      <c r="P3695" s="8">
        <f>IFERROR(Table1[[#This Row],[pledged]]/Table1[[#This Row],[backers_count]],0)</f>
        <v>30.714285714285715</v>
      </c>
      <c r="Q3695" t="str">
        <f>LEFT(Table1[[#This Row],[Category and Sub-Category]],FIND("/",Table1[[#This Row],[Category and Sub-Category]])-1)</f>
        <v>theater</v>
      </c>
      <c r="R3695" t="str">
        <f>RIGHT(Table1[[#This Row],[Category and Sub-Category]],LEN(Table1[[#This Row],[Category and Sub-Category]])-FIND("/",Table1[[#This Row],[Category and Sub-Category]]))</f>
        <v>plays</v>
      </c>
      <c r="S3695" s="13">
        <f>(((Table1[[#This Row],[launched_at]]/60)/60)/24)+DATE(1970,1,1)</f>
        <v>42309.191307870366</v>
      </c>
      <c r="T3695" s="13">
        <f>(((Table1[[#This Row],[deadline]]/60)/60)/24)+DATE(1970,1,1)</f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Table1[[#This Row],[pledged]]/Table1[[#This Row],[goal]]</f>
        <v>1.0742857142857143</v>
      </c>
      <c r="P3696" s="8">
        <f>IFERROR(Table1[[#This Row],[pledged]]/Table1[[#This Row],[backers_count]],0)</f>
        <v>62.666666666666664</v>
      </c>
      <c r="Q3696" t="str">
        <f>LEFT(Table1[[#This Row],[Category and Sub-Category]],FIND("/",Table1[[#This Row],[Category and Sub-Category]])-1)</f>
        <v>theater</v>
      </c>
      <c r="R3696" t="str">
        <f>RIGHT(Table1[[#This Row],[Category and Sub-Category]],LEN(Table1[[#This Row],[Category and Sub-Category]])-FIND("/",Table1[[#This Row],[Category and Sub-Category]]))</f>
        <v>plays</v>
      </c>
      <c r="S3696" s="13">
        <f>(((Table1[[#This Row],[launched_at]]/60)/60)/24)+DATE(1970,1,1)</f>
        <v>42490.133877314816</v>
      </c>
      <c r="T3696" s="13">
        <f>(((Table1[[#This Row],[deadline]]/60)/60)/24)+DATE(1970,1,1)</f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Table1[[#This Row],[pledged]]/Table1[[#This Row],[goal]]</f>
        <v>1.00125</v>
      </c>
      <c r="P3697" s="8">
        <f>IFERROR(Table1[[#This Row],[pledged]]/Table1[[#This Row],[backers_count]],0)</f>
        <v>121.36363636363636</v>
      </c>
      <c r="Q3697" t="str">
        <f>LEFT(Table1[[#This Row],[Category and Sub-Category]],FIND("/",Table1[[#This Row],[Category and Sub-Category]])-1)</f>
        <v>theater</v>
      </c>
      <c r="R3697" t="str">
        <f>RIGHT(Table1[[#This Row],[Category and Sub-Category]],LEN(Table1[[#This Row],[Category and Sub-Category]])-FIND("/",Table1[[#This Row],[Category and Sub-Category]]))</f>
        <v>plays</v>
      </c>
      <c r="S3697" s="13">
        <f>(((Table1[[#This Row],[launched_at]]/60)/60)/24)+DATE(1970,1,1)</f>
        <v>41995.870486111111</v>
      </c>
      <c r="T3697" s="13">
        <f>(((Table1[[#This Row],[deadline]]/60)/60)/24)+DATE(1970,1,1)</f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Table1[[#This Row],[pledged]]/Table1[[#This Row],[goal]]</f>
        <v>1.55</v>
      </c>
      <c r="P3698" s="8">
        <f>IFERROR(Table1[[#This Row],[pledged]]/Table1[[#This Row],[backers_count]],0)</f>
        <v>39.743589743589745</v>
      </c>
      <c r="Q3698" t="str">
        <f>LEFT(Table1[[#This Row],[Category and Sub-Category]],FIND("/",Table1[[#This Row],[Category and Sub-Category]])-1)</f>
        <v>theater</v>
      </c>
      <c r="R3698" t="str">
        <f>RIGHT(Table1[[#This Row],[Category and Sub-Category]],LEN(Table1[[#This Row],[Category and Sub-Category]])-FIND("/",Table1[[#This Row],[Category and Sub-Category]]))</f>
        <v>plays</v>
      </c>
      <c r="S3698" s="13">
        <f>(((Table1[[#This Row],[launched_at]]/60)/60)/24)+DATE(1970,1,1)</f>
        <v>41988.617083333331</v>
      </c>
      <c r="T3698" s="13">
        <f>(((Table1[[#This Row],[deadline]]/60)/60)/24)+DATE(1970,1,1)</f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Table1[[#This Row],[pledged]]/Table1[[#This Row],[goal]]</f>
        <v>1.08</v>
      </c>
      <c r="P3699" s="8">
        <f>IFERROR(Table1[[#This Row],[pledged]]/Table1[[#This Row],[backers_count]],0)</f>
        <v>72</v>
      </c>
      <c r="Q3699" t="str">
        <f>LEFT(Table1[[#This Row],[Category and Sub-Category]],FIND("/",Table1[[#This Row],[Category and Sub-Category]])-1)</f>
        <v>theater</v>
      </c>
      <c r="R3699" t="str">
        <f>RIGHT(Table1[[#This Row],[Category and Sub-Category]],LEN(Table1[[#This Row],[Category and Sub-Category]])-FIND("/",Table1[[#This Row],[Category and Sub-Category]]))</f>
        <v>plays</v>
      </c>
      <c r="S3699" s="13">
        <f>(((Table1[[#This Row],[launched_at]]/60)/60)/24)+DATE(1970,1,1)</f>
        <v>42479.465833333335</v>
      </c>
      <c r="T3699" s="13">
        <f>(((Table1[[#This Row],[deadline]]/60)/60)/24)+DATE(1970,1,1)</f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Table1[[#This Row],[pledged]]/Table1[[#This Row],[goal]]</f>
        <v>1.1052</v>
      </c>
      <c r="P3700" s="8">
        <f>IFERROR(Table1[[#This Row],[pledged]]/Table1[[#This Row],[backers_count]],0)</f>
        <v>40.632352941176471</v>
      </c>
      <c r="Q3700" t="str">
        <f>LEFT(Table1[[#This Row],[Category and Sub-Category]],FIND("/",Table1[[#This Row],[Category and Sub-Category]])-1)</f>
        <v>theater</v>
      </c>
      <c r="R3700" t="str">
        <f>RIGHT(Table1[[#This Row],[Category and Sub-Category]],LEN(Table1[[#This Row],[Category and Sub-Category]])-FIND("/",Table1[[#This Row],[Category and Sub-Category]]))</f>
        <v>plays</v>
      </c>
      <c r="S3700" s="13">
        <f>(((Table1[[#This Row],[launched_at]]/60)/60)/24)+DATE(1970,1,1)</f>
        <v>42401.806562500002</v>
      </c>
      <c r="T3700" s="13">
        <f>(((Table1[[#This Row],[deadline]]/60)/60)/24)+DATE(1970,1,1)</f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Table1[[#This Row],[pledged]]/Table1[[#This Row],[goal]]</f>
        <v>1.008</v>
      </c>
      <c r="P3701" s="8">
        <f>IFERROR(Table1[[#This Row],[pledged]]/Table1[[#This Row],[backers_count]],0)</f>
        <v>63</v>
      </c>
      <c r="Q3701" t="str">
        <f>LEFT(Table1[[#This Row],[Category and Sub-Category]],FIND("/",Table1[[#This Row],[Category and Sub-Category]])-1)</f>
        <v>theater</v>
      </c>
      <c r="R3701" t="str">
        <f>RIGHT(Table1[[#This Row],[Category and Sub-Category]],LEN(Table1[[#This Row],[Category and Sub-Category]])-FIND("/",Table1[[#This Row],[Category and Sub-Category]]))</f>
        <v>plays</v>
      </c>
      <c r="S3701" s="13">
        <f>(((Table1[[#This Row],[launched_at]]/60)/60)/24)+DATE(1970,1,1)</f>
        <v>41897.602037037039</v>
      </c>
      <c r="T3701" s="13">
        <f>(((Table1[[#This Row],[deadline]]/60)/60)/24)+DATE(1970,1,1)</f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Table1[[#This Row],[pledged]]/Table1[[#This Row],[goal]]</f>
        <v>1.212</v>
      </c>
      <c r="P3702" s="8">
        <f>IFERROR(Table1[[#This Row],[pledged]]/Table1[[#This Row],[backers_count]],0)</f>
        <v>33.666666666666664</v>
      </c>
      <c r="Q3702" t="str">
        <f>LEFT(Table1[[#This Row],[Category and Sub-Category]],FIND("/",Table1[[#This Row],[Category and Sub-Category]])-1)</f>
        <v>theater</v>
      </c>
      <c r="R3702" t="str">
        <f>RIGHT(Table1[[#This Row],[Category and Sub-Category]],LEN(Table1[[#This Row],[Category and Sub-Category]])-FIND("/",Table1[[#This Row],[Category and Sub-Category]]))</f>
        <v>plays</v>
      </c>
      <c r="S3702" s="13">
        <f>(((Table1[[#This Row],[launched_at]]/60)/60)/24)+DATE(1970,1,1)</f>
        <v>41882.585648148146</v>
      </c>
      <c r="T3702" s="13">
        <f>(((Table1[[#This Row],[deadline]]/60)/60)/24)+DATE(1970,1,1)</f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Table1[[#This Row],[pledged]]/Table1[[#This Row],[goal]]</f>
        <v>1.0033333333333334</v>
      </c>
      <c r="P3703" s="8">
        <f>IFERROR(Table1[[#This Row],[pledged]]/Table1[[#This Row],[backers_count]],0)</f>
        <v>38.589743589743591</v>
      </c>
      <c r="Q3703" t="str">
        <f>LEFT(Table1[[#This Row],[Category and Sub-Category]],FIND("/",Table1[[#This Row],[Category and Sub-Category]])-1)</f>
        <v>theater</v>
      </c>
      <c r="R3703" t="str">
        <f>RIGHT(Table1[[#This Row],[Category and Sub-Category]],LEN(Table1[[#This Row],[Category and Sub-Category]])-FIND("/",Table1[[#This Row],[Category and Sub-Category]]))</f>
        <v>plays</v>
      </c>
      <c r="S3703" s="13">
        <f>(((Table1[[#This Row],[launched_at]]/60)/60)/24)+DATE(1970,1,1)</f>
        <v>42129.541585648149</v>
      </c>
      <c r="T3703" s="13">
        <f>(((Table1[[#This Row],[deadline]]/60)/60)/24)+DATE(1970,1,1)</f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Table1[[#This Row],[pledged]]/Table1[[#This Row],[goal]]</f>
        <v>1.0916666666666666</v>
      </c>
      <c r="P3704" s="8">
        <f>IFERROR(Table1[[#This Row],[pledged]]/Table1[[#This Row],[backers_count]],0)</f>
        <v>155.95238095238096</v>
      </c>
      <c r="Q3704" t="str">
        <f>LEFT(Table1[[#This Row],[Category and Sub-Category]],FIND("/",Table1[[#This Row],[Category and Sub-Category]])-1)</f>
        <v>theater</v>
      </c>
      <c r="R3704" t="str">
        <f>RIGHT(Table1[[#This Row],[Category and Sub-Category]],LEN(Table1[[#This Row],[Category and Sub-Category]])-FIND("/",Table1[[#This Row],[Category and Sub-Category]]))</f>
        <v>plays</v>
      </c>
      <c r="S3704" s="13">
        <f>(((Table1[[#This Row],[launched_at]]/60)/60)/24)+DATE(1970,1,1)</f>
        <v>42524.53800925926</v>
      </c>
      <c r="T3704" s="13">
        <f>(((Table1[[#This Row],[deadline]]/60)/60)/24)+DATE(1970,1,1)</f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Table1[[#This Row],[pledged]]/Table1[[#This Row],[goal]]</f>
        <v>1.2342857142857142</v>
      </c>
      <c r="P3705" s="8">
        <f>IFERROR(Table1[[#This Row],[pledged]]/Table1[[#This Row],[backers_count]],0)</f>
        <v>43.2</v>
      </c>
      <c r="Q3705" t="str">
        <f>LEFT(Table1[[#This Row],[Category and Sub-Category]],FIND("/",Table1[[#This Row],[Category and Sub-Category]])-1)</f>
        <v>theater</v>
      </c>
      <c r="R3705" t="str">
        <f>RIGHT(Table1[[#This Row],[Category and Sub-Category]],LEN(Table1[[#This Row],[Category and Sub-Category]])-FIND("/",Table1[[#This Row],[Category and Sub-Category]]))</f>
        <v>plays</v>
      </c>
      <c r="S3705" s="13">
        <f>(((Table1[[#This Row],[launched_at]]/60)/60)/24)+DATE(1970,1,1)</f>
        <v>42556.504490740743</v>
      </c>
      <c r="T3705" s="13">
        <f>(((Table1[[#This Row],[deadline]]/60)/60)/24)+DATE(1970,1,1)</f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Table1[[#This Row],[pledged]]/Table1[[#This Row],[goal]]</f>
        <v>1.3633666666666666</v>
      </c>
      <c r="P3706" s="8">
        <f>IFERROR(Table1[[#This Row],[pledged]]/Table1[[#This Row],[backers_count]],0)</f>
        <v>15.148518518518518</v>
      </c>
      <c r="Q3706" t="str">
        <f>LEFT(Table1[[#This Row],[Category and Sub-Category]],FIND("/",Table1[[#This Row],[Category and Sub-Category]])-1)</f>
        <v>theater</v>
      </c>
      <c r="R3706" t="str">
        <f>RIGHT(Table1[[#This Row],[Category and Sub-Category]],LEN(Table1[[#This Row],[Category and Sub-Category]])-FIND("/",Table1[[#This Row],[Category and Sub-Category]]))</f>
        <v>plays</v>
      </c>
      <c r="S3706" s="13">
        <f>(((Table1[[#This Row],[launched_at]]/60)/60)/24)+DATE(1970,1,1)</f>
        <v>42461.689745370371</v>
      </c>
      <c r="T3706" s="13">
        <f>(((Table1[[#This Row],[deadline]]/60)/60)/24)+DATE(1970,1,1)</f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Table1[[#This Row],[pledged]]/Table1[[#This Row],[goal]]</f>
        <v>1.0346657233816767</v>
      </c>
      <c r="P3707" s="8">
        <f>IFERROR(Table1[[#This Row],[pledged]]/Table1[[#This Row],[backers_count]],0)</f>
        <v>83.571428571428569</v>
      </c>
      <c r="Q3707" t="str">
        <f>LEFT(Table1[[#This Row],[Category and Sub-Category]],FIND("/",Table1[[#This Row],[Category and Sub-Category]])-1)</f>
        <v>theater</v>
      </c>
      <c r="R3707" t="str">
        <f>RIGHT(Table1[[#This Row],[Category and Sub-Category]],LEN(Table1[[#This Row],[Category and Sub-Category]])-FIND("/",Table1[[#This Row],[Category and Sub-Category]]))</f>
        <v>plays</v>
      </c>
      <c r="S3707" s="13">
        <f>(((Table1[[#This Row],[launched_at]]/60)/60)/24)+DATE(1970,1,1)</f>
        <v>41792.542986111112</v>
      </c>
      <c r="T3707" s="13">
        <f>(((Table1[[#This Row],[deadline]]/60)/60)/24)+DATE(1970,1,1)</f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Table1[[#This Row],[pledged]]/Table1[[#This Row],[goal]]</f>
        <v>1.2133333333333334</v>
      </c>
      <c r="P3708" s="8">
        <f>IFERROR(Table1[[#This Row],[pledged]]/Table1[[#This Row],[backers_count]],0)</f>
        <v>140</v>
      </c>
      <c r="Q3708" t="str">
        <f>LEFT(Table1[[#This Row],[Category and Sub-Category]],FIND("/",Table1[[#This Row],[Category and Sub-Category]])-1)</f>
        <v>theater</v>
      </c>
      <c r="R3708" t="str">
        <f>RIGHT(Table1[[#This Row],[Category and Sub-Category]],LEN(Table1[[#This Row],[Category and Sub-Category]])-FIND("/",Table1[[#This Row],[Category and Sub-Category]]))</f>
        <v>plays</v>
      </c>
      <c r="S3708" s="13">
        <f>(((Table1[[#This Row],[launched_at]]/60)/60)/24)+DATE(1970,1,1)</f>
        <v>41879.913761574076</v>
      </c>
      <c r="T3708" s="13">
        <f>(((Table1[[#This Row],[deadline]]/60)/60)/24)+DATE(1970,1,1)</f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Table1[[#This Row],[pledged]]/Table1[[#This Row],[goal]]</f>
        <v>1.86</v>
      </c>
      <c r="P3709" s="8">
        <f>IFERROR(Table1[[#This Row],[pledged]]/Table1[[#This Row],[backers_count]],0)</f>
        <v>80.869565217391298</v>
      </c>
      <c r="Q3709" t="str">
        <f>LEFT(Table1[[#This Row],[Category and Sub-Category]],FIND("/",Table1[[#This Row],[Category and Sub-Category]])-1)</f>
        <v>theater</v>
      </c>
      <c r="R3709" t="str">
        <f>RIGHT(Table1[[#This Row],[Category and Sub-Category]],LEN(Table1[[#This Row],[Category and Sub-Category]])-FIND("/",Table1[[#This Row],[Category and Sub-Category]]))</f>
        <v>plays</v>
      </c>
      <c r="S3709" s="13">
        <f>(((Table1[[#This Row],[launched_at]]/60)/60)/24)+DATE(1970,1,1)</f>
        <v>42552.048356481479</v>
      </c>
      <c r="T3709" s="13">
        <f>(((Table1[[#This Row],[deadline]]/60)/60)/24)+DATE(1970,1,1)</f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Table1[[#This Row],[pledged]]/Table1[[#This Row],[goal]]</f>
        <v>3</v>
      </c>
      <c r="P3710" s="8">
        <f>IFERROR(Table1[[#This Row],[pledged]]/Table1[[#This Row],[backers_count]],0)</f>
        <v>53.846153846153847</v>
      </c>
      <c r="Q3710" t="str">
        <f>LEFT(Table1[[#This Row],[Category and Sub-Category]],FIND("/",Table1[[#This Row],[Category and Sub-Category]])-1)</f>
        <v>theater</v>
      </c>
      <c r="R3710" t="str">
        <f>RIGHT(Table1[[#This Row],[Category and Sub-Category]],LEN(Table1[[#This Row],[Category and Sub-Category]])-FIND("/",Table1[[#This Row],[Category and Sub-Category]]))</f>
        <v>plays</v>
      </c>
      <c r="S3710" s="13">
        <f>(((Table1[[#This Row],[launched_at]]/60)/60)/24)+DATE(1970,1,1)</f>
        <v>41810.142199074071</v>
      </c>
      <c r="T3710" s="13">
        <f>(((Table1[[#This Row],[deadline]]/60)/60)/24)+DATE(1970,1,1)</f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Table1[[#This Row],[pledged]]/Table1[[#This Row],[goal]]</f>
        <v>1.0825</v>
      </c>
      <c r="P3711" s="8">
        <f>IFERROR(Table1[[#This Row],[pledged]]/Table1[[#This Row],[backers_count]],0)</f>
        <v>30.928571428571427</v>
      </c>
      <c r="Q3711" t="str">
        <f>LEFT(Table1[[#This Row],[Category and Sub-Category]],FIND("/",Table1[[#This Row],[Category and Sub-Category]])-1)</f>
        <v>theater</v>
      </c>
      <c r="R3711" t="str">
        <f>RIGHT(Table1[[#This Row],[Category and Sub-Category]],LEN(Table1[[#This Row],[Category and Sub-Category]])-FIND("/",Table1[[#This Row],[Category and Sub-Category]]))</f>
        <v>plays</v>
      </c>
      <c r="S3711" s="13">
        <f>(((Table1[[#This Row],[launched_at]]/60)/60)/24)+DATE(1970,1,1)</f>
        <v>41785.707708333335</v>
      </c>
      <c r="T3711" s="13">
        <f>(((Table1[[#This Row],[deadline]]/60)/60)/24)+DATE(1970,1,1)</f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Table1[[#This Row],[pledged]]/Table1[[#This Row],[goal]]</f>
        <v>1.4115384615384616</v>
      </c>
      <c r="P3712" s="8">
        <f>IFERROR(Table1[[#This Row],[pledged]]/Table1[[#This Row],[backers_count]],0)</f>
        <v>67.962962962962962</v>
      </c>
      <c r="Q3712" t="str">
        <f>LEFT(Table1[[#This Row],[Category and Sub-Category]],FIND("/",Table1[[#This Row],[Category and Sub-Category]])-1)</f>
        <v>theater</v>
      </c>
      <c r="R3712" t="str">
        <f>RIGHT(Table1[[#This Row],[Category and Sub-Category]],LEN(Table1[[#This Row],[Category and Sub-Category]])-FIND("/",Table1[[#This Row],[Category and Sub-Category]]))</f>
        <v>plays</v>
      </c>
      <c r="S3712" s="13">
        <f>(((Table1[[#This Row],[launched_at]]/60)/60)/24)+DATE(1970,1,1)</f>
        <v>42072.576249999998</v>
      </c>
      <c r="T3712" s="13">
        <f>(((Table1[[#This Row],[deadline]]/60)/60)/24)+DATE(1970,1,1)</f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Table1[[#This Row],[pledged]]/Table1[[#This Row],[goal]]</f>
        <v>1.1399999999999999</v>
      </c>
      <c r="P3713" s="8">
        <f>IFERROR(Table1[[#This Row],[pledged]]/Table1[[#This Row],[backers_count]],0)</f>
        <v>27.142857142857142</v>
      </c>
      <c r="Q3713" t="str">
        <f>LEFT(Table1[[#This Row],[Category and Sub-Category]],FIND("/",Table1[[#This Row],[Category and Sub-Category]])-1)</f>
        <v>theater</v>
      </c>
      <c r="R3713" t="str">
        <f>RIGHT(Table1[[#This Row],[Category and Sub-Category]],LEN(Table1[[#This Row],[Category and Sub-Category]])-FIND("/",Table1[[#This Row],[Category and Sub-Category]]))</f>
        <v>plays</v>
      </c>
      <c r="S3713" s="13">
        <f>(((Table1[[#This Row],[launched_at]]/60)/60)/24)+DATE(1970,1,1)</f>
        <v>41779.724224537036</v>
      </c>
      <c r="T3713" s="13">
        <f>(((Table1[[#This Row],[deadline]]/60)/60)/24)+DATE(1970,1,1)</f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Table1[[#This Row],[pledged]]/Table1[[#This Row],[goal]]</f>
        <v>1.5373333333333334</v>
      </c>
      <c r="P3714" s="8">
        <f>IFERROR(Table1[[#This Row],[pledged]]/Table1[[#This Row],[backers_count]],0)</f>
        <v>110.86538461538461</v>
      </c>
      <c r="Q3714" t="str">
        <f>LEFT(Table1[[#This Row],[Category and Sub-Category]],FIND("/",Table1[[#This Row],[Category and Sub-Category]])-1)</f>
        <v>theater</v>
      </c>
      <c r="R3714" t="str">
        <f>RIGHT(Table1[[#This Row],[Category and Sub-Category]],LEN(Table1[[#This Row],[Category and Sub-Category]])-FIND("/",Table1[[#This Row],[Category and Sub-Category]]))</f>
        <v>plays</v>
      </c>
      <c r="S3714" s="13">
        <f>(((Table1[[#This Row],[launched_at]]/60)/60)/24)+DATE(1970,1,1)</f>
        <v>42134.172071759262</v>
      </c>
      <c r="T3714" s="13">
        <f>(((Table1[[#This Row],[deadline]]/60)/60)/24)+DATE(1970,1,1)</f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Table1[[#This Row],[pledged]]/Table1[[#This Row],[goal]]</f>
        <v>1.0149999999999999</v>
      </c>
      <c r="P3715" s="8">
        <f>IFERROR(Table1[[#This Row],[pledged]]/Table1[[#This Row],[backers_count]],0)</f>
        <v>106.84210526315789</v>
      </c>
      <c r="Q3715" t="str">
        <f>LEFT(Table1[[#This Row],[Category and Sub-Category]],FIND("/",Table1[[#This Row],[Category and Sub-Category]])-1)</f>
        <v>theater</v>
      </c>
      <c r="R3715" t="str">
        <f>RIGHT(Table1[[#This Row],[Category and Sub-Category]],LEN(Table1[[#This Row],[Category and Sub-Category]])-FIND("/",Table1[[#This Row],[Category and Sub-Category]]))</f>
        <v>plays</v>
      </c>
      <c r="S3715" s="13">
        <f>(((Table1[[#This Row],[launched_at]]/60)/60)/24)+DATE(1970,1,1)</f>
        <v>42505.738032407404</v>
      </c>
      <c r="T3715" s="13">
        <f>(((Table1[[#This Row],[deadline]]/60)/60)/24)+DATE(1970,1,1)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Table1[[#This Row],[pledged]]/Table1[[#This Row],[goal]]</f>
        <v>1.0235000000000001</v>
      </c>
      <c r="P3716" s="8">
        <f>IFERROR(Table1[[#This Row],[pledged]]/Table1[[#This Row],[backers_count]],0)</f>
        <v>105.51546391752578</v>
      </c>
      <c r="Q3716" t="str">
        <f>LEFT(Table1[[#This Row],[Category and Sub-Category]],FIND("/",Table1[[#This Row],[Category and Sub-Category]])-1)</f>
        <v>theater</v>
      </c>
      <c r="R3716" t="str">
        <f>RIGHT(Table1[[#This Row],[Category and Sub-Category]],LEN(Table1[[#This Row],[Category and Sub-Category]])-FIND("/",Table1[[#This Row],[Category and Sub-Category]]))</f>
        <v>plays</v>
      </c>
      <c r="S3716" s="13">
        <f>(((Table1[[#This Row],[launched_at]]/60)/60)/24)+DATE(1970,1,1)</f>
        <v>42118.556331018524</v>
      </c>
      <c r="T3716" s="13">
        <f>(((Table1[[#This Row],[deadline]]/60)/60)/24)+DATE(1970,1,1)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Table1[[#This Row],[pledged]]/Table1[[#This Row],[goal]]</f>
        <v>1.0257142857142858</v>
      </c>
      <c r="P3717" s="8">
        <f>IFERROR(Table1[[#This Row],[pledged]]/Table1[[#This Row],[backers_count]],0)</f>
        <v>132.96296296296296</v>
      </c>
      <c r="Q3717" t="str">
        <f>LEFT(Table1[[#This Row],[Category and Sub-Category]],FIND("/",Table1[[#This Row],[Category and Sub-Category]])-1)</f>
        <v>theater</v>
      </c>
      <c r="R3717" t="str">
        <f>RIGHT(Table1[[#This Row],[Category and Sub-Category]],LEN(Table1[[#This Row],[Category and Sub-Category]])-FIND("/",Table1[[#This Row],[Category and Sub-Category]]))</f>
        <v>plays</v>
      </c>
      <c r="S3717" s="13">
        <f>(((Table1[[#This Row],[launched_at]]/60)/60)/24)+DATE(1970,1,1)</f>
        <v>42036.995590277773</v>
      </c>
      <c r="T3717" s="13">
        <f>(((Table1[[#This Row],[deadline]]/60)/60)/24)+DATE(1970,1,1)</f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Table1[[#This Row],[pledged]]/Table1[[#This Row],[goal]]</f>
        <v>1.5575000000000001</v>
      </c>
      <c r="P3718" s="8">
        <f>IFERROR(Table1[[#This Row],[pledged]]/Table1[[#This Row],[backers_count]],0)</f>
        <v>51.916666666666664</v>
      </c>
      <c r="Q3718" t="str">
        <f>LEFT(Table1[[#This Row],[Category and Sub-Category]],FIND("/",Table1[[#This Row],[Category and Sub-Category]])-1)</f>
        <v>theater</v>
      </c>
      <c r="R3718" t="str">
        <f>RIGHT(Table1[[#This Row],[Category and Sub-Category]],LEN(Table1[[#This Row],[Category and Sub-Category]])-FIND("/",Table1[[#This Row],[Category and Sub-Category]]))</f>
        <v>plays</v>
      </c>
      <c r="S3718" s="13">
        <f>(((Table1[[#This Row],[launched_at]]/60)/60)/24)+DATE(1970,1,1)</f>
        <v>42360.887835648144</v>
      </c>
      <c r="T3718" s="13">
        <f>(((Table1[[#This Row],[deadline]]/60)/60)/24)+DATE(1970,1,1)</f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Table1[[#This Row],[pledged]]/Table1[[#This Row],[goal]]</f>
        <v>1.0075000000000001</v>
      </c>
      <c r="P3719" s="8">
        <f>IFERROR(Table1[[#This Row],[pledged]]/Table1[[#This Row],[backers_count]],0)</f>
        <v>310</v>
      </c>
      <c r="Q3719" t="str">
        <f>LEFT(Table1[[#This Row],[Category and Sub-Category]],FIND("/",Table1[[#This Row],[Category and Sub-Category]])-1)</f>
        <v>theater</v>
      </c>
      <c r="R3719" t="str">
        <f>RIGHT(Table1[[#This Row],[Category and Sub-Category]],LEN(Table1[[#This Row],[Category and Sub-Category]])-FIND("/",Table1[[#This Row],[Category and Sub-Category]]))</f>
        <v>plays</v>
      </c>
      <c r="S3719" s="13">
        <f>(((Table1[[#This Row],[launched_at]]/60)/60)/24)+DATE(1970,1,1)</f>
        <v>42102.866307870368</v>
      </c>
      <c r="T3719" s="13">
        <f>(((Table1[[#This Row],[deadline]]/60)/60)/24)+DATE(1970,1,1)</f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Table1[[#This Row],[pledged]]/Table1[[#This Row],[goal]]</f>
        <v>2.3940000000000001</v>
      </c>
      <c r="P3720" s="8">
        <f>IFERROR(Table1[[#This Row],[pledged]]/Table1[[#This Row],[backers_count]],0)</f>
        <v>26.021739130434781</v>
      </c>
      <c r="Q3720" t="str">
        <f>LEFT(Table1[[#This Row],[Category and Sub-Category]],FIND("/",Table1[[#This Row],[Category and Sub-Category]])-1)</f>
        <v>theater</v>
      </c>
      <c r="R3720" t="str">
        <f>RIGHT(Table1[[#This Row],[Category and Sub-Category]],LEN(Table1[[#This Row],[Category and Sub-Category]])-FIND("/",Table1[[#This Row],[Category and Sub-Category]]))</f>
        <v>plays</v>
      </c>
      <c r="S3720" s="13">
        <f>(((Table1[[#This Row],[launched_at]]/60)/60)/24)+DATE(1970,1,1)</f>
        <v>42032.716145833328</v>
      </c>
      <c r="T3720" s="13">
        <f>(((Table1[[#This Row],[deadline]]/60)/60)/24)+DATE(1970,1,1)</f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Table1[[#This Row],[pledged]]/Table1[[#This Row],[goal]]</f>
        <v>2.1</v>
      </c>
      <c r="P3721" s="8">
        <f>IFERROR(Table1[[#This Row],[pledged]]/Table1[[#This Row],[backers_count]],0)</f>
        <v>105</v>
      </c>
      <c r="Q3721" t="str">
        <f>LEFT(Table1[[#This Row],[Category and Sub-Category]],FIND("/",Table1[[#This Row],[Category and Sub-Category]])-1)</f>
        <v>theater</v>
      </c>
      <c r="R3721" t="str">
        <f>RIGHT(Table1[[#This Row],[Category and Sub-Category]],LEN(Table1[[#This Row],[Category and Sub-Category]])-FIND("/",Table1[[#This Row],[Category and Sub-Category]]))</f>
        <v>plays</v>
      </c>
      <c r="S3721" s="13">
        <f>(((Table1[[#This Row],[launched_at]]/60)/60)/24)+DATE(1970,1,1)</f>
        <v>42147.729930555557</v>
      </c>
      <c r="T3721" s="13">
        <f>(((Table1[[#This Row],[deadline]]/60)/60)/24)+DATE(1970,1,1)</f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Table1[[#This Row],[pledged]]/Table1[[#This Row],[goal]]</f>
        <v>1.0451515151515152</v>
      </c>
      <c r="P3722" s="8">
        <f>IFERROR(Table1[[#This Row],[pledged]]/Table1[[#This Row],[backers_count]],0)</f>
        <v>86.224999999999994</v>
      </c>
      <c r="Q3722" t="str">
        <f>LEFT(Table1[[#This Row],[Category and Sub-Category]],FIND("/",Table1[[#This Row],[Category and Sub-Category]])-1)</f>
        <v>theater</v>
      </c>
      <c r="R3722" t="str">
        <f>RIGHT(Table1[[#This Row],[Category and Sub-Category]],LEN(Table1[[#This Row],[Category and Sub-Category]])-FIND("/",Table1[[#This Row],[Category and Sub-Category]]))</f>
        <v>plays</v>
      </c>
      <c r="S3722" s="13">
        <f>(((Table1[[#This Row],[launched_at]]/60)/60)/24)+DATE(1970,1,1)</f>
        <v>42165.993125000001</v>
      </c>
      <c r="T3722" s="13">
        <f>(((Table1[[#This Row],[deadline]]/60)/60)/24)+DATE(1970,1,1)</f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Table1[[#This Row],[pledged]]/Table1[[#This Row],[goal]]</f>
        <v>1.008</v>
      </c>
      <c r="P3723" s="8">
        <f>IFERROR(Table1[[#This Row],[pledged]]/Table1[[#This Row],[backers_count]],0)</f>
        <v>114.54545454545455</v>
      </c>
      <c r="Q3723" t="str">
        <f>LEFT(Table1[[#This Row],[Category and Sub-Category]],FIND("/",Table1[[#This Row],[Category and Sub-Category]])-1)</f>
        <v>theater</v>
      </c>
      <c r="R3723" t="str">
        <f>RIGHT(Table1[[#This Row],[Category and Sub-Category]],LEN(Table1[[#This Row],[Category and Sub-Category]])-FIND("/",Table1[[#This Row],[Category and Sub-Category]]))</f>
        <v>plays</v>
      </c>
      <c r="S3723" s="13">
        <f>(((Table1[[#This Row],[launched_at]]/60)/60)/24)+DATE(1970,1,1)</f>
        <v>41927.936157407406</v>
      </c>
      <c r="T3723" s="13">
        <f>(((Table1[[#This Row],[deadline]]/60)/60)/24)+DATE(1970,1,1)</f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Table1[[#This Row],[pledged]]/Table1[[#This Row],[goal]]</f>
        <v>1.1120000000000001</v>
      </c>
      <c r="P3724" s="8">
        <f>IFERROR(Table1[[#This Row],[pledged]]/Table1[[#This Row],[backers_count]],0)</f>
        <v>47.657142857142858</v>
      </c>
      <c r="Q3724" t="str">
        <f>LEFT(Table1[[#This Row],[Category and Sub-Category]],FIND("/",Table1[[#This Row],[Category and Sub-Category]])-1)</f>
        <v>theater</v>
      </c>
      <c r="R3724" t="str">
        <f>RIGHT(Table1[[#This Row],[Category and Sub-Category]],LEN(Table1[[#This Row],[Category and Sub-Category]])-FIND("/",Table1[[#This Row],[Category and Sub-Category]]))</f>
        <v>plays</v>
      </c>
      <c r="S3724" s="13">
        <f>(((Table1[[#This Row],[launched_at]]/60)/60)/24)+DATE(1970,1,1)</f>
        <v>42381.671840277777</v>
      </c>
      <c r="T3724" s="13">
        <f>(((Table1[[#This Row],[deadline]]/60)/60)/24)+DATE(1970,1,1)</f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Table1[[#This Row],[pledged]]/Table1[[#This Row],[goal]]</f>
        <v>1.0204444444444445</v>
      </c>
      <c r="P3725" s="8">
        <f>IFERROR(Table1[[#This Row],[pledged]]/Table1[[#This Row],[backers_count]],0)</f>
        <v>72.888888888888886</v>
      </c>
      <c r="Q3725" t="str">
        <f>LEFT(Table1[[#This Row],[Category and Sub-Category]],FIND("/",Table1[[#This Row],[Category and Sub-Category]])-1)</f>
        <v>theater</v>
      </c>
      <c r="R3725" t="str">
        <f>RIGHT(Table1[[#This Row],[Category and Sub-Category]],LEN(Table1[[#This Row],[Category and Sub-Category]])-FIND("/",Table1[[#This Row],[Category and Sub-Category]]))</f>
        <v>plays</v>
      </c>
      <c r="S3725" s="13">
        <f>(((Table1[[#This Row],[launched_at]]/60)/60)/24)+DATE(1970,1,1)</f>
        <v>41943.753032407411</v>
      </c>
      <c r="T3725" s="13">
        <f>(((Table1[[#This Row],[deadline]]/60)/60)/24)+DATE(1970,1,1)</f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Table1[[#This Row],[pledged]]/Table1[[#This Row],[goal]]</f>
        <v>1.0254767441860466</v>
      </c>
      <c r="P3726" s="8">
        <f>IFERROR(Table1[[#This Row],[pledged]]/Table1[[#This Row],[backers_count]],0)</f>
        <v>49.545505617977533</v>
      </c>
      <c r="Q3726" t="str">
        <f>LEFT(Table1[[#This Row],[Category and Sub-Category]],FIND("/",Table1[[#This Row],[Category and Sub-Category]])-1)</f>
        <v>theater</v>
      </c>
      <c r="R3726" t="str">
        <f>RIGHT(Table1[[#This Row],[Category and Sub-Category]],LEN(Table1[[#This Row],[Category and Sub-Category]])-FIND("/",Table1[[#This Row],[Category and Sub-Category]]))</f>
        <v>plays</v>
      </c>
      <c r="S3726" s="13">
        <f>(((Table1[[#This Row],[launched_at]]/60)/60)/24)+DATE(1970,1,1)</f>
        <v>42465.491435185191</v>
      </c>
      <c r="T3726" s="13">
        <f>(((Table1[[#This Row],[deadline]]/60)/60)/24)+DATE(1970,1,1)</f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Table1[[#This Row],[pledged]]/Table1[[#This Row],[goal]]</f>
        <v>1.27</v>
      </c>
      <c r="P3727" s="8">
        <f>IFERROR(Table1[[#This Row],[pledged]]/Table1[[#This Row],[backers_count]],0)</f>
        <v>25.4</v>
      </c>
      <c r="Q3727" t="str">
        <f>LEFT(Table1[[#This Row],[Category and Sub-Category]],FIND("/",Table1[[#This Row],[Category and Sub-Category]])-1)</f>
        <v>theater</v>
      </c>
      <c r="R3727" t="str">
        <f>RIGHT(Table1[[#This Row],[Category and Sub-Category]],LEN(Table1[[#This Row],[Category and Sub-Category]])-FIND("/",Table1[[#This Row],[Category and Sub-Category]]))</f>
        <v>plays</v>
      </c>
      <c r="S3727" s="13">
        <f>(((Table1[[#This Row],[launched_at]]/60)/60)/24)+DATE(1970,1,1)</f>
        <v>42401.945219907408</v>
      </c>
      <c r="T3727" s="13">
        <f>(((Table1[[#This Row],[deadline]]/60)/60)/24)+DATE(1970,1,1)</f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Table1[[#This Row],[pledged]]/Table1[[#This Row],[goal]]</f>
        <v>3.3870588235294119</v>
      </c>
      <c r="P3728" s="8">
        <f>IFERROR(Table1[[#This Row],[pledged]]/Table1[[#This Row],[backers_count]],0)</f>
        <v>62.586956521739133</v>
      </c>
      <c r="Q3728" t="str">
        <f>LEFT(Table1[[#This Row],[Category and Sub-Category]],FIND("/",Table1[[#This Row],[Category and Sub-Category]])-1)</f>
        <v>theater</v>
      </c>
      <c r="R3728" t="str">
        <f>RIGHT(Table1[[#This Row],[Category and Sub-Category]],LEN(Table1[[#This Row],[Category and Sub-Category]])-FIND("/",Table1[[#This Row],[Category and Sub-Category]]))</f>
        <v>plays</v>
      </c>
      <c r="S3728" s="13">
        <f>(((Table1[[#This Row],[launched_at]]/60)/60)/24)+DATE(1970,1,1)</f>
        <v>42462.140868055561</v>
      </c>
      <c r="T3728" s="13">
        <f>(((Table1[[#This Row],[deadline]]/60)/60)/24)+DATE(1970,1,1)</f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Table1[[#This Row],[pledged]]/Table1[[#This Row],[goal]]</f>
        <v>1.0075000000000001</v>
      </c>
      <c r="P3729" s="8">
        <f>IFERROR(Table1[[#This Row],[pledged]]/Table1[[#This Row],[backers_count]],0)</f>
        <v>61.060606060606062</v>
      </c>
      <c r="Q3729" t="str">
        <f>LEFT(Table1[[#This Row],[Category and Sub-Category]],FIND("/",Table1[[#This Row],[Category and Sub-Category]])-1)</f>
        <v>theater</v>
      </c>
      <c r="R3729" t="str">
        <f>RIGHT(Table1[[#This Row],[Category and Sub-Category]],LEN(Table1[[#This Row],[Category and Sub-Category]])-FIND("/",Table1[[#This Row],[Category and Sub-Category]]))</f>
        <v>plays</v>
      </c>
      <c r="S3729" s="13">
        <f>(((Table1[[#This Row],[launched_at]]/60)/60)/24)+DATE(1970,1,1)</f>
        <v>42632.348310185189</v>
      </c>
      <c r="T3729" s="13">
        <f>(((Table1[[#This Row],[deadline]]/60)/60)/24)+DATE(1970,1,1)</f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Table1[[#This Row],[pledged]]/Table1[[#This Row],[goal]]</f>
        <v>9.3100000000000002E-2</v>
      </c>
      <c r="P3730" s="8">
        <f>IFERROR(Table1[[#This Row],[pledged]]/Table1[[#This Row],[backers_count]],0)</f>
        <v>60.064516129032256</v>
      </c>
      <c r="Q3730" t="str">
        <f>LEFT(Table1[[#This Row],[Category and Sub-Category]],FIND("/",Table1[[#This Row],[Category and Sub-Category]])-1)</f>
        <v>theater</v>
      </c>
      <c r="R3730" t="str">
        <f>RIGHT(Table1[[#This Row],[Category and Sub-Category]],LEN(Table1[[#This Row],[Category and Sub-Category]])-FIND("/",Table1[[#This Row],[Category and Sub-Category]]))</f>
        <v>plays</v>
      </c>
      <c r="S3730" s="13">
        <f>(((Table1[[#This Row],[launched_at]]/60)/60)/24)+DATE(1970,1,1)</f>
        <v>42205.171018518522</v>
      </c>
      <c r="T3730" s="13">
        <f>(((Table1[[#This Row],[deadline]]/60)/60)/24)+DATE(1970,1,1)</f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Table1[[#This Row],[pledged]]/Table1[[#This Row],[goal]]</f>
        <v>7.2400000000000006E-2</v>
      </c>
      <c r="P3731" s="8">
        <f>IFERROR(Table1[[#This Row],[pledged]]/Table1[[#This Row],[backers_count]],0)</f>
        <v>72.400000000000006</v>
      </c>
      <c r="Q3731" t="str">
        <f>LEFT(Table1[[#This Row],[Category and Sub-Category]],FIND("/",Table1[[#This Row],[Category and Sub-Category]])-1)</f>
        <v>theater</v>
      </c>
      <c r="R3731" t="str">
        <f>RIGHT(Table1[[#This Row],[Category and Sub-Category]],LEN(Table1[[#This Row],[Category and Sub-Category]])-FIND("/",Table1[[#This Row],[Category and Sub-Category]]))</f>
        <v>plays</v>
      </c>
      <c r="S3731" s="13">
        <f>(((Table1[[#This Row],[launched_at]]/60)/60)/24)+DATE(1970,1,1)</f>
        <v>42041.205000000002</v>
      </c>
      <c r="T3731" s="13">
        <f>(((Table1[[#This Row],[deadline]]/60)/60)/24)+DATE(1970,1,1)</f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Table1[[#This Row],[pledged]]/Table1[[#This Row],[goal]]</f>
        <v>0.1</v>
      </c>
      <c r="P3732" s="8">
        <f>IFERROR(Table1[[#This Row],[pledged]]/Table1[[#This Row],[backers_count]],0)</f>
        <v>100</v>
      </c>
      <c r="Q3732" t="str">
        <f>LEFT(Table1[[#This Row],[Category and Sub-Category]],FIND("/",Table1[[#This Row],[Category and Sub-Category]])-1)</f>
        <v>theater</v>
      </c>
      <c r="R3732" t="str">
        <f>RIGHT(Table1[[#This Row],[Category and Sub-Category]],LEN(Table1[[#This Row],[Category and Sub-Category]])-FIND("/",Table1[[#This Row],[Category and Sub-Category]]))</f>
        <v>plays</v>
      </c>
      <c r="S3732" s="13">
        <f>(((Table1[[#This Row],[launched_at]]/60)/60)/24)+DATE(1970,1,1)</f>
        <v>42203.677766203706</v>
      </c>
      <c r="T3732" s="13">
        <f>(((Table1[[#This Row],[deadline]]/60)/60)/24)+DATE(1970,1,1)</f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Table1[[#This Row],[pledged]]/Table1[[#This Row],[goal]]</f>
        <v>0.11272727272727273</v>
      </c>
      <c r="P3733" s="8">
        <f>IFERROR(Table1[[#This Row],[pledged]]/Table1[[#This Row],[backers_count]],0)</f>
        <v>51.666666666666664</v>
      </c>
      <c r="Q3733" t="str">
        <f>LEFT(Table1[[#This Row],[Category and Sub-Category]],FIND("/",Table1[[#This Row],[Category and Sub-Category]])-1)</f>
        <v>theater</v>
      </c>
      <c r="R3733" t="str">
        <f>RIGHT(Table1[[#This Row],[Category and Sub-Category]],LEN(Table1[[#This Row],[Category and Sub-Category]])-FIND("/",Table1[[#This Row],[Category and Sub-Category]]))</f>
        <v>plays</v>
      </c>
      <c r="S3733" s="13">
        <f>(((Table1[[#This Row],[launched_at]]/60)/60)/24)+DATE(1970,1,1)</f>
        <v>41983.752847222218</v>
      </c>
      <c r="T3733" s="13">
        <f>(((Table1[[#This Row],[deadline]]/60)/60)/24)+DATE(1970,1,1)</f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Table1[[#This Row],[pledged]]/Table1[[#This Row],[goal]]</f>
        <v>0.15411764705882353</v>
      </c>
      <c r="P3734" s="8">
        <f>IFERROR(Table1[[#This Row],[pledged]]/Table1[[#This Row],[backers_count]],0)</f>
        <v>32.75</v>
      </c>
      <c r="Q3734" t="str">
        <f>LEFT(Table1[[#This Row],[Category and Sub-Category]],FIND("/",Table1[[#This Row],[Category and Sub-Category]])-1)</f>
        <v>theater</v>
      </c>
      <c r="R3734" t="str">
        <f>RIGHT(Table1[[#This Row],[Category and Sub-Category]],LEN(Table1[[#This Row],[Category and Sub-Category]])-FIND("/",Table1[[#This Row],[Category and Sub-Category]]))</f>
        <v>plays</v>
      </c>
      <c r="S3734" s="13">
        <f>(((Table1[[#This Row],[launched_at]]/60)/60)/24)+DATE(1970,1,1)</f>
        <v>41968.677465277782</v>
      </c>
      <c r="T3734" s="13">
        <f>(((Table1[[#This Row],[deadline]]/60)/60)/24)+DATE(1970,1,1)</f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Table1[[#This Row],[pledged]]/Table1[[#This Row],[goal]]</f>
        <v>0</v>
      </c>
      <c r="P3735" s="8">
        <f>IFERROR(Table1[[#This Row],[pledged]]/Table1[[#This Row],[backers_count]],0)</f>
        <v>0</v>
      </c>
      <c r="Q3735" t="str">
        <f>LEFT(Table1[[#This Row],[Category and Sub-Category]],FIND("/",Table1[[#This Row],[Category and Sub-Category]])-1)</f>
        <v>theater</v>
      </c>
      <c r="R3735" t="str">
        <f>RIGHT(Table1[[#This Row],[Category and Sub-Category]],LEN(Table1[[#This Row],[Category and Sub-Category]])-FIND("/",Table1[[#This Row],[Category and Sub-Category]]))</f>
        <v>plays</v>
      </c>
      <c r="S3735" s="13">
        <f>(((Table1[[#This Row],[launched_at]]/60)/60)/24)+DATE(1970,1,1)</f>
        <v>42103.024398148147</v>
      </c>
      <c r="T3735" s="13">
        <f>(((Table1[[#This Row],[deadline]]/60)/60)/24)+DATE(1970,1,1)</f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Table1[[#This Row],[pledged]]/Table1[[#This Row],[goal]]</f>
        <v>0.28466666666666668</v>
      </c>
      <c r="P3736" s="8">
        <f>IFERROR(Table1[[#This Row],[pledged]]/Table1[[#This Row],[backers_count]],0)</f>
        <v>61</v>
      </c>
      <c r="Q3736" t="str">
        <f>LEFT(Table1[[#This Row],[Category and Sub-Category]],FIND("/",Table1[[#This Row],[Category and Sub-Category]])-1)</f>
        <v>theater</v>
      </c>
      <c r="R3736" t="str">
        <f>RIGHT(Table1[[#This Row],[Category and Sub-Category]],LEN(Table1[[#This Row],[Category and Sub-Category]])-FIND("/",Table1[[#This Row],[Category and Sub-Category]]))</f>
        <v>plays</v>
      </c>
      <c r="S3736" s="13">
        <f>(((Table1[[#This Row],[launched_at]]/60)/60)/24)+DATE(1970,1,1)</f>
        <v>42089.901574074072</v>
      </c>
      <c r="T3736" s="13">
        <f>(((Table1[[#This Row],[deadline]]/60)/60)/24)+DATE(1970,1,1)</f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Table1[[#This Row],[pledged]]/Table1[[#This Row],[goal]]</f>
        <v>0.13333333333333333</v>
      </c>
      <c r="P3737" s="8">
        <f>IFERROR(Table1[[#This Row],[pledged]]/Table1[[#This Row],[backers_count]],0)</f>
        <v>10</v>
      </c>
      <c r="Q3737" t="str">
        <f>LEFT(Table1[[#This Row],[Category and Sub-Category]],FIND("/",Table1[[#This Row],[Category and Sub-Category]])-1)</f>
        <v>theater</v>
      </c>
      <c r="R3737" t="str">
        <f>RIGHT(Table1[[#This Row],[Category and Sub-Category]],LEN(Table1[[#This Row],[Category and Sub-Category]])-FIND("/",Table1[[#This Row],[Category and Sub-Category]]))</f>
        <v>plays</v>
      </c>
      <c r="S3737" s="13">
        <f>(((Table1[[#This Row],[launched_at]]/60)/60)/24)+DATE(1970,1,1)</f>
        <v>42122.693159722221</v>
      </c>
      <c r="T3737" s="13">
        <f>(((Table1[[#This Row],[deadline]]/60)/60)/24)+DATE(1970,1,1)</f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Table1[[#This Row],[pledged]]/Table1[[#This Row],[goal]]</f>
        <v>6.6666666666666671E-3</v>
      </c>
      <c r="P3738" s="8">
        <f>IFERROR(Table1[[#This Row],[pledged]]/Table1[[#This Row],[backers_count]],0)</f>
        <v>10</v>
      </c>
      <c r="Q3738" t="str">
        <f>LEFT(Table1[[#This Row],[Category and Sub-Category]],FIND("/",Table1[[#This Row],[Category and Sub-Category]])-1)</f>
        <v>theater</v>
      </c>
      <c r="R3738" t="str">
        <f>RIGHT(Table1[[#This Row],[Category and Sub-Category]],LEN(Table1[[#This Row],[Category and Sub-Category]])-FIND("/",Table1[[#This Row],[Category and Sub-Category]]))</f>
        <v>plays</v>
      </c>
      <c r="S3738" s="13">
        <f>(((Table1[[#This Row],[launched_at]]/60)/60)/24)+DATE(1970,1,1)</f>
        <v>42048.711724537032</v>
      </c>
      <c r="T3738" s="13">
        <f>(((Table1[[#This Row],[deadline]]/60)/60)/24)+DATE(1970,1,1)</f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Table1[[#This Row],[pledged]]/Table1[[#This Row],[goal]]</f>
        <v>0.21428571428571427</v>
      </c>
      <c r="P3739" s="8">
        <f>IFERROR(Table1[[#This Row],[pledged]]/Table1[[#This Row],[backers_count]],0)</f>
        <v>37.5</v>
      </c>
      <c r="Q3739" t="str">
        <f>LEFT(Table1[[#This Row],[Category and Sub-Category]],FIND("/",Table1[[#This Row],[Category and Sub-Category]])-1)</f>
        <v>theater</v>
      </c>
      <c r="R3739" t="str">
        <f>RIGHT(Table1[[#This Row],[Category and Sub-Category]],LEN(Table1[[#This Row],[Category and Sub-Category]])-FIND("/",Table1[[#This Row],[Category and Sub-Category]]))</f>
        <v>plays</v>
      </c>
      <c r="S3739" s="13">
        <f>(((Table1[[#This Row],[launched_at]]/60)/60)/24)+DATE(1970,1,1)</f>
        <v>42297.691006944442</v>
      </c>
      <c r="T3739" s="13">
        <f>(((Table1[[#This Row],[deadline]]/60)/60)/24)+DATE(1970,1,1)</f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Table1[[#This Row],[pledged]]/Table1[[#This Row],[goal]]</f>
        <v>0.18</v>
      </c>
      <c r="P3740" s="8">
        <f>IFERROR(Table1[[#This Row],[pledged]]/Table1[[#This Row],[backers_count]],0)</f>
        <v>45</v>
      </c>
      <c r="Q3740" t="str">
        <f>LEFT(Table1[[#This Row],[Category and Sub-Category]],FIND("/",Table1[[#This Row],[Category and Sub-Category]])-1)</f>
        <v>theater</v>
      </c>
      <c r="R3740" t="str">
        <f>RIGHT(Table1[[#This Row],[Category and Sub-Category]],LEN(Table1[[#This Row],[Category and Sub-Category]])-FIND("/",Table1[[#This Row],[Category and Sub-Category]]))</f>
        <v>plays</v>
      </c>
      <c r="S3740" s="13">
        <f>(((Table1[[#This Row],[launched_at]]/60)/60)/24)+DATE(1970,1,1)</f>
        <v>41813.938715277778</v>
      </c>
      <c r="T3740" s="13">
        <f>(((Table1[[#This Row],[deadline]]/60)/60)/24)+DATE(1970,1,1)</f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Table1[[#This Row],[pledged]]/Table1[[#This Row],[goal]]</f>
        <v>0.20125000000000001</v>
      </c>
      <c r="P3741" s="8">
        <f>IFERROR(Table1[[#This Row],[pledged]]/Table1[[#This Row],[backers_count]],0)</f>
        <v>100.625</v>
      </c>
      <c r="Q3741" t="str">
        <f>LEFT(Table1[[#This Row],[Category and Sub-Category]],FIND("/",Table1[[#This Row],[Category and Sub-Category]])-1)</f>
        <v>theater</v>
      </c>
      <c r="R3741" t="str">
        <f>RIGHT(Table1[[#This Row],[Category and Sub-Category]],LEN(Table1[[#This Row],[Category and Sub-Category]])-FIND("/",Table1[[#This Row],[Category and Sub-Category]]))</f>
        <v>plays</v>
      </c>
      <c r="S3741" s="13">
        <f>(((Table1[[#This Row],[launched_at]]/60)/60)/24)+DATE(1970,1,1)</f>
        <v>42548.449861111112</v>
      </c>
      <c r="T3741" s="13">
        <f>(((Table1[[#This Row],[deadline]]/60)/60)/24)+DATE(1970,1,1)</f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Table1[[#This Row],[pledged]]/Table1[[#This Row],[goal]]</f>
        <v>0.17899999999999999</v>
      </c>
      <c r="P3742" s="8">
        <f>IFERROR(Table1[[#This Row],[pledged]]/Table1[[#This Row],[backers_count]],0)</f>
        <v>25.571428571428573</v>
      </c>
      <c r="Q3742" t="str">
        <f>LEFT(Table1[[#This Row],[Category and Sub-Category]],FIND("/",Table1[[#This Row],[Category and Sub-Category]])-1)</f>
        <v>theater</v>
      </c>
      <c r="R3742" t="str">
        <f>RIGHT(Table1[[#This Row],[Category and Sub-Category]],LEN(Table1[[#This Row],[Category and Sub-Category]])-FIND("/",Table1[[#This Row],[Category and Sub-Category]]))</f>
        <v>plays</v>
      </c>
      <c r="S3742" s="13">
        <f>(((Table1[[#This Row],[launched_at]]/60)/60)/24)+DATE(1970,1,1)</f>
        <v>41833.089756944442</v>
      </c>
      <c r="T3742" s="13">
        <f>(((Table1[[#This Row],[deadline]]/60)/60)/24)+DATE(1970,1,1)</f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Table1[[#This Row],[pledged]]/Table1[[#This Row],[goal]]</f>
        <v>0</v>
      </c>
      <c r="P3743" s="8">
        <f>IFERROR(Table1[[#This Row],[pledged]]/Table1[[#This Row],[backers_count]],0)</f>
        <v>0</v>
      </c>
      <c r="Q3743" t="str">
        <f>LEFT(Table1[[#This Row],[Category and Sub-Category]],FIND("/",Table1[[#This Row],[Category and Sub-Category]])-1)</f>
        <v>theater</v>
      </c>
      <c r="R3743" t="str">
        <f>RIGHT(Table1[[#This Row],[Category and Sub-Category]],LEN(Table1[[#This Row],[Category and Sub-Category]])-FIND("/",Table1[[#This Row],[Category and Sub-Category]]))</f>
        <v>plays</v>
      </c>
      <c r="S3743" s="13">
        <f>(((Table1[[#This Row],[launched_at]]/60)/60)/24)+DATE(1970,1,1)</f>
        <v>42325.920717592591</v>
      </c>
      <c r="T3743" s="13">
        <f>(((Table1[[#This Row],[deadline]]/60)/60)/24)+DATE(1970,1,1)</f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Table1[[#This Row],[pledged]]/Table1[[#This Row],[goal]]</f>
        <v>0.02</v>
      </c>
      <c r="P3744" s="8">
        <f>IFERROR(Table1[[#This Row],[pledged]]/Table1[[#This Row],[backers_count]],0)</f>
        <v>25</v>
      </c>
      <c r="Q3744" t="str">
        <f>LEFT(Table1[[#This Row],[Category and Sub-Category]],FIND("/",Table1[[#This Row],[Category and Sub-Category]])-1)</f>
        <v>theater</v>
      </c>
      <c r="R3744" t="str">
        <f>RIGHT(Table1[[#This Row],[Category and Sub-Category]],LEN(Table1[[#This Row],[Category and Sub-Category]])-FIND("/",Table1[[#This Row],[Category and Sub-Category]]))</f>
        <v>plays</v>
      </c>
      <c r="S3744" s="13">
        <f>(((Table1[[#This Row],[launched_at]]/60)/60)/24)+DATE(1970,1,1)</f>
        <v>41858.214629629627</v>
      </c>
      <c r="T3744" s="13">
        <f>(((Table1[[#This Row],[deadline]]/60)/60)/24)+DATE(1970,1,1)</f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Table1[[#This Row],[pledged]]/Table1[[#This Row],[goal]]</f>
        <v>0</v>
      </c>
      <c r="P3745" s="8">
        <f>IFERROR(Table1[[#This Row],[pledged]]/Table1[[#This Row],[backers_count]],0)</f>
        <v>0</v>
      </c>
      <c r="Q3745" t="str">
        <f>LEFT(Table1[[#This Row],[Category and Sub-Category]],FIND("/",Table1[[#This Row],[Category and Sub-Category]])-1)</f>
        <v>theater</v>
      </c>
      <c r="R3745" t="str">
        <f>RIGHT(Table1[[#This Row],[Category and Sub-Category]],LEN(Table1[[#This Row],[Category and Sub-Category]])-FIND("/",Table1[[#This Row],[Category and Sub-Category]]))</f>
        <v>plays</v>
      </c>
      <c r="S3745" s="13">
        <f>(((Table1[[#This Row],[launched_at]]/60)/60)/24)+DATE(1970,1,1)</f>
        <v>41793.710231481484</v>
      </c>
      <c r="T3745" s="13">
        <f>(((Table1[[#This Row],[deadline]]/60)/60)/24)+DATE(1970,1,1)</f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Table1[[#This Row],[pledged]]/Table1[[#This Row],[goal]]</f>
        <v>0</v>
      </c>
      <c r="P3746" s="8">
        <f>IFERROR(Table1[[#This Row],[pledged]]/Table1[[#This Row],[backers_count]],0)</f>
        <v>0</v>
      </c>
      <c r="Q3746" t="str">
        <f>LEFT(Table1[[#This Row],[Category and Sub-Category]],FIND("/",Table1[[#This Row],[Category and Sub-Category]])-1)</f>
        <v>theater</v>
      </c>
      <c r="R3746" t="str">
        <f>RIGHT(Table1[[#This Row],[Category and Sub-Category]],LEN(Table1[[#This Row],[Category and Sub-Category]])-FIND("/",Table1[[#This Row],[Category and Sub-Category]]))</f>
        <v>plays</v>
      </c>
      <c r="S3746" s="13">
        <f>(((Table1[[#This Row],[launched_at]]/60)/60)/24)+DATE(1970,1,1)</f>
        <v>41793.814259259263</v>
      </c>
      <c r="T3746" s="13">
        <f>(((Table1[[#This Row],[deadline]]/60)/60)/24)+DATE(1970,1,1)</f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Table1[[#This Row],[pledged]]/Table1[[#This Row],[goal]]</f>
        <v>0.1</v>
      </c>
      <c r="P3747" s="8">
        <f>IFERROR(Table1[[#This Row],[pledged]]/Table1[[#This Row],[backers_count]],0)</f>
        <v>10</v>
      </c>
      <c r="Q3747" t="str">
        <f>LEFT(Table1[[#This Row],[Category and Sub-Category]],FIND("/",Table1[[#This Row],[Category and Sub-Category]])-1)</f>
        <v>theater</v>
      </c>
      <c r="R3747" t="str">
        <f>RIGHT(Table1[[#This Row],[Category and Sub-Category]],LEN(Table1[[#This Row],[Category and Sub-Category]])-FIND("/",Table1[[#This Row],[Category and Sub-Category]]))</f>
        <v>plays</v>
      </c>
      <c r="S3747" s="13">
        <f>(((Table1[[#This Row],[launched_at]]/60)/60)/24)+DATE(1970,1,1)</f>
        <v>41831.697939814818</v>
      </c>
      <c r="T3747" s="13">
        <f>(((Table1[[#This Row],[deadline]]/60)/60)/24)+DATE(1970,1,1)</f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Table1[[#This Row],[pledged]]/Table1[[#This Row],[goal]]</f>
        <v>2.3764705882352941E-2</v>
      </c>
      <c r="P3748" s="8">
        <f>IFERROR(Table1[[#This Row],[pledged]]/Table1[[#This Row],[backers_count]],0)</f>
        <v>202</v>
      </c>
      <c r="Q3748" t="str">
        <f>LEFT(Table1[[#This Row],[Category and Sub-Category]],FIND("/",Table1[[#This Row],[Category and Sub-Category]])-1)</f>
        <v>theater</v>
      </c>
      <c r="R3748" t="str">
        <f>RIGHT(Table1[[#This Row],[Category and Sub-Category]],LEN(Table1[[#This Row],[Category and Sub-Category]])-FIND("/",Table1[[#This Row],[Category and Sub-Category]]))</f>
        <v>plays</v>
      </c>
      <c r="S3748" s="13">
        <f>(((Table1[[#This Row],[launched_at]]/60)/60)/24)+DATE(1970,1,1)</f>
        <v>42621.389340277776</v>
      </c>
      <c r="T3748" s="13">
        <f>(((Table1[[#This Row],[deadline]]/60)/60)/24)+DATE(1970,1,1)</f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Table1[[#This Row],[pledged]]/Table1[[#This Row],[goal]]</f>
        <v>0.01</v>
      </c>
      <c r="P3749" s="8">
        <f>IFERROR(Table1[[#This Row],[pledged]]/Table1[[#This Row],[backers_count]],0)</f>
        <v>25</v>
      </c>
      <c r="Q3749" t="str">
        <f>LEFT(Table1[[#This Row],[Category and Sub-Category]],FIND("/",Table1[[#This Row],[Category and Sub-Category]])-1)</f>
        <v>theater</v>
      </c>
      <c r="R3749" t="str">
        <f>RIGHT(Table1[[#This Row],[Category and Sub-Category]],LEN(Table1[[#This Row],[Category and Sub-Category]])-FIND("/",Table1[[#This Row],[Category and Sub-Category]]))</f>
        <v>plays</v>
      </c>
      <c r="S3749" s="13">
        <f>(((Table1[[#This Row],[launched_at]]/60)/60)/24)+DATE(1970,1,1)</f>
        <v>42164.299722222218</v>
      </c>
      <c r="T3749" s="13">
        <f>(((Table1[[#This Row],[deadline]]/60)/60)/24)+DATE(1970,1,1)</f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Table1[[#This Row],[pledged]]/Table1[[#This Row],[goal]]</f>
        <v>1.0351999999999999</v>
      </c>
      <c r="P3750" s="8">
        <f>IFERROR(Table1[[#This Row],[pledged]]/Table1[[#This Row],[backers_count]],0)</f>
        <v>99.538461538461533</v>
      </c>
      <c r="Q3750" t="str">
        <f>LEFT(Table1[[#This Row],[Category and Sub-Category]],FIND("/",Table1[[#This Row],[Category and Sub-Category]])-1)</f>
        <v>theater</v>
      </c>
      <c r="R3750" t="str">
        <f>RIGHT(Table1[[#This Row],[Category and Sub-Category]],LEN(Table1[[#This Row],[Category and Sub-Category]])-FIND("/",Table1[[#This Row],[Category and Sub-Category]]))</f>
        <v>musical</v>
      </c>
      <c r="S3750" s="13">
        <f>(((Table1[[#This Row],[launched_at]]/60)/60)/24)+DATE(1970,1,1)</f>
        <v>42395.706435185188</v>
      </c>
      <c r="T3750" s="13">
        <f>(((Table1[[#This Row],[deadline]]/60)/60)/24)+DATE(1970,1,1)</f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Table1[[#This Row],[pledged]]/Table1[[#This Row],[goal]]</f>
        <v>1.05</v>
      </c>
      <c r="P3751" s="8">
        <f>IFERROR(Table1[[#This Row],[pledged]]/Table1[[#This Row],[backers_count]],0)</f>
        <v>75</v>
      </c>
      <c r="Q3751" t="str">
        <f>LEFT(Table1[[#This Row],[Category and Sub-Category]],FIND("/",Table1[[#This Row],[Category and Sub-Category]])-1)</f>
        <v>theater</v>
      </c>
      <c r="R3751" t="str">
        <f>RIGHT(Table1[[#This Row],[Category and Sub-Category]],LEN(Table1[[#This Row],[Category and Sub-Category]])-FIND("/",Table1[[#This Row],[Category and Sub-Category]]))</f>
        <v>musical</v>
      </c>
      <c r="S3751" s="13">
        <f>(((Table1[[#This Row],[launched_at]]/60)/60)/24)+DATE(1970,1,1)</f>
        <v>42458.127175925925</v>
      </c>
      <c r="T3751" s="13">
        <f>(((Table1[[#This Row],[deadline]]/60)/60)/24)+DATE(1970,1,1)</f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Table1[[#This Row],[pledged]]/Table1[[#This Row],[goal]]</f>
        <v>1.0044999999999999</v>
      </c>
      <c r="P3752" s="8">
        <f>IFERROR(Table1[[#This Row],[pledged]]/Table1[[#This Row],[backers_count]],0)</f>
        <v>215.25</v>
      </c>
      <c r="Q3752" t="str">
        <f>LEFT(Table1[[#This Row],[Category and Sub-Category]],FIND("/",Table1[[#This Row],[Category and Sub-Category]])-1)</f>
        <v>theater</v>
      </c>
      <c r="R3752" t="str">
        <f>RIGHT(Table1[[#This Row],[Category and Sub-Category]],LEN(Table1[[#This Row],[Category and Sub-Category]])-FIND("/",Table1[[#This Row],[Category and Sub-Category]]))</f>
        <v>musical</v>
      </c>
      <c r="S3752" s="13">
        <f>(((Table1[[#This Row],[launched_at]]/60)/60)/24)+DATE(1970,1,1)</f>
        <v>42016.981574074074</v>
      </c>
      <c r="T3752" s="13">
        <f>(((Table1[[#This Row],[deadline]]/60)/60)/24)+DATE(1970,1,1)</f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Table1[[#This Row],[pledged]]/Table1[[#This Row],[goal]]</f>
        <v>1.3260000000000001</v>
      </c>
      <c r="P3753" s="8">
        <f>IFERROR(Table1[[#This Row],[pledged]]/Table1[[#This Row],[backers_count]],0)</f>
        <v>120.54545454545455</v>
      </c>
      <c r="Q3753" t="str">
        <f>LEFT(Table1[[#This Row],[Category and Sub-Category]],FIND("/",Table1[[#This Row],[Category and Sub-Category]])-1)</f>
        <v>theater</v>
      </c>
      <c r="R3753" t="str">
        <f>RIGHT(Table1[[#This Row],[Category and Sub-Category]],LEN(Table1[[#This Row],[Category and Sub-Category]])-FIND("/",Table1[[#This Row],[Category and Sub-Category]]))</f>
        <v>musical</v>
      </c>
      <c r="S3753" s="13">
        <f>(((Table1[[#This Row],[launched_at]]/60)/60)/24)+DATE(1970,1,1)</f>
        <v>42403.035567129627</v>
      </c>
      <c r="T3753" s="13">
        <f>(((Table1[[#This Row],[deadline]]/60)/60)/24)+DATE(1970,1,1)</f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Table1[[#This Row],[pledged]]/Table1[[#This Row],[goal]]</f>
        <v>1.1299999999999999</v>
      </c>
      <c r="P3754" s="8">
        <f>IFERROR(Table1[[#This Row],[pledged]]/Table1[[#This Row],[backers_count]],0)</f>
        <v>37.666666666666664</v>
      </c>
      <c r="Q3754" t="str">
        <f>LEFT(Table1[[#This Row],[Category and Sub-Category]],FIND("/",Table1[[#This Row],[Category and Sub-Category]])-1)</f>
        <v>theater</v>
      </c>
      <c r="R3754" t="str">
        <f>RIGHT(Table1[[#This Row],[Category and Sub-Category]],LEN(Table1[[#This Row],[Category and Sub-Category]])-FIND("/",Table1[[#This Row],[Category and Sub-Category]]))</f>
        <v>musical</v>
      </c>
      <c r="S3754" s="13">
        <f>(((Table1[[#This Row],[launched_at]]/60)/60)/24)+DATE(1970,1,1)</f>
        <v>42619.802488425921</v>
      </c>
      <c r="T3754" s="13">
        <f>(((Table1[[#This Row],[deadline]]/60)/60)/24)+DATE(1970,1,1)</f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Table1[[#This Row],[pledged]]/Table1[[#This Row],[goal]]</f>
        <v>1.0334000000000001</v>
      </c>
      <c r="P3755" s="8">
        <f>IFERROR(Table1[[#This Row],[pledged]]/Table1[[#This Row],[backers_count]],0)</f>
        <v>172.23333333333332</v>
      </c>
      <c r="Q3755" t="str">
        <f>LEFT(Table1[[#This Row],[Category and Sub-Category]],FIND("/",Table1[[#This Row],[Category and Sub-Category]])-1)</f>
        <v>theater</v>
      </c>
      <c r="R3755" t="str">
        <f>RIGHT(Table1[[#This Row],[Category and Sub-Category]],LEN(Table1[[#This Row],[Category and Sub-Category]])-FIND("/",Table1[[#This Row],[Category and Sub-Category]]))</f>
        <v>musical</v>
      </c>
      <c r="S3755" s="13">
        <f>(((Table1[[#This Row],[launched_at]]/60)/60)/24)+DATE(1970,1,1)</f>
        <v>42128.824074074073</v>
      </c>
      <c r="T3755" s="13">
        <f>(((Table1[[#This Row],[deadline]]/60)/60)/24)+DATE(1970,1,1)</f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Table1[[#This Row],[pledged]]/Table1[[#This Row],[goal]]</f>
        <v>1.2</v>
      </c>
      <c r="P3756" s="8">
        <f>IFERROR(Table1[[#This Row],[pledged]]/Table1[[#This Row],[backers_count]],0)</f>
        <v>111.11111111111111</v>
      </c>
      <c r="Q3756" t="str">
        <f>LEFT(Table1[[#This Row],[Category and Sub-Category]],FIND("/",Table1[[#This Row],[Category and Sub-Category]])-1)</f>
        <v>theater</v>
      </c>
      <c r="R3756" t="str">
        <f>RIGHT(Table1[[#This Row],[Category and Sub-Category]],LEN(Table1[[#This Row],[Category and Sub-Category]])-FIND("/",Table1[[#This Row],[Category and Sub-Category]]))</f>
        <v>musical</v>
      </c>
      <c r="S3756" s="13">
        <f>(((Table1[[#This Row],[launched_at]]/60)/60)/24)+DATE(1970,1,1)</f>
        <v>41808.881215277775</v>
      </c>
      <c r="T3756" s="13">
        <f>(((Table1[[#This Row],[deadline]]/60)/60)/24)+DATE(1970,1,1)</f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Table1[[#This Row],[pledged]]/Table1[[#This Row],[goal]]</f>
        <v>1.2963636363636364</v>
      </c>
      <c r="P3757" s="8">
        <f>IFERROR(Table1[[#This Row],[pledged]]/Table1[[#This Row],[backers_count]],0)</f>
        <v>25.464285714285715</v>
      </c>
      <c r="Q3757" t="str">
        <f>LEFT(Table1[[#This Row],[Category and Sub-Category]],FIND("/",Table1[[#This Row],[Category and Sub-Category]])-1)</f>
        <v>theater</v>
      </c>
      <c r="R3757" t="str">
        <f>RIGHT(Table1[[#This Row],[Category and Sub-Category]],LEN(Table1[[#This Row],[Category and Sub-Category]])-FIND("/",Table1[[#This Row],[Category and Sub-Category]]))</f>
        <v>musical</v>
      </c>
      <c r="S3757" s="13">
        <f>(((Table1[[#This Row],[launched_at]]/60)/60)/24)+DATE(1970,1,1)</f>
        <v>42445.866979166662</v>
      </c>
      <c r="T3757" s="13">
        <f>(((Table1[[#This Row],[deadline]]/60)/60)/24)+DATE(1970,1,1)</f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Table1[[#This Row],[pledged]]/Table1[[#This Row],[goal]]</f>
        <v>1.0111111111111111</v>
      </c>
      <c r="P3758" s="8">
        <f>IFERROR(Table1[[#This Row],[pledged]]/Table1[[#This Row],[backers_count]],0)</f>
        <v>267.64705882352939</v>
      </c>
      <c r="Q3758" t="str">
        <f>LEFT(Table1[[#This Row],[Category and Sub-Category]],FIND("/",Table1[[#This Row],[Category and Sub-Category]])-1)</f>
        <v>theater</v>
      </c>
      <c r="R3758" t="str">
        <f>RIGHT(Table1[[#This Row],[Category and Sub-Category]],LEN(Table1[[#This Row],[Category and Sub-Category]])-FIND("/",Table1[[#This Row],[Category and Sub-Category]]))</f>
        <v>musical</v>
      </c>
      <c r="S3758" s="13">
        <f>(((Table1[[#This Row],[launched_at]]/60)/60)/24)+DATE(1970,1,1)</f>
        <v>41771.814791666664</v>
      </c>
      <c r="T3758" s="13">
        <f>(((Table1[[#This Row],[deadline]]/60)/60)/24)+DATE(1970,1,1)</f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Table1[[#This Row],[pledged]]/Table1[[#This Row],[goal]]</f>
        <v>1.0851428571428572</v>
      </c>
      <c r="P3759" s="8">
        <f>IFERROR(Table1[[#This Row],[pledged]]/Table1[[#This Row],[backers_count]],0)</f>
        <v>75.959999999999994</v>
      </c>
      <c r="Q3759" t="str">
        <f>LEFT(Table1[[#This Row],[Category and Sub-Category]],FIND("/",Table1[[#This Row],[Category and Sub-Category]])-1)</f>
        <v>theater</v>
      </c>
      <c r="R3759" t="str">
        <f>RIGHT(Table1[[#This Row],[Category and Sub-Category]],LEN(Table1[[#This Row],[Category and Sub-Category]])-FIND("/",Table1[[#This Row],[Category and Sub-Category]]))</f>
        <v>musical</v>
      </c>
      <c r="S3759" s="13">
        <f>(((Table1[[#This Row],[launched_at]]/60)/60)/24)+DATE(1970,1,1)</f>
        <v>41954.850868055553</v>
      </c>
      <c r="T3759" s="13">
        <f>(((Table1[[#This Row],[deadline]]/60)/60)/24)+DATE(1970,1,1)</f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Table1[[#This Row],[pledged]]/Table1[[#This Row],[goal]]</f>
        <v>1.0233333333333334</v>
      </c>
      <c r="P3760" s="8">
        <f>IFERROR(Table1[[#This Row],[pledged]]/Table1[[#This Row],[backers_count]],0)</f>
        <v>59.03846153846154</v>
      </c>
      <c r="Q3760" t="str">
        <f>LEFT(Table1[[#This Row],[Category and Sub-Category]],FIND("/",Table1[[#This Row],[Category and Sub-Category]])-1)</f>
        <v>theater</v>
      </c>
      <c r="R3760" t="str">
        <f>RIGHT(Table1[[#This Row],[Category and Sub-Category]],LEN(Table1[[#This Row],[Category and Sub-Category]])-FIND("/",Table1[[#This Row],[Category and Sub-Category]]))</f>
        <v>musical</v>
      </c>
      <c r="S3760" s="13">
        <f>(((Table1[[#This Row],[launched_at]]/60)/60)/24)+DATE(1970,1,1)</f>
        <v>41747.471504629626</v>
      </c>
      <c r="T3760" s="13">
        <f>(((Table1[[#This Row],[deadline]]/60)/60)/24)+DATE(1970,1,1)</f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Table1[[#This Row],[pledged]]/Table1[[#This Row],[goal]]</f>
        <v>1.1024425000000002</v>
      </c>
      <c r="P3761" s="8">
        <f>IFERROR(Table1[[#This Row],[pledged]]/Table1[[#This Row],[backers_count]],0)</f>
        <v>50.111022727272733</v>
      </c>
      <c r="Q3761" t="str">
        <f>LEFT(Table1[[#This Row],[Category and Sub-Category]],FIND("/",Table1[[#This Row],[Category and Sub-Category]])-1)</f>
        <v>theater</v>
      </c>
      <c r="R3761" t="str">
        <f>RIGHT(Table1[[#This Row],[Category and Sub-Category]],LEN(Table1[[#This Row],[Category and Sub-Category]])-FIND("/",Table1[[#This Row],[Category and Sub-Category]]))</f>
        <v>musical</v>
      </c>
      <c r="S3761" s="13">
        <f>(((Table1[[#This Row],[launched_at]]/60)/60)/24)+DATE(1970,1,1)</f>
        <v>42182.108252314814</v>
      </c>
      <c r="T3761" s="13">
        <f>(((Table1[[#This Row],[deadline]]/60)/60)/24)+DATE(1970,1,1)</f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Table1[[#This Row],[pledged]]/Table1[[#This Row],[goal]]</f>
        <v>1.010154</v>
      </c>
      <c r="P3762" s="8">
        <f>IFERROR(Table1[[#This Row],[pledged]]/Table1[[#This Row],[backers_count]],0)</f>
        <v>55.502967032967035</v>
      </c>
      <c r="Q3762" t="str">
        <f>LEFT(Table1[[#This Row],[Category and Sub-Category]],FIND("/",Table1[[#This Row],[Category and Sub-Category]])-1)</f>
        <v>theater</v>
      </c>
      <c r="R3762" t="str">
        <f>RIGHT(Table1[[#This Row],[Category and Sub-Category]],LEN(Table1[[#This Row],[Category and Sub-Category]])-FIND("/",Table1[[#This Row],[Category and Sub-Category]]))</f>
        <v>musical</v>
      </c>
      <c r="S3762" s="13">
        <f>(((Table1[[#This Row],[launched_at]]/60)/60)/24)+DATE(1970,1,1)</f>
        <v>41739.525300925925</v>
      </c>
      <c r="T3762" s="13">
        <f>(((Table1[[#This Row],[deadline]]/60)/60)/24)+DATE(1970,1,1)</f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Table1[[#This Row],[pledged]]/Table1[[#This Row],[goal]]</f>
        <v>1</v>
      </c>
      <c r="P3763" s="8">
        <f>IFERROR(Table1[[#This Row],[pledged]]/Table1[[#This Row],[backers_count]],0)</f>
        <v>166.66666666666666</v>
      </c>
      <c r="Q3763" t="str">
        <f>LEFT(Table1[[#This Row],[Category and Sub-Category]],FIND("/",Table1[[#This Row],[Category and Sub-Category]])-1)</f>
        <v>theater</v>
      </c>
      <c r="R3763" t="str">
        <f>RIGHT(Table1[[#This Row],[Category and Sub-Category]],LEN(Table1[[#This Row],[Category and Sub-Category]])-FIND("/",Table1[[#This Row],[Category and Sub-Category]]))</f>
        <v>musical</v>
      </c>
      <c r="S3763" s="13">
        <f>(((Table1[[#This Row],[launched_at]]/60)/60)/24)+DATE(1970,1,1)</f>
        <v>42173.466863425929</v>
      </c>
      <c r="T3763" s="13">
        <f>(((Table1[[#This Row],[deadline]]/60)/60)/24)+DATE(1970,1,1)</f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Table1[[#This Row],[pledged]]/Table1[[#This Row],[goal]]</f>
        <v>1.0624</v>
      </c>
      <c r="P3764" s="8">
        <f>IFERROR(Table1[[#This Row],[pledged]]/Table1[[#This Row],[backers_count]],0)</f>
        <v>47.428571428571431</v>
      </c>
      <c r="Q3764" t="str">
        <f>LEFT(Table1[[#This Row],[Category and Sub-Category]],FIND("/",Table1[[#This Row],[Category and Sub-Category]])-1)</f>
        <v>theater</v>
      </c>
      <c r="R3764" t="str">
        <f>RIGHT(Table1[[#This Row],[Category and Sub-Category]],LEN(Table1[[#This Row],[Category and Sub-Category]])-FIND("/",Table1[[#This Row],[Category and Sub-Category]]))</f>
        <v>musical</v>
      </c>
      <c r="S3764" s="13">
        <f>(((Table1[[#This Row],[launched_at]]/60)/60)/24)+DATE(1970,1,1)</f>
        <v>42193.813530092593</v>
      </c>
      <c r="T3764" s="13">
        <f>(((Table1[[#This Row],[deadline]]/60)/60)/24)+DATE(1970,1,1)</f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Table1[[#This Row],[pledged]]/Table1[[#This Row],[goal]]</f>
        <v>1</v>
      </c>
      <c r="P3765" s="8">
        <f>IFERROR(Table1[[#This Row],[pledged]]/Table1[[#This Row],[backers_count]],0)</f>
        <v>64.935064935064929</v>
      </c>
      <c r="Q3765" t="str">
        <f>LEFT(Table1[[#This Row],[Category and Sub-Category]],FIND("/",Table1[[#This Row],[Category and Sub-Category]])-1)</f>
        <v>theater</v>
      </c>
      <c r="R3765" t="str">
        <f>RIGHT(Table1[[#This Row],[Category and Sub-Category]],LEN(Table1[[#This Row],[Category and Sub-Category]])-FIND("/",Table1[[#This Row],[Category and Sub-Category]]))</f>
        <v>musical</v>
      </c>
      <c r="S3765" s="13">
        <f>(((Table1[[#This Row],[launched_at]]/60)/60)/24)+DATE(1970,1,1)</f>
        <v>42065.750300925924</v>
      </c>
      <c r="T3765" s="13">
        <f>(((Table1[[#This Row],[deadline]]/60)/60)/24)+DATE(1970,1,1)</f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Table1[[#This Row],[pledged]]/Table1[[#This Row],[goal]]</f>
        <v>1</v>
      </c>
      <c r="P3766" s="8">
        <f>IFERROR(Table1[[#This Row],[pledged]]/Table1[[#This Row],[backers_count]],0)</f>
        <v>55.555555555555557</v>
      </c>
      <c r="Q3766" t="str">
        <f>LEFT(Table1[[#This Row],[Category and Sub-Category]],FIND("/",Table1[[#This Row],[Category and Sub-Category]])-1)</f>
        <v>theater</v>
      </c>
      <c r="R3766" t="str">
        <f>RIGHT(Table1[[#This Row],[Category and Sub-Category]],LEN(Table1[[#This Row],[Category and Sub-Category]])-FIND("/",Table1[[#This Row],[Category and Sub-Category]]))</f>
        <v>musical</v>
      </c>
      <c r="S3766" s="13">
        <f>(((Table1[[#This Row],[launched_at]]/60)/60)/24)+DATE(1970,1,1)</f>
        <v>42499.842962962968</v>
      </c>
      <c r="T3766" s="13">
        <f>(((Table1[[#This Row],[deadline]]/60)/60)/24)+DATE(1970,1,1)</f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Table1[[#This Row],[pledged]]/Table1[[#This Row],[goal]]</f>
        <v>1.1345714285714286</v>
      </c>
      <c r="P3767" s="8">
        <f>IFERROR(Table1[[#This Row],[pledged]]/Table1[[#This Row],[backers_count]],0)</f>
        <v>74.224299065420567</v>
      </c>
      <c r="Q3767" t="str">
        <f>LEFT(Table1[[#This Row],[Category and Sub-Category]],FIND("/",Table1[[#This Row],[Category and Sub-Category]])-1)</f>
        <v>theater</v>
      </c>
      <c r="R3767" t="str">
        <f>RIGHT(Table1[[#This Row],[Category and Sub-Category]],LEN(Table1[[#This Row],[Category and Sub-Category]])-FIND("/",Table1[[#This Row],[Category and Sub-Category]]))</f>
        <v>musical</v>
      </c>
      <c r="S3767" s="13">
        <f>(((Table1[[#This Row],[launched_at]]/60)/60)/24)+DATE(1970,1,1)</f>
        <v>41820.776412037041</v>
      </c>
      <c r="T3767" s="13">
        <f>(((Table1[[#This Row],[deadline]]/60)/60)/24)+DATE(1970,1,1)</f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Table1[[#This Row],[pledged]]/Table1[[#This Row],[goal]]</f>
        <v>1.0265010000000001</v>
      </c>
      <c r="P3768" s="8">
        <f>IFERROR(Table1[[#This Row],[pledged]]/Table1[[#This Row],[backers_count]],0)</f>
        <v>106.9271875</v>
      </c>
      <c r="Q3768" t="str">
        <f>LEFT(Table1[[#This Row],[Category and Sub-Category]],FIND("/",Table1[[#This Row],[Category and Sub-Category]])-1)</f>
        <v>theater</v>
      </c>
      <c r="R3768" t="str">
        <f>RIGHT(Table1[[#This Row],[Category and Sub-Category]],LEN(Table1[[#This Row],[Category and Sub-Category]])-FIND("/",Table1[[#This Row],[Category and Sub-Category]]))</f>
        <v>musical</v>
      </c>
      <c r="S3768" s="13">
        <f>(((Table1[[#This Row],[launched_at]]/60)/60)/24)+DATE(1970,1,1)</f>
        <v>41788.167187500003</v>
      </c>
      <c r="T3768" s="13">
        <f>(((Table1[[#This Row],[deadline]]/60)/60)/24)+DATE(1970,1,1)</f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Table1[[#This Row],[pledged]]/Table1[[#This Row],[goal]]</f>
        <v>1.1675</v>
      </c>
      <c r="P3769" s="8">
        <f>IFERROR(Table1[[#This Row],[pledged]]/Table1[[#This Row],[backers_count]],0)</f>
        <v>41.696428571428569</v>
      </c>
      <c r="Q3769" t="str">
        <f>LEFT(Table1[[#This Row],[Category and Sub-Category]],FIND("/",Table1[[#This Row],[Category and Sub-Category]])-1)</f>
        <v>theater</v>
      </c>
      <c r="R3769" t="str">
        <f>RIGHT(Table1[[#This Row],[Category and Sub-Category]],LEN(Table1[[#This Row],[Category and Sub-Category]])-FIND("/",Table1[[#This Row],[Category and Sub-Category]]))</f>
        <v>musical</v>
      </c>
      <c r="S3769" s="13">
        <f>(((Table1[[#This Row],[launched_at]]/60)/60)/24)+DATE(1970,1,1)</f>
        <v>42050.019641203704</v>
      </c>
      <c r="T3769" s="13">
        <f>(((Table1[[#This Row],[deadline]]/60)/60)/24)+DATE(1970,1,1)</f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Table1[[#This Row],[pledged]]/Table1[[#This Row],[goal]]</f>
        <v>1.0765274999999999</v>
      </c>
      <c r="P3770" s="8">
        <f>IFERROR(Table1[[#This Row],[pledged]]/Table1[[#This Row],[backers_count]],0)</f>
        <v>74.243275862068955</v>
      </c>
      <c r="Q3770" t="str">
        <f>LEFT(Table1[[#This Row],[Category and Sub-Category]],FIND("/",Table1[[#This Row],[Category and Sub-Category]])-1)</f>
        <v>theater</v>
      </c>
      <c r="R3770" t="str">
        <f>RIGHT(Table1[[#This Row],[Category and Sub-Category]],LEN(Table1[[#This Row],[Category and Sub-Category]])-FIND("/",Table1[[#This Row],[Category and Sub-Category]]))</f>
        <v>musical</v>
      </c>
      <c r="S3770" s="13">
        <f>(((Table1[[#This Row],[launched_at]]/60)/60)/24)+DATE(1970,1,1)</f>
        <v>41772.727893518517</v>
      </c>
      <c r="T3770" s="13">
        <f>(((Table1[[#This Row],[deadline]]/60)/60)/24)+DATE(1970,1,1)</f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Table1[[#This Row],[pledged]]/Table1[[#This Row],[goal]]</f>
        <v>1</v>
      </c>
      <c r="P3771" s="8">
        <f>IFERROR(Table1[[#This Row],[pledged]]/Table1[[#This Row],[backers_count]],0)</f>
        <v>73.333333333333329</v>
      </c>
      <c r="Q3771" t="str">
        <f>LEFT(Table1[[#This Row],[Category and Sub-Category]],FIND("/",Table1[[#This Row],[Category and Sub-Category]])-1)</f>
        <v>theater</v>
      </c>
      <c r="R3771" t="str">
        <f>RIGHT(Table1[[#This Row],[Category and Sub-Category]],LEN(Table1[[#This Row],[Category and Sub-Category]])-FIND("/",Table1[[#This Row],[Category and Sub-Category]]))</f>
        <v>musical</v>
      </c>
      <c r="S3771" s="13">
        <f>(((Table1[[#This Row],[launched_at]]/60)/60)/24)+DATE(1970,1,1)</f>
        <v>42445.598136574074</v>
      </c>
      <c r="T3771" s="13">
        <f>(((Table1[[#This Row],[deadline]]/60)/60)/24)+DATE(1970,1,1)</f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Table1[[#This Row],[pledged]]/Table1[[#This Row],[goal]]</f>
        <v>1</v>
      </c>
      <c r="P3772" s="8">
        <f>IFERROR(Table1[[#This Row],[pledged]]/Table1[[#This Row],[backers_count]],0)</f>
        <v>100</v>
      </c>
      <c r="Q3772" t="str">
        <f>LEFT(Table1[[#This Row],[Category and Sub-Category]],FIND("/",Table1[[#This Row],[Category and Sub-Category]])-1)</f>
        <v>theater</v>
      </c>
      <c r="R3772" t="str">
        <f>RIGHT(Table1[[#This Row],[Category and Sub-Category]],LEN(Table1[[#This Row],[Category and Sub-Category]])-FIND("/",Table1[[#This Row],[Category and Sub-Category]]))</f>
        <v>musical</v>
      </c>
      <c r="S3772" s="13">
        <f>(((Table1[[#This Row],[launched_at]]/60)/60)/24)+DATE(1970,1,1)</f>
        <v>42138.930671296301</v>
      </c>
      <c r="T3772" s="13">
        <f>(((Table1[[#This Row],[deadline]]/60)/60)/24)+DATE(1970,1,1)</f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Table1[[#This Row],[pledged]]/Table1[[#This Row],[goal]]</f>
        <v>1.46</v>
      </c>
      <c r="P3773" s="8">
        <f>IFERROR(Table1[[#This Row],[pledged]]/Table1[[#This Row],[backers_count]],0)</f>
        <v>38.421052631578945</v>
      </c>
      <c r="Q3773" t="str">
        <f>LEFT(Table1[[#This Row],[Category and Sub-Category]],FIND("/",Table1[[#This Row],[Category and Sub-Category]])-1)</f>
        <v>theater</v>
      </c>
      <c r="R3773" t="str">
        <f>RIGHT(Table1[[#This Row],[Category and Sub-Category]],LEN(Table1[[#This Row],[Category and Sub-Category]])-FIND("/",Table1[[#This Row],[Category and Sub-Category]]))</f>
        <v>musical</v>
      </c>
      <c r="S3773" s="13">
        <f>(((Table1[[#This Row],[launched_at]]/60)/60)/24)+DATE(1970,1,1)</f>
        <v>42493.857083333336</v>
      </c>
      <c r="T3773" s="13">
        <f>(((Table1[[#This Row],[deadline]]/60)/60)/24)+DATE(1970,1,1)</f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Table1[[#This Row],[pledged]]/Table1[[#This Row],[goal]]</f>
        <v>1.1020000000000001</v>
      </c>
      <c r="P3774" s="8">
        <f>IFERROR(Table1[[#This Row],[pledged]]/Table1[[#This Row],[backers_count]],0)</f>
        <v>166.96969696969697</v>
      </c>
      <c r="Q3774" t="str">
        <f>LEFT(Table1[[#This Row],[Category and Sub-Category]],FIND("/",Table1[[#This Row],[Category and Sub-Category]])-1)</f>
        <v>theater</v>
      </c>
      <c r="R3774" t="str">
        <f>RIGHT(Table1[[#This Row],[Category and Sub-Category]],LEN(Table1[[#This Row],[Category and Sub-Category]])-FIND("/",Table1[[#This Row],[Category and Sub-Category]]))</f>
        <v>musical</v>
      </c>
      <c r="S3774" s="13">
        <f>(((Table1[[#This Row],[launched_at]]/60)/60)/24)+DATE(1970,1,1)</f>
        <v>42682.616967592592</v>
      </c>
      <c r="T3774" s="13">
        <f>(((Table1[[#This Row],[deadline]]/60)/60)/24)+DATE(1970,1,1)</f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Table1[[#This Row],[pledged]]/Table1[[#This Row],[goal]]</f>
        <v>1.0820000000000001</v>
      </c>
      <c r="P3775" s="8">
        <f>IFERROR(Table1[[#This Row],[pledged]]/Table1[[#This Row],[backers_count]],0)</f>
        <v>94.912280701754383</v>
      </c>
      <c r="Q3775" t="str">
        <f>LEFT(Table1[[#This Row],[Category and Sub-Category]],FIND("/",Table1[[#This Row],[Category and Sub-Category]])-1)</f>
        <v>theater</v>
      </c>
      <c r="R3775" t="str">
        <f>RIGHT(Table1[[#This Row],[Category and Sub-Category]],LEN(Table1[[#This Row],[Category and Sub-Category]])-FIND("/",Table1[[#This Row],[Category and Sub-Category]]))</f>
        <v>musical</v>
      </c>
      <c r="S3775" s="13">
        <f>(((Table1[[#This Row],[launched_at]]/60)/60)/24)+DATE(1970,1,1)</f>
        <v>42656.005173611105</v>
      </c>
      <c r="T3775" s="13">
        <f>(((Table1[[#This Row],[deadline]]/60)/60)/24)+DATE(1970,1,1)</f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Table1[[#This Row],[pledged]]/Table1[[#This Row],[goal]]</f>
        <v>1</v>
      </c>
      <c r="P3776" s="8">
        <f>IFERROR(Table1[[#This Row],[pledged]]/Table1[[#This Row],[backers_count]],0)</f>
        <v>100</v>
      </c>
      <c r="Q3776" t="str">
        <f>LEFT(Table1[[#This Row],[Category and Sub-Category]],FIND("/",Table1[[#This Row],[Category and Sub-Category]])-1)</f>
        <v>theater</v>
      </c>
      <c r="R3776" t="str">
        <f>RIGHT(Table1[[#This Row],[Category and Sub-Category]],LEN(Table1[[#This Row],[Category and Sub-Category]])-FIND("/",Table1[[#This Row],[Category and Sub-Category]]))</f>
        <v>musical</v>
      </c>
      <c r="S3776" s="13">
        <f>(((Table1[[#This Row],[launched_at]]/60)/60)/24)+DATE(1970,1,1)</f>
        <v>42087.792303240742</v>
      </c>
      <c r="T3776" s="13">
        <f>(((Table1[[#This Row],[deadline]]/60)/60)/24)+DATE(1970,1,1)</f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Table1[[#This Row],[pledged]]/Table1[[#This Row],[goal]]</f>
        <v>1.0024999999999999</v>
      </c>
      <c r="P3777" s="8">
        <f>IFERROR(Table1[[#This Row],[pledged]]/Table1[[#This Row],[backers_count]],0)</f>
        <v>143.21428571428572</v>
      </c>
      <c r="Q3777" t="str">
        <f>LEFT(Table1[[#This Row],[Category and Sub-Category]],FIND("/",Table1[[#This Row],[Category and Sub-Category]])-1)</f>
        <v>theater</v>
      </c>
      <c r="R3777" t="str">
        <f>RIGHT(Table1[[#This Row],[Category and Sub-Category]],LEN(Table1[[#This Row],[Category and Sub-Category]])-FIND("/",Table1[[#This Row],[Category and Sub-Category]]))</f>
        <v>musical</v>
      </c>
      <c r="S3777" s="13">
        <f>(((Table1[[#This Row],[launched_at]]/60)/60)/24)+DATE(1970,1,1)</f>
        <v>42075.942627314813</v>
      </c>
      <c r="T3777" s="13">
        <f>(((Table1[[#This Row],[deadline]]/60)/60)/24)+DATE(1970,1,1)</f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Table1[[#This Row],[pledged]]/Table1[[#This Row],[goal]]</f>
        <v>1.0671250000000001</v>
      </c>
      <c r="P3778" s="8">
        <f>IFERROR(Table1[[#This Row],[pledged]]/Table1[[#This Row],[backers_count]],0)</f>
        <v>90.819148936170208</v>
      </c>
      <c r="Q3778" t="str">
        <f>LEFT(Table1[[#This Row],[Category and Sub-Category]],FIND("/",Table1[[#This Row],[Category and Sub-Category]])-1)</f>
        <v>theater</v>
      </c>
      <c r="R3778" t="str">
        <f>RIGHT(Table1[[#This Row],[Category and Sub-Category]],LEN(Table1[[#This Row],[Category and Sub-Category]])-FIND("/",Table1[[#This Row],[Category and Sub-Category]]))</f>
        <v>musical</v>
      </c>
      <c r="S3778" s="13">
        <f>(((Table1[[#This Row],[launched_at]]/60)/60)/24)+DATE(1970,1,1)</f>
        <v>41814.367800925924</v>
      </c>
      <c r="T3778" s="13">
        <f>(((Table1[[#This Row],[deadline]]/60)/60)/24)+DATE(1970,1,1)</f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Table1[[#This Row],[pledged]]/Table1[[#This Row],[goal]]</f>
        <v>1.4319999999999999</v>
      </c>
      <c r="P3779" s="8">
        <f>IFERROR(Table1[[#This Row],[pledged]]/Table1[[#This Row],[backers_count]],0)</f>
        <v>48.542372881355931</v>
      </c>
      <c r="Q3779" t="str">
        <f>LEFT(Table1[[#This Row],[Category and Sub-Category]],FIND("/",Table1[[#This Row],[Category and Sub-Category]])-1)</f>
        <v>theater</v>
      </c>
      <c r="R3779" t="str">
        <f>RIGHT(Table1[[#This Row],[Category and Sub-Category]],LEN(Table1[[#This Row],[Category and Sub-Category]])-FIND("/",Table1[[#This Row],[Category and Sub-Category]]))</f>
        <v>musical</v>
      </c>
      <c r="S3779" s="13">
        <f>(((Table1[[#This Row],[launched_at]]/60)/60)/24)+DATE(1970,1,1)</f>
        <v>41887.111354166671</v>
      </c>
      <c r="T3779" s="13">
        <f>(((Table1[[#This Row],[deadline]]/60)/60)/24)+DATE(1970,1,1)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Table1[[#This Row],[pledged]]/Table1[[#This Row],[goal]]</f>
        <v>1.0504166666666668</v>
      </c>
      <c r="P3780" s="8">
        <f>IFERROR(Table1[[#This Row],[pledged]]/Table1[[#This Row],[backers_count]],0)</f>
        <v>70.027777777777771</v>
      </c>
      <c r="Q3780" t="str">
        <f>LEFT(Table1[[#This Row],[Category and Sub-Category]],FIND("/",Table1[[#This Row],[Category and Sub-Category]])-1)</f>
        <v>theater</v>
      </c>
      <c r="R3780" t="str">
        <f>RIGHT(Table1[[#This Row],[Category and Sub-Category]],LEN(Table1[[#This Row],[Category and Sub-Category]])-FIND("/",Table1[[#This Row],[Category and Sub-Category]]))</f>
        <v>musical</v>
      </c>
      <c r="S3780" s="13">
        <f>(((Table1[[#This Row],[launched_at]]/60)/60)/24)+DATE(1970,1,1)</f>
        <v>41989.819212962961</v>
      </c>
      <c r="T3780" s="13">
        <f>(((Table1[[#This Row],[deadline]]/60)/60)/24)+DATE(1970,1,1)</f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Table1[[#This Row],[pledged]]/Table1[[#This Row],[goal]]</f>
        <v>1.0398000000000001</v>
      </c>
      <c r="P3781" s="8">
        <f>IFERROR(Table1[[#This Row],[pledged]]/Table1[[#This Row],[backers_count]],0)</f>
        <v>135.62608695652173</v>
      </c>
      <c r="Q3781" t="str">
        <f>LEFT(Table1[[#This Row],[Category and Sub-Category]],FIND("/",Table1[[#This Row],[Category and Sub-Category]])-1)</f>
        <v>theater</v>
      </c>
      <c r="R3781" t="str">
        <f>RIGHT(Table1[[#This Row],[Category and Sub-Category]],LEN(Table1[[#This Row],[Category and Sub-Category]])-FIND("/",Table1[[#This Row],[Category and Sub-Category]]))</f>
        <v>musical</v>
      </c>
      <c r="S3781" s="13">
        <f>(((Table1[[#This Row],[launched_at]]/60)/60)/24)+DATE(1970,1,1)</f>
        <v>42425.735416666663</v>
      </c>
      <c r="T3781" s="13">
        <f>(((Table1[[#This Row],[deadline]]/60)/60)/24)+DATE(1970,1,1)</f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Table1[[#This Row],[pledged]]/Table1[[#This Row],[goal]]</f>
        <v>1.2</v>
      </c>
      <c r="P3782" s="8">
        <f>IFERROR(Table1[[#This Row],[pledged]]/Table1[[#This Row],[backers_count]],0)</f>
        <v>100</v>
      </c>
      <c r="Q3782" t="str">
        <f>LEFT(Table1[[#This Row],[Category and Sub-Category]],FIND("/",Table1[[#This Row],[Category and Sub-Category]])-1)</f>
        <v>theater</v>
      </c>
      <c r="R3782" t="str">
        <f>RIGHT(Table1[[#This Row],[Category and Sub-Category]],LEN(Table1[[#This Row],[Category and Sub-Category]])-FIND("/",Table1[[#This Row],[Category and Sub-Category]]))</f>
        <v>musical</v>
      </c>
      <c r="S3782" s="13">
        <f>(((Table1[[#This Row],[launched_at]]/60)/60)/24)+DATE(1970,1,1)</f>
        <v>42166.219733796301</v>
      </c>
      <c r="T3782" s="13">
        <f>(((Table1[[#This Row],[deadline]]/60)/60)/24)+DATE(1970,1,1)</f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Table1[[#This Row],[pledged]]/Table1[[#This Row],[goal]]</f>
        <v>1.0966666666666667</v>
      </c>
      <c r="P3783" s="8">
        <f>IFERROR(Table1[[#This Row],[pledged]]/Table1[[#This Row],[backers_count]],0)</f>
        <v>94.90384615384616</v>
      </c>
      <c r="Q3783" t="str">
        <f>LEFT(Table1[[#This Row],[Category and Sub-Category]],FIND("/",Table1[[#This Row],[Category and Sub-Category]])-1)</f>
        <v>theater</v>
      </c>
      <c r="R3783" t="str">
        <f>RIGHT(Table1[[#This Row],[Category and Sub-Category]],LEN(Table1[[#This Row],[Category and Sub-Category]])-FIND("/",Table1[[#This Row],[Category and Sub-Category]]))</f>
        <v>musical</v>
      </c>
      <c r="S3783" s="13">
        <f>(((Table1[[#This Row],[launched_at]]/60)/60)/24)+DATE(1970,1,1)</f>
        <v>41865.882928240739</v>
      </c>
      <c r="T3783" s="13">
        <f>(((Table1[[#This Row],[deadline]]/60)/60)/24)+DATE(1970,1,1)</f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Table1[[#This Row],[pledged]]/Table1[[#This Row],[goal]]</f>
        <v>1.0175000000000001</v>
      </c>
      <c r="P3784" s="8">
        <f>IFERROR(Table1[[#This Row],[pledged]]/Table1[[#This Row],[backers_count]],0)</f>
        <v>75.370370370370367</v>
      </c>
      <c r="Q3784" t="str">
        <f>LEFT(Table1[[#This Row],[Category and Sub-Category]],FIND("/",Table1[[#This Row],[Category and Sub-Category]])-1)</f>
        <v>theater</v>
      </c>
      <c r="R3784" t="str">
        <f>RIGHT(Table1[[#This Row],[Category and Sub-Category]],LEN(Table1[[#This Row],[Category and Sub-Category]])-FIND("/",Table1[[#This Row],[Category and Sub-Category]]))</f>
        <v>musical</v>
      </c>
      <c r="S3784" s="13">
        <f>(((Table1[[#This Row],[launched_at]]/60)/60)/24)+DATE(1970,1,1)</f>
        <v>42546.862233796302</v>
      </c>
      <c r="T3784" s="13">
        <f>(((Table1[[#This Row],[deadline]]/60)/60)/24)+DATE(1970,1,1)</f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Table1[[#This Row],[pledged]]/Table1[[#This Row],[goal]]</f>
        <v>1.2891666666666666</v>
      </c>
      <c r="P3785" s="8">
        <f>IFERROR(Table1[[#This Row],[pledged]]/Table1[[#This Row],[backers_count]],0)</f>
        <v>64.458333333333329</v>
      </c>
      <c r="Q3785" t="str">
        <f>LEFT(Table1[[#This Row],[Category and Sub-Category]],FIND("/",Table1[[#This Row],[Category and Sub-Category]])-1)</f>
        <v>theater</v>
      </c>
      <c r="R3785" t="str">
        <f>RIGHT(Table1[[#This Row],[Category and Sub-Category]],LEN(Table1[[#This Row],[Category and Sub-Category]])-FIND("/",Table1[[#This Row],[Category and Sub-Category]]))</f>
        <v>musical</v>
      </c>
      <c r="S3785" s="13">
        <f>(((Table1[[#This Row],[launched_at]]/60)/60)/24)+DATE(1970,1,1)</f>
        <v>42420.140277777777</v>
      </c>
      <c r="T3785" s="13">
        <f>(((Table1[[#This Row],[deadline]]/60)/60)/24)+DATE(1970,1,1)</f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Table1[[#This Row],[pledged]]/Table1[[#This Row],[goal]]</f>
        <v>1.1499999999999999</v>
      </c>
      <c r="P3786" s="8">
        <f>IFERROR(Table1[[#This Row],[pledged]]/Table1[[#This Row],[backers_count]],0)</f>
        <v>115</v>
      </c>
      <c r="Q3786" t="str">
        <f>LEFT(Table1[[#This Row],[Category and Sub-Category]],FIND("/",Table1[[#This Row],[Category and Sub-Category]])-1)</f>
        <v>theater</v>
      </c>
      <c r="R3786" t="str">
        <f>RIGHT(Table1[[#This Row],[Category and Sub-Category]],LEN(Table1[[#This Row],[Category and Sub-Category]])-FIND("/",Table1[[#This Row],[Category and Sub-Category]]))</f>
        <v>musical</v>
      </c>
      <c r="S3786" s="13">
        <f>(((Table1[[#This Row],[launched_at]]/60)/60)/24)+DATE(1970,1,1)</f>
        <v>42531.980694444443</v>
      </c>
      <c r="T3786" s="13">
        <f>(((Table1[[#This Row],[deadline]]/60)/60)/24)+DATE(1970,1,1)</f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Table1[[#This Row],[pledged]]/Table1[[#This Row],[goal]]</f>
        <v>1.5075000000000001</v>
      </c>
      <c r="P3787" s="8">
        <f>IFERROR(Table1[[#This Row],[pledged]]/Table1[[#This Row],[backers_count]],0)</f>
        <v>100.5</v>
      </c>
      <c r="Q3787" t="str">
        <f>LEFT(Table1[[#This Row],[Category and Sub-Category]],FIND("/",Table1[[#This Row],[Category and Sub-Category]])-1)</f>
        <v>theater</v>
      </c>
      <c r="R3787" t="str">
        <f>RIGHT(Table1[[#This Row],[Category and Sub-Category]],LEN(Table1[[#This Row],[Category and Sub-Category]])-FIND("/",Table1[[#This Row],[Category and Sub-Category]]))</f>
        <v>musical</v>
      </c>
      <c r="S3787" s="13">
        <f>(((Table1[[#This Row],[launched_at]]/60)/60)/24)+DATE(1970,1,1)</f>
        <v>42548.63853009259</v>
      </c>
      <c r="T3787" s="13">
        <f>(((Table1[[#This Row],[deadline]]/60)/60)/24)+DATE(1970,1,1)</f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Table1[[#This Row],[pledged]]/Table1[[#This Row],[goal]]</f>
        <v>1.1096666666666666</v>
      </c>
      <c r="P3788" s="8">
        <f>IFERROR(Table1[[#This Row],[pledged]]/Table1[[#This Row],[backers_count]],0)</f>
        <v>93.774647887323937</v>
      </c>
      <c r="Q3788" t="str">
        <f>LEFT(Table1[[#This Row],[Category and Sub-Category]],FIND("/",Table1[[#This Row],[Category and Sub-Category]])-1)</f>
        <v>theater</v>
      </c>
      <c r="R3788" t="str">
        <f>RIGHT(Table1[[#This Row],[Category and Sub-Category]],LEN(Table1[[#This Row],[Category and Sub-Category]])-FIND("/",Table1[[#This Row],[Category and Sub-Category]]))</f>
        <v>musical</v>
      </c>
      <c r="S3788" s="13">
        <f>(((Table1[[#This Row],[launched_at]]/60)/60)/24)+DATE(1970,1,1)</f>
        <v>42487.037905092591</v>
      </c>
      <c r="T3788" s="13">
        <f>(((Table1[[#This Row],[deadline]]/60)/60)/24)+DATE(1970,1,1)</f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Table1[[#This Row],[pledged]]/Table1[[#This Row],[goal]]</f>
        <v>1.0028571428571429</v>
      </c>
      <c r="P3789" s="8">
        <f>IFERROR(Table1[[#This Row],[pledged]]/Table1[[#This Row],[backers_count]],0)</f>
        <v>35.1</v>
      </c>
      <c r="Q3789" t="str">
        <f>LEFT(Table1[[#This Row],[Category and Sub-Category]],FIND("/",Table1[[#This Row],[Category and Sub-Category]])-1)</f>
        <v>theater</v>
      </c>
      <c r="R3789" t="str">
        <f>RIGHT(Table1[[#This Row],[Category and Sub-Category]],LEN(Table1[[#This Row],[Category and Sub-Category]])-FIND("/",Table1[[#This Row],[Category and Sub-Category]]))</f>
        <v>musical</v>
      </c>
      <c r="S3789" s="13">
        <f>(((Table1[[#This Row],[launched_at]]/60)/60)/24)+DATE(1970,1,1)</f>
        <v>42167.534791666665</v>
      </c>
      <c r="T3789" s="13">
        <f>(((Table1[[#This Row],[deadline]]/60)/60)/24)+DATE(1970,1,1)</f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Table1[[#This Row],[pledged]]/Table1[[#This Row],[goal]]</f>
        <v>6.6666666666666671E-3</v>
      </c>
      <c r="P3790" s="8">
        <f>IFERROR(Table1[[#This Row],[pledged]]/Table1[[#This Row],[backers_count]],0)</f>
        <v>500</v>
      </c>
      <c r="Q3790" t="str">
        <f>LEFT(Table1[[#This Row],[Category and Sub-Category]],FIND("/",Table1[[#This Row],[Category and Sub-Category]])-1)</f>
        <v>theater</v>
      </c>
      <c r="R3790" t="str">
        <f>RIGHT(Table1[[#This Row],[Category and Sub-Category]],LEN(Table1[[#This Row],[Category and Sub-Category]])-FIND("/",Table1[[#This Row],[Category and Sub-Category]]))</f>
        <v>musical</v>
      </c>
      <c r="S3790" s="13">
        <f>(((Table1[[#This Row],[launched_at]]/60)/60)/24)+DATE(1970,1,1)</f>
        <v>42333.695821759262</v>
      </c>
      <c r="T3790" s="13">
        <f>(((Table1[[#This Row],[deadline]]/60)/60)/24)+DATE(1970,1,1)</f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Table1[[#This Row],[pledged]]/Table1[[#This Row],[goal]]</f>
        <v>3.267605633802817E-2</v>
      </c>
      <c r="P3791" s="8">
        <f>IFERROR(Table1[[#This Row],[pledged]]/Table1[[#This Row],[backers_count]],0)</f>
        <v>29</v>
      </c>
      <c r="Q3791" t="str">
        <f>LEFT(Table1[[#This Row],[Category and Sub-Category]],FIND("/",Table1[[#This Row],[Category and Sub-Category]])-1)</f>
        <v>theater</v>
      </c>
      <c r="R3791" t="str">
        <f>RIGHT(Table1[[#This Row],[Category and Sub-Category]],LEN(Table1[[#This Row],[Category and Sub-Category]])-FIND("/",Table1[[#This Row],[Category and Sub-Category]]))</f>
        <v>musical</v>
      </c>
      <c r="S3791" s="13">
        <f>(((Table1[[#This Row],[launched_at]]/60)/60)/24)+DATE(1970,1,1)</f>
        <v>42138.798819444448</v>
      </c>
      <c r="T3791" s="13">
        <f>(((Table1[[#This Row],[deadline]]/60)/60)/24)+DATE(1970,1,1)</f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Table1[[#This Row],[pledged]]/Table1[[#This Row],[goal]]</f>
        <v>0</v>
      </c>
      <c r="P3792" s="8">
        <f>IFERROR(Table1[[#This Row],[pledged]]/Table1[[#This Row],[backers_count]],0)</f>
        <v>0</v>
      </c>
      <c r="Q3792" t="str">
        <f>LEFT(Table1[[#This Row],[Category and Sub-Category]],FIND("/",Table1[[#This Row],[Category and Sub-Category]])-1)</f>
        <v>theater</v>
      </c>
      <c r="R3792" t="str">
        <f>RIGHT(Table1[[#This Row],[Category and Sub-Category]],LEN(Table1[[#This Row],[Category and Sub-Category]])-FIND("/",Table1[[#This Row],[Category and Sub-Category]]))</f>
        <v>musical</v>
      </c>
      <c r="S3792" s="13">
        <f>(((Table1[[#This Row],[launched_at]]/60)/60)/24)+DATE(1970,1,1)</f>
        <v>42666.666932870372</v>
      </c>
      <c r="T3792" s="13">
        <f>(((Table1[[#This Row],[deadline]]/60)/60)/24)+DATE(1970,1,1)</f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Table1[[#This Row],[pledged]]/Table1[[#This Row],[goal]]</f>
        <v>0</v>
      </c>
      <c r="P3793" s="8">
        <f>IFERROR(Table1[[#This Row],[pledged]]/Table1[[#This Row],[backers_count]],0)</f>
        <v>0</v>
      </c>
      <c r="Q3793" t="str">
        <f>LEFT(Table1[[#This Row],[Category and Sub-Category]],FIND("/",Table1[[#This Row],[Category and Sub-Category]])-1)</f>
        <v>theater</v>
      </c>
      <c r="R3793" t="str">
        <f>RIGHT(Table1[[#This Row],[Category and Sub-Category]],LEN(Table1[[#This Row],[Category and Sub-Category]])-FIND("/",Table1[[#This Row],[Category and Sub-Category]]))</f>
        <v>musical</v>
      </c>
      <c r="S3793" s="13">
        <f>(((Table1[[#This Row],[launched_at]]/60)/60)/24)+DATE(1970,1,1)</f>
        <v>41766.692037037035</v>
      </c>
      <c r="T3793" s="13">
        <f>(((Table1[[#This Row],[deadline]]/60)/60)/24)+DATE(1970,1,1)</f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Table1[[#This Row],[pledged]]/Table1[[#This Row],[goal]]</f>
        <v>2.8E-3</v>
      </c>
      <c r="P3794" s="8">
        <f>IFERROR(Table1[[#This Row],[pledged]]/Table1[[#This Row],[backers_count]],0)</f>
        <v>17.5</v>
      </c>
      <c r="Q3794" t="str">
        <f>LEFT(Table1[[#This Row],[Category and Sub-Category]],FIND("/",Table1[[#This Row],[Category and Sub-Category]])-1)</f>
        <v>theater</v>
      </c>
      <c r="R3794" t="str">
        <f>RIGHT(Table1[[#This Row],[Category and Sub-Category]],LEN(Table1[[#This Row],[Category and Sub-Category]])-FIND("/",Table1[[#This Row],[Category and Sub-Category]]))</f>
        <v>musical</v>
      </c>
      <c r="S3794" s="13">
        <f>(((Table1[[#This Row],[launched_at]]/60)/60)/24)+DATE(1970,1,1)</f>
        <v>42170.447013888886</v>
      </c>
      <c r="T3794" s="13">
        <f>(((Table1[[#This Row],[deadline]]/60)/60)/24)+DATE(1970,1,1)</f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Table1[[#This Row],[pledged]]/Table1[[#This Row],[goal]]</f>
        <v>0.59657142857142853</v>
      </c>
      <c r="P3795" s="8">
        <f>IFERROR(Table1[[#This Row],[pledged]]/Table1[[#This Row],[backers_count]],0)</f>
        <v>174</v>
      </c>
      <c r="Q3795" t="str">
        <f>LEFT(Table1[[#This Row],[Category and Sub-Category]],FIND("/",Table1[[#This Row],[Category and Sub-Category]])-1)</f>
        <v>theater</v>
      </c>
      <c r="R3795" t="str">
        <f>RIGHT(Table1[[#This Row],[Category and Sub-Category]],LEN(Table1[[#This Row],[Category and Sub-Category]])-FIND("/",Table1[[#This Row],[Category and Sub-Category]]))</f>
        <v>musical</v>
      </c>
      <c r="S3795" s="13">
        <f>(((Table1[[#This Row],[launched_at]]/60)/60)/24)+DATE(1970,1,1)</f>
        <v>41968.938993055555</v>
      </c>
      <c r="T3795" s="13">
        <f>(((Table1[[#This Row],[deadline]]/60)/60)/24)+DATE(1970,1,1)</f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Table1[[#This Row],[pledged]]/Table1[[#This Row],[goal]]</f>
        <v>0.01</v>
      </c>
      <c r="P3796" s="8">
        <f>IFERROR(Table1[[#This Row],[pledged]]/Table1[[#This Row],[backers_count]],0)</f>
        <v>50</v>
      </c>
      <c r="Q3796" t="str">
        <f>LEFT(Table1[[#This Row],[Category and Sub-Category]],FIND("/",Table1[[#This Row],[Category and Sub-Category]])-1)</f>
        <v>theater</v>
      </c>
      <c r="R3796" t="str">
        <f>RIGHT(Table1[[#This Row],[Category and Sub-Category]],LEN(Table1[[#This Row],[Category and Sub-Category]])-FIND("/",Table1[[#This Row],[Category and Sub-Category]]))</f>
        <v>musical</v>
      </c>
      <c r="S3796" s="13">
        <f>(((Table1[[#This Row],[launched_at]]/60)/60)/24)+DATE(1970,1,1)</f>
        <v>42132.58048611111</v>
      </c>
      <c r="T3796" s="13">
        <f>(((Table1[[#This Row],[deadline]]/60)/60)/24)+DATE(1970,1,1)</f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Table1[[#This Row],[pledged]]/Table1[[#This Row],[goal]]</f>
        <v>1.6666666666666666E-2</v>
      </c>
      <c r="P3797" s="8">
        <f>IFERROR(Table1[[#This Row],[pledged]]/Table1[[#This Row],[backers_count]],0)</f>
        <v>5</v>
      </c>
      <c r="Q3797" t="str">
        <f>LEFT(Table1[[#This Row],[Category and Sub-Category]],FIND("/",Table1[[#This Row],[Category and Sub-Category]])-1)</f>
        <v>theater</v>
      </c>
      <c r="R3797" t="str">
        <f>RIGHT(Table1[[#This Row],[Category and Sub-Category]],LEN(Table1[[#This Row],[Category and Sub-Category]])-FIND("/",Table1[[#This Row],[Category and Sub-Category]]))</f>
        <v>musical</v>
      </c>
      <c r="S3797" s="13">
        <f>(((Table1[[#This Row],[launched_at]]/60)/60)/24)+DATE(1970,1,1)</f>
        <v>42201.436226851853</v>
      </c>
      <c r="T3797" s="13">
        <f>(((Table1[[#This Row],[deadline]]/60)/60)/24)+DATE(1970,1,1)</f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Table1[[#This Row],[pledged]]/Table1[[#This Row],[goal]]</f>
        <v>4.4444444444444447E-5</v>
      </c>
      <c r="P3798" s="8">
        <f>IFERROR(Table1[[#This Row],[pledged]]/Table1[[#This Row],[backers_count]],0)</f>
        <v>1</v>
      </c>
      <c r="Q3798" t="str">
        <f>LEFT(Table1[[#This Row],[Category and Sub-Category]],FIND("/",Table1[[#This Row],[Category and Sub-Category]])-1)</f>
        <v>theater</v>
      </c>
      <c r="R3798" t="str">
        <f>RIGHT(Table1[[#This Row],[Category and Sub-Category]],LEN(Table1[[#This Row],[Category and Sub-Category]])-FIND("/",Table1[[#This Row],[Category and Sub-Category]]))</f>
        <v>musical</v>
      </c>
      <c r="S3798" s="13">
        <f>(((Table1[[#This Row],[launched_at]]/60)/60)/24)+DATE(1970,1,1)</f>
        <v>42689.029583333337</v>
      </c>
      <c r="T3798" s="13">
        <f>(((Table1[[#This Row],[deadline]]/60)/60)/24)+DATE(1970,1,1)</f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Table1[[#This Row],[pledged]]/Table1[[#This Row],[goal]]</f>
        <v>0.89666666666666661</v>
      </c>
      <c r="P3799" s="8">
        <f>IFERROR(Table1[[#This Row],[pledged]]/Table1[[#This Row],[backers_count]],0)</f>
        <v>145.40540540540542</v>
      </c>
      <c r="Q3799" t="str">
        <f>LEFT(Table1[[#This Row],[Category and Sub-Category]],FIND("/",Table1[[#This Row],[Category and Sub-Category]])-1)</f>
        <v>theater</v>
      </c>
      <c r="R3799" t="str">
        <f>RIGHT(Table1[[#This Row],[Category and Sub-Category]],LEN(Table1[[#This Row],[Category and Sub-Category]])-FIND("/",Table1[[#This Row],[Category and Sub-Category]]))</f>
        <v>musical</v>
      </c>
      <c r="S3799" s="13">
        <f>(((Table1[[#This Row],[launched_at]]/60)/60)/24)+DATE(1970,1,1)</f>
        <v>42084.881539351853</v>
      </c>
      <c r="T3799" s="13">
        <f>(((Table1[[#This Row],[deadline]]/60)/60)/24)+DATE(1970,1,1)</f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Table1[[#This Row],[pledged]]/Table1[[#This Row],[goal]]</f>
        <v>1.4642857142857143E-2</v>
      </c>
      <c r="P3800" s="8">
        <f>IFERROR(Table1[[#This Row],[pledged]]/Table1[[#This Row],[backers_count]],0)</f>
        <v>205</v>
      </c>
      <c r="Q3800" t="str">
        <f>LEFT(Table1[[#This Row],[Category and Sub-Category]],FIND("/",Table1[[#This Row],[Category and Sub-Category]])-1)</f>
        <v>theater</v>
      </c>
      <c r="R3800" t="str">
        <f>RIGHT(Table1[[#This Row],[Category and Sub-Category]],LEN(Table1[[#This Row],[Category and Sub-Category]])-FIND("/",Table1[[#This Row],[Category and Sub-Category]]))</f>
        <v>musical</v>
      </c>
      <c r="S3800" s="13">
        <f>(((Table1[[#This Row],[launched_at]]/60)/60)/24)+DATE(1970,1,1)</f>
        <v>41831.722777777781</v>
      </c>
      <c r="T3800" s="13">
        <f>(((Table1[[#This Row],[deadline]]/60)/60)/24)+DATE(1970,1,1)</f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Table1[[#This Row],[pledged]]/Table1[[#This Row],[goal]]</f>
        <v>4.02E-2</v>
      </c>
      <c r="P3801" s="8">
        <f>IFERROR(Table1[[#This Row],[pledged]]/Table1[[#This Row],[backers_count]],0)</f>
        <v>100.5</v>
      </c>
      <c r="Q3801" t="str">
        <f>LEFT(Table1[[#This Row],[Category and Sub-Category]],FIND("/",Table1[[#This Row],[Category and Sub-Category]])-1)</f>
        <v>theater</v>
      </c>
      <c r="R3801" t="str">
        <f>RIGHT(Table1[[#This Row],[Category and Sub-Category]],LEN(Table1[[#This Row],[Category and Sub-Category]])-FIND("/",Table1[[#This Row],[Category and Sub-Category]]))</f>
        <v>musical</v>
      </c>
      <c r="S3801" s="13">
        <f>(((Table1[[#This Row],[launched_at]]/60)/60)/24)+DATE(1970,1,1)</f>
        <v>42410.93105324074</v>
      </c>
      <c r="T3801" s="13">
        <f>(((Table1[[#This Row],[deadline]]/60)/60)/24)+DATE(1970,1,1)</f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Table1[[#This Row],[pledged]]/Table1[[#This Row],[goal]]</f>
        <v>4.0045454545454544E-2</v>
      </c>
      <c r="P3802" s="8">
        <f>IFERROR(Table1[[#This Row],[pledged]]/Table1[[#This Row],[backers_count]],0)</f>
        <v>55.0625</v>
      </c>
      <c r="Q3802" t="str">
        <f>LEFT(Table1[[#This Row],[Category and Sub-Category]],FIND("/",Table1[[#This Row],[Category and Sub-Category]])-1)</f>
        <v>theater</v>
      </c>
      <c r="R3802" t="str">
        <f>RIGHT(Table1[[#This Row],[Category and Sub-Category]],LEN(Table1[[#This Row],[Category and Sub-Category]])-FIND("/",Table1[[#This Row],[Category and Sub-Category]]))</f>
        <v>musical</v>
      </c>
      <c r="S3802" s="13">
        <f>(((Table1[[#This Row],[launched_at]]/60)/60)/24)+DATE(1970,1,1)</f>
        <v>41982.737071759257</v>
      </c>
      <c r="T3802" s="13">
        <f>(((Table1[[#This Row],[deadline]]/60)/60)/24)+DATE(1970,1,1)</f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Table1[[#This Row],[pledged]]/Table1[[#This Row],[goal]]</f>
        <v>8.5199999999999998E-2</v>
      </c>
      <c r="P3803" s="8">
        <f>IFERROR(Table1[[#This Row],[pledged]]/Table1[[#This Row],[backers_count]],0)</f>
        <v>47.333333333333336</v>
      </c>
      <c r="Q3803" t="str">
        <f>LEFT(Table1[[#This Row],[Category and Sub-Category]],FIND("/",Table1[[#This Row],[Category and Sub-Category]])-1)</f>
        <v>theater</v>
      </c>
      <c r="R3803" t="str">
        <f>RIGHT(Table1[[#This Row],[Category and Sub-Category]],LEN(Table1[[#This Row],[Category and Sub-Category]])-FIND("/",Table1[[#This Row],[Category and Sub-Category]]))</f>
        <v>musical</v>
      </c>
      <c r="S3803" s="13">
        <f>(((Table1[[#This Row],[launched_at]]/60)/60)/24)+DATE(1970,1,1)</f>
        <v>41975.676111111112</v>
      </c>
      <c r="T3803" s="13">
        <f>(((Table1[[#This Row],[deadline]]/60)/60)/24)+DATE(1970,1,1)</f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Table1[[#This Row],[pledged]]/Table1[[#This Row],[goal]]</f>
        <v>0</v>
      </c>
      <c r="P3804" s="8">
        <f>IFERROR(Table1[[#This Row],[pledged]]/Table1[[#This Row],[backers_count]],0)</f>
        <v>0</v>
      </c>
      <c r="Q3804" t="str">
        <f>LEFT(Table1[[#This Row],[Category and Sub-Category]],FIND("/",Table1[[#This Row],[Category and Sub-Category]])-1)</f>
        <v>theater</v>
      </c>
      <c r="R3804" t="str">
        <f>RIGHT(Table1[[#This Row],[Category and Sub-Category]],LEN(Table1[[#This Row],[Category and Sub-Category]])-FIND("/",Table1[[#This Row],[Category and Sub-Category]]))</f>
        <v>musical</v>
      </c>
      <c r="S3804" s="13">
        <f>(((Table1[[#This Row],[launched_at]]/60)/60)/24)+DATE(1970,1,1)</f>
        <v>42269.126226851848</v>
      </c>
      <c r="T3804" s="13">
        <f>(((Table1[[#This Row],[deadline]]/60)/60)/24)+DATE(1970,1,1)</f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Table1[[#This Row],[pledged]]/Table1[[#This Row],[goal]]</f>
        <v>0.19650000000000001</v>
      </c>
      <c r="P3805" s="8">
        <f>IFERROR(Table1[[#This Row],[pledged]]/Table1[[#This Row],[backers_count]],0)</f>
        <v>58.95</v>
      </c>
      <c r="Q3805" t="str">
        <f>LEFT(Table1[[#This Row],[Category and Sub-Category]],FIND("/",Table1[[#This Row],[Category and Sub-Category]])-1)</f>
        <v>theater</v>
      </c>
      <c r="R3805" t="str">
        <f>RIGHT(Table1[[#This Row],[Category and Sub-Category]],LEN(Table1[[#This Row],[Category and Sub-Category]])-FIND("/",Table1[[#This Row],[Category and Sub-Category]]))</f>
        <v>musical</v>
      </c>
      <c r="S3805" s="13">
        <f>(((Table1[[#This Row],[launched_at]]/60)/60)/24)+DATE(1970,1,1)</f>
        <v>42403.971851851849</v>
      </c>
      <c r="T3805" s="13">
        <f>(((Table1[[#This Row],[deadline]]/60)/60)/24)+DATE(1970,1,1)</f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Table1[[#This Row],[pledged]]/Table1[[#This Row],[goal]]</f>
        <v>0</v>
      </c>
      <c r="P3806" s="8">
        <f>IFERROR(Table1[[#This Row],[pledged]]/Table1[[#This Row],[backers_count]],0)</f>
        <v>0</v>
      </c>
      <c r="Q3806" t="str">
        <f>LEFT(Table1[[#This Row],[Category and Sub-Category]],FIND("/",Table1[[#This Row],[Category and Sub-Category]])-1)</f>
        <v>theater</v>
      </c>
      <c r="R3806" t="str">
        <f>RIGHT(Table1[[#This Row],[Category and Sub-Category]],LEN(Table1[[#This Row],[Category and Sub-Category]])-FIND("/",Table1[[#This Row],[Category and Sub-Category]]))</f>
        <v>musical</v>
      </c>
      <c r="S3806" s="13">
        <f>(((Table1[[#This Row],[launched_at]]/60)/60)/24)+DATE(1970,1,1)</f>
        <v>42527.00953703704</v>
      </c>
      <c r="T3806" s="13">
        <f>(((Table1[[#This Row],[deadline]]/60)/60)/24)+DATE(1970,1,1)</f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Table1[[#This Row],[pledged]]/Table1[[#This Row],[goal]]</f>
        <v>2.0000000000000002E-5</v>
      </c>
      <c r="P3807" s="8">
        <f>IFERROR(Table1[[#This Row],[pledged]]/Table1[[#This Row],[backers_count]],0)</f>
        <v>1.5</v>
      </c>
      <c r="Q3807" t="str">
        <f>LEFT(Table1[[#This Row],[Category and Sub-Category]],FIND("/",Table1[[#This Row],[Category and Sub-Category]])-1)</f>
        <v>theater</v>
      </c>
      <c r="R3807" t="str">
        <f>RIGHT(Table1[[#This Row],[Category and Sub-Category]],LEN(Table1[[#This Row],[Category and Sub-Category]])-FIND("/",Table1[[#This Row],[Category and Sub-Category]]))</f>
        <v>musical</v>
      </c>
      <c r="S3807" s="13">
        <f>(((Table1[[#This Row],[launched_at]]/60)/60)/24)+DATE(1970,1,1)</f>
        <v>41849.887037037035</v>
      </c>
      <c r="T3807" s="13">
        <f>(((Table1[[#This Row],[deadline]]/60)/60)/24)+DATE(1970,1,1)</f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Table1[[#This Row],[pledged]]/Table1[[#This Row],[goal]]</f>
        <v>6.6666666666666664E-4</v>
      </c>
      <c r="P3808" s="8">
        <f>IFERROR(Table1[[#This Row],[pledged]]/Table1[[#This Row],[backers_count]],0)</f>
        <v>5</v>
      </c>
      <c r="Q3808" t="str">
        <f>LEFT(Table1[[#This Row],[Category and Sub-Category]],FIND("/",Table1[[#This Row],[Category and Sub-Category]])-1)</f>
        <v>theater</v>
      </c>
      <c r="R3808" t="str">
        <f>RIGHT(Table1[[#This Row],[Category and Sub-Category]],LEN(Table1[[#This Row],[Category and Sub-Category]])-FIND("/",Table1[[#This Row],[Category and Sub-Category]]))</f>
        <v>musical</v>
      </c>
      <c r="S3808" s="13">
        <f>(((Table1[[#This Row],[launched_at]]/60)/60)/24)+DATE(1970,1,1)</f>
        <v>41799.259039351848</v>
      </c>
      <c r="T3808" s="13">
        <f>(((Table1[[#This Row],[deadline]]/60)/60)/24)+DATE(1970,1,1)</f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Table1[[#This Row],[pledged]]/Table1[[#This Row],[goal]]</f>
        <v>0.30333333333333334</v>
      </c>
      <c r="P3809" s="8">
        <f>IFERROR(Table1[[#This Row],[pledged]]/Table1[[#This Row],[backers_count]],0)</f>
        <v>50.555555555555557</v>
      </c>
      <c r="Q3809" t="str">
        <f>LEFT(Table1[[#This Row],[Category and Sub-Category]],FIND("/",Table1[[#This Row],[Category and Sub-Category]])-1)</f>
        <v>theater</v>
      </c>
      <c r="R3809" t="str">
        <f>RIGHT(Table1[[#This Row],[Category and Sub-Category]],LEN(Table1[[#This Row],[Category and Sub-Category]])-FIND("/",Table1[[#This Row],[Category and Sub-Category]]))</f>
        <v>musical</v>
      </c>
      <c r="S3809" s="13">
        <f>(((Table1[[#This Row],[launched_at]]/60)/60)/24)+DATE(1970,1,1)</f>
        <v>42090.909016203703</v>
      </c>
      <c r="T3809" s="13">
        <f>(((Table1[[#This Row],[deadline]]/60)/60)/24)+DATE(1970,1,1)</f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Table1[[#This Row],[pledged]]/Table1[[#This Row],[goal]]</f>
        <v>1</v>
      </c>
      <c r="P3810" s="8">
        <f>IFERROR(Table1[[#This Row],[pledged]]/Table1[[#This Row],[backers_count]],0)</f>
        <v>41.666666666666664</v>
      </c>
      <c r="Q3810" t="str">
        <f>LEFT(Table1[[#This Row],[Category and Sub-Category]],FIND("/",Table1[[#This Row],[Category and Sub-Category]])-1)</f>
        <v>theater</v>
      </c>
      <c r="R3810" t="str">
        <f>RIGHT(Table1[[#This Row],[Category and Sub-Category]],LEN(Table1[[#This Row],[Category and Sub-Category]])-FIND("/",Table1[[#This Row],[Category and Sub-Category]]))</f>
        <v>plays</v>
      </c>
      <c r="S3810" s="13">
        <f>(((Table1[[#This Row],[launched_at]]/60)/60)/24)+DATE(1970,1,1)</f>
        <v>42059.453923611116</v>
      </c>
      <c r="T3810" s="13">
        <f>(((Table1[[#This Row],[deadline]]/60)/60)/24)+DATE(1970,1,1)</f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Table1[[#This Row],[pledged]]/Table1[[#This Row],[goal]]</f>
        <v>1.0125</v>
      </c>
      <c r="P3811" s="8">
        <f>IFERROR(Table1[[#This Row],[pledged]]/Table1[[#This Row],[backers_count]],0)</f>
        <v>53.289473684210527</v>
      </c>
      <c r="Q3811" t="str">
        <f>LEFT(Table1[[#This Row],[Category and Sub-Category]],FIND("/",Table1[[#This Row],[Category and Sub-Category]])-1)</f>
        <v>theater</v>
      </c>
      <c r="R3811" t="str">
        <f>RIGHT(Table1[[#This Row],[Category and Sub-Category]],LEN(Table1[[#This Row],[Category and Sub-Category]])-FIND("/",Table1[[#This Row],[Category and Sub-Category]]))</f>
        <v>plays</v>
      </c>
      <c r="S3811" s="13">
        <f>(((Table1[[#This Row],[launched_at]]/60)/60)/24)+DATE(1970,1,1)</f>
        <v>41800.526701388888</v>
      </c>
      <c r="T3811" s="13">
        <f>(((Table1[[#This Row],[deadline]]/60)/60)/24)+DATE(1970,1,1)</f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Table1[[#This Row],[pledged]]/Table1[[#This Row],[goal]]</f>
        <v>1.2173333333333334</v>
      </c>
      <c r="P3812" s="8">
        <f>IFERROR(Table1[[#This Row],[pledged]]/Table1[[#This Row],[backers_count]],0)</f>
        <v>70.230769230769226</v>
      </c>
      <c r="Q3812" t="str">
        <f>LEFT(Table1[[#This Row],[Category and Sub-Category]],FIND("/",Table1[[#This Row],[Category and Sub-Category]])-1)</f>
        <v>theater</v>
      </c>
      <c r="R3812" t="str">
        <f>RIGHT(Table1[[#This Row],[Category and Sub-Category]],LEN(Table1[[#This Row],[Category and Sub-Category]])-FIND("/",Table1[[#This Row],[Category and Sub-Category]]))</f>
        <v>plays</v>
      </c>
      <c r="S3812" s="13">
        <f>(((Table1[[#This Row],[launched_at]]/60)/60)/24)+DATE(1970,1,1)</f>
        <v>42054.849050925928</v>
      </c>
      <c r="T3812" s="13">
        <f>(((Table1[[#This Row],[deadline]]/60)/60)/24)+DATE(1970,1,1)</f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Table1[[#This Row],[pledged]]/Table1[[#This Row],[goal]]</f>
        <v>3.3</v>
      </c>
      <c r="P3813" s="8">
        <f>IFERROR(Table1[[#This Row],[pledged]]/Table1[[#This Row],[backers_count]],0)</f>
        <v>43.421052631578945</v>
      </c>
      <c r="Q3813" t="str">
        <f>LEFT(Table1[[#This Row],[Category and Sub-Category]],FIND("/",Table1[[#This Row],[Category and Sub-Category]])-1)</f>
        <v>theater</v>
      </c>
      <c r="R3813" t="str">
        <f>RIGHT(Table1[[#This Row],[Category and Sub-Category]],LEN(Table1[[#This Row],[Category and Sub-Category]])-FIND("/",Table1[[#This Row],[Category and Sub-Category]]))</f>
        <v>plays</v>
      </c>
      <c r="S3813" s="13">
        <f>(((Table1[[#This Row],[launched_at]]/60)/60)/24)+DATE(1970,1,1)</f>
        <v>42487.62700231481</v>
      </c>
      <c r="T3813" s="13">
        <f>(((Table1[[#This Row],[deadline]]/60)/60)/24)+DATE(1970,1,1)</f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Table1[[#This Row],[pledged]]/Table1[[#This Row],[goal]]</f>
        <v>1.0954999999999999</v>
      </c>
      <c r="P3814" s="8">
        <f>IFERROR(Table1[[#This Row],[pledged]]/Table1[[#This Row],[backers_count]],0)</f>
        <v>199.18181818181819</v>
      </c>
      <c r="Q3814" t="str">
        <f>LEFT(Table1[[#This Row],[Category and Sub-Category]],FIND("/",Table1[[#This Row],[Category and Sub-Category]])-1)</f>
        <v>theater</v>
      </c>
      <c r="R3814" t="str">
        <f>RIGHT(Table1[[#This Row],[Category and Sub-Category]],LEN(Table1[[#This Row],[Category and Sub-Category]])-FIND("/",Table1[[#This Row],[Category and Sub-Category]]))</f>
        <v>plays</v>
      </c>
      <c r="S3814" s="13">
        <f>(((Table1[[#This Row],[launched_at]]/60)/60)/24)+DATE(1970,1,1)</f>
        <v>42109.751250000001</v>
      </c>
      <c r="T3814" s="13">
        <f>(((Table1[[#This Row],[deadline]]/60)/60)/24)+DATE(1970,1,1)</f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Table1[[#This Row],[pledged]]/Table1[[#This Row],[goal]]</f>
        <v>1.0095190476190474</v>
      </c>
      <c r="P3815" s="8">
        <f>IFERROR(Table1[[#This Row],[pledged]]/Table1[[#This Row],[backers_count]],0)</f>
        <v>78.518148148148143</v>
      </c>
      <c r="Q3815" t="str">
        <f>LEFT(Table1[[#This Row],[Category and Sub-Category]],FIND("/",Table1[[#This Row],[Category and Sub-Category]])-1)</f>
        <v>theater</v>
      </c>
      <c r="R3815" t="str">
        <f>RIGHT(Table1[[#This Row],[Category and Sub-Category]],LEN(Table1[[#This Row],[Category and Sub-Category]])-FIND("/",Table1[[#This Row],[Category and Sub-Category]]))</f>
        <v>plays</v>
      </c>
      <c r="S3815" s="13">
        <f>(((Table1[[#This Row],[launched_at]]/60)/60)/24)+DATE(1970,1,1)</f>
        <v>42497.275706018518</v>
      </c>
      <c r="T3815" s="13">
        <f>(((Table1[[#This Row],[deadline]]/60)/60)/24)+DATE(1970,1,1)</f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Table1[[#This Row],[pledged]]/Table1[[#This Row],[goal]]</f>
        <v>1.4013333333333333</v>
      </c>
      <c r="P3816" s="8">
        <f>IFERROR(Table1[[#This Row],[pledged]]/Table1[[#This Row],[backers_count]],0)</f>
        <v>61.823529411764703</v>
      </c>
      <c r="Q3816" t="str">
        <f>LEFT(Table1[[#This Row],[Category and Sub-Category]],FIND("/",Table1[[#This Row],[Category and Sub-Category]])-1)</f>
        <v>theater</v>
      </c>
      <c r="R3816" t="str">
        <f>RIGHT(Table1[[#This Row],[Category and Sub-Category]],LEN(Table1[[#This Row],[Category and Sub-Category]])-FIND("/",Table1[[#This Row],[Category and Sub-Category]]))</f>
        <v>plays</v>
      </c>
      <c r="S3816" s="13">
        <f>(((Table1[[#This Row],[launched_at]]/60)/60)/24)+DATE(1970,1,1)</f>
        <v>42058.904074074075</v>
      </c>
      <c r="T3816" s="13">
        <f>(((Table1[[#This Row],[deadline]]/60)/60)/24)+DATE(1970,1,1)</f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Table1[[#This Row],[pledged]]/Table1[[#This Row],[goal]]</f>
        <v>1.0000100000000001</v>
      </c>
      <c r="P3817" s="8">
        <f>IFERROR(Table1[[#This Row],[pledged]]/Table1[[#This Row],[backers_count]],0)</f>
        <v>50.000500000000002</v>
      </c>
      <c r="Q3817" t="str">
        <f>LEFT(Table1[[#This Row],[Category and Sub-Category]],FIND("/",Table1[[#This Row],[Category and Sub-Category]])-1)</f>
        <v>theater</v>
      </c>
      <c r="R3817" t="str">
        <f>RIGHT(Table1[[#This Row],[Category and Sub-Category]],LEN(Table1[[#This Row],[Category and Sub-Category]])-FIND("/",Table1[[#This Row],[Category and Sub-Category]]))</f>
        <v>plays</v>
      </c>
      <c r="S3817" s="13">
        <f>(((Table1[[#This Row],[launched_at]]/60)/60)/24)+DATE(1970,1,1)</f>
        <v>42207.259918981479</v>
      </c>
      <c r="T3817" s="13">
        <f>(((Table1[[#This Row],[deadline]]/60)/60)/24)+DATE(1970,1,1)</f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Table1[[#This Row],[pledged]]/Table1[[#This Row],[goal]]</f>
        <v>1.19238</v>
      </c>
      <c r="P3818" s="8">
        <f>IFERROR(Table1[[#This Row],[pledged]]/Table1[[#This Row],[backers_count]],0)</f>
        <v>48.339729729729726</v>
      </c>
      <c r="Q3818" t="str">
        <f>LEFT(Table1[[#This Row],[Category and Sub-Category]],FIND("/",Table1[[#This Row],[Category and Sub-Category]])-1)</f>
        <v>theater</v>
      </c>
      <c r="R3818" t="str">
        <f>RIGHT(Table1[[#This Row],[Category and Sub-Category]],LEN(Table1[[#This Row],[Category and Sub-Category]])-FIND("/",Table1[[#This Row],[Category and Sub-Category]]))</f>
        <v>plays</v>
      </c>
      <c r="S3818" s="13">
        <f>(((Table1[[#This Row],[launched_at]]/60)/60)/24)+DATE(1970,1,1)</f>
        <v>41807.690081018518</v>
      </c>
      <c r="T3818" s="13">
        <f>(((Table1[[#This Row],[deadline]]/60)/60)/24)+DATE(1970,1,1)</f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Table1[[#This Row],[pledged]]/Table1[[#This Row],[goal]]</f>
        <v>1.0725</v>
      </c>
      <c r="P3819" s="8">
        <f>IFERROR(Table1[[#This Row],[pledged]]/Table1[[#This Row],[backers_count]],0)</f>
        <v>107.25</v>
      </c>
      <c r="Q3819" t="str">
        <f>LEFT(Table1[[#This Row],[Category and Sub-Category]],FIND("/",Table1[[#This Row],[Category and Sub-Category]])-1)</f>
        <v>theater</v>
      </c>
      <c r="R3819" t="str">
        <f>RIGHT(Table1[[#This Row],[Category and Sub-Category]],LEN(Table1[[#This Row],[Category and Sub-Category]])-FIND("/",Table1[[#This Row],[Category and Sub-Category]]))</f>
        <v>plays</v>
      </c>
      <c r="S3819" s="13">
        <f>(((Table1[[#This Row],[launched_at]]/60)/60)/24)+DATE(1970,1,1)</f>
        <v>42284.69694444444</v>
      </c>
      <c r="T3819" s="13">
        <f>(((Table1[[#This Row],[deadline]]/60)/60)/24)+DATE(1970,1,1)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Table1[[#This Row],[pledged]]/Table1[[#This Row],[goal]]</f>
        <v>2.2799999999999998</v>
      </c>
      <c r="P3820" s="8">
        <f>IFERROR(Table1[[#This Row],[pledged]]/Table1[[#This Row],[backers_count]],0)</f>
        <v>57</v>
      </c>
      <c r="Q3820" t="str">
        <f>LEFT(Table1[[#This Row],[Category and Sub-Category]],FIND("/",Table1[[#This Row],[Category and Sub-Category]])-1)</f>
        <v>theater</v>
      </c>
      <c r="R3820" t="str">
        <f>RIGHT(Table1[[#This Row],[Category and Sub-Category]],LEN(Table1[[#This Row],[Category and Sub-Category]])-FIND("/",Table1[[#This Row],[Category and Sub-Category]]))</f>
        <v>plays</v>
      </c>
      <c r="S3820" s="13">
        <f>(((Table1[[#This Row],[launched_at]]/60)/60)/24)+DATE(1970,1,1)</f>
        <v>42045.84238425926</v>
      </c>
      <c r="T3820" s="13">
        <f>(((Table1[[#This Row],[deadline]]/60)/60)/24)+DATE(1970,1,1)</f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Table1[[#This Row],[pledged]]/Table1[[#This Row],[goal]]</f>
        <v>1.0640000000000001</v>
      </c>
      <c r="P3821" s="8">
        <f>IFERROR(Table1[[#This Row],[pledged]]/Table1[[#This Row],[backers_count]],0)</f>
        <v>40.92307692307692</v>
      </c>
      <c r="Q3821" t="str">
        <f>LEFT(Table1[[#This Row],[Category and Sub-Category]],FIND("/",Table1[[#This Row],[Category and Sub-Category]])-1)</f>
        <v>theater</v>
      </c>
      <c r="R3821" t="str">
        <f>RIGHT(Table1[[#This Row],[Category and Sub-Category]],LEN(Table1[[#This Row],[Category and Sub-Category]])-FIND("/",Table1[[#This Row],[Category and Sub-Category]]))</f>
        <v>plays</v>
      </c>
      <c r="S3821" s="13">
        <f>(((Table1[[#This Row],[launched_at]]/60)/60)/24)+DATE(1970,1,1)</f>
        <v>42184.209537037037</v>
      </c>
      <c r="T3821" s="13">
        <f>(((Table1[[#This Row],[deadline]]/60)/60)/24)+DATE(1970,1,1)</f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Table1[[#This Row],[pledged]]/Table1[[#This Row],[goal]]</f>
        <v>1.4333333333333333</v>
      </c>
      <c r="P3822" s="8">
        <f>IFERROR(Table1[[#This Row],[pledged]]/Table1[[#This Row],[backers_count]],0)</f>
        <v>21.5</v>
      </c>
      <c r="Q3822" t="str">
        <f>LEFT(Table1[[#This Row],[Category and Sub-Category]],FIND("/",Table1[[#This Row],[Category and Sub-Category]])-1)</f>
        <v>theater</v>
      </c>
      <c r="R3822" t="str">
        <f>RIGHT(Table1[[#This Row],[Category and Sub-Category]],LEN(Table1[[#This Row],[Category and Sub-Category]])-FIND("/",Table1[[#This Row],[Category and Sub-Category]]))</f>
        <v>plays</v>
      </c>
      <c r="S3822" s="13">
        <f>(((Table1[[#This Row],[launched_at]]/60)/60)/24)+DATE(1970,1,1)</f>
        <v>42160.651817129634</v>
      </c>
      <c r="T3822" s="13">
        <f>(((Table1[[#This Row],[deadline]]/60)/60)/24)+DATE(1970,1,1)</f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Table1[[#This Row],[pledged]]/Table1[[#This Row],[goal]]</f>
        <v>1.0454285714285714</v>
      </c>
      <c r="P3823" s="8">
        <f>IFERROR(Table1[[#This Row],[pledged]]/Table1[[#This Row],[backers_count]],0)</f>
        <v>79.543478260869563</v>
      </c>
      <c r="Q3823" t="str">
        <f>LEFT(Table1[[#This Row],[Category and Sub-Category]],FIND("/",Table1[[#This Row],[Category and Sub-Category]])-1)</f>
        <v>theater</v>
      </c>
      <c r="R3823" t="str">
        <f>RIGHT(Table1[[#This Row],[Category and Sub-Category]],LEN(Table1[[#This Row],[Category and Sub-Category]])-FIND("/",Table1[[#This Row],[Category and Sub-Category]]))</f>
        <v>plays</v>
      </c>
      <c r="S3823" s="13">
        <f>(((Table1[[#This Row],[launched_at]]/60)/60)/24)+DATE(1970,1,1)</f>
        <v>42341.180636574078</v>
      </c>
      <c r="T3823" s="13">
        <f>(((Table1[[#This Row],[deadline]]/60)/60)/24)+DATE(1970,1,1)</f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Table1[[#This Row],[pledged]]/Table1[[#This Row],[goal]]</f>
        <v>1.1002000000000001</v>
      </c>
      <c r="P3824" s="8">
        <f>IFERROR(Table1[[#This Row],[pledged]]/Table1[[#This Row],[backers_count]],0)</f>
        <v>72.381578947368425</v>
      </c>
      <c r="Q3824" t="str">
        <f>LEFT(Table1[[#This Row],[Category and Sub-Category]],FIND("/",Table1[[#This Row],[Category and Sub-Category]])-1)</f>
        <v>theater</v>
      </c>
      <c r="R3824" t="str">
        <f>RIGHT(Table1[[#This Row],[Category and Sub-Category]],LEN(Table1[[#This Row],[Category and Sub-Category]])-FIND("/",Table1[[#This Row],[Category and Sub-Category]]))</f>
        <v>plays</v>
      </c>
      <c r="S3824" s="13">
        <f>(((Table1[[#This Row],[launched_at]]/60)/60)/24)+DATE(1970,1,1)</f>
        <v>42329.838159722218</v>
      </c>
      <c r="T3824" s="13">
        <f>(((Table1[[#This Row],[deadline]]/60)/60)/24)+DATE(1970,1,1)</f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Table1[[#This Row],[pledged]]/Table1[[#This Row],[goal]]</f>
        <v>1.06</v>
      </c>
      <c r="P3825" s="8">
        <f>IFERROR(Table1[[#This Row],[pledged]]/Table1[[#This Row],[backers_count]],0)</f>
        <v>64.634146341463421</v>
      </c>
      <c r="Q3825" t="str">
        <f>LEFT(Table1[[#This Row],[Category and Sub-Category]],FIND("/",Table1[[#This Row],[Category and Sub-Category]])-1)</f>
        <v>theater</v>
      </c>
      <c r="R3825" t="str">
        <f>RIGHT(Table1[[#This Row],[Category and Sub-Category]],LEN(Table1[[#This Row],[Category and Sub-Category]])-FIND("/",Table1[[#This Row],[Category and Sub-Category]]))</f>
        <v>plays</v>
      </c>
      <c r="S3825" s="13">
        <f>(((Table1[[#This Row],[launched_at]]/60)/60)/24)+DATE(1970,1,1)</f>
        <v>42170.910231481481</v>
      </c>
      <c r="T3825" s="13">
        <f>(((Table1[[#This Row],[deadline]]/60)/60)/24)+DATE(1970,1,1)</f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Table1[[#This Row],[pledged]]/Table1[[#This Row],[goal]]</f>
        <v>1.08</v>
      </c>
      <c r="P3826" s="8">
        <f>IFERROR(Table1[[#This Row],[pledged]]/Table1[[#This Row],[backers_count]],0)</f>
        <v>38.571428571428569</v>
      </c>
      <c r="Q3826" t="str">
        <f>LEFT(Table1[[#This Row],[Category and Sub-Category]],FIND("/",Table1[[#This Row],[Category and Sub-Category]])-1)</f>
        <v>theater</v>
      </c>
      <c r="R3826" t="str">
        <f>RIGHT(Table1[[#This Row],[Category and Sub-Category]],LEN(Table1[[#This Row],[Category and Sub-Category]])-FIND("/",Table1[[#This Row],[Category and Sub-Category]]))</f>
        <v>plays</v>
      </c>
      <c r="S3826" s="13">
        <f>(((Table1[[#This Row],[launched_at]]/60)/60)/24)+DATE(1970,1,1)</f>
        <v>42571.626192129625</v>
      </c>
      <c r="T3826" s="13">
        <f>(((Table1[[#This Row],[deadline]]/60)/60)/24)+DATE(1970,1,1)</f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Table1[[#This Row],[pledged]]/Table1[[#This Row],[goal]]</f>
        <v>1.0542</v>
      </c>
      <c r="P3827" s="8">
        <f>IFERROR(Table1[[#This Row],[pledged]]/Table1[[#This Row],[backers_count]],0)</f>
        <v>107.57142857142857</v>
      </c>
      <c r="Q3827" t="str">
        <f>LEFT(Table1[[#This Row],[Category and Sub-Category]],FIND("/",Table1[[#This Row],[Category and Sub-Category]])-1)</f>
        <v>theater</v>
      </c>
      <c r="R3827" t="str">
        <f>RIGHT(Table1[[#This Row],[Category and Sub-Category]],LEN(Table1[[#This Row],[Category and Sub-Category]])-FIND("/",Table1[[#This Row],[Category and Sub-Category]]))</f>
        <v>plays</v>
      </c>
      <c r="S3827" s="13">
        <f>(((Table1[[#This Row],[launched_at]]/60)/60)/24)+DATE(1970,1,1)</f>
        <v>42151.069606481484</v>
      </c>
      <c r="T3827" s="13">
        <f>(((Table1[[#This Row],[deadline]]/60)/60)/24)+DATE(1970,1,1)</f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Table1[[#This Row],[pledged]]/Table1[[#This Row],[goal]]</f>
        <v>1.1916666666666667</v>
      </c>
      <c r="P3828" s="8">
        <f>IFERROR(Table1[[#This Row],[pledged]]/Table1[[#This Row],[backers_count]],0)</f>
        <v>27.5</v>
      </c>
      <c r="Q3828" t="str">
        <f>LEFT(Table1[[#This Row],[Category and Sub-Category]],FIND("/",Table1[[#This Row],[Category and Sub-Category]])-1)</f>
        <v>theater</v>
      </c>
      <c r="R3828" t="str">
        <f>RIGHT(Table1[[#This Row],[Category and Sub-Category]],LEN(Table1[[#This Row],[Category and Sub-Category]])-FIND("/",Table1[[#This Row],[Category and Sub-Category]]))</f>
        <v>plays</v>
      </c>
      <c r="S3828" s="13">
        <f>(((Table1[[#This Row],[launched_at]]/60)/60)/24)+DATE(1970,1,1)</f>
        <v>42101.423541666663</v>
      </c>
      <c r="T3828" s="13">
        <f>(((Table1[[#This Row],[deadline]]/60)/60)/24)+DATE(1970,1,1)</f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Table1[[#This Row],[pledged]]/Table1[[#This Row],[goal]]</f>
        <v>1.5266666666666666</v>
      </c>
      <c r="P3829" s="8">
        <f>IFERROR(Table1[[#This Row],[pledged]]/Table1[[#This Row],[backers_count]],0)</f>
        <v>70.461538461538467</v>
      </c>
      <c r="Q3829" t="str">
        <f>LEFT(Table1[[#This Row],[Category and Sub-Category]],FIND("/",Table1[[#This Row],[Category and Sub-Category]])-1)</f>
        <v>theater</v>
      </c>
      <c r="R3829" t="str">
        <f>RIGHT(Table1[[#This Row],[Category and Sub-Category]],LEN(Table1[[#This Row],[Category and Sub-Category]])-FIND("/",Table1[[#This Row],[Category and Sub-Category]]))</f>
        <v>plays</v>
      </c>
      <c r="S3829" s="13">
        <f>(((Table1[[#This Row],[launched_at]]/60)/60)/24)+DATE(1970,1,1)</f>
        <v>42034.928252314814</v>
      </c>
      <c r="T3829" s="13">
        <f>(((Table1[[#This Row],[deadline]]/60)/60)/24)+DATE(1970,1,1)</f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Table1[[#This Row],[pledged]]/Table1[[#This Row],[goal]]</f>
        <v>1</v>
      </c>
      <c r="P3830" s="8">
        <f>IFERROR(Table1[[#This Row],[pledged]]/Table1[[#This Row],[backers_count]],0)</f>
        <v>178.57142857142858</v>
      </c>
      <c r="Q3830" t="str">
        <f>LEFT(Table1[[#This Row],[Category and Sub-Category]],FIND("/",Table1[[#This Row],[Category and Sub-Category]])-1)</f>
        <v>theater</v>
      </c>
      <c r="R3830" t="str">
        <f>RIGHT(Table1[[#This Row],[Category and Sub-Category]],LEN(Table1[[#This Row],[Category and Sub-Category]])-FIND("/",Table1[[#This Row],[Category and Sub-Category]]))</f>
        <v>plays</v>
      </c>
      <c r="S3830" s="13">
        <f>(((Table1[[#This Row],[launched_at]]/60)/60)/24)+DATE(1970,1,1)</f>
        <v>41944.527627314819</v>
      </c>
      <c r="T3830" s="13">
        <f>(((Table1[[#This Row],[deadline]]/60)/60)/24)+DATE(1970,1,1)</f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Table1[[#This Row],[pledged]]/Table1[[#This Row],[goal]]</f>
        <v>1.002</v>
      </c>
      <c r="P3831" s="8">
        <f>IFERROR(Table1[[#This Row],[pledged]]/Table1[[#This Row],[backers_count]],0)</f>
        <v>62.625</v>
      </c>
      <c r="Q3831" t="str">
        <f>LEFT(Table1[[#This Row],[Category and Sub-Category]],FIND("/",Table1[[#This Row],[Category and Sub-Category]])-1)</f>
        <v>theater</v>
      </c>
      <c r="R3831" t="str">
        <f>RIGHT(Table1[[#This Row],[Category and Sub-Category]],LEN(Table1[[#This Row],[Category and Sub-Category]])-FIND("/",Table1[[#This Row],[Category and Sub-Category]]))</f>
        <v>plays</v>
      </c>
      <c r="S3831" s="13">
        <f>(((Table1[[#This Row],[launched_at]]/60)/60)/24)+DATE(1970,1,1)</f>
        <v>42593.865405092598</v>
      </c>
      <c r="T3831" s="13">
        <f>(((Table1[[#This Row],[deadline]]/60)/60)/24)+DATE(1970,1,1)</f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Table1[[#This Row],[pledged]]/Table1[[#This Row],[goal]]</f>
        <v>2.25</v>
      </c>
      <c r="P3832" s="8">
        <f>IFERROR(Table1[[#This Row],[pledged]]/Table1[[#This Row],[backers_count]],0)</f>
        <v>75</v>
      </c>
      <c r="Q3832" t="str">
        <f>LEFT(Table1[[#This Row],[Category and Sub-Category]],FIND("/",Table1[[#This Row],[Category and Sub-Category]])-1)</f>
        <v>theater</v>
      </c>
      <c r="R3832" t="str">
        <f>RIGHT(Table1[[#This Row],[Category and Sub-Category]],LEN(Table1[[#This Row],[Category and Sub-Category]])-FIND("/",Table1[[#This Row],[Category and Sub-Category]]))</f>
        <v>plays</v>
      </c>
      <c r="S3832" s="13">
        <f>(((Table1[[#This Row],[launched_at]]/60)/60)/24)+DATE(1970,1,1)</f>
        <v>42503.740868055553</v>
      </c>
      <c r="T3832" s="13">
        <f>(((Table1[[#This Row],[deadline]]/60)/60)/24)+DATE(1970,1,1)</f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Table1[[#This Row],[pledged]]/Table1[[#This Row],[goal]]</f>
        <v>1.0602199999999999</v>
      </c>
      <c r="P3833" s="8">
        <f>IFERROR(Table1[[#This Row],[pledged]]/Table1[[#This Row],[backers_count]],0)</f>
        <v>58.901111111111113</v>
      </c>
      <c r="Q3833" t="str">
        <f>LEFT(Table1[[#This Row],[Category and Sub-Category]],FIND("/",Table1[[#This Row],[Category and Sub-Category]])-1)</f>
        <v>theater</v>
      </c>
      <c r="R3833" t="str">
        <f>RIGHT(Table1[[#This Row],[Category and Sub-Category]],LEN(Table1[[#This Row],[Category and Sub-Category]])-FIND("/",Table1[[#This Row],[Category and Sub-Category]]))</f>
        <v>plays</v>
      </c>
      <c r="S3833" s="13">
        <f>(((Table1[[#This Row],[launched_at]]/60)/60)/24)+DATE(1970,1,1)</f>
        <v>41927.848900462966</v>
      </c>
      <c r="T3833" s="13">
        <f>(((Table1[[#This Row],[deadline]]/60)/60)/24)+DATE(1970,1,1)</f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Table1[[#This Row],[pledged]]/Table1[[#This Row],[goal]]</f>
        <v>1.0466666666666666</v>
      </c>
      <c r="P3834" s="8">
        <f>IFERROR(Table1[[#This Row],[pledged]]/Table1[[#This Row],[backers_count]],0)</f>
        <v>139.55555555555554</v>
      </c>
      <c r="Q3834" t="str">
        <f>LEFT(Table1[[#This Row],[Category and Sub-Category]],FIND("/",Table1[[#This Row],[Category and Sub-Category]])-1)</f>
        <v>theater</v>
      </c>
      <c r="R3834" t="str">
        <f>RIGHT(Table1[[#This Row],[Category and Sub-Category]],LEN(Table1[[#This Row],[Category and Sub-Category]])-FIND("/",Table1[[#This Row],[Category and Sub-Category]]))</f>
        <v>plays</v>
      </c>
      <c r="S3834" s="13">
        <f>(((Table1[[#This Row],[launched_at]]/60)/60)/24)+DATE(1970,1,1)</f>
        <v>42375.114988425921</v>
      </c>
      <c r="T3834" s="13">
        <f>(((Table1[[#This Row],[deadline]]/60)/60)/24)+DATE(1970,1,1)</f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Table1[[#This Row],[pledged]]/Table1[[#This Row],[goal]]</f>
        <v>1.1666666666666667</v>
      </c>
      <c r="P3835" s="8">
        <f>IFERROR(Table1[[#This Row],[pledged]]/Table1[[#This Row],[backers_count]],0)</f>
        <v>70</v>
      </c>
      <c r="Q3835" t="str">
        <f>LEFT(Table1[[#This Row],[Category and Sub-Category]],FIND("/",Table1[[#This Row],[Category and Sub-Category]])-1)</f>
        <v>theater</v>
      </c>
      <c r="R3835" t="str">
        <f>RIGHT(Table1[[#This Row],[Category and Sub-Category]],LEN(Table1[[#This Row],[Category and Sub-Category]])-FIND("/",Table1[[#This Row],[Category and Sub-Category]]))</f>
        <v>plays</v>
      </c>
      <c r="S3835" s="13">
        <f>(((Table1[[#This Row],[launched_at]]/60)/60)/24)+DATE(1970,1,1)</f>
        <v>41963.872361111105</v>
      </c>
      <c r="T3835" s="13">
        <f>(((Table1[[#This Row],[deadline]]/60)/60)/24)+DATE(1970,1,1)</f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Table1[[#This Row],[pledged]]/Table1[[#This Row],[goal]]</f>
        <v>1.0903333333333334</v>
      </c>
      <c r="P3836" s="8">
        <f>IFERROR(Table1[[#This Row],[pledged]]/Table1[[#This Row],[backers_count]],0)</f>
        <v>57.385964912280699</v>
      </c>
      <c r="Q3836" t="str">
        <f>LEFT(Table1[[#This Row],[Category and Sub-Category]],FIND("/",Table1[[#This Row],[Category and Sub-Category]])-1)</f>
        <v>theater</v>
      </c>
      <c r="R3836" t="str">
        <f>RIGHT(Table1[[#This Row],[Category and Sub-Category]],LEN(Table1[[#This Row],[Category and Sub-Category]])-FIND("/",Table1[[#This Row],[Category and Sub-Category]]))</f>
        <v>plays</v>
      </c>
      <c r="S3836" s="13">
        <f>(((Table1[[#This Row],[launched_at]]/60)/60)/24)+DATE(1970,1,1)</f>
        <v>42143.445219907408</v>
      </c>
      <c r="T3836" s="13">
        <f>(((Table1[[#This Row],[deadline]]/60)/60)/24)+DATE(1970,1,1)</f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Table1[[#This Row],[pledged]]/Table1[[#This Row],[goal]]</f>
        <v>1.6</v>
      </c>
      <c r="P3837" s="8">
        <f>IFERROR(Table1[[#This Row],[pledged]]/Table1[[#This Row],[backers_count]],0)</f>
        <v>40</v>
      </c>
      <c r="Q3837" t="str">
        <f>LEFT(Table1[[#This Row],[Category and Sub-Category]],FIND("/",Table1[[#This Row],[Category and Sub-Category]])-1)</f>
        <v>theater</v>
      </c>
      <c r="R3837" t="str">
        <f>RIGHT(Table1[[#This Row],[Category and Sub-Category]],LEN(Table1[[#This Row],[Category and Sub-Category]])-FIND("/",Table1[[#This Row],[Category and Sub-Category]]))</f>
        <v>plays</v>
      </c>
      <c r="S3837" s="13">
        <f>(((Table1[[#This Row],[launched_at]]/60)/60)/24)+DATE(1970,1,1)</f>
        <v>42460.94222222222</v>
      </c>
      <c r="T3837" s="13">
        <f>(((Table1[[#This Row],[deadline]]/60)/60)/24)+DATE(1970,1,1)</f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Table1[[#This Row],[pledged]]/Table1[[#This Row],[goal]]</f>
        <v>1.125</v>
      </c>
      <c r="P3838" s="8">
        <f>IFERROR(Table1[[#This Row],[pledged]]/Table1[[#This Row],[backers_count]],0)</f>
        <v>64.285714285714292</v>
      </c>
      <c r="Q3838" t="str">
        <f>LEFT(Table1[[#This Row],[Category and Sub-Category]],FIND("/",Table1[[#This Row],[Category and Sub-Category]])-1)</f>
        <v>theater</v>
      </c>
      <c r="R3838" t="str">
        <f>RIGHT(Table1[[#This Row],[Category and Sub-Category]],LEN(Table1[[#This Row],[Category and Sub-Category]])-FIND("/",Table1[[#This Row],[Category and Sub-Category]]))</f>
        <v>plays</v>
      </c>
      <c r="S3838" s="13">
        <f>(((Table1[[#This Row],[launched_at]]/60)/60)/24)+DATE(1970,1,1)</f>
        <v>42553.926527777774</v>
      </c>
      <c r="T3838" s="13">
        <f>(((Table1[[#This Row],[deadline]]/60)/60)/24)+DATE(1970,1,1)</f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Table1[[#This Row],[pledged]]/Table1[[#This Row],[goal]]</f>
        <v>1.0209999999999999</v>
      </c>
      <c r="P3839" s="8">
        <f>IFERROR(Table1[[#This Row],[pledged]]/Table1[[#This Row],[backers_count]],0)</f>
        <v>120.11764705882354</v>
      </c>
      <c r="Q3839" t="str">
        <f>LEFT(Table1[[#This Row],[Category and Sub-Category]],FIND("/",Table1[[#This Row],[Category and Sub-Category]])-1)</f>
        <v>theater</v>
      </c>
      <c r="R3839" t="str">
        <f>RIGHT(Table1[[#This Row],[Category and Sub-Category]],LEN(Table1[[#This Row],[Category and Sub-Category]])-FIND("/",Table1[[#This Row],[Category and Sub-Category]]))</f>
        <v>plays</v>
      </c>
      <c r="S3839" s="13">
        <f>(((Table1[[#This Row],[launched_at]]/60)/60)/24)+DATE(1970,1,1)</f>
        <v>42152.765717592592</v>
      </c>
      <c r="T3839" s="13">
        <f>(((Table1[[#This Row],[deadline]]/60)/60)/24)+DATE(1970,1,1)</f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Table1[[#This Row],[pledged]]/Table1[[#This Row],[goal]]</f>
        <v>1.00824</v>
      </c>
      <c r="P3840" s="8">
        <f>IFERROR(Table1[[#This Row],[pledged]]/Table1[[#This Row],[backers_count]],0)</f>
        <v>1008.24</v>
      </c>
      <c r="Q3840" t="str">
        <f>LEFT(Table1[[#This Row],[Category and Sub-Category]],FIND("/",Table1[[#This Row],[Category and Sub-Category]])-1)</f>
        <v>theater</v>
      </c>
      <c r="R3840" t="str">
        <f>RIGHT(Table1[[#This Row],[Category and Sub-Category]],LEN(Table1[[#This Row],[Category and Sub-Category]])-FIND("/",Table1[[#This Row],[Category and Sub-Category]]))</f>
        <v>plays</v>
      </c>
      <c r="S3840" s="13">
        <f>(((Table1[[#This Row],[launched_at]]/60)/60)/24)+DATE(1970,1,1)</f>
        <v>42116.710752314815</v>
      </c>
      <c r="T3840" s="13">
        <f>(((Table1[[#This Row],[deadline]]/60)/60)/24)+DATE(1970,1,1)</f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Table1[[#This Row],[pledged]]/Table1[[#This Row],[goal]]</f>
        <v>1.0125</v>
      </c>
      <c r="P3841" s="8">
        <f>IFERROR(Table1[[#This Row],[pledged]]/Table1[[#This Row],[backers_count]],0)</f>
        <v>63.28125</v>
      </c>
      <c r="Q3841" t="str">
        <f>LEFT(Table1[[#This Row],[Category and Sub-Category]],FIND("/",Table1[[#This Row],[Category and Sub-Category]])-1)</f>
        <v>theater</v>
      </c>
      <c r="R3841" t="str">
        <f>RIGHT(Table1[[#This Row],[Category and Sub-Category]],LEN(Table1[[#This Row],[Category and Sub-Category]])-FIND("/",Table1[[#This Row],[Category and Sub-Category]]))</f>
        <v>plays</v>
      </c>
      <c r="S3841" s="13">
        <f>(((Table1[[#This Row],[launched_at]]/60)/60)/24)+DATE(1970,1,1)</f>
        <v>42155.142638888887</v>
      </c>
      <c r="T3841" s="13">
        <f>(((Table1[[#This Row],[deadline]]/60)/60)/24)+DATE(1970,1,1)</f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Table1[[#This Row],[pledged]]/Table1[[#This Row],[goal]]</f>
        <v>65</v>
      </c>
      <c r="P3842" s="8">
        <f>IFERROR(Table1[[#This Row],[pledged]]/Table1[[#This Row],[backers_count]],0)</f>
        <v>21.666666666666668</v>
      </c>
      <c r="Q3842" t="str">
        <f>LEFT(Table1[[#This Row],[Category and Sub-Category]],FIND("/",Table1[[#This Row],[Category and Sub-Category]])-1)</f>
        <v>theater</v>
      </c>
      <c r="R3842" t="str">
        <f>RIGHT(Table1[[#This Row],[Category and Sub-Category]],LEN(Table1[[#This Row],[Category and Sub-Category]])-FIND("/",Table1[[#This Row],[Category and Sub-Category]]))</f>
        <v>plays</v>
      </c>
      <c r="S3842" s="13">
        <f>(((Table1[[#This Row],[launched_at]]/60)/60)/24)+DATE(1970,1,1)</f>
        <v>42432.701724537037</v>
      </c>
      <c r="T3842" s="13">
        <f>(((Table1[[#This Row],[deadline]]/60)/60)/24)+DATE(1970,1,1)</f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Table1[[#This Row],[pledged]]/Table1[[#This Row],[goal]]</f>
        <v>8.72E-2</v>
      </c>
      <c r="P3843" s="8">
        <f>IFERROR(Table1[[#This Row],[pledged]]/Table1[[#This Row],[backers_count]],0)</f>
        <v>25.647058823529413</v>
      </c>
      <c r="Q3843" t="str">
        <f>LEFT(Table1[[#This Row],[Category and Sub-Category]],FIND("/",Table1[[#This Row],[Category and Sub-Category]])-1)</f>
        <v>theater</v>
      </c>
      <c r="R3843" t="str">
        <f>RIGHT(Table1[[#This Row],[Category and Sub-Category]],LEN(Table1[[#This Row],[Category and Sub-Category]])-FIND("/",Table1[[#This Row],[Category and Sub-Category]]))</f>
        <v>plays</v>
      </c>
      <c r="S3843" s="13">
        <f>(((Table1[[#This Row],[launched_at]]/60)/60)/24)+DATE(1970,1,1)</f>
        <v>41780.785729166666</v>
      </c>
      <c r="T3843" s="13">
        <f>(((Table1[[#This Row],[deadline]]/60)/60)/24)+DATE(1970,1,1)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Table1[[#This Row],[pledged]]/Table1[[#This Row],[goal]]</f>
        <v>0.21940000000000001</v>
      </c>
      <c r="P3844" s="8">
        <f>IFERROR(Table1[[#This Row],[pledged]]/Table1[[#This Row],[backers_count]],0)</f>
        <v>47.695652173913047</v>
      </c>
      <c r="Q3844" t="str">
        <f>LEFT(Table1[[#This Row],[Category and Sub-Category]],FIND("/",Table1[[#This Row],[Category and Sub-Category]])-1)</f>
        <v>theater</v>
      </c>
      <c r="R3844" t="str">
        <f>RIGHT(Table1[[#This Row],[Category and Sub-Category]],LEN(Table1[[#This Row],[Category and Sub-Category]])-FIND("/",Table1[[#This Row],[Category and Sub-Category]]))</f>
        <v>plays</v>
      </c>
      <c r="S3844" s="13">
        <f>(((Table1[[#This Row],[launched_at]]/60)/60)/24)+DATE(1970,1,1)</f>
        <v>41740.493657407409</v>
      </c>
      <c r="T3844" s="13">
        <f>(((Table1[[#This Row],[deadline]]/60)/60)/24)+DATE(1970,1,1)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Table1[[#This Row],[pledged]]/Table1[[#This Row],[goal]]</f>
        <v>0.21299999999999999</v>
      </c>
      <c r="P3845" s="8">
        <f>IFERROR(Table1[[#This Row],[pledged]]/Table1[[#This Row],[backers_count]],0)</f>
        <v>56.05263157894737</v>
      </c>
      <c r="Q3845" t="str">
        <f>LEFT(Table1[[#This Row],[Category and Sub-Category]],FIND("/",Table1[[#This Row],[Category and Sub-Category]])-1)</f>
        <v>theater</v>
      </c>
      <c r="R3845" t="str">
        <f>RIGHT(Table1[[#This Row],[Category and Sub-Category]],LEN(Table1[[#This Row],[Category and Sub-Category]])-FIND("/",Table1[[#This Row],[Category and Sub-Category]]))</f>
        <v>plays</v>
      </c>
      <c r="S3845" s="13">
        <f>(((Table1[[#This Row],[launched_at]]/60)/60)/24)+DATE(1970,1,1)</f>
        <v>41766.072500000002</v>
      </c>
      <c r="T3845" s="13">
        <f>(((Table1[[#This Row],[deadline]]/60)/60)/24)+DATE(1970,1,1)</f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Table1[[#This Row],[pledged]]/Table1[[#This Row],[goal]]</f>
        <v>0.41489795918367345</v>
      </c>
      <c r="P3846" s="8">
        <f>IFERROR(Table1[[#This Row],[pledged]]/Table1[[#This Row],[backers_count]],0)</f>
        <v>81.319999999999993</v>
      </c>
      <c r="Q3846" t="str">
        <f>LEFT(Table1[[#This Row],[Category and Sub-Category]],FIND("/",Table1[[#This Row],[Category and Sub-Category]])-1)</f>
        <v>theater</v>
      </c>
      <c r="R3846" t="str">
        <f>RIGHT(Table1[[#This Row],[Category and Sub-Category]],LEN(Table1[[#This Row],[Category and Sub-Category]])-FIND("/",Table1[[#This Row],[Category and Sub-Category]]))</f>
        <v>plays</v>
      </c>
      <c r="S3846" s="13">
        <f>(((Table1[[#This Row],[launched_at]]/60)/60)/24)+DATE(1970,1,1)</f>
        <v>41766.617291666669</v>
      </c>
      <c r="T3846" s="13">
        <f>(((Table1[[#This Row],[deadline]]/60)/60)/24)+DATE(1970,1,1)</f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Table1[[#This Row],[pledged]]/Table1[[#This Row],[goal]]</f>
        <v>2.1049999999999999E-2</v>
      </c>
      <c r="P3847" s="8">
        <f>IFERROR(Table1[[#This Row],[pledged]]/Table1[[#This Row],[backers_count]],0)</f>
        <v>70.166666666666671</v>
      </c>
      <c r="Q3847" t="str">
        <f>LEFT(Table1[[#This Row],[Category and Sub-Category]],FIND("/",Table1[[#This Row],[Category and Sub-Category]])-1)</f>
        <v>theater</v>
      </c>
      <c r="R3847" t="str">
        <f>RIGHT(Table1[[#This Row],[Category and Sub-Category]],LEN(Table1[[#This Row],[Category and Sub-Category]])-FIND("/",Table1[[#This Row],[Category and Sub-Category]]))</f>
        <v>plays</v>
      </c>
      <c r="S3847" s="13">
        <f>(((Table1[[#This Row],[launched_at]]/60)/60)/24)+DATE(1970,1,1)</f>
        <v>42248.627013888887</v>
      </c>
      <c r="T3847" s="13">
        <f>(((Table1[[#This Row],[deadline]]/60)/60)/24)+DATE(1970,1,1)</f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Table1[[#This Row],[pledged]]/Table1[[#This Row],[goal]]</f>
        <v>2.7E-2</v>
      </c>
      <c r="P3848" s="8">
        <f>IFERROR(Table1[[#This Row],[pledged]]/Table1[[#This Row],[backers_count]],0)</f>
        <v>23.625</v>
      </c>
      <c r="Q3848" t="str">
        <f>LEFT(Table1[[#This Row],[Category and Sub-Category]],FIND("/",Table1[[#This Row],[Category and Sub-Category]])-1)</f>
        <v>theater</v>
      </c>
      <c r="R3848" t="str">
        <f>RIGHT(Table1[[#This Row],[Category and Sub-Category]],LEN(Table1[[#This Row],[Category and Sub-Category]])-FIND("/",Table1[[#This Row],[Category and Sub-Category]]))</f>
        <v>plays</v>
      </c>
      <c r="S3848" s="13">
        <f>(((Table1[[#This Row],[launched_at]]/60)/60)/24)+DATE(1970,1,1)</f>
        <v>41885.221550925926</v>
      </c>
      <c r="T3848" s="13">
        <f>(((Table1[[#This Row],[deadline]]/60)/60)/24)+DATE(1970,1,1)</f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Table1[[#This Row],[pledged]]/Table1[[#This Row],[goal]]</f>
        <v>0.16161904761904761</v>
      </c>
      <c r="P3849" s="8">
        <f>IFERROR(Table1[[#This Row],[pledged]]/Table1[[#This Row],[backers_count]],0)</f>
        <v>188.55555555555554</v>
      </c>
      <c r="Q3849" t="str">
        <f>LEFT(Table1[[#This Row],[Category and Sub-Category]],FIND("/",Table1[[#This Row],[Category and Sub-Category]])-1)</f>
        <v>theater</v>
      </c>
      <c r="R3849" t="str">
        <f>RIGHT(Table1[[#This Row],[Category and Sub-Category]],LEN(Table1[[#This Row],[Category and Sub-Category]])-FIND("/",Table1[[#This Row],[Category and Sub-Category]]))</f>
        <v>plays</v>
      </c>
      <c r="S3849" s="13">
        <f>(((Table1[[#This Row],[launched_at]]/60)/60)/24)+DATE(1970,1,1)</f>
        <v>42159.224432870367</v>
      </c>
      <c r="T3849" s="13">
        <f>(((Table1[[#This Row],[deadline]]/60)/60)/24)+DATE(1970,1,1)</f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Table1[[#This Row],[pledged]]/Table1[[#This Row],[goal]]</f>
        <v>0.16376923076923078</v>
      </c>
      <c r="P3850" s="8">
        <f>IFERROR(Table1[[#This Row],[pledged]]/Table1[[#This Row],[backers_count]],0)</f>
        <v>49.511627906976742</v>
      </c>
      <c r="Q3850" t="str">
        <f>LEFT(Table1[[#This Row],[Category and Sub-Category]],FIND("/",Table1[[#This Row],[Category and Sub-Category]])-1)</f>
        <v>theater</v>
      </c>
      <c r="R3850" t="str">
        <f>RIGHT(Table1[[#This Row],[Category and Sub-Category]],LEN(Table1[[#This Row],[Category and Sub-Category]])-FIND("/",Table1[[#This Row],[Category and Sub-Category]]))</f>
        <v>plays</v>
      </c>
      <c r="S3850" s="13">
        <f>(((Table1[[#This Row],[launched_at]]/60)/60)/24)+DATE(1970,1,1)</f>
        <v>42265.817002314812</v>
      </c>
      <c r="T3850" s="13">
        <f>(((Table1[[#This Row],[deadline]]/60)/60)/24)+DATE(1970,1,1)</f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Table1[[#This Row],[pledged]]/Table1[[#This Row],[goal]]</f>
        <v>7.0433333333333334E-2</v>
      </c>
      <c r="P3851" s="8">
        <f>IFERROR(Table1[[#This Row],[pledged]]/Table1[[#This Row],[backers_count]],0)</f>
        <v>75.464285714285708</v>
      </c>
      <c r="Q3851" t="str">
        <f>LEFT(Table1[[#This Row],[Category and Sub-Category]],FIND("/",Table1[[#This Row],[Category and Sub-Category]])-1)</f>
        <v>theater</v>
      </c>
      <c r="R3851" t="str">
        <f>RIGHT(Table1[[#This Row],[Category and Sub-Category]],LEN(Table1[[#This Row],[Category and Sub-Category]])-FIND("/",Table1[[#This Row],[Category and Sub-Category]]))</f>
        <v>plays</v>
      </c>
      <c r="S3851" s="13">
        <f>(((Table1[[#This Row],[launched_at]]/60)/60)/24)+DATE(1970,1,1)</f>
        <v>42136.767175925925</v>
      </c>
      <c r="T3851" s="13">
        <f>(((Table1[[#This Row],[deadline]]/60)/60)/24)+DATE(1970,1,1)</f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Table1[[#This Row],[pledged]]/Table1[[#This Row],[goal]]</f>
        <v>3.7999999999999999E-2</v>
      </c>
      <c r="P3852" s="8">
        <f>IFERROR(Table1[[#This Row],[pledged]]/Table1[[#This Row],[backers_count]],0)</f>
        <v>9.5</v>
      </c>
      <c r="Q3852" t="str">
        <f>LEFT(Table1[[#This Row],[Category and Sub-Category]],FIND("/",Table1[[#This Row],[Category and Sub-Category]])-1)</f>
        <v>theater</v>
      </c>
      <c r="R3852" t="str">
        <f>RIGHT(Table1[[#This Row],[Category and Sub-Category]],LEN(Table1[[#This Row],[Category and Sub-Category]])-FIND("/",Table1[[#This Row],[Category and Sub-Category]]))</f>
        <v>plays</v>
      </c>
      <c r="S3852" s="13">
        <f>(((Table1[[#This Row],[launched_at]]/60)/60)/24)+DATE(1970,1,1)</f>
        <v>41975.124340277776</v>
      </c>
      <c r="T3852" s="13">
        <f>(((Table1[[#This Row],[deadline]]/60)/60)/24)+DATE(1970,1,1)</f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Table1[[#This Row],[pledged]]/Table1[[#This Row],[goal]]</f>
        <v>0.34079999999999999</v>
      </c>
      <c r="P3853" s="8">
        <f>IFERROR(Table1[[#This Row],[pledged]]/Table1[[#This Row],[backers_count]],0)</f>
        <v>35.5</v>
      </c>
      <c r="Q3853" t="str">
        <f>LEFT(Table1[[#This Row],[Category and Sub-Category]],FIND("/",Table1[[#This Row],[Category and Sub-Category]])-1)</f>
        <v>theater</v>
      </c>
      <c r="R3853" t="str">
        <f>RIGHT(Table1[[#This Row],[Category and Sub-Category]],LEN(Table1[[#This Row],[Category and Sub-Category]])-FIND("/",Table1[[#This Row],[Category and Sub-Category]]))</f>
        <v>plays</v>
      </c>
      <c r="S3853" s="13">
        <f>(((Table1[[#This Row],[launched_at]]/60)/60)/24)+DATE(1970,1,1)</f>
        <v>42172.439571759256</v>
      </c>
      <c r="T3853" s="13">
        <f>(((Table1[[#This Row],[deadline]]/60)/60)/24)+DATE(1970,1,1)</f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Table1[[#This Row],[pledged]]/Table1[[#This Row],[goal]]</f>
        <v>2E-3</v>
      </c>
      <c r="P3854" s="8">
        <f>IFERROR(Table1[[#This Row],[pledged]]/Table1[[#This Row],[backers_count]],0)</f>
        <v>10</v>
      </c>
      <c r="Q3854" t="str">
        <f>LEFT(Table1[[#This Row],[Category and Sub-Category]],FIND("/",Table1[[#This Row],[Category and Sub-Category]])-1)</f>
        <v>theater</v>
      </c>
      <c r="R3854" t="str">
        <f>RIGHT(Table1[[#This Row],[Category and Sub-Category]],LEN(Table1[[#This Row],[Category and Sub-Category]])-FIND("/",Table1[[#This Row],[Category and Sub-Category]]))</f>
        <v>plays</v>
      </c>
      <c r="S3854" s="13">
        <f>(((Table1[[#This Row],[launched_at]]/60)/60)/24)+DATE(1970,1,1)</f>
        <v>42065.190694444449</v>
      </c>
      <c r="T3854" s="13">
        <f>(((Table1[[#This Row],[deadline]]/60)/60)/24)+DATE(1970,1,1)</f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Table1[[#This Row],[pledged]]/Table1[[#This Row],[goal]]</f>
        <v>2.5999999999999998E-4</v>
      </c>
      <c r="P3855" s="8">
        <f>IFERROR(Table1[[#This Row],[pledged]]/Table1[[#This Row],[backers_count]],0)</f>
        <v>13</v>
      </c>
      <c r="Q3855" t="str">
        <f>LEFT(Table1[[#This Row],[Category and Sub-Category]],FIND("/",Table1[[#This Row],[Category and Sub-Category]])-1)</f>
        <v>theater</v>
      </c>
      <c r="R3855" t="str">
        <f>RIGHT(Table1[[#This Row],[Category and Sub-Category]],LEN(Table1[[#This Row],[Category and Sub-Category]])-FIND("/",Table1[[#This Row],[Category and Sub-Category]]))</f>
        <v>plays</v>
      </c>
      <c r="S3855" s="13">
        <f>(((Table1[[#This Row],[launched_at]]/60)/60)/24)+DATE(1970,1,1)</f>
        <v>41848.84002314815</v>
      </c>
      <c r="T3855" s="13">
        <f>(((Table1[[#This Row],[deadline]]/60)/60)/24)+DATE(1970,1,1)</f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Table1[[#This Row],[pledged]]/Table1[[#This Row],[goal]]</f>
        <v>0.16254545454545455</v>
      </c>
      <c r="P3856" s="8">
        <f>IFERROR(Table1[[#This Row],[pledged]]/Table1[[#This Row],[backers_count]],0)</f>
        <v>89.4</v>
      </c>
      <c r="Q3856" t="str">
        <f>LEFT(Table1[[#This Row],[Category and Sub-Category]],FIND("/",Table1[[#This Row],[Category and Sub-Category]])-1)</f>
        <v>theater</v>
      </c>
      <c r="R3856" t="str">
        <f>RIGHT(Table1[[#This Row],[Category and Sub-Category]],LEN(Table1[[#This Row],[Category and Sub-Category]])-FIND("/",Table1[[#This Row],[Category and Sub-Category]]))</f>
        <v>plays</v>
      </c>
      <c r="S3856" s="13">
        <f>(((Table1[[#This Row],[launched_at]]/60)/60)/24)+DATE(1970,1,1)</f>
        <v>42103.884930555556</v>
      </c>
      <c r="T3856" s="13">
        <f>(((Table1[[#This Row],[deadline]]/60)/60)/24)+DATE(1970,1,1)</f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Table1[[#This Row],[pledged]]/Table1[[#This Row],[goal]]</f>
        <v>2.5000000000000001E-2</v>
      </c>
      <c r="P3857" s="8">
        <f>IFERROR(Table1[[#This Row],[pledged]]/Table1[[#This Row],[backers_count]],0)</f>
        <v>25</v>
      </c>
      <c r="Q3857" t="str">
        <f>LEFT(Table1[[#This Row],[Category and Sub-Category]],FIND("/",Table1[[#This Row],[Category and Sub-Category]])-1)</f>
        <v>theater</v>
      </c>
      <c r="R3857" t="str">
        <f>RIGHT(Table1[[#This Row],[Category and Sub-Category]],LEN(Table1[[#This Row],[Category and Sub-Category]])-FIND("/",Table1[[#This Row],[Category and Sub-Category]]))</f>
        <v>plays</v>
      </c>
      <c r="S3857" s="13">
        <f>(((Table1[[#This Row],[launched_at]]/60)/60)/24)+DATE(1970,1,1)</f>
        <v>42059.970729166671</v>
      </c>
      <c r="T3857" s="13">
        <f>(((Table1[[#This Row],[deadline]]/60)/60)/24)+DATE(1970,1,1)</f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Table1[[#This Row],[pledged]]/Table1[[#This Row],[goal]]</f>
        <v>2.0000000000000001E-4</v>
      </c>
      <c r="P3858" s="8">
        <f>IFERROR(Table1[[#This Row],[pledged]]/Table1[[#This Row],[backers_count]],0)</f>
        <v>1</v>
      </c>
      <c r="Q3858" t="str">
        <f>LEFT(Table1[[#This Row],[Category and Sub-Category]],FIND("/",Table1[[#This Row],[Category and Sub-Category]])-1)</f>
        <v>theater</v>
      </c>
      <c r="R3858" t="str">
        <f>RIGHT(Table1[[#This Row],[Category and Sub-Category]],LEN(Table1[[#This Row],[Category and Sub-Category]])-FIND("/",Table1[[#This Row],[Category and Sub-Category]]))</f>
        <v>plays</v>
      </c>
      <c r="S3858" s="13">
        <f>(((Table1[[#This Row],[launched_at]]/60)/60)/24)+DATE(1970,1,1)</f>
        <v>42041.743090277778</v>
      </c>
      <c r="T3858" s="13">
        <f>(((Table1[[#This Row],[deadline]]/60)/60)/24)+DATE(1970,1,1)</f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Table1[[#This Row],[pledged]]/Table1[[#This Row],[goal]]</f>
        <v>5.1999999999999998E-2</v>
      </c>
      <c r="P3859" s="8">
        <f>IFERROR(Table1[[#This Row],[pledged]]/Table1[[#This Row],[backers_count]],0)</f>
        <v>65</v>
      </c>
      <c r="Q3859" t="str">
        <f>LEFT(Table1[[#This Row],[Category and Sub-Category]],FIND("/",Table1[[#This Row],[Category and Sub-Category]])-1)</f>
        <v>theater</v>
      </c>
      <c r="R3859" t="str">
        <f>RIGHT(Table1[[#This Row],[Category and Sub-Category]],LEN(Table1[[#This Row],[Category and Sub-Category]])-FIND("/",Table1[[#This Row],[Category and Sub-Category]]))</f>
        <v>plays</v>
      </c>
      <c r="S3859" s="13">
        <f>(((Table1[[#This Row],[launched_at]]/60)/60)/24)+DATE(1970,1,1)</f>
        <v>41829.73715277778</v>
      </c>
      <c r="T3859" s="13">
        <f>(((Table1[[#This Row],[deadline]]/60)/60)/24)+DATE(1970,1,1)</f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Table1[[#This Row],[pledged]]/Table1[[#This Row],[goal]]</f>
        <v>0.02</v>
      </c>
      <c r="P3860" s="8">
        <f>IFERROR(Table1[[#This Row],[pledged]]/Table1[[#This Row],[backers_count]],0)</f>
        <v>10</v>
      </c>
      <c r="Q3860" t="str">
        <f>LEFT(Table1[[#This Row],[Category and Sub-Category]],FIND("/",Table1[[#This Row],[Category and Sub-Category]])-1)</f>
        <v>theater</v>
      </c>
      <c r="R3860" t="str">
        <f>RIGHT(Table1[[#This Row],[Category and Sub-Category]],LEN(Table1[[#This Row],[Category and Sub-Category]])-FIND("/",Table1[[#This Row],[Category and Sub-Category]]))</f>
        <v>plays</v>
      </c>
      <c r="S3860" s="13">
        <f>(((Table1[[#This Row],[launched_at]]/60)/60)/24)+DATE(1970,1,1)</f>
        <v>42128.431064814817</v>
      </c>
      <c r="T3860" s="13">
        <f>(((Table1[[#This Row],[deadline]]/60)/60)/24)+DATE(1970,1,1)</f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Table1[[#This Row],[pledged]]/Table1[[#This Row],[goal]]</f>
        <v>4.0000000000000002E-4</v>
      </c>
      <c r="P3861" s="8">
        <f>IFERROR(Table1[[#This Row],[pledged]]/Table1[[#This Row],[backers_count]],0)</f>
        <v>1</v>
      </c>
      <c r="Q3861" t="str">
        <f>LEFT(Table1[[#This Row],[Category and Sub-Category]],FIND("/",Table1[[#This Row],[Category and Sub-Category]])-1)</f>
        <v>theater</v>
      </c>
      <c r="R3861" t="str">
        <f>RIGHT(Table1[[#This Row],[Category and Sub-Category]],LEN(Table1[[#This Row],[Category and Sub-Category]])-FIND("/",Table1[[#This Row],[Category and Sub-Category]]))</f>
        <v>plays</v>
      </c>
      <c r="S3861" s="13">
        <f>(((Table1[[#This Row],[launched_at]]/60)/60)/24)+DATE(1970,1,1)</f>
        <v>41789.893599537041</v>
      </c>
      <c r="T3861" s="13">
        <f>(((Table1[[#This Row],[deadline]]/60)/60)/24)+DATE(1970,1,1)</f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Table1[[#This Row],[pledged]]/Table1[[#This Row],[goal]]</f>
        <v>0.17666666666666667</v>
      </c>
      <c r="P3862" s="8">
        <f>IFERROR(Table1[[#This Row],[pledged]]/Table1[[#This Row],[backers_count]],0)</f>
        <v>81.538461538461533</v>
      </c>
      <c r="Q3862" t="str">
        <f>LEFT(Table1[[#This Row],[Category and Sub-Category]],FIND("/",Table1[[#This Row],[Category and Sub-Category]])-1)</f>
        <v>theater</v>
      </c>
      <c r="R3862" t="str">
        <f>RIGHT(Table1[[#This Row],[Category and Sub-Category]],LEN(Table1[[#This Row],[Category and Sub-Category]])-FIND("/",Table1[[#This Row],[Category and Sub-Category]]))</f>
        <v>plays</v>
      </c>
      <c r="S3862" s="13">
        <f>(((Table1[[#This Row],[launched_at]]/60)/60)/24)+DATE(1970,1,1)</f>
        <v>41833.660995370366</v>
      </c>
      <c r="T3862" s="13">
        <f>(((Table1[[#This Row],[deadline]]/60)/60)/24)+DATE(1970,1,1)</f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Table1[[#This Row],[pledged]]/Table1[[#This Row],[goal]]</f>
        <v>0.05</v>
      </c>
      <c r="P3863" s="8">
        <f>IFERROR(Table1[[#This Row],[pledged]]/Table1[[#This Row],[backers_count]],0)</f>
        <v>100</v>
      </c>
      <c r="Q3863" t="str">
        <f>LEFT(Table1[[#This Row],[Category and Sub-Category]],FIND("/",Table1[[#This Row],[Category and Sub-Category]])-1)</f>
        <v>theater</v>
      </c>
      <c r="R3863" t="str">
        <f>RIGHT(Table1[[#This Row],[Category and Sub-Category]],LEN(Table1[[#This Row],[Category and Sub-Category]])-FIND("/",Table1[[#This Row],[Category and Sub-Category]]))</f>
        <v>plays</v>
      </c>
      <c r="S3863" s="13">
        <f>(((Table1[[#This Row],[launched_at]]/60)/60)/24)+DATE(1970,1,1)</f>
        <v>41914.590011574073</v>
      </c>
      <c r="T3863" s="13">
        <f>(((Table1[[#This Row],[deadline]]/60)/60)/24)+DATE(1970,1,1)</f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Table1[[#This Row],[pledged]]/Table1[[#This Row],[goal]]</f>
        <v>1.3333333333333334E-4</v>
      </c>
      <c r="P3864" s="8">
        <f>IFERROR(Table1[[#This Row],[pledged]]/Table1[[#This Row],[backers_count]],0)</f>
        <v>1</v>
      </c>
      <c r="Q3864" t="str">
        <f>LEFT(Table1[[#This Row],[Category and Sub-Category]],FIND("/",Table1[[#This Row],[Category and Sub-Category]])-1)</f>
        <v>theater</v>
      </c>
      <c r="R3864" t="str">
        <f>RIGHT(Table1[[#This Row],[Category and Sub-Category]],LEN(Table1[[#This Row],[Category and Sub-Category]])-FIND("/",Table1[[#This Row],[Category and Sub-Category]]))</f>
        <v>plays</v>
      </c>
      <c r="S3864" s="13">
        <f>(((Table1[[#This Row],[launched_at]]/60)/60)/24)+DATE(1970,1,1)</f>
        <v>42611.261064814811</v>
      </c>
      <c r="T3864" s="13">
        <f>(((Table1[[#This Row],[deadline]]/60)/60)/24)+DATE(1970,1,1)</f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Table1[[#This Row],[pledged]]/Table1[[#This Row],[goal]]</f>
        <v>0</v>
      </c>
      <c r="P3865" s="8">
        <f>IFERROR(Table1[[#This Row],[pledged]]/Table1[[#This Row],[backers_count]],0)</f>
        <v>0</v>
      </c>
      <c r="Q3865" t="str">
        <f>LEFT(Table1[[#This Row],[Category and Sub-Category]],FIND("/",Table1[[#This Row],[Category and Sub-Category]])-1)</f>
        <v>theater</v>
      </c>
      <c r="R3865" t="str">
        <f>RIGHT(Table1[[#This Row],[Category and Sub-Category]],LEN(Table1[[#This Row],[Category and Sub-Category]])-FIND("/",Table1[[#This Row],[Category and Sub-Category]]))</f>
        <v>plays</v>
      </c>
      <c r="S3865" s="13">
        <f>(((Table1[[#This Row],[launched_at]]/60)/60)/24)+DATE(1970,1,1)</f>
        <v>42253.633159722223</v>
      </c>
      <c r="T3865" s="13">
        <f>(((Table1[[#This Row],[deadline]]/60)/60)/24)+DATE(1970,1,1)</f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Table1[[#This Row],[pledged]]/Table1[[#This Row],[goal]]</f>
        <v>1.2E-2</v>
      </c>
      <c r="P3866" s="8">
        <f>IFERROR(Table1[[#This Row],[pledged]]/Table1[[#This Row],[backers_count]],0)</f>
        <v>20</v>
      </c>
      <c r="Q3866" t="str">
        <f>LEFT(Table1[[#This Row],[Category and Sub-Category]],FIND("/",Table1[[#This Row],[Category and Sub-Category]])-1)</f>
        <v>theater</v>
      </c>
      <c r="R3866" t="str">
        <f>RIGHT(Table1[[#This Row],[Category and Sub-Category]],LEN(Table1[[#This Row],[Category and Sub-Category]])-FIND("/",Table1[[#This Row],[Category and Sub-Category]]))</f>
        <v>plays</v>
      </c>
      <c r="S3866" s="13">
        <f>(((Table1[[#This Row],[launched_at]]/60)/60)/24)+DATE(1970,1,1)</f>
        <v>42295.891828703709</v>
      </c>
      <c r="T3866" s="13">
        <f>(((Table1[[#This Row],[deadline]]/60)/60)/24)+DATE(1970,1,1)</f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Table1[[#This Row],[pledged]]/Table1[[#This Row],[goal]]</f>
        <v>0.26937422295897223</v>
      </c>
      <c r="P3867" s="8">
        <f>IFERROR(Table1[[#This Row],[pledged]]/Table1[[#This Row],[backers_count]],0)</f>
        <v>46.428571428571431</v>
      </c>
      <c r="Q3867" t="str">
        <f>LEFT(Table1[[#This Row],[Category and Sub-Category]],FIND("/",Table1[[#This Row],[Category and Sub-Category]])-1)</f>
        <v>theater</v>
      </c>
      <c r="R3867" t="str">
        <f>RIGHT(Table1[[#This Row],[Category and Sub-Category]],LEN(Table1[[#This Row],[Category and Sub-Category]])-FIND("/",Table1[[#This Row],[Category and Sub-Category]]))</f>
        <v>plays</v>
      </c>
      <c r="S3867" s="13">
        <f>(((Table1[[#This Row],[launched_at]]/60)/60)/24)+DATE(1970,1,1)</f>
        <v>41841.651597222226</v>
      </c>
      <c r="T3867" s="13">
        <f>(((Table1[[#This Row],[deadline]]/60)/60)/24)+DATE(1970,1,1)</f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Table1[[#This Row],[pledged]]/Table1[[#This Row],[goal]]</f>
        <v>5.4999999999999997E-3</v>
      </c>
      <c r="P3868" s="8">
        <f>IFERROR(Table1[[#This Row],[pledged]]/Table1[[#This Row],[backers_count]],0)</f>
        <v>5.5</v>
      </c>
      <c r="Q3868" t="str">
        <f>LEFT(Table1[[#This Row],[Category and Sub-Category]],FIND("/",Table1[[#This Row],[Category and Sub-Category]])-1)</f>
        <v>theater</v>
      </c>
      <c r="R3868" t="str">
        <f>RIGHT(Table1[[#This Row],[Category and Sub-Category]],LEN(Table1[[#This Row],[Category and Sub-Category]])-FIND("/",Table1[[#This Row],[Category and Sub-Category]]))</f>
        <v>plays</v>
      </c>
      <c r="S3868" s="13">
        <f>(((Table1[[#This Row],[launched_at]]/60)/60)/24)+DATE(1970,1,1)</f>
        <v>42402.947002314817</v>
      </c>
      <c r="T3868" s="13">
        <f>(((Table1[[#This Row],[deadline]]/60)/60)/24)+DATE(1970,1,1)</f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Table1[[#This Row],[pledged]]/Table1[[#This Row],[goal]]</f>
        <v>0.1255</v>
      </c>
      <c r="P3869" s="8">
        <f>IFERROR(Table1[[#This Row],[pledged]]/Table1[[#This Row],[backers_count]],0)</f>
        <v>50.2</v>
      </c>
      <c r="Q3869" t="str">
        <f>LEFT(Table1[[#This Row],[Category and Sub-Category]],FIND("/",Table1[[#This Row],[Category and Sub-Category]])-1)</f>
        <v>theater</v>
      </c>
      <c r="R3869" t="str">
        <f>RIGHT(Table1[[#This Row],[Category and Sub-Category]],LEN(Table1[[#This Row],[Category and Sub-Category]])-FIND("/",Table1[[#This Row],[Category and Sub-Category]]))</f>
        <v>plays</v>
      </c>
      <c r="S3869" s="13">
        <f>(((Table1[[#This Row],[launched_at]]/60)/60)/24)+DATE(1970,1,1)</f>
        <v>42509.814108796301</v>
      </c>
      <c r="T3869" s="13">
        <f>(((Table1[[#This Row],[deadline]]/60)/60)/24)+DATE(1970,1,1)</f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Table1[[#This Row],[pledged]]/Table1[[#This Row],[goal]]</f>
        <v>2E-3</v>
      </c>
      <c r="P3870" s="8">
        <f>IFERROR(Table1[[#This Row],[pledged]]/Table1[[#This Row],[backers_count]],0)</f>
        <v>10</v>
      </c>
      <c r="Q3870" t="str">
        <f>LEFT(Table1[[#This Row],[Category and Sub-Category]],FIND("/",Table1[[#This Row],[Category and Sub-Category]])-1)</f>
        <v>theater</v>
      </c>
      <c r="R3870" t="str">
        <f>RIGHT(Table1[[#This Row],[Category and Sub-Category]],LEN(Table1[[#This Row],[Category and Sub-Category]])-FIND("/",Table1[[#This Row],[Category and Sub-Category]]))</f>
        <v>musical</v>
      </c>
      <c r="S3870" s="13">
        <f>(((Table1[[#This Row],[launched_at]]/60)/60)/24)+DATE(1970,1,1)</f>
        <v>41865.659780092588</v>
      </c>
      <c r="T3870" s="13">
        <f>(((Table1[[#This Row],[deadline]]/60)/60)/24)+DATE(1970,1,1)</f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Table1[[#This Row],[pledged]]/Table1[[#This Row],[goal]]</f>
        <v>3.44748684310884E-2</v>
      </c>
      <c r="P3871" s="8">
        <f>IFERROR(Table1[[#This Row],[pledged]]/Table1[[#This Row],[backers_count]],0)</f>
        <v>30.133333333333333</v>
      </c>
      <c r="Q3871" t="str">
        <f>LEFT(Table1[[#This Row],[Category and Sub-Category]],FIND("/",Table1[[#This Row],[Category and Sub-Category]])-1)</f>
        <v>theater</v>
      </c>
      <c r="R3871" t="str">
        <f>RIGHT(Table1[[#This Row],[Category and Sub-Category]],LEN(Table1[[#This Row],[Category and Sub-Category]])-FIND("/",Table1[[#This Row],[Category and Sub-Category]]))</f>
        <v>musical</v>
      </c>
      <c r="S3871" s="13">
        <f>(((Table1[[#This Row],[launched_at]]/60)/60)/24)+DATE(1970,1,1)</f>
        <v>42047.724444444444</v>
      </c>
      <c r="T3871" s="13">
        <f>(((Table1[[#This Row],[deadline]]/60)/60)/24)+DATE(1970,1,1)</f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Table1[[#This Row],[pledged]]/Table1[[#This Row],[goal]]</f>
        <v>0.15</v>
      </c>
      <c r="P3872" s="8">
        <f>IFERROR(Table1[[#This Row],[pledged]]/Table1[[#This Row],[backers_count]],0)</f>
        <v>150</v>
      </c>
      <c r="Q3872" t="str">
        <f>LEFT(Table1[[#This Row],[Category and Sub-Category]],FIND("/",Table1[[#This Row],[Category and Sub-Category]])-1)</f>
        <v>theater</v>
      </c>
      <c r="R3872" t="str">
        <f>RIGHT(Table1[[#This Row],[Category and Sub-Category]],LEN(Table1[[#This Row],[Category and Sub-Category]])-FIND("/",Table1[[#This Row],[Category and Sub-Category]]))</f>
        <v>musical</v>
      </c>
      <c r="S3872" s="13">
        <f>(((Table1[[#This Row],[launched_at]]/60)/60)/24)+DATE(1970,1,1)</f>
        <v>41793.17219907407</v>
      </c>
      <c r="T3872" s="13">
        <f>(((Table1[[#This Row],[deadline]]/60)/60)/24)+DATE(1970,1,1)</f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Table1[[#This Row],[pledged]]/Table1[[#This Row],[goal]]</f>
        <v>2.6666666666666668E-2</v>
      </c>
      <c r="P3873" s="8">
        <f>IFERROR(Table1[[#This Row],[pledged]]/Table1[[#This Row],[backers_count]],0)</f>
        <v>13.333333333333334</v>
      </c>
      <c r="Q3873" t="str">
        <f>LEFT(Table1[[#This Row],[Category and Sub-Category]],FIND("/",Table1[[#This Row],[Category and Sub-Category]])-1)</f>
        <v>theater</v>
      </c>
      <c r="R3873" t="str">
        <f>RIGHT(Table1[[#This Row],[Category and Sub-Category]],LEN(Table1[[#This Row],[Category and Sub-Category]])-FIND("/",Table1[[#This Row],[Category and Sub-Category]]))</f>
        <v>musical</v>
      </c>
      <c r="S3873" s="13">
        <f>(((Table1[[#This Row],[launched_at]]/60)/60)/24)+DATE(1970,1,1)</f>
        <v>42763.780671296292</v>
      </c>
      <c r="T3873" s="13">
        <f>(((Table1[[#This Row],[deadline]]/60)/60)/24)+DATE(1970,1,1)</f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Table1[[#This Row],[pledged]]/Table1[[#This Row],[goal]]</f>
        <v>0</v>
      </c>
      <c r="P3874" s="8">
        <f>IFERROR(Table1[[#This Row],[pledged]]/Table1[[#This Row],[backers_count]],0)</f>
        <v>0</v>
      </c>
      <c r="Q3874" t="str">
        <f>LEFT(Table1[[#This Row],[Category and Sub-Category]],FIND("/",Table1[[#This Row],[Category and Sub-Category]])-1)</f>
        <v>theater</v>
      </c>
      <c r="R3874" t="str">
        <f>RIGHT(Table1[[#This Row],[Category and Sub-Category]],LEN(Table1[[#This Row],[Category and Sub-Category]])-FIND("/",Table1[[#This Row],[Category and Sub-Category]]))</f>
        <v>musical</v>
      </c>
      <c r="S3874" s="13">
        <f>(((Table1[[#This Row],[launched_at]]/60)/60)/24)+DATE(1970,1,1)</f>
        <v>42180.145787037036</v>
      </c>
      <c r="T3874" s="13">
        <f>(((Table1[[#This Row],[deadline]]/60)/60)/24)+DATE(1970,1,1)</f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Table1[[#This Row],[pledged]]/Table1[[#This Row],[goal]]</f>
        <v>0</v>
      </c>
      <c r="P3875" s="8">
        <f>IFERROR(Table1[[#This Row],[pledged]]/Table1[[#This Row],[backers_count]],0)</f>
        <v>0</v>
      </c>
      <c r="Q3875" t="str">
        <f>LEFT(Table1[[#This Row],[Category and Sub-Category]],FIND("/",Table1[[#This Row],[Category and Sub-Category]])-1)</f>
        <v>theater</v>
      </c>
      <c r="R3875" t="str">
        <f>RIGHT(Table1[[#This Row],[Category and Sub-Category]],LEN(Table1[[#This Row],[Category and Sub-Category]])-FIND("/",Table1[[#This Row],[Category and Sub-Category]]))</f>
        <v>musical</v>
      </c>
      <c r="S3875" s="13">
        <f>(((Table1[[#This Row],[launched_at]]/60)/60)/24)+DATE(1970,1,1)</f>
        <v>42255.696006944447</v>
      </c>
      <c r="T3875" s="13">
        <f>(((Table1[[#This Row],[deadline]]/60)/60)/24)+DATE(1970,1,1)</f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Table1[[#This Row],[pledged]]/Table1[[#This Row],[goal]]</f>
        <v>0</v>
      </c>
      <c r="P3876" s="8">
        <f>IFERROR(Table1[[#This Row],[pledged]]/Table1[[#This Row],[backers_count]],0)</f>
        <v>0</v>
      </c>
      <c r="Q3876" t="str">
        <f>LEFT(Table1[[#This Row],[Category and Sub-Category]],FIND("/",Table1[[#This Row],[Category and Sub-Category]])-1)</f>
        <v>theater</v>
      </c>
      <c r="R3876" t="str">
        <f>RIGHT(Table1[[#This Row],[Category and Sub-Category]],LEN(Table1[[#This Row],[Category and Sub-Category]])-FIND("/",Table1[[#This Row],[Category and Sub-Category]]))</f>
        <v>musical</v>
      </c>
      <c r="S3876" s="13">
        <f>(((Table1[[#This Row],[launched_at]]/60)/60)/24)+DATE(1970,1,1)</f>
        <v>42007.016458333332</v>
      </c>
      <c r="T3876" s="13">
        <f>(((Table1[[#This Row],[deadline]]/60)/60)/24)+DATE(1970,1,1)</f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Table1[[#This Row],[pledged]]/Table1[[#This Row],[goal]]</f>
        <v>0</v>
      </c>
      <c r="P3877" s="8">
        <f>IFERROR(Table1[[#This Row],[pledged]]/Table1[[#This Row],[backers_count]],0)</f>
        <v>0</v>
      </c>
      <c r="Q3877" t="str">
        <f>LEFT(Table1[[#This Row],[Category and Sub-Category]],FIND("/",Table1[[#This Row],[Category and Sub-Category]])-1)</f>
        <v>theater</v>
      </c>
      <c r="R3877" t="str">
        <f>RIGHT(Table1[[#This Row],[Category and Sub-Category]],LEN(Table1[[#This Row],[Category and Sub-Category]])-FIND("/",Table1[[#This Row],[Category and Sub-Category]]))</f>
        <v>musical</v>
      </c>
      <c r="S3877" s="13">
        <f>(((Table1[[#This Row],[launched_at]]/60)/60)/24)+DATE(1970,1,1)</f>
        <v>42615.346817129626</v>
      </c>
      <c r="T3877" s="13">
        <f>(((Table1[[#This Row],[deadline]]/60)/60)/24)+DATE(1970,1,1)</f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Table1[[#This Row],[pledged]]/Table1[[#This Row],[goal]]</f>
        <v>0.52794871794871789</v>
      </c>
      <c r="P3878" s="8">
        <f>IFERROR(Table1[[#This Row],[pledged]]/Table1[[#This Row],[backers_count]],0)</f>
        <v>44.760869565217391</v>
      </c>
      <c r="Q3878" t="str">
        <f>LEFT(Table1[[#This Row],[Category and Sub-Category]],FIND("/",Table1[[#This Row],[Category and Sub-Category]])-1)</f>
        <v>theater</v>
      </c>
      <c r="R3878" t="str">
        <f>RIGHT(Table1[[#This Row],[Category and Sub-Category]],LEN(Table1[[#This Row],[Category and Sub-Category]])-FIND("/",Table1[[#This Row],[Category and Sub-Category]]))</f>
        <v>musical</v>
      </c>
      <c r="S3878" s="13">
        <f>(((Table1[[#This Row],[launched_at]]/60)/60)/24)+DATE(1970,1,1)</f>
        <v>42372.624166666668</v>
      </c>
      <c r="T3878" s="13">
        <f>(((Table1[[#This Row],[deadline]]/60)/60)/24)+DATE(1970,1,1)</f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Table1[[#This Row],[pledged]]/Table1[[#This Row],[goal]]</f>
        <v>4.9639999999999997E-2</v>
      </c>
      <c r="P3879" s="8">
        <f>IFERROR(Table1[[#This Row],[pledged]]/Table1[[#This Row],[backers_count]],0)</f>
        <v>88.642857142857139</v>
      </c>
      <c r="Q3879" t="str">
        <f>LEFT(Table1[[#This Row],[Category and Sub-Category]],FIND("/",Table1[[#This Row],[Category and Sub-Category]])-1)</f>
        <v>theater</v>
      </c>
      <c r="R3879" t="str">
        <f>RIGHT(Table1[[#This Row],[Category and Sub-Category]],LEN(Table1[[#This Row],[Category and Sub-Category]])-FIND("/",Table1[[#This Row],[Category and Sub-Category]]))</f>
        <v>musical</v>
      </c>
      <c r="S3879" s="13">
        <f>(((Table1[[#This Row],[launched_at]]/60)/60)/24)+DATE(1970,1,1)</f>
        <v>42682.67768518519</v>
      </c>
      <c r="T3879" s="13">
        <f>(((Table1[[#This Row],[deadline]]/60)/60)/24)+DATE(1970,1,1)</f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Table1[[#This Row],[pledged]]/Table1[[#This Row],[goal]]</f>
        <v>5.5555555555555556E-4</v>
      </c>
      <c r="P3880" s="8">
        <f>IFERROR(Table1[[#This Row],[pledged]]/Table1[[#This Row],[backers_count]],0)</f>
        <v>10</v>
      </c>
      <c r="Q3880" t="str">
        <f>LEFT(Table1[[#This Row],[Category and Sub-Category]],FIND("/",Table1[[#This Row],[Category and Sub-Category]])-1)</f>
        <v>theater</v>
      </c>
      <c r="R3880" t="str">
        <f>RIGHT(Table1[[#This Row],[Category and Sub-Category]],LEN(Table1[[#This Row],[Category and Sub-Category]])-FIND("/",Table1[[#This Row],[Category and Sub-Category]]))</f>
        <v>musical</v>
      </c>
      <c r="S3880" s="13">
        <f>(((Table1[[#This Row],[launched_at]]/60)/60)/24)+DATE(1970,1,1)</f>
        <v>42154.818819444445</v>
      </c>
      <c r="T3880" s="13">
        <f>(((Table1[[#This Row],[deadline]]/60)/60)/24)+DATE(1970,1,1)</f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Table1[[#This Row],[pledged]]/Table1[[#This Row],[goal]]</f>
        <v>0</v>
      </c>
      <c r="P3881" s="8">
        <f>IFERROR(Table1[[#This Row],[pledged]]/Table1[[#This Row],[backers_count]],0)</f>
        <v>0</v>
      </c>
      <c r="Q3881" t="str">
        <f>LEFT(Table1[[#This Row],[Category and Sub-Category]],FIND("/",Table1[[#This Row],[Category and Sub-Category]])-1)</f>
        <v>theater</v>
      </c>
      <c r="R3881" t="str">
        <f>RIGHT(Table1[[#This Row],[Category and Sub-Category]],LEN(Table1[[#This Row],[Category and Sub-Category]])-FIND("/",Table1[[#This Row],[Category and Sub-Category]]))</f>
        <v>musical</v>
      </c>
      <c r="S3881" s="13">
        <f>(((Table1[[#This Row],[launched_at]]/60)/60)/24)+DATE(1970,1,1)</f>
        <v>41999.861064814817</v>
      </c>
      <c r="T3881" s="13">
        <f>(((Table1[[#This Row],[deadline]]/60)/60)/24)+DATE(1970,1,1)</f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Table1[[#This Row],[pledged]]/Table1[[#This Row],[goal]]</f>
        <v>0.13066666666666665</v>
      </c>
      <c r="P3882" s="8">
        <f>IFERROR(Table1[[#This Row],[pledged]]/Table1[[#This Row],[backers_count]],0)</f>
        <v>57.647058823529413</v>
      </c>
      <c r="Q3882" t="str">
        <f>LEFT(Table1[[#This Row],[Category and Sub-Category]],FIND("/",Table1[[#This Row],[Category and Sub-Category]])-1)</f>
        <v>theater</v>
      </c>
      <c r="R3882" t="str">
        <f>RIGHT(Table1[[#This Row],[Category and Sub-Category]],LEN(Table1[[#This Row],[Category and Sub-Category]])-FIND("/",Table1[[#This Row],[Category and Sub-Category]]))</f>
        <v>musical</v>
      </c>
      <c r="S3882" s="13">
        <f>(((Table1[[#This Row],[launched_at]]/60)/60)/24)+DATE(1970,1,1)</f>
        <v>41815.815046296295</v>
      </c>
      <c r="T3882" s="13">
        <f>(((Table1[[#This Row],[deadline]]/60)/60)/24)+DATE(1970,1,1)</f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Table1[[#This Row],[pledged]]/Table1[[#This Row],[goal]]</f>
        <v>0.05</v>
      </c>
      <c r="P3883" s="8">
        <f>IFERROR(Table1[[#This Row],[pledged]]/Table1[[#This Row],[backers_count]],0)</f>
        <v>25</v>
      </c>
      <c r="Q3883" t="str">
        <f>LEFT(Table1[[#This Row],[Category and Sub-Category]],FIND("/",Table1[[#This Row],[Category and Sub-Category]])-1)</f>
        <v>theater</v>
      </c>
      <c r="R3883" t="str">
        <f>RIGHT(Table1[[#This Row],[Category and Sub-Category]],LEN(Table1[[#This Row],[Category and Sub-Category]])-FIND("/",Table1[[#This Row],[Category and Sub-Category]]))</f>
        <v>musical</v>
      </c>
      <c r="S3883" s="13">
        <f>(((Table1[[#This Row],[launched_at]]/60)/60)/24)+DATE(1970,1,1)</f>
        <v>42756.018506944441</v>
      </c>
      <c r="T3883" s="13">
        <f>(((Table1[[#This Row],[deadline]]/60)/60)/24)+DATE(1970,1,1)</f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Table1[[#This Row],[pledged]]/Table1[[#This Row],[goal]]</f>
        <v>0</v>
      </c>
      <c r="P3884" s="8">
        <f>IFERROR(Table1[[#This Row],[pledged]]/Table1[[#This Row],[backers_count]],0)</f>
        <v>0</v>
      </c>
      <c r="Q3884" t="str">
        <f>LEFT(Table1[[#This Row],[Category and Sub-Category]],FIND("/",Table1[[#This Row],[Category and Sub-Category]])-1)</f>
        <v>theater</v>
      </c>
      <c r="R3884" t="str">
        <f>RIGHT(Table1[[#This Row],[Category and Sub-Category]],LEN(Table1[[#This Row],[Category and Sub-Category]])-FIND("/",Table1[[#This Row],[Category and Sub-Category]]))</f>
        <v>musical</v>
      </c>
      <c r="S3884" s="13">
        <f>(((Table1[[#This Row],[launched_at]]/60)/60)/24)+DATE(1970,1,1)</f>
        <v>42373.983449074076</v>
      </c>
      <c r="T3884" s="13">
        <f>(((Table1[[#This Row],[deadline]]/60)/60)/24)+DATE(1970,1,1)</f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Table1[[#This Row],[pledged]]/Table1[[#This Row],[goal]]</f>
        <v>0</v>
      </c>
      <c r="P3885" s="8">
        <f>IFERROR(Table1[[#This Row],[pledged]]/Table1[[#This Row],[backers_count]],0)</f>
        <v>0</v>
      </c>
      <c r="Q3885" t="str">
        <f>LEFT(Table1[[#This Row],[Category and Sub-Category]],FIND("/",Table1[[#This Row],[Category and Sub-Category]])-1)</f>
        <v>theater</v>
      </c>
      <c r="R3885" t="str">
        <f>RIGHT(Table1[[#This Row],[Category and Sub-Category]],LEN(Table1[[#This Row],[Category and Sub-Category]])-FIND("/",Table1[[#This Row],[Category and Sub-Category]]))</f>
        <v>musical</v>
      </c>
      <c r="S3885" s="13">
        <f>(((Table1[[#This Row],[launched_at]]/60)/60)/24)+DATE(1970,1,1)</f>
        <v>41854.602650462963</v>
      </c>
      <c r="T3885" s="13">
        <f>(((Table1[[#This Row],[deadline]]/60)/60)/24)+DATE(1970,1,1)</f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Table1[[#This Row],[pledged]]/Table1[[#This Row],[goal]]</f>
        <v>0</v>
      </c>
      <c r="P3886" s="8">
        <f>IFERROR(Table1[[#This Row],[pledged]]/Table1[[#This Row],[backers_count]],0)</f>
        <v>0</v>
      </c>
      <c r="Q3886" t="str">
        <f>LEFT(Table1[[#This Row],[Category and Sub-Category]],FIND("/",Table1[[#This Row],[Category and Sub-Category]])-1)</f>
        <v>theater</v>
      </c>
      <c r="R3886" t="str">
        <f>RIGHT(Table1[[#This Row],[Category and Sub-Category]],LEN(Table1[[#This Row],[Category and Sub-Category]])-FIND("/",Table1[[#This Row],[Category and Sub-Category]]))</f>
        <v>musical</v>
      </c>
      <c r="S3886" s="13">
        <f>(((Table1[[#This Row],[launched_at]]/60)/60)/24)+DATE(1970,1,1)</f>
        <v>42065.791574074072</v>
      </c>
      <c r="T3886" s="13">
        <f>(((Table1[[#This Row],[deadline]]/60)/60)/24)+DATE(1970,1,1)</f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Table1[[#This Row],[pledged]]/Table1[[#This Row],[goal]]</f>
        <v>0</v>
      </c>
      <c r="P3887" s="8">
        <f>IFERROR(Table1[[#This Row],[pledged]]/Table1[[#This Row],[backers_count]],0)</f>
        <v>0</v>
      </c>
      <c r="Q3887" t="str">
        <f>LEFT(Table1[[#This Row],[Category and Sub-Category]],FIND("/",Table1[[#This Row],[Category and Sub-Category]])-1)</f>
        <v>theater</v>
      </c>
      <c r="R3887" t="str">
        <f>RIGHT(Table1[[#This Row],[Category and Sub-Category]],LEN(Table1[[#This Row],[Category and Sub-Category]])-FIND("/",Table1[[#This Row],[Category and Sub-Category]]))</f>
        <v>musical</v>
      </c>
      <c r="S3887" s="13">
        <f>(((Table1[[#This Row],[launched_at]]/60)/60)/24)+DATE(1970,1,1)</f>
        <v>42469.951284722221</v>
      </c>
      <c r="T3887" s="13">
        <f>(((Table1[[#This Row],[deadline]]/60)/60)/24)+DATE(1970,1,1)</f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Table1[[#This Row],[pledged]]/Table1[[#This Row],[goal]]</f>
        <v>0</v>
      </c>
      <c r="P3888" s="8">
        <f>IFERROR(Table1[[#This Row],[pledged]]/Table1[[#This Row],[backers_count]],0)</f>
        <v>0</v>
      </c>
      <c r="Q3888" t="str">
        <f>LEFT(Table1[[#This Row],[Category and Sub-Category]],FIND("/",Table1[[#This Row],[Category and Sub-Category]])-1)</f>
        <v>theater</v>
      </c>
      <c r="R3888" t="str">
        <f>RIGHT(Table1[[#This Row],[Category and Sub-Category]],LEN(Table1[[#This Row],[Category and Sub-Category]])-FIND("/",Table1[[#This Row],[Category and Sub-Category]]))</f>
        <v>musical</v>
      </c>
      <c r="S3888" s="13">
        <f>(((Table1[[#This Row],[launched_at]]/60)/60)/24)+DATE(1970,1,1)</f>
        <v>41954.228032407409</v>
      </c>
      <c r="T3888" s="13">
        <f>(((Table1[[#This Row],[deadline]]/60)/60)/24)+DATE(1970,1,1)</f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Table1[[#This Row],[pledged]]/Table1[[#This Row],[goal]]</f>
        <v>1.7500000000000002E-2</v>
      </c>
      <c r="P3889" s="8">
        <f>IFERROR(Table1[[#This Row],[pledged]]/Table1[[#This Row],[backers_count]],0)</f>
        <v>17.5</v>
      </c>
      <c r="Q3889" t="str">
        <f>LEFT(Table1[[#This Row],[Category and Sub-Category]],FIND("/",Table1[[#This Row],[Category and Sub-Category]])-1)</f>
        <v>theater</v>
      </c>
      <c r="R3889" t="str">
        <f>RIGHT(Table1[[#This Row],[Category and Sub-Category]],LEN(Table1[[#This Row],[Category and Sub-Category]])-FIND("/",Table1[[#This Row],[Category and Sub-Category]]))</f>
        <v>musical</v>
      </c>
      <c r="S3889" s="13">
        <f>(((Table1[[#This Row],[launched_at]]/60)/60)/24)+DATE(1970,1,1)</f>
        <v>42079.857974537037</v>
      </c>
      <c r="T3889" s="13">
        <f>(((Table1[[#This Row],[deadline]]/60)/60)/24)+DATE(1970,1,1)</f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Table1[[#This Row],[pledged]]/Table1[[#This Row],[goal]]</f>
        <v>0.27100000000000002</v>
      </c>
      <c r="P3890" s="8">
        <f>IFERROR(Table1[[#This Row],[pledged]]/Table1[[#This Row],[backers_count]],0)</f>
        <v>38.714285714285715</v>
      </c>
      <c r="Q3890" t="str">
        <f>LEFT(Table1[[#This Row],[Category and Sub-Category]],FIND("/",Table1[[#This Row],[Category and Sub-Category]])-1)</f>
        <v>theater</v>
      </c>
      <c r="R3890" t="str">
        <f>RIGHT(Table1[[#This Row],[Category and Sub-Category]],LEN(Table1[[#This Row],[Category and Sub-Category]])-FIND("/",Table1[[#This Row],[Category and Sub-Category]]))</f>
        <v>plays</v>
      </c>
      <c r="S3890" s="13">
        <f>(((Table1[[#This Row],[launched_at]]/60)/60)/24)+DATE(1970,1,1)</f>
        <v>42762.545810185184</v>
      </c>
      <c r="T3890" s="13">
        <f>(((Table1[[#This Row],[deadline]]/60)/60)/24)+DATE(1970,1,1)</f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Table1[[#This Row],[pledged]]/Table1[[#This Row],[goal]]</f>
        <v>1.4749999999999999E-2</v>
      </c>
      <c r="P3891" s="8">
        <f>IFERROR(Table1[[#This Row],[pledged]]/Table1[[#This Row],[backers_count]],0)</f>
        <v>13.111111111111111</v>
      </c>
      <c r="Q3891" t="str">
        <f>LEFT(Table1[[#This Row],[Category and Sub-Category]],FIND("/",Table1[[#This Row],[Category and Sub-Category]])-1)</f>
        <v>theater</v>
      </c>
      <c r="R3891" t="str">
        <f>RIGHT(Table1[[#This Row],[Category and Sub-Category]],LEN(Table1[[#This Row],[Category and Sub-Category]])-FIND("/",Table1[[#This Row],[Category and Sub-Category]]))</f>
        <v>plays</v>
      </c>
      <c r="S3891" s="13">
        <f>(((Table1[[#This Row],[launched_at]]/60)/60)/24)+DATE(1970,1,1)</f>
        <v>41977.004976851851</v>
      </c>
      <c r="T3891" s="13">
        <f>(((Table1[[#This Row],[deadline]]/60)/60)/24)+DATE(1970,1,1)</f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Table1[[#This Row],[pledged]]/Table1[[#This Row],[goal]]</f>
        <v>0.16826666666666668</v>
      </c>
      <c r="P3892" s="8">
        <f>IFERROR(Table1[[#This Row],[pledged]]/Table1[[#This Row],[backers_count]],0)</f>
        <v>315.5</v>
      </c>
      <c r="Q3892" t="str">
        <f>LEFT(Table1[[#This Row],[Category and Sub-Category]],FIND("/",Table1[[#This Row],[Category and Sub-Category]])-1)</f>
        <v>theater</v>
      </c>
      <c r="R3892" t="str">
        <f>RIGHT(Table1[[#This Row],[Category and Sub-Category]],LEN(Table1[[#This Row],[Category and Sub-Category]])-FIND("/",Table1[[#This Row],[Category and Sub-Category]]))</f>
        <v>plays</v>
      </c>
      <c r="S3892" s="13">
        <f>(((Table1[[#This Row],[launched_at]]/60)/60)/24)+DATE(1970,1,1)</f>
        <v>42171.758611111116</v>
      </c>
      <c r="T3892" s="13">
        <f>(((Table1[[#This Row],[deadline]]/60)/60)/24)+DATE(1970,1,1)</f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Table1[[#This Row],[pledged]]/Table1[[#This Row],[goal]]</f>
        <v>0.32500000000000001</v>
      </c>
      <c r="P3893" s="8">
        <f>IFERROR(Table1[[#This Row],[pledged]]/Table1[[#This Row],[backers_count]],0)</f>
        <v>37.142857142857146</v>
      </c>
      <c r="Q3893" t="str">
        <f>LEFT(Table1[[#This Row],[Category and Sub-Category]],FIND("/",Table1[[#This Row],[Category and Sub-Category]])-1)</f>
        <v>theater</v>
      </c>
      <c r="R3893" t="str">
        <f>RIGHT(Table1[[#This Row],[Category and Sub-Category]],LEN(Table1[[#This Row],[Category and Sub-Category]])-FIND("/",Table1[[#This Row],[Category and Sub-Category]]))</f>
        <v>plays</v>
      </c>
      <c r="S3893" s="13">
        <f>(((Table1[[#This Row],[launched_at]]/60)/60)/24)+DATE(1970,1,1)</f>
        <v>42056.1324537037</v>
      </c>
      <c r="T3893" s="13">
        <f>(((Table1[[#This Row],[deadline]]/60)/60)/24)+DATE(1970,1,1)</f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Table1[[#This Row],[pledged]]/Table1[[#This Row],[goal]]</f>
        <v>0</v>
      </c>
      <c r="P3894" s="8">
        <f>IFERROR(Table1[[#This Row],[pledged]]/Table1[[#This Row],[backers_count]],0)</f>
        <v>0</v>
      </c>
      <c r="Q3894" t="str">
        <f>LEFT(Table1[[#This Row],[Category and Sub-Category]],FIND("/",Table1[[#This Row],[Category and Sub-Category]])-1)</f>
        <v>theater</v>
      </c>
      <c r="R3894" t="str">
        <f>RIGHT(Table1[[#This Row],[Category and Sub-Category]],LEN(Table1[[#This Row],[Category and Sub-Category]])-FIND("/",Table1[[#This Row],[Category and Sub-Category]]))</f>
        <v>plays</v>
      </c>
      <c r="S3894" s="13">
        <f>(((Table1[[#This Row],[launched_at]]/60)/60)/24)+DATE(1970,1,1)</f>
        <v>41867.652280092596</v>
      </c>
      <c r="T3894" s="13">
        <f>(((Table1[[#This Row],[deadline]]/60)/60)/24)+DATE(1970,1,1)</f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Table1[[#This Row],[pledged]]/Table1[[#This Row],[goal]]</f>
        <v>0.2155</v>
      </c>
      <c r="P3895" s="8">
        <f>IFERROR(Table1[[#This Row],[pledged]]/Table1[[#This Row],[backers_count]],0)</f>
        <v>128.27380952380952</v>
      </c>
      <c r="Q3895" t="str">
        <f>LEFT(Table1[[#This Row],[Category and Sub-Category]],FIND("/",Table1[[#This Row],[Category and Sub-Category]])-1)</f>
        <v>theater</v>
      </c>
      <c r="R3895" t="str">
        <f>RIGHT(Table1[[#This Row],[Category and Sub-Category]],LEN(Table1[[#This Row],[Category and Sub-Category]])-FIND("/",Table1[[#This Row],[Category and Sub-Category]]))</f>
        <v>plays</v>
      </c>
      <c r="S3895" s="13">
        <f>(((Table1[[#This Row],[launched_at]]/60)/60)/24)+DATE(1970,1,1)</f>
        <v>41779.657870370371</v>
      </c>
      <c r="T3895" s="13">
        <f>(((Table1[[#This Row],[deadline]]/60)/60)/24)+DATE(1970,1,1)</f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Table1[[#This Row],[pledged]]/Table1[[#This Row],[goal]]</f>
        <v>3.4666666666666665E-2</v>
      </c>
      <c r="P3896" s="8">
        <f>IFERROR(Table1[[#This Row],[pledged]]/Table1[[#This Row],[backers_count]],0)</f>
        <v>47.272727272727273</v>
      </c>
      <c r="Q3896" t="str">
        <f>LEFT(Table1[[#This Row],[Category and Sub-Category]],FIND("/",Table1[[#This Row],[Category and Sub-Category]])-1)</f>
        <v>theater</v>
      </c>
      <c r="R3896" t="str">
        <f>RIGHT(Table1[[#This Row],[Category and Sub-Category]],LEN(Table1[[#This Row],[Category and Sub-Category]])-FIND("/",Table1[[#This Row],[Category and Sub-Category]]))</f>
        <v>plays</v>
      </c>
      <c r="S3896" s="13">
        <f>(((Table1[[#This Row],[launched_at]]/60)/60)/24)+DATE(1970,1,1)</f>
        <v>42679.958472222221</v>
      </c>
      <c r="T3896" s="13">
        <f>(((Table1[[#This Row],[deadline]]/60)/60)/24)+DATE(1970,1,1)</f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Table1[[#This Row],[pledged]]/Table1[[#This Row],[goal]]</f>
        <v>0.05</v>
      </c>
      <c r="P3897" s="8">
        <f>IFERROR(Table1[[#This Row],[pledged]]/Table1[[#This Row],[backers_count]],0)</f>
        <v>50</v>
      </c>
      <c r="Q3897" t="str">
        <f>LEFT(Table1[[#This Row],[Category and Sub-Category]],FIND("/",Table1[[#This Row],[Category and Sub-Category]])-1)</f>
        <v>theater</v>
      </c>
      <c r="R3897" t="str">
        <f>RIGHT(Table1[[#This Row],[Category and Sub-Category]],LEN(Table1[[#This Row],[Category and Sub-Category]])-FIND("/",Table1[[#This Row],[Category and Sub-Category]]))</f>
        <v>plays</v>
      </c>
      <c r="S3897" s="13">
        <f>(((Table1[[#This Row],[launched_at]]/60)/60)/24)+DATE(1970,1,1)</f>
        <v>42032.250208333338</v>
      </c>
      <c r="T3897" s="13">
        <f>(((Table1[[#This Row],[deadline]]/60)/60)/24)+DATE(1970,1,1)</f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Table1[[#This Row],[pledged]]/Table1[[#This Row],[goal]]</f>
        <v>0.10625</v>
      </c>
      <c r="P3898" s="8">
        <f>IFERROR(Table1[[#This Row],[pledged]]/Table1[[#This Row],[backers_count]],0)</f>
        <v>42.5</v>
      </c>
      <c r="Q3898" t="str">
        <f>LEFT(Table1[[#This Row],[Category and Sub-Category]],FIND("/",Table1[[#This Row],[Category and Sub-Category]])-1)</f>
        <v>theater</v>
      </c>
      <c r="R3898" t="str">
        <f>RIGHT(Table1[[#This Row],[Category and Sub-Category]],LEN(Table1[[#This Row],[Category and Sub-Category]])-FIND("/",Table1[[#This Row],[Category and Sub-Category]]))</f>
        <v>plays</v>
      </c>
      <c r="S3898" s="13">
        <f>(((Table1[[#This Row],[launched_at]]/60)/60)/24)+DATE(1970,1,1)</f>
        <v>41793.191875000004</v>
      </c>
      <c r="T3898" s="13">
        <f>(((Table1[[#This Row],[deadline]]/60)/60)/24)+DATE(1970,1,1)</f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Table1[[#This Row],[pledged]]/Table1[[#This Row],[goal]]</f>
        <v>0.17599999999999999</v>
      </c>
      <c r="P3899" s="8">
        <f>IFERROR(Table1[[#This Row],[pledged]]/Table1[[#This Row],[backers_count]],0)</f>
        <v>44</v>
      </c>
      <c r="Q3899" t="str">
        <f>LEFT(Table1[[#This Row],[Category and Sub-Category]],FIND("/",Table1[[#This Row],[Category and Sub-Category]])-1)</f>
        <v>theater</v>
      </c>
      <c r="R3899" t="str">
        <f>RIGHT(Table1[[#This Row],[Category and Sub-Category]],LEN(Table1[[#This Row],[Category and Sub-Category]])-FIND("/",Table1[[#This Row],[Category and Sub-Category]]))</f>
        <v>plays</v>
      </c>
      <c r="S3899" s="13">
        <f>(((Table1[[#This Row],[launched_at]]/60)/60)/24)+DATE(1970,1,1)</f>
        <v>41982.87364583333</v>
      </c>
      <c r="T3899" s="13">
        <f>(((Table1[[#This Row],[deadline]]/60)/60)/24)+DATE(1970,1,1)</f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Table1[[#This Row],[pledged]]/Table1[[#This Row],[goal]]</f>
        <v>0.3256</v>
      </c>
      <c r="P3900" s="8">
        <f>IFERROR(Table1[[#This Row],[pledged]]/Table1[[#This Row],[backers_count]],0)</f>
        <v>50.875</v>
      </c>
      <c r="Q3900" t="str">
        <f>LEFT(Table1[[#This Row],[Category and Sub-Category]],FIND("/",Table1[[#This Row],[Category and Sub-Category]])-1)</f>
        <v>theater</v>
      </c>
      <c r="R3900" t="str">
        <f>RIGHT(Table1[[#This Row],[Category and Sub-Category]],LEN(Table1[[#This Row],[Category and Sub-Category]])-FIND("/",Table1[[#This Row],[Category and Sub-Category]]))</f>
        <v>plays</v>
      </c>
      <c r="S3900" s="13">
        <f>(((Table1[[#This Row],[launched_at]]/60)/60)/24)+DATE(1970,1,1)</f>
        <v>42193.482291666667</v>
      </c>
      <c r="T3900" s="13">
        <f>(((Table1[[#This Row],[deadline]]/60)/60)/24)+DATE(1970,1,1)</f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Table1[[#This Row],[pledged]]/Table1[[#This Row],[goal]]</f>
        <v>1.2500000000000001E-2</v>
      </c>
      <c r="P3901" s="8">
        <f>IFERROR(Table1[[#This Row],[pledged]]/Table1[[#This Row],[backers_count]],0)</f>
        <v>62.5</v>
      </c>
      <c r="Q3901" t="str">
        <f>LEFT(Table1[[#This Row],[Category and Sub-Category]],FIND("/",Table1[[#This Row],[Category and Sub-Category]])-1)</f>
        <v>theater</v>
      </c>
      <c r="R3901" t="str">
        <f>RIGHT(Table1[[#This Row],[Category and Sub-Category]],LEN(Table1[[#This Row],[Category and Sub-Category]])-FIND("/",Table1[[#This Row],[Category and Sub-Category]]))</f>
        <v>plays</v>
      </c>
      <c r="S3901" s="13">
        <f>(((Table1[[#This Row],[launched_at]]/60)/60)/24)+DATE(1970,1,1)</f>
        <v>41843.775011574071</v>
      </c>
      <c r="T3901" s="13">
        <f>(((Table1[[#This Row],[deadline]]/60)/60)/24)+DATE(1970,1,1)</f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Table1[[#This Row],[pledged]]/Table1[[#This Row],[goal]]</f>
        <v>5.3999999999999999E-2</v>
      </c>
      <c r="P3902" s="8">
        <f>IFERROR(Table1[[#This Row],[pledged]]/Table1[[#This Row],[backers_count]],0)</f>
        <v>27</v>
      </c>
      <c r="Q3902" t="str">
        <f>LEFT(Table1[[#This Row],[Category and Sub-Category]],FIND("/",Table1[[#This Row],[Category and Sub-Category]])-1)</f>
        <v>theater</v>
      </c>
      <c r="R3902" t="str">
        <f>RIGHT(Table1[[#This Row],[Category and Sub-Category]],LEN(Table1[[#This Row],[Category and Sub-Category]])-FIND("/",Table1[[#This Row],[Category and Sub-Category]]))</f>
        <v>plays</v>
      </c>
      <c r="S3902" s="13">
        <f>(((Table1[[#This Row],[launched_at]]/60)/60)/24)+DATE(1970,1,1)</f>
        <v>42136.092488425929</v>
      </c>
      <c r="T3902" s="13">
        <f>(((Table1[[#This Row],[deadline]]/60)/60)/24)+DATE(1970,1,1)</f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Table1[[#This Row],[pledged]]/Table1[[#This Row],[goal]]</f>
        <v>8.3333333333333332E-3</v>
      </c>
      <c r="P3903" s="8">
        <f>IFERROR(Table1[[#This Row],[pledged]]/Table1[[#This Row],[backers_count]],0)</f>
        <v>25</v>
      </c>
      <c r="Q3903" t="str">
        <f>LEFT(Table1[[#This Row],[Category and Sub-Category]],FIND("/",Table1[[#This Row],[Category and Sub-Category]])-1)</f>
        <v>theater</v>
      </c>
      <c r="R3903" t="str">
        <f>RIGHT(Table1[[#This Row],[Category and Sub-Category]],LEN(Table1[[#This Row],[Category and Sub-Category]])-FIND("/",Table1[[#This Row],[Category and Sub-Category]]))</f>
        <v>plays</v>
      </c>
      <c r="S3903" s="13">
        <f>(((Table1[[#This Row],[launched_at]]/60)/60)/24)+DATE(1970,1,1)</f>
        <v>42317.826377314821</v>
      </c>
      <c r="T3903" s="13">
        <f>(((Table1[[#This Row],[deadline]]/60)/60)/24)+DATE(1970,1,1)</f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Table1[[#This Row],[pledged]]/Table1[[#This Row],[goal]]</f>
        <v>0.48833333333333334</v>
      </c>
      <c r="P3904" s="8">
        <f>IFERROR(Table1[[#This Row],[pledged]]/Table1[[#This Row],[backers_count]],0)</f>
        <v>47.258064516129032</v>
      </c>
      <c r="Q3904" t="str">
        <f>LEFT(Table1[[#This Row],[Category and Sub-Category]],FIND("/",Table1[[#This Row],[Category and Sub-Category]])-1)</f>
        <v>theater</v>
      </c>
      <c r="R3904" t="str">
        <f>RIGHT(Table1[[#This Row],[Category and Sub-Category]],LEN(Table1[[#This Row],[Category and Sub-Category]])-FIND("/",Table1[[#This Row],[Category and Sub-Category]]))</f>
        <v>plays</v>
      </c>
      <c r="S3904" s="13">
        <f>(((Table1[[#This Row],[launched_at]]/60)/60)/24)+DATE(1970,1,1)</f>
        <v>42663.468078703707</v>
      </c>
      <c r="T3904" s="13">
        <f>(((Table1[[#This Row],[deadline]]/60)/60)/24)+DATE(1970,1,1)</f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Table1[[#This Row],[pledged]]/Table1[[#This Row],[goal]]</f>
        <v>0</v>
      </c>
      <c r="P3905" s="8">
        <f>IFERROR(Table1[[#This Row],[pledged]]/Table1[[#This Row],[backers_count]],0)</f>
        <v>0</v>
      </c>
      <c r="Q3905" t="str">
        <f>LEFT(Table1[[#This Row],[Category and Sub-Category]],FIND("/",Table1[[#This Row],[Category and Sub-Category]])-1)</f>
        <v>theater</v>
      </c>
      <c r="R3905" t="str">
        <f>RIGHT(Table1[[#This Row],[Category and Sub-Category]],LEN(Table1[[#This Row],[Category and Sub-Category]])-FIND("/",Table1[[#This Row],[Category and Sub-Category]]))</f>
        <v>plays</v>
      </c>
      <c r="S3905" s="13">
        <f>(((Table1[[#This Row],[launched_at]]/60)/60)/24)+DATE(1970,1,1)</f>
        <v>42186.01116898148</v>
      </c>
      <c r="T3905" s="13">
        <f>(((Table1[[#This Row],[deadline]]/60)/60)/24)+DATE(1970,1,1)</f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Table1[[#This Row],[pledged]]/Table1[[#This Row],[goal]]</f>
        <v>2.9999999999999997E-4</v>
      </c>
      <c r="P3906" s="8">
        <f>IFERROR(Table1[[#This Row],[pledged]]/Table1[[#This Row],[backers_count]],0)</f>
        <v>1.5</v>
      </c>
      <c r="Q3906" t="str">
        <f>LEFT(Table1[[#This Row],[Category and Sub-Category]],FIND("/",Table1[[#This Row],[Category and Sub-Category]])-1)</f>
        <v>theater</v>
      </c>
      <c r="R3906" t="str">
        <f>RIGHT(Table1[[#This Row],[Category and Sub-Category]],LEN(Table1[[#This Row],[Category and Sub-Category]])-FIND("/",Table1[[#This Row],[Category and Sub-Category]]))</f>
        <v>plays</v>
      </c>
      <c r="S3906" s="13">
        <f>(((Table1[[#This Row],[launched_at]]/60)/60)/24)+DATE(1970,1,1)</f>
        <v>42095.229166666672</v>
      </c>
      <c r="T3906" s="13">
        <f>(((Table1[[#This Row],[deadline]]/60)/60)/24)+DATE(1970,1,1)</f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Table1[[#This Row],[pledged]]/Table1[[#This Row],[goal]]</f>
        <v>0.11533333333333333</v>
      </c>
      <c r="P3907" s="8">
        <f>IFERROR(Table1[[#This Row],[pledged]]/Table1[[#This Row],[backers_count]],0)</f>
        <v>24.714285714285715</v>
      </c>
      <c r="Q3907" t="str">
        <f>LEFT(Table1[[#This Row],[Category and Sub-Category]],FIND("/",Table1[[#This Row],[Category and Sub-Category]])-1)</f>
        <v>theater</v>
      </c>
      <c r="R3907" t="str">
        <f>RIGHT(Table1[[#This Row],[Category and Sub-Category]],LEN(Table1[[#This Row],[Category and Sub-Category]])-FIND("/",Table1[[#This Row],[Category and Sub-Category]]))</f>
        <v>plays</v>
      </c>
      <c r="S3907" s="13">
        <f>(((Table1[[#This Row],[launched_at]]/60)/60)/24)+DATE(1970,1,1)</f>
        <v>42124.623877314814</v>
      </c>
      <c r="T3907" s="13">
        <f>(((Table1[[#This Row],[deadline]]/60)/60)/24)+DATE(1970,1,1)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Table1[[#This Row],[pledged]]/Table1[[#This Row],[goal]]</f>
        <v>0.67333333333333334</v>
      </c>
      <c r="P3908" s="8">
        <f>IFERROR(Table1[[#This Row],[pledged]]/Table1[[#This Row],[backers_count]],0)</f>
        <v>63.125</v>
      </c>
      <c r="Q3908" t="str">
        <f>LEFT(Table1[[#This Row],[Category and Sub-Category]],FIND("/",Table1[[#This Row],[Category and Sub-Category]])-1)</f>
        <v>theater</v>
      </c>
      <c r="R3908" t="str">
        <f>RIGHT(Table1[[#This Row],[Category and Sub-Category]],LEN(Table1[[#This Row],[Category and Sub-Category]])-FIND("/",Table1[[#This Row],[Category and Sub-Category]]))</f>
        <v>plays</v>
      </c>
      <c r="S3908" s="13">
        <f>(((Table1[[#This Row],[launched_at]]/60)/60)/24)+DATE(1970,1,1)</f>
        <v>42143.917743055557</v>
      </c>
      <c r="T3908" s="13">
        <f>(((Table1[[#This Row],[deadline]]/60)/60)/24)+DATE(1970,1,1)</f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Table1[[#This Row],[pledged]]/Table1[[#This Row],[goal]]</f>
        <v>0.153</v>
      </c>
      <c r="P3909" s="8">
        <f>IFERROR(Table1[[#This Row],[pledged]]/Table1[[#This Row],[backers_count]],0)</f>
        <v>38.25</v>
      </c>
      <c r="Q3909" t="str">
        <f>LEFT(Table1[[#This Row],[Category and Sub-Category]],FIND("/",Table1[[#This Row],[Category and Sub-Category]])-1)</f>
        <v>theater</v>
      </c>
      <c r="R3909" t="str">
        <f>RIGHT(Table1[[#This Row],[Category and Sub-Category]],LEN(Table1[[#This Row],[Category and Sub-Category]])-FIND("/",Table1[[#This Row],[Category and Sub-Category]]))</f>
        <v>plays</v>
      </c>
      <c r="S3909" s="13">
        <f>(((Table1[[#This Row],[launched_at]]/60)/60)/24)+DATE(1970,1,1)</f>
        <v>41906.819513888891</v>
      </c>
      <c r="T3909" s="13">
        <f>(((Table1[[#This Row],[deadline]]/60)/60)/24)+DATE(1970,1,1)</f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Table1[[#This Row],[pledged]]/Table1[[#This Row],[goal]]</f>
        <v>8.666666666666667E-2</v>
      </c>
      <c r="P3910" s="8">
        <f>IFERROR(Table1[[#This Row],[pledged]]/Table1[[#This Row],[backers_count]],0)</f>
        <v>16.25</v>
      </c>
      <c r="Q3910" t="str">
        <f>LEFT(Table1[[#This Row],[Category and Sub-Category]],FIND("/",Table1[[#This Row],[Category and Sub-Category]])-1)</f>
        <v>theater</v>
      </c>
      <c r="R3910" t="str">
        <f>RIGHT(Table1[[#This Row],[Category and Sub-Category]],LEN(Table1[[#This Row],[Category and Sub-Category]])-FIND("/",Table1[[#This Row],[Category and Sub-Category]]))</f>
        <v>plays</v>
      </c>
      <c r="S3910" s="13">
        <f>(((Table1[[#This Row],[launched_at]]/60)/60)/24)+DATE(1970,1,1)</f>
        <v>41834.135370370372</v>
      </c>
      <c r="T3910" s="13">
        <f>(((Table1[[#This Row],[deadline]]/60)/60)/24)+DATE(1970,1,1)</f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Table1[[#This Row],[pledged]]/Table1[[#This Row],[goal]]</f>
        <v>2.2499999999999998E-3</v>
      </c>
      <c r="P3911" s="8">
        <f>IFERROR(Table1[[#This Row],[pledged]]/Table1[[#This Row],[backers_count]],0)</f>
        <v>33.75</v>
      </c>
      <c r="Q3911" t="str">
        <f>LEFT(Table1[[#This Row],[Category and Sub-Category]],FIND("/",Table1[[#This Row],[Category and Sub-Category]])-1)</f>
        <v>theater</v>
      </c>
      <c r="R3911" t="str">
        <f>RIGHT(Table1[[#This Row],[Category and Sub-Category]],LEN(Table1[[#This Row],[Category and Sub-Category]])-FIND("/",Table1[[#This Row],[Category and Sub-Category]]))</f>
        <v>plays</v>
      </c>
      <c r="S3911" s="13">
        <f>(((Table1[[#This Row],[launched_at]]/60)/60)/24)+DATE(1970,1,1)</f>
        <v>41863.359282407408</v>
      </c>
      <c r="T3911" s="13">
        <f>(((Table1[[#This Row],[deadline]]/60)/60)/24)+DATE(1970,1,1)</f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Table1[[#This Row],[pledged]]/Table1[[#This Row],[goal]]</f>
        <v>3.0833333333333334E-2</v>
      </c>
      <c r="P3912" s="8">
        <f>IFERROR(Table1[[#This Row],[pledged]]/Table1[[#This Row],[backers_count]],0)</f>
        <v>61.666666666666664</v>
      </c>
      <c r="Q3912" t="str">
        <f>LEFT(Table1[[#This Row],[Category and Sub-Category]],FIND("/",Table1[[#This Row],[Category and Sub-Category]])-1)</f>
        <v>theater</v>
      </c>
      <c r="R3912" t="str">
        <f>RIGHT(Table1[[#This Row],[Category and Sub-Category]],LEN(Table1[[#This Row],[Category and Sub-Category]])-FIND("/",Table1[[#This Row],[Category and Sub-Category]]))</f>
        <v>plays</v>
      </c>
      <c r="S3912" s="13">
        <f>(((Table1[[#This Row],[launched_at]]/60)/60)/24)+DATE(1970,1,1)</f>
        <v>42224.756909722222</v>
      </c>
      <c r="T3912" s="13">
        <f>(((Table1[[#This Row],[deadline]]/60)/60)/24)+DATE(1970,1,1)</f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Table1[[#This Row],[pledged]]/Table1[[#This Row],[goal]]</f>
        <v>0.37412499999999999</v>
      </c>
      <c r="P3913" s="8">
        <f>IFERROR(Table1[[#This Row],[pledged]]/Table1[[#This Row],[backers_count]],0)</f>
        <v>83.138888888888886</v>
      </c>
      <c r="Q3913" t="str">
        <f>LEFT(Table1[[#This Row],[Category and Sub-Category]],FIND("/",Table1[[#This Row],[Category and Sub-Category]])-1)</f>
        <v>theater</v>
      </c>
      <c r="R3913" t="str">
        <f>RIGHT(Table1[[#This Row],[Category and Sub-Category]],LEN(Table1[[#This Row],[Category and Sub-Category]])-FIND("/",Table1[[#This Row],[Category and Sub-Category]]))</f>
        <v>plays</v>
      </c>
      <c r="S3913" s="13">
        <f>(((Table1[[#This Row],[launched_at]]/60)/60)/24)+DATE(1970,1,1)</f>
        <v>41939.8122337963</v>
      </c>
      <c r="T3913" s="13">
        <f>(((Table1[[#This Row],[deadline]]/60)/60)/24)+DATE(1970,1,1)</f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Table1[[#This Row],[pledged]]/Table1[[#This Row],[goal]]</f>
        <v>6.666666666666667E-5</v>
      </c>
      <c r="P3914" s="8">
        <f>IFERROR(Table1[[#This Row],[pledged]]/Table1[[#This Row],[backers_count]],0)</f>
        <v>1</v>
      </c>
      <c r="Q3914" t="str">
        <f>LEFT(Table1[[#This Row],[Category and Sub-Category]],FIND("/",Table1[[#This Row],[Category and Sub-Category]])-1)</f>
        <v>theater</v>
      </c>
      <c r="R3914" t="str">
        <f>RIGHT(Table1[[#This Row],[Category and Sub-Category]],LEN(Table1[[#This Row],[Category and Sub-Category]])-FIND("/",Table1[[#This Row],[Category and Sub-Category]]))</f>
        <v>plays</v>
      </c>
      <c r="S3914" s="13">
        <f>(((Table1[[#This Row],[launched_at]]/60)/60)/24)+DATE(1970,1,1)</f>
        <v>42059.270023148143</v>
      </c>
      <c r="T3914" s="13">
        <f>(((Table1[[#This Row],[deadline]]/60)/60)/24)+DATE(1970,1,1)</f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Table1[[#This Row],[pledged]]/Table1[[#This Row],[goal]]</f>
        <v>0.1</v>
      </c>
      <c r="P3915" s="8">
        <f>IFERROR(Table1[[#This Row],[pledged]]/Table1[[#This Row],[backers_count]],0)</f>
        <v>142.85714285714286</v>
      </c>
      <c r="Q3915" t="str">
        <f>LEFT(Table1[[#This Row],[Category and Sub-Category]],FIND("/",Table1[[#This Row],[Category and Sub-Category]])-1)</f>
        <v>theater</v>
      </c>
      <c r="R3915" t="str">
        <f>RIGHT(Table1[[#This Row],[Category and Sub-Category]],LEN(Table1[[#This Row],[Category and Sub-Category]])-FIND("/",Table1[[#This Row],[Category and Sub-Category]]))</f>
        <v>plays</v>
      </c>
      <c r="S3915" s="13">
        <f>(((Table1[[#This Row],[launched_at]]/60)/60)/24)+DATE(1970,1,1)</f>
        <v>42308.211215277777</v>
      </c>
      <c r="T3915" s="13">
        <f>(((Table1[[#This Row],[deadline]]/60)/60)/24)+DATE(1970,1,1)</f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Table1[[#This Row],[pledged]]/Table1[[#This Row],[goal]]</f>
        <v>0.36359999999999998</v>
      </c>
      <c r="P3916" s="8">
        <f>IFERROR(Table1[[#This Row],[pledged]]/Table1[[#This Row],[backers_count]],0)</f>
        <v>33.666666666666664</v>
      </c>
      <c r="Q3916" t="str">
        <f>LEFT(Table1[[#This Row],[Category and Sub-Category]],FIND("/",Table1[[#This Row],[Category and Sub-Category]])-1)</f>
        <v>theater</v>
      </c>
      <c r="R3916" t="str">
        <f>RIGHT(Table1[[#This Row],[Category and Sub-Category]],LEN(Table1[[#This Row],[Category and Sub-Category]])-FIND("/",Table1[[#This Row],[Category and Sub-Category]]))</f>
        <v>plays</v>
      </c>
      <c r="S3916" s="13">
        <f>(((Table1[[#This Row],[launched_at]]/60)/60)/24)+DATE(1970,1,1)</f>
        <v>42114.818935185183</v>
      </c>
      <c r="T3916" s="13">
        <f>(((Table1[[#This Row],[deadline]]/60)/60)/24)+DATE(1970,1,1)</f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Table1[[#This Row],[pledged]]/Table1[[#This Row],[goal]]</f>
        <v>3.3333333333333335E-3</v>
      </c>
      <c r="P3917" s="8">
        <f>IFERROR(Table1[[#This Row],[pledged]]/Table1[[#This Row],[backers_count]],0)</f>
        <v>5</v>
      </c>
      <c r="Q3917" t="str">
        <f>LEFT(Table1[[#This Row],[Category and Sub-Category]],FIND("/",Table1[[#This Row],[Category and Sub-Category]])-1)</f>
        <v>theater</v>
      </c>
      <c r="R3917" t="str">
        <f>RIGHT(Table1[[#This Row],[Category and Sub-Category]],LEN(Table1[[#This Row],[Category and Sub-Category]])-FIND("/",Table1[[#This Row],[Category and Sub-Category]]))</f>
        <v>plays</v>
      </c>
      <c r="S3917" s="13">
        <f>(((Table1[[#This Row],[launched_at]]/60)/60)/24)+DATE(1970,1,1)</f>
        <v>42492.98505787037</v>
      </c>
      <c r="T3917" s="13">
        <f>(((Table1[[#This Row],[deadline]]/60)/60)/24)+DATE(1970,1,1)</f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Table1[[#This Row],[pledged]]/Table1[[#This Row],[goal]]</f>
        <v>0</v>
      </c>
      <c r="P3918" s="8">
        <f>IFERROR(Table1[[#This Row],[pledged]]/Table1[[#This Row],[backers_count]],0)</f>
        <v>0</v>
      </c>
      <c r="Q3918" t="str">
        <f>LEFT(Table1[[#This Row],[Category and Sub-Category]],FIND("/",Table1[[#This Row],[Category and Sub-Category]])-1)</f>
        <v>theater</v>
      </c>
      <c r="R3918" t="str">
        <f>RIGHT(Table1[[#This Row],[Category and Sub-Category]],LEN(Table1[[#This Row],[Category and Sub-Category]])-FIND("/",Table1[[#This Row],[Category and Sub-Category]]))</f>
        <v>plays</v>
      </c>
      <c r="S3918" s="13">
        <f>(((Table1[[#This Row],[launched_at]]/60)/60)/24)+DATE(1970,1,1)</f>
        <v>42494.471666666665</v>
      </c>
      <c r="T3918" s="13">
        <f>(((Table1[[#This Row],[deadline]]/60)/60)/24)+DATE(1970,1,1)</f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Table1[[#This Row],[pledged]]/Table1[[#This Row],[goal]]</f>
        <v>2.8571428571428571E-3</v>
      </c>
      <c r="P3919" s="8">
        <f>IFERROR(Table1[[#This Row],[pledged]]/Table1[[#This Row],[backers_count]],0)</f>
        <v>10</v>
      </c>
      <c r="Q3919" t="str">
        <f>LEFT(Table1[[#This Row],[Category and Sub-Category]],FIND("/",Table1[[#This Row],[Category and Sub-Category]])-1)</f>
        <v>theater</v>
      </c>
      <c r="R3919" t="str">
        <f>RIGHT(Table1[[#This Row],[Category and Sub-Category]],LEN(Table1[[#This Row],[Category and Sub-Category]])-FIND("/",Table1[[#This Row],[Category and Sub-Category]]))</f>
        <v>plays</v>
      </c>
      <c r="S3919" s="13">
        <f>(((Table1[[#This Row],[launched_at]]/60)/60)/24)+DATE(1970,1,1)</f>
        <v>41863.527326388888</v>
      </c>
      <c r="T3919" s="13">
        <f>(((Table1[[#This Row],[deadline]]/60)/60)/24)+DATE(1970,1,1)</f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Table1[[#This Row],[pledged]]/Table1[[#This Row],[goal]]</f>
        <v>2E-3</v>
      </c>
      <c r="P3920" s="8">
        <f>IFERROR(Table1[[#This Row],[pledged]]/Table1[[#This Row],[backers_count]],0)</f>
        <v>40</v>
      </c>
      <c r="Q3920" t="str">
        <f>LEFT(Table1[[#This Row],[Category and Sub-Category]],FIND("/",Table1[[#This Row],[Category and Sub-Category]])-1)</f>
        <v>theater</v>
      </c>
      <c r="R3920" t="str">
        <f>RIGHT(Table1[[#This Row],[Category and Sub-Category]],LEN(Table1[[#This Row],[Category and Sub-Category]])-FIND("/",Table1[[#This Row],[Category and Sub-Category]]))</f>
        <v>plays</v>
      </c>
      <c r="S3920" s="13">
        <f>(((Table1[[#This Row],[launched_at]]/60)/60)/24)+DATE(1970,1,1)</f>
        <v>41843.664618055554</v>
      </c>
      <c r="T3920" s="13">
        <f>(((Table1[[#This Row],[deadline]]/60)/60)/24)+DATE(1970,1,1)</f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Table1[[#This Row],[pledged]]/Table1[[#This Row],[goal]]</f>
        <v>1.7999999999999999E-2</v>
      </c>
      <c r="P3921" s="8">
        <f>IFERROR(Table1[[#This Row],[pledged]]/Table1[[#This Row],[backers_count]],0)</f>
        <v>30</v>
      </c>
      <c r="Q3921" t="str">
        <f>LEFT(Table1[[#This Row],[Category and Sub-Category]],FIND("/",Table1[[#This Row],[Category and Sub-Category]])-1)</f>
        <v>theater</v>
      </c>
      <c r="R3921" t="str">
        <f>RIGHT(Table1[[#This Row],[Category and Sub-Category]],LEN(Table1[[#This Row],[Category and Sub-Category]])-FIND("/",Table1[[#This Row],[Category and Sub-Category]]))</f>
        <v>plays</v>
      </c>
      <c r="S3921" s="13">
        <f>(((Table1[[#This Row],[launched_at]]/60)/60)/24)+DATE(1970,1,1)</f>
        <v>42358.684872685189</v>
      </c>
      <c r="T3921" s="13">
        <f>(((Table1[[#This Row],[deadline]]/60)/60)/24)+DATE(1970,1,1)</f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Table1[[#This Row],[pledged]]/Table1[[#This Row],[goal]]</f>
        <v>5.3999999999999999E-2</v>
      </c>
      <c r="P3922" s="8">
        <f>IFERROR(Table1[[#This Row],[pledged]]/Table1[[#This Row],[backers_count]],0)</f>
        <v>45</v>
      </c>
      <c r="Q3922" t="str">
        <f>LEFT(Table1[[#This Row],[Category and Sub-Category]],FIND("/",Table1[[#This Row],[Category and Sub-Category]])-1)</f>
        <v>theater</v>
      </c>
      <c r="R3922" t="str">
        <f>RIGHT(Table1[[#This Row],[Category and Sub-Category]],LEN(Table1[[#This Row],[Category and Sub-Category]])-FIND("/",Table1[[#This Row],[Category and Sub-Category]]))</f>
        <v>plays</v>
      </c>
      <c r="S3922" s="13">
        <f>(((Table1[[#This Row],[launched_at]]/60)/60)/24)+DATE(1970,1,1)</f>
        <v>42657.38726851852</v>
      </c>
      <c r="T3922" s="13">
        <f>(((Table1[[#This Row],[deadline]]/60)/60)/24)+DATE(1970,1,1)</f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Table1[[#This Row],[pledged]]/Table1[[#This Row],[goal]]</f>
        <v>0</v>
      </c>
      <c r="P3923" s="8">
        <f>IFERROR(Table1[[#This Row],[pledged]]/Table1[[#This Row],[backers_count]],0)</f>
        <v>0</v>
      </c>
      <c r="Q3923" t="str">
        <f>LEFT(Table1[[#This Row],[Category and Sub-Category]],FIND("/",Table1[[#This Row],[Category and Sub-Category]])-1)</f>
        <v>theater</v>
      </c>
      <c r="R3923" t="str">
        <f>RIGHT(Table1[[#This Row],[Category and Sub-Category]],LEN(Table1[[#This Row],[Category and Sub-Category]])-FIND("/",Table1[[#This Row],[Category and Sub-Category]]))</f>
        <v>plays</v>
      </c>
      <c r="S3923" s="13">
        <f>(((Table1[[#This Row],[launched_at]]/60)/60)/24)+DATE(1970,1,1)</f>
        <v>41926.542303240742</v>
      </c>
      <c r="T3923" s="13">
        <f>(((Table1[[#This Row],[deadline]]/60)/60)/24)+DATE(1970,1,1)</f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Table1[[#This Row],[pledged]]/Table1[[#This Row],[goal]]</f>
        <v>8.1333333333333327E-2</v>
      </c>
      <c r="P3924" s="8">
        <f>IFERROR(Table1[[#This Row],[pledged]]/Table1[[#This Row],[backers_count]],0)</f>
        <v>10.166666666666666</v>
      </c>
      <c r="Q3924" t="str">
        <f>LEFT(Table1[[#This Row],[Category and Sub-Category]],FIND("/",Table1[[#This Row],[Category and Sub-Category]])-1)</f>
        <v>theater</v>
      </c>
      <c r="R3924" t="str">
        <f>RIGHT(Table1[[#This Row],[Category and Sub-Category]],LEN(Table1[[#This Row],[Category and Sub-Category]])-FIND("/",Table1[[#This Row],[Category and Sub-Category]]))</f>
        <v>plays</v>
      </c>
      <c r="S3924" s="13">
        <f>(((Table1[[#This Row],[launched_at]]/60)/60)/24)+DATE(1970,1,1)</f>
        <v>42020.768634259264</v>
      </c>
      <c r="T3924" s="13">
        <f>(((Table1[[#This Row],[deadline]]/60)/60)/24)+DATE(1970,1,1)</f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Table1[[#This Row],[pledged]]/Table1[[#This Row],[goal]]</f>
        <v>0.12034782608695652</v>
      </c>
      <c r="P3925" s="8">
        <f>IFERROR(Table1[[#This Row],[pledged]]/Table1[[#This Row],[backers_count]],0)</f>
        <v>81.411764705882348</v>
      </c>
      <c r="Q3925" t="str">
        <f>LEFT(Table1[[#This Row],[Category and Sub-Category]],FIND("/",Table1[[#This Row],[Category and Sub-Category]])-1)</f>
        <v>theater</v>
      </c>
      <c r="R3925" t="str">
        <f>RIGHT(Table1[[#This Row],[Category and Sub-Category]],LEN(Table1[[#This Row],[Category and Sub-Category]])-FIND("/",Table1[[#This Row],[Category and Sub-Category]]))</f>
        <v>plays</v>
      </c>
      <c r="S3925" s="13">
        <f>(((Table1[[#This Row],[launched_at]]/60)/60)/24)+DATE(1970,1,1)</f>
        <v>42075.979988425926</v>
      </c>
      <c r="T3925" s="13">
        <f>(((Table1[[#This Row],[deadline]]/60)/60)/24)+DATE(1970,1,1)</f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Table1[[#This Row],[pledged]]/Table1[[#This Row],[goal]]</f>
        <v>0.15266666666666667</v>
      </c>
      <c r="P3926" s="8">
        <f>IFERROR(Table1[[#This Row],[pledged]]/Table1[[#This Row],[backers_count]],0)</f>
        <v>57.25</v>
      </c>
      <c r="Q3926" t="str">
        <f>LEFT(Table1[[#This Row],[Category and Sub-Category]],FIND("/",Table1[[#This Row],[Category and Sub-Category]])-1)</f>
        <v>theater</v>
      </c>
      <c r="R3926" t="str">
        <f>RIGHT(Table1[[#This Row],[Category and Sub-Category]],LEN(Table1[[#This Row],[Category and Sub-Category]])-FIND("/",Table1[[#This Row],[Category and Sub-Category]]))</f>
        <v>plays</v>
      </c>
      <c r="S3926" s="13">
        <f>(((Table1[[#This Row],[launched_at]]/60)/60)/24)+DATE(1970,1,1)</f>
        <v>41786.959745370368</v>
      </c>
      <c r="T3926" s="13">
        <f>(((Table1[[#This Row],[deadline]]/60)/60)/24)+DATE(1970,1,1)</f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Table1[[#This Row],[pledged]]/Table1[[#This Row],[goal]]</f>
        <v>0.1</v>
      </c>
      <c r="P3927" s="8">
        <f>IFERROR(Table1[[#This Row],[pledged]]/Table1[[#This Row],[backers_count]],0)</f>
        <v>5</v>
      </c>
      <c r="Q3927" t="str">
        <f>LEFT(Table1[[#This Row],[Category and Sub-Category]],FIND("/",Table1[[#This Row],[Category and Sub-Category]])-1)</f>
        <v>theater</v>
      </c>
      <c r="R3927" t="str">
        <f>RIGHT(Table1[[#This Row],[Category and Sub-Category]],LEN(Table1[[#This Row],[Category and Sub-Category]])-FIND("/",Table1[[#This Row],[Category and Sub-Category]]))</f>
        <v>plays</v>
      </c>
      <c r="S3927" s="13">
        <f>(((Table1[[#This Row],[launched_at]]/60)/60)/24)+DATE(1970,1,1)</f>
        <v>41820.870821759258</v>
      </c>
      <c r="T3927" s="13">
        <f>(((Table1[[#This Row],[deadline]]/60)/60)/24)+DATE(1970,1,1)</f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Table1[[#This Row],[pledged]]/Table1[[#This Row],[goal]]</f>
        <v>3.0000000000000001E-3</v>
      </c>
      <c r="P3928" s="8">
        <f>IFERROR(Table1[[#This Row],[pledged]]/Table1[[#This Row],[backers_count]],0)</f>
        <v>15</v>
      </c>
      <c r="Q3928" t="str">
        <f>LEFT(Table1[[#This Row],[Category and Sub-Category]],FIND("/",Table1[[#This Row],[Category and Sub-Category]])-1)</f>
        <v>theater</v>
      </c>
      <c r="R3928" t="str">
        <f>RIGHT(Table1[[#This Row],[Category and Sub-Category]],LEN(Table1[[#This Row],[Category and Sub-Category]])-FIND("/",Table1[[#This Row],[Category and Sub-Category]]))</f>
        <v>plays</v>
      </c>
      <c r="S3928" s="13">
        <f>(((Table1[[#This Row],[launched_at]]/60)/60)/24)+DATE(1970,1,1)</f>
        <v>41970.085046296299</v>
      </c>
      <c r="T3928" s="13">
        <f>(((Table1[[#This Row],[deadline]]/60)/60)/24)+DATE(1970,1,1)</f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Table1[[#This Row],[pledged]]/Table1[[#This Row],[goal]]</f>
        <v>0.01</v>
      </c>
      <c r="P3929" s="8">
        <f>IFERROR(Table1[[#This Row],[pledged]]/Table1[[#This Row],[backers_count]],0)</f>
        <v>12.5</v>
      </c>
      <c r="Q3929" t="str">
        <f>LEFT(Table1[[#This Row],[Category and Sub-Category]],FIND("/",Table1[[#This Row],[Category and Sub-Category]])-1)</f>
        <v>theater</v>
      </c>
      <c r="R3929" t="str">
        <f>RIGHT(Table1[[#This Row],[Category and Sub-Category]],LEN(Table1[[#This Row],[Category and Sub-Category]])-FIND("/",Table1[[#This Row],[Category and Sub-Category]]))</f>
        <v>plays</v>
      </c>
      <c r="S3929" s="13">
        <f>(((Table1[[#This Row],[launched_at]]/60)/60)/24)+DATE(1970,1,1)</f>
        <v>41830.267407407409</v>
      </c>
      <c r="T3929" s="13">
        <f>(((Table1[[#This Row],[deadline]]/60)/60)/24)+DATE(1970,1,1)</f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Table1[[#This Row],[pledged]]/Table1[[#This Row],[goal]]</f>
        <v>0.13020000000000001</v>
      </c>
      <c r="P3930" s="8">
        <f>IFERROR(Table1[[#This Row],[pledged]]/Table1[[#This Row],[backers_count]],0)</f>
        <v>93</v>
      </c>
      <c r="Q3930" t="str">
        <f>LEFT(Table1[[#This Row],[Category and Sub-Category]],FIND("/",Table1[[#This Row],[Category and Sub-Category]])-1)</f>
        <v>theater</v>
      </c>
      <c r="R3930" t="str">
        <f>RIGHT(Table1[[#This Row],[Category and Sub-Category]],LEN(Table1[[#This Row],[Category and Sub-Category]])-FIND("/",Table1[[#This Row],[Category and Sub-Category]]))</f>
        <v>plays</v>
      </c>
      <c r="S3930" s="13">
        <f>(((Table1[[#This Row],[launched_at]]/60)/60)/24)+DATE(1970,1,1)</f>
        <v>42265.683182870373</v>
      </c>
      <c r="T3930" s="13">
        <f>(((Table1[[#This Row],[deadline]]/60)/60)/24)+DATE(1970,1,1)</f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Table1[[#This Row],[pledged]]/Table1[[#This Row],[goal]]</f>
        <v>2.265E-2</v>
      </c>
      <c r="P3931" s="8">
        <f>IFERROR(Table1[[#This Row],[pledged]]/Table1[[#This Row],[backers_count]],0)</f>
        <v>32.357142857142854</v>
      </c>
      <c r="Q3931" t="str">
        <f>LEFT(Table1[[#This Row],[Category and Sub-Category]],FIND("/",Table1[[#This Row],[Category and Sub-Category]])-1)</f>
        <v>theater</v>
      </c>
      <c r="R3931" t="str">
        <f>RIGHT(Table1[[#This Row],[Category and Sub-Category]],LEN(Table1[[#This Row],[Category and Sub-Category]])-FIND("/",Table1[[#This Row],[Category and Sub-Category]]))</f>
        <v>plays</v>
      </c>
      <c r="S3931" s="13">
        <f>(((Table1[[#This Row],[launched_at]]/60)/60)/24)+DATE(1970,1,1)</f>
        <v>42601.827141203699</v>
      </c>
      <c r="T3931" s="13">
        <f>(((Table1[[#This Row],[deadline]]/60)/60)/24)+DATE(1970,1,1)</f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Table1[[#This Row],[pledged]]/Table1[[#This Row],[goal]]</f>
        <v>0</v>
      </c>
      <c r="P3932" s="8">
        <f>IFERROR(Table1[[#This Row],[pledged]]/Table1[[#This Row],[backers_count]],0)</f>
        <v>0</v>
      </c>
      <c r="Q3932" t="str">
        <f>LEFT(Table1[[#This Row],[Category and Sub-Category]],FIND("/",Table1[[#This Row],[Category and Sub-Category]])-1)</f>
        <v>theater</v>
      </c>
      <c r="R3932" t="str">
        <f>RIGHT(Table1[[#This Row],[Category and Sub-Category]],LEN(Table1[[#This Row],[Category and Sub-Category]])-FIND("/",Table1[[#This Row],[Category and Sub-Category]]))</f>
        <v>plays</v>
      </c>
      <c r="S3932" s="13">
        <f>(((Table1[[#This Row],[launched_at]]/60)/60)/24)+DATE(1970,1,1)</f>
        <v>42433.338749999995</v>
      </c>
      <c r="T3932" s="13">
        <f>(((Table1[[#This Row],[deadline]]/60)/60)/24)+DATE(1970,1,1)</f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Table1[[#This Row],[pledged]]/Table1[[#This Row],[goal]]</f>
        <v>0</v>
      </c>
      <c r="P3933" s="8">
        <f>IFERROR(Table1[[#This Row],[pledged]]/Table1[[#This Row],[backers_count]],0)</f>
        <v>0</v>
      </c>
      <c r="Q3933" t="str">
        <f>LEFT(Table1[[#This Row],[Category and Sub-Category]],FIND("/",Table1[[#This Row],[Category and Sub-Category]])-1)</f>
        <v>theater</v>
      </c>
      <c r="R3933" t="str">
        <f>RIGHT(Table1[[#This Row],[Category and Sub-Category]],LEN(Table1[[#This Row],[Category and Sub-Category]])-FIND("/",Table1[[#This Row],[Category and Sub-Category]]))</f>
        <v>plays</v>
      </c>
      <c r="S3933" s="13">
        <f>(((Table1[[#This Row],[launched_at]]/60)/60)/24)+DATE(1970,1,1)</f>
        <v>42228.151701388888</v>
      </c>
      <c r="T3933" s="13">
        <f>(((Table1[[#This Row],[deadline]]/60)/60)/24)+DATE(1970,1,1)</f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Table1[[#This Row],[pledged]]/Table1[[#This Row],[goal]]</f>
        <v>8.3333333333333331E-5</v>
      </c>
      <c r="P3934" s="8">
        <f>IFERROR(Table1[[#This Row],[pledged]]/Table1[[#This Row],[backers_count]],0)</f>
        <v>1</v>
      </c>
      <c r="Q3934" t="str">
        <f>LEFT(Table1[[#This Row],[Category and Sub-Category]],FIND("/",Table1[[#This Row],[Category and Sub-Category]])-1)</f>
        <v>theater</v>
      </c>
      <c r="R3934" t="str">
        <f>RIGHT(Table1[[#This Row],[Category and Sub-Category]],LEN(Table1[[#This Row],[Category and Sub-Category]])-FIND("/",Table1[[#This Row],[Category and Sub-Category]]))</f>
        <v>plays</v>
      </c>
      <c r="S3934" s="13">
        <f>(((Table1[[#This Row],[launched_at]]/60)/60)/24)+DATE(1970,1,1)</f>
        <v>42415.168564814812</v>
      </c>
      <c r="T3934" s="13">
        <f>(((Table1[[#This Row],[deadline]]/60)/60)/24)+DATE(1970,1,1)</f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Table1[[#This Row],[pledged]]/Table1[[#This Row],[goal]]</f>
        <v>0.15742857142857142</v>
      </c>
      <c r="P3935" s="8">
        <f>IFERROR(Table1[[#This Row],[pledged]]/Table1[[#This Row],[backers_count]],0)</f>
        <v>91.833333333333329</v>
      </c>
      <c r="Q3935" t="str">
        <f>LEFT(Table1[[#This Row],[Category and Sub-Category]],FIND("/",Table1[[#This Row],[Category and Sub-Category]])-1)</f>
        <v>theater</v>
      </c>
      <c r="R3935" t="str">
        <f>RIGHT(Table1[[#This Row],[Category and Sub-Category]],LEN(Table1[[#This Row],[Category and Sub-Category]])-FIND("/",Table1[[#This Row],[Category and Sub-Category]]))</f>
        <v>plays</v>
      </c>
      <c r="S3935" s="13">
        <f>(((Table1[[#This Row],[launched_at]]/60)/60)/24)+DATE(1970,1,1)</f>
        <v>42538.968310185184</v>
      </c>
      <c r="T3935" s="13">
        <f>(((Table1[[#This Row],[deadline]]/60)/60)/24)+DATE(1970,1,1)</f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Table1[[#This Row],[pledged]]/Table1[[#This Row],[goal]]</f>
        <v>0.11</v>
      </c>
      <c r="P3936" s="8">
        <f>IFERROR(Table1[[#This Row],[pledged]]/Table1[[#This Row],[backers_count]],0)</f>
        <v>45.833333333333336</v>
      </c>
      <c r="Q3936" t="str">
        <f>LEFT(Table1[[#This Row],[Category and Sub-Category]],FIND("/",Table1[[#This Row],[Category and Sub-Category]])-1)</f>
        <v>theater</v>
      </c>
      <c r="R3936" t="str">
        <f>RIGHT(Table1[[#This Row],[Category and Sub-Category]],LEN(Table1[[#This Row],[Category and Sub-Category]])-FIND("/",Table1[[#This Row],[Category and Sub-Category]]))</f>
        <v>plays</v>
      </c>
      <c r="S3936" s="13">
        <f>(((Table1[[#This Row],[launched_at]]/60)/60)/24)+DATE(1970,1,1)</f>
        <v>42233.671747685185</v>
      </c>
      <c r="T3936" s="13">
        <f>(((Table1[[#This Row],[deadline]]/60)/60)/24)+DATE(1970,1,1)</f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Table1[[#This Row],[pledged]]/Table1[[#This Row],[goal]]</f>
        <v>0.43833333333333335</v>
      </c>
      <c r="P3937" s="8">
        <f>IFERROR(Table1[[#This Row],[pledged]]/Table1[[#This Row],[backers_count]],0)</f>
        <v>57.173913043478258</v>
      </c>
      <c r="Q3937" t="str">
        <f>LEFT(Table1[[#This Row],[Category and Sub-Category]],FIND("/",Table1[[#This Row],[Category and Sub-Category]])-1)</f>
        <v>theater</v>
      </c>
      <c r="R3937" t="str">
        <f>RIGHT(Table1[[#This Row],[Category and Sub-Category]],LEN(Table1[[#This Row],[Category and Sub-Category]])-FIND("/",Table1[[#This Row],[Category and Sub-Category]]))</f>
        <v>plays</v>
      </c>
      <c r="S3937" s="13">
        <f>(((Table1[[#This Row],[launched_at]]/60)/60)/24)+DATE(1970,1,1)</f>
        <v>42221.656782407401</v>
      </c>
      <c r="T3937" s="13">
        <f>(((Table1[[#This Row],[deadline]]/60)/60)/24)+DATE(1970,1,1)</f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Table1[[#This Row],[pledged]]/Table1[[#This Row],[goal]]</f>
        <v>0</v>
      </c>
      <c r="P3938" s="8">
        <f>IFERROR(Table1[[#This Row],[pledged]]/Table1[[#This Row],[backers_count]],0)</f>
        <v>0</v>
      </c>
      <c r="Q3938" t="str">
        <f>LEFT(Table1[[#This Row],[Category and Sub-Category]],FIND("/",Table1[[#This Row],[Category and Sub-Category]])-1)</f>
        <v>theater</v>
      </c>
      <c r="R3938" t="str">
        <f>RIGHT(Table1[[#This Row],[Category and Sub-Category]],LEN(Table1[[#This Row],[Category and Sub-Category]])-FIND("/",Table1[[#This Row],[Category and Sub-Category]]))</f>
        <v>plays</v>
      </c>
      <c r="S3938" s="13">
        <f>(((Table1[[#This Row],[launched_at]]/60)/60)/24)+DATE(1970,1,1)</f>
        <v>42675.262962962966</v>
      </c>
      <c r="T3938" s="13">
        <f>(((Table1[[#This Row],[deadline]]/60)/60)/24)+DATE(1970,1,1)</f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Table1[[#This Row],[pledged]]/Table1[[#This Row],[goal]]</f>
        <v>0.86135181975736563</v>
      </c>
      <c r="P3939" s="8">
        <f>IFERROR(Table1[[#This Row],[pledged]]/Table1[[#This Row],[backers_count]],0)</f>
        <v>248.5</v>
      </c>
      <c r="Q3939" t="str">
        <f>LEFT(Table1[[#This Row],[Category and Sub-Category]],FIND("/",Table1[[#This Row],[Category and Sub-Category]])-1)</f>
        <v>theater</v>
      </c>
      <c r="R3939" t="str">
        <f>RIGHT(Table1[[#This Row],[Category and Sub-Category]],LEN(Table1[[#This Row],[Category and Sub-Category]])-FIND("/",Table1[[#This Row],[Category and Sub-Category]]))</f>
        <v>plays</v>
      </c>
      <c r="S3939" s="13">
        <f>(((Table1[[#This Row],[launched_at]]/60)/60)/24)+DATE(1970,1,1)</f>
        <v>42534.631481481483</v>
      </c>
      <c r="T3939" s="13">
        <f>(((Table1[[#This Row],[deadline]]/60)/60)/24)+DATE(1970,1,1)</f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Table1[[#This Row],[pledged]]/Table1[[#This Row],[goal]]</f>
        <v>0.12196620583717357</v>
      </c>
      <c r="P3940" s="8">
        <f>IFERROR(Table1[[#This Row],[pledged]]/Table1[[#This Row],[backers_count]],0)</f>
        <v>79.400000000000006</v>
      </c>
      <c r="Q3940" t="str">
        <f>LEFT(Table1[[#This Row],[Category and Sub-Category]],FIND("/",Table1[[#This Row],[Category and Sub-Category]])-1)</f>
        <v>theater</v>
      </c>
      <c r="R3940" t="str">
        <f>RIGHT(Table1[[#This Row],[Category and Sub-Category]],LEN(Table1[[#This Row],[Category and Sub-Category]])-FIND("/",Table1[[#This Row],[Category and Sub-Category]]))</f>
        <v>plays</v>
      </c>
      <c r="S3940" s="13">
        <f>(((Table1[[#This Row],[launched_at]]/60)/60)/24)+DATE(1970,1,1)</f>
        <v>42151.905717592599</v>
      </c>
      <c r="T3940" s="13">
        <f>(((Table1[[#This Row],[deadline]]/60)/60)/24)+DATE(1970,1,1)</f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Table1[[#This Row],[pledged]]/Table1[[#This Row],[goal]]</f>
        <v>1E-3</v>
      </c>
      <c r="P3941" s="8">
        <f>IFERROR(Table1[[#This Row],[pledged]]/Table1[[#This Row],[backers_count]],0)</f>
        <v>5</v>
      </c>
      <c r="Q3941" t="str">
        <f>LEFT(Table1[[#This Row],[Category and Sub-Category]],FIND("/",Table1[[#This Row],[Category and Sub-Category]])-1)</f>
        <v>theater</v>
      </c>
      <c r="R3941" t="str">
        <f>RIGHT(Table1[[#This Row],[Category and Sub-Category]],LEN(Table1[[#This Row],[Category and Sub-Category]])-FIND("/",Table1[[#This Row],[Category and Sub-Category]]))</f>
        <v>plays</v>
      </c>
      <c r="S3941" s="13">
        <f>(((Table1[[#This Row],[launched_at]]/60)/60)/24)+DATE(1970,1,1)</f>
        <v>41915.400219907409</v>
      </c>
      <c r="T3941" s="13">
        <f>(((Table1[[#This Row],[deadline]]/60)/60)/24)+DATE(1970,1,1)</f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Table1[[#This Row],[pledged]]/Table1[[#This Row],[goal]]</f>
        <v>2.2000000000000001E-3</v>
      </c>
      <c r="P3942" s="8">
        <f>IFERROR(Table1[[#This Row],[pledged]]/Table1[[#This Row],[backers_count]],0)</f>
        <v>5.5</v>
      </c>
      <c r="Q3942" t="str">
        <f>LEFT(Table1[[#This Row],[Category and Sub-Category]],FIND("/",Table1[[#This Row],[Category and Sub-Category]])-1)</f>
        <v>theater</v>
      </c>
      <c r="R3942" t="str">
        <f>RIGHT(Table1[[#This Row],[Category and Sub-Category]],LEN(Table1[[#This Row],[Category and Sub-Category]])-FIND("/",Table1[[#This Row],[Category and Sub-Category]]))</f>
        <v>plays</v>
      </c>
      <c r="S3942" s="13">
        <f>(((Table1[[#This Row],[launched_at]]/60)/60)/24)+DATE(1970,1,1)</f>
        <v>41961.492488425924</v>
      </c>
      <c r="T3942" s="13">
        <f>(((Table1[[#This Row],[deadline]]/60)/60)/24)+DATE(1970,1,1)</f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Table1[[#This Row],[pledged]]/Table1[[#This Row],[goal]]</f>
        <v>9.0909090909090905E-3</v>
      </c>
      <c r="P3943" s="8">
        <f>IFERROR(Table1[[#This Row],[pledged]]/Table1[[#This Row],[backers_count]],0)</f>
        <v>25</v>
      </c>
      <c r="Q3943" t="str">
        <f>LEFT(Table1[[#This Row],[Category and Sub-Category]],FIND("/",Table1[[#This Row],[Category and Sub-Category]])-1)</f>
        <v>theater</v>
      </c>
      <c r="R3943" t="str">
        <f>RIGHT(Table1[[#This Row],[Category and Sub-Category]],LEN(Table1[[#This Row],[Category and Sub-Category]])-FIND("/",Table1[[#This Row],[Category and Sub-Category]]))</f>
        <v>plays</v>
      </c>
      <c r="S3943" s="13">
        <f>(((Table1[[#This Row],[launched_at]]/60)/60)/24)+DATE(1970,1,1)</f>
        <v>41940.587233796294</v>
      </c>
      <c r="T3943" s="13">
        <f>(((Table1[[#This Row],[deadline]]/60)/60)/24)+DATE(1970,1,1)</f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Table1[[#This Row],[pledged]]/Table1[[#This Row],[goal]]</f>
        <v>0</v>
      </c>
      <c r="P3944" s="8">
        <f>IFERROR(Table1[[#This Row],[pledged]]/Table1[[#This Row],[backers_count]],0)</f>
        <v>0</v>
      </c>
      <c r="Q3944" t="str">
        <f>LEFT(Table1[[#This Row],[Category and Sub-Category]],FIND("/",Table1[[#This Row],[Category and Sub-Category]])-1)</f>
        <v>theater</v>
      </c>
      <c r="R3944" t="str">
        <f>RIGHT(Table1[[#This Row],[Category and Sub-Category]],LEN(Table1[[#This Row],[Category and Sub-Category]])-FIND("/",Table1[[#This Row],[Category and Sub-Category]]))</f>
        <v>plays</v>
      </c>
      <c r="S3944" s="13">
        <f>(((Table1[[#This Row],[launched_at]]/60)/60)/24)+DATE(1970,1,1)</f>
        <v>42111.904097222221</v>
      </c>
      <c r="T3944" s="13">
        <f>(((Table1[[#This Row],[deadline]]/60)/60)/24)+DATE(1970,1,1)</f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Table1[[#This Row],[pledged]]/Table1[[#This Row],[goal]]</f>
        <v>0.35639999999999999</v>
      </c>
      <c r="P3945" s="8">
        <f>IFERROR(Table1[[#This Row],[pledged]]/Table1[[#This Row],[backers_count]],0)</f>
        <v>137.07692307692307</v>
      </c>
      <c r="Q3945" t="str">
        <f>LEFT(Table1[[#This Row],[Category and Sub-Category]],FIND("/",Table1[[#This Row],[Category and Sub-Category]])-1)</f>
        <v>theater</v>
      </c>
      <c r="R3945" t="str">
        <f>RIGHT(Table1[[#This Row],[Category and Sub-Category]],LEN(Table1[[#This Row],[Category and Sub-Category]])-FIND("/",Table1[[#This Row],[Category and Sub-Category]]))</f>
        <v>plays</v>
      </c>
      <c r="S3945" s="13">
        <f>(((Table1[[#This Row],[launched_at]]/60)/60)/24)+DATE(1970,1,1)</f>
        <v>42279.778564814813</v>
      </c>
      <c r="T3945" s="13">
        <f>(((Table1[[#This Row],[deadline]]/60)/60)/24)+DATE(1970,1,1)</f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Table1[[#This Row],[pledged]]/Table1[[#This Row],[goal]]</f>
        <v>0</v>
      </c>
      <c r="P3946" s="8">
        <f>IFERROR(Table1[[#This Row],[pledged]]/Table1[[#This Row],[backers_count]],0)</f>
        <v>0</v>
      </c>
      <c r="Q3946" t="str">
        <f>LEFT(Table1[[#This Row],[Category and Sub-Category]],FIND("/",Table1[[#This Row],[Category and Sub-Category]])-1)</f>
        <v>theater</v>
      </c>
      <c r="R3946" t="str">
        <f>RIGHT(Table1[[#This Row],[Category and Sub-Category]],LEN(Table1[[#This Row],[Category and Sub-Category]])-FIND("/",Table1[[#This Row],[Category and Sub-Category]]))</f>
        <v>plays</v>
      </c>
      <c r="S3946" s="13">
        <f>(((Table1[[#This Row],[launched_at]]/60)/60)/24)+DATE(1970,1,1)</f>
        <v>42213.662905092591</v>
      </c>
      <c r="T3946" s="13">
        <f>(((Table1[[#This Row],[deadline]]/60)/60)/24)+DATE(1970,1,1)</f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Table1[[#This Row],[pledged]]/Table1[[#This Row],[goal]]</f>
        <v>2.5000000000000001E-3</v>
      </c>
      <c r="P3947" s="8">
        <f>IFERROR(Table1[[#This Row],[pledged]]/Table1[[#This Row],[backers_count]],0)</f>
        <v>5</v>
      </c>
      <c r="Q3947" t="str">
        <f>LEFT(Table1[[#This Row],[Category and Sub-Category]],FIND("/",Table1[[#This Row],[Category and Sub-Category]])-1)</f>
        <v>theater</v>
      </c>
      <c r="R3947" t="str">
        <f>RIGHT(Table1[[#This Row],[Category and Sub-Category]],LEN(Table1[[#This Row],[Category and Sub-Category]])-FIND("/",Table1[[#This Row],[Category and Sub-Category]]))</f>
        <v>plays</v>
      </c>
      <c r="S3947" s="13">
        <f>(((Table1[[#This Row],[launched_at]]/60)/60)/24)+DATE(1970,1,1)</f>
        <v>42109.801712962959</v>
      </c>
      <c r="T3947" s="13">
        <f>(((Table1[[#This Row],[deadline]]/60)/60)/24)+DATE(1970,1,1)</f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Table1[[#This Row],[pledged]]/Table1[[#This Row],[goal]]</f>
        <v>3.2500000000000001E-2</v>
      </c>
      <c r="P3948" s="8">
        <f>IFERROR(Table1[[#This Row],[pledged]]/Table1[[#This Row],[backers_count]],0)</f>
        <v>39</v>
      </c>
      <c r="Q3948" t="str">
        <f>LEFT(Table1[[#This Row],[Category and Sub-Category]],FIND("/",Table1[[#This Row],[Category and Sub-Category]])-1)</f>
        <v>theater</v>
      </c>
      <c r="R3948" t="str">
        <f>RIGHT(Table1[[#This Row],[Category and Sub-Category]],LEN(Table1[[#This Row],[Category and Sub-Category]])-FIND("/",Table1[[#This Row],[Category and Sub-Category]]))</f>
        <v>plays</v>
      </c>
      <c r="S3948" s="13">
        <f>(((Table1[[#This Row],[launched_at]]/60)/60)/24)+DATE(1970,1,1)</f>
        <v>42031.833587962959</v>
      </c>
      <c r="T3948" s="13">
        <f>(((Table1[[#This Row],[deadline]]/60)/60)/24)+DATE(1970,1,1)</f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Table1[[#This Row],[pledged]]/Table1[[#This Row],[goal]]</f>
        <v>3.3666666666666664E-2</v>
      </c>
      <c r="P3949" s="8">
        <f>IFERROR(Table1[[#This Row],[pledged]]/Table1[[#This Row],[backers_count]],0)</f>
        <v>50.5</v>
      </c>
      <c r="Q3949" t="str">
        <f>LEFT(Table1[[#This Row],[Category and Sub-Category]],FIND("/",Table1[[#This Row],[Category and Sub-Category]])-1)</f>
        <v>theater</v>
      </c>
      <c r="R3949" t="str">
        <f>RIGHT(Table1[[#This Row],[Category and Sub-Category]],LEN(Table1[[#This Row],[Category and Sub-Category]])-FIND("/",Table1[[#This Row],[Category and Sub-Category]]))</f>
        <v>plays</v>
      </c>
      <c r="S3949" s="13">
        <f>(((Table1[[#This Row],[launched_at]]/60)/60)/24)+DATE(1970,1,1)</f>
        <v>42615.142870370371</v>
      </c>
      <c r="T3949" s="13">
        <f>(((Table1[[#This Row],[deadline]]/60)/60)/24)+DATE(1970,1,1)</f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Table1[[#This Row],[pledged]]/Table1[[#This Row],[goal]]</f>
        <v>0</v>
      </c>
      <c r="P3950" s="8">
        <f>IFERROR(Table1[[#This Row],[pledged]]/Table1[[#This Row],[backers_count]],0)</f>
        <v>0</v>
      </c>
      <c r="Q3950" t="str">
        <f>LEFT(Table1[[#This Row],[Category and Sub-Category]],FIND("/",Table1[[#This Row],[Category and Sub-Category]])-1)</f>
        <v>theater</v>
      </c>
      <c r="R3950" t="str">
        <f>RIGHT(Table1[[#This Row],[Category and Sub-Category]],LEN(Table1[[#This Row],[Category and Sub-Category]])-FIND("/",Table1[[#This Row],[Category and Sub-Category]]))</f>
        <v>plays</v>
      </c>
      <c r="S3950" s="13">
        <f>(((Table1[[#This Row],[launched_at]]/60)/60)/24)+DATE(1970,1,1)</f>
        <v>41829.325497685182</v>
      </c>
      <c r="T3950" s="13">
        <f>(((Table1[[#This Row],[deadline]]/60)/60)/24)+DATE(1970,1,1)</f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Table1[[#This Row],[pledged]]/Table1[[#This Row],[goal]]</f>
        <v>0.15770000000000001</v>
      </c>
      <c r="P3951" s="8">
        <f>IFERROR(Table1[[#This Row],[pledged]]/Table1[[#This Row],[backers_count]],0)</f>
        <v>49.28125</v>
      </c>
      <c r="Q3951" t="str">
        <f>LEFT(Table1[[#This Row],[Category and Sub-Category]],FIND("/",Table1[[#This Row],[Category and Sub-Category]])-1)</f>
        <v>theater</v>
      </c>
      <c r="R3951" t="str">
        <f>RIGHT(Table1[[#This Row],[Category and Sub-Category]],LEN(Table1[[#This Row],[Category and Sub-Category]])-FIND("/",Table1[[#This Row],[Category and Sub-Category]]))</f>
        <v>plays</v>
      </c>
      <c r="S3951" s="13">
        <f>(((Table1[[#This Row],[launched_at]]/60)/60)/24)+DATE(1970,1,1)</f>
        <v>42016.120613425926</v>
      </c>
      <c r="T3951" s="13">
        <f>(((Table1[[#This Row],[deadline]]/60)/60)/24)+DATE(1970,1,1)</f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Table1[[#This Row],[pledged]]/Table1[[#This Row],[goal]]</f>
        <v>6.2500000000000003E-3</v>
      </c>
      <c r="P3952" s="8">
        <f>IFERROR(Table1[[#This Row],[pledged]]/Table1[[#This Row],[backers_count]],0)</f>
        <v>25</v>
      </c>
      <c r="Q3952" t="str">
        <f>LEFT(Table1[[#This Row],[Category and Sub-Category]],FIND("/",Table1[[#This Row],[Category and Sub-Category]])-1)</f>
        <v>theater</v>
      </c>
      <c r="R3952" t="str">
        <f>RIGHT(Table1[[#This Row],[Category and Sub-Category]],LEN(Table1[[#This Row],[Category and Sub-Category]])-FIND("/",Table1[[#This Row],[Category and Sub-Category]]))</f>
        <v>plays</v>
      </c>
      <c r="S3952" s="13">
        <f>(((Table1[[#This Row],[launched_at]]/60)/60)/24)+DATE(1970,1,1)</f>
        <v>42439.702314814815</v>
      </c>
      <c r="T3952" s="13">
        <f>(((Table1[[#This Row],[deadline]]/60)/60)/24)+DATE(1970,1,1)</f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Table1[[#This Row],[pledged]]/Table1[[#This Row],[goal]]</f>
        <v>5.0000000000000004E-6</v>
      </c>
      <c r="P3953" s="8">
        <f>IFERROR(Table1[[#This Row],[pledged]]/Table1[[#This Row],[backers_count]],0)</f>
        <v>1</v>
      </c>
      <c r="Q3953" t="str">
        <f>LEFT(Table1[[#This Row],[Category and Sub-Category]],FIND("/",Table1[[#This Row],[Category and Sub-Category]])-1)</f>
        <v>theater</v>
      </c>
      <c r="R3953" t="str">
        <f>RIGHT(Table1[[#This Row],[Category and Sub-Category]],LEN(Table1[[#This Row],[Category and Sub-Category]])-FIND("/",Table1[[#This Row],[Category and Sub-Category]]))</f>
        <v>plays</v>
      </c>
      <c r="S3953" s="13">
        <f>(((Table1[[#This Row],[launched_at]]/60)/60)/24)+DATE(1970,1,1)</f>
        <v>42433.825717592597</v>
      </c>
      <c r="T3953" s="13">
        <f>(((Table1[[#This Row],[deadline]]/60)/60)/24)+DATE(1970,1,1)</f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Table1[[#This Row],[pledged]]/Table1[[#This Row],[goal]]</f>
        <v>9.6153846153846159E-4</v>
      </c>
      <c r="P3954" s="8">
        <f>IFERROR(Table1[[#This Row],[pledged]]/Table1[[#This Row],[backers_count]],0)</f>
        <v>25</v>
      </c>
      <c r="Q3954" t="str">
        <f>LEFT(Table1[[#This Row],[Category and Sub-Category]],FIND("/",Table1[[#This Row],[Category and Sub-Category]])-1)</f>
        <v>theater</v>
      </c>
      <c r="R3954" t="str">
        <f>RIGHT(Table1[[#This Row],[Category and Sub-Category]],LEN(Table1[[#This Row],[Category and Sub-Category]])-FIND("/",Table1[[#This Row],[Category and Sub-Category]]))</f>
        <v>plays</v>
      </c>
      <c r="S3954" s="13">
        <f>(((Table1[[#This Row],[launched_at]]/60)/60)/24)+DATE(1970,1,1)</f>
        <v>42243.790393518517</v>
      </c>
      <c r="T3954" s="13">
        <f>(((Table1[[#This Row],[deadline]]/60)/60)/24)+DATE(1970,1,1)</f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Table1[[#This Row],[pledged]]/Table1[[#This Row],[goal]]</f>
        <v>0</v>
      </c>
      <c r="P3955" s="8">
        <f>IFERROR(Table1[[#This Row],[pledged]]/Table1[[#This Row],[backers_count]],0)</f>
        <v>0</v>
      </c>
      <c r="Q3955" t="str">
        <f>LEFT(Table1[[#This Row],[Category and Sub-Category]],FIND("/",Table1[[#This Row],[Category and Sub-Category]])-1)</f>
        <v>theater</v>
      </c>
      <c r="R3955" t="str">
        <f>RIGHT(Table1[[#This Row],[Category and Sub-Category]],LEN(Table1[[#This Row],[Category and Sub-Category]])-FIND("/",Table1[[#This Row],[Category and Sub-Category]]))</f>
        <v>plays</v>
      </c>
      <c r="S3955" s="13">
        <f>(((Table1[[#This Row],[launched_at]]/60)/60)/24)+DATE(1970,1,1)</f>
        <v>42550.048449074078</v>
      </c>
      <c r="T3955" s="13">
        <f>(((Table1[[#This Row],[deadline]]/60)/60)/24)+DATE(1970,1,1)</f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Table1[[#This Row],[pledged]]/Table1[[#This Row],[goal]]</f>
        <v>0</v>
      </c>
      <c r="P3956" s="8">
        <f>IFERROR(Table1[[#This Row],[pledged]]/Table1[[#This Row],[backers_count]],0)</f>
        <v>0</v>
      </c>
      <c r="Q3956" t="str">
        <f>LEFT(Table1[[#This Row],[Category and Sub-Category]],FIND("/",Table1[[#This Row],[Category and Sub-Category]])-1)</f>
        <v>theater</v>
      </c>
      <c r="R3956" t="str">
        <f>RIGHT(Table1[[#This Row],[Category and Sub-Category]],LEN(Table1[[#This Row],[Category and Sub-Category]])-FIND("/",Table1[[#This Row],[Category and Sub-Category]]))</f>
        <v>plays</v>
      </c>
      <c r="S3956" s="13">
        <f>(((Table1[[#This Row],[launched_at]]/60)/60)/24)+DATE(1970,1,1)</f>
        <v>41774.651203703703</v>
      </c>
      <c r="T3956" s="13">
        <f>(((Table1[[#This Row],[deadline]]/60)/60)/24)+DATE(1970,1,1)</f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Table1[[#This Row],[pledged]]/Table1[[#This Row],[goal]]</f>
        <v>0.24285714285714285</v>
      </c>
      <c r="P3957" s="8">
        <f>IFERROR(Table1[[#This Row],[pledged]]/Table1[[#This Row],[backers_count]],0)</f>
        <v>53.125</v>
      </c>
      <c r="Q3957" t="str">
        <f>LEFT(Table1[[#This Row],[Category and Sub-Category]],FIND("/",Table1[[#This Row],[Category and Sub-Category]])-1)</f>
        <v>theater</v>
      </c>
      <c r="R3957" t="str">
        <f>RIGHT(Table1[[#This Row],[Category and Sub-Category]],LEN(Table1[[#This Row],[Category and Sub-Category]])-FIND("/",Table1[[#This Row],[Category and Sub-Category]]))</f>
        <v>plays</v>
      </c>
      <c r="S3957" s="13">
        <f>(((Table1[[#This Row],[launched_at]]/60)/60)/24)+DATE(1970,1,1)</f>
        <v>42306.848854166667</v>
      </c>
      <c r="T3957" s="13">
        <f>(((Table1[[#This Row],[deadline]]/60)/60)/24)+DATE(1970,1,1)</f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Table1[[#This Row],[pledged]]/Table1[[#This Row],[goal]]</f>
        <v>0</v>
      </c>
      <c r="P3958" s="8">
        <f>IFERROR(Table1[[#This Row],[pledged]]/Table1[[#This Row],[backers_count]],0)</f>
        <v>0</v>
      </c>
      <c r="Q3958" t="str">
        <f>LEFT(Table1[[#This Row],[Category and Sub-Category]],FIND("/",Table1[[#This Row],[Category and Sub-Category]])-1)</f>
        <v>theater</v>
      </c>
      <c r="R3958" t="str">
        <f>RIGHT(Table1[[#This Row],[Category and Sub-Category]],LEN(Table1[[#This Row],[Category and Sub-Category]])-FIND("/",Table1[[#This Row],[Category and Sub-Category]]))</f>
        <v>plays</v>
      </c>
      <c r="S3958" s="13">
        <f>(((Table1[[#This Row],[launched_at]]/60)/60)/24)+DATE(1970,1,1)</f>
        <v>42457.932025462964</v>
      </c>
      <c r="T3958" s="13">
        <f>(((Table1[[#This Row],[deadline]]/60)/60)/24)+DATE(1970,1,1)</f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Table1[[#This Row],[pledged]]/Table1[[#This Row],[goal]]</f>
        <v>2.5000000000000001E-4</v>
      </c>
      <c r="P3959" s="8">
        <f>IFERROR(Table1[[#This Row],[pledged]]/Table1[[#This Row],[backers_count]],0)</f>
        <v>7</v>
      </c>
      <c r="Q3959" t="str">
        <f>LEFT(Table1[[#This Row],[Category and Sub-Category]],FIND("/",Table1[[#This Row],[Category and Sub-Category]])-1)</f>
        <v>theater</v>
      </c>
      <c r="R3959" t="str">
        <f>RIGHT(Table1[[#This Row],[Category and Sub-Category]],LEN(Table1[[#This Row],[Category and Sub-Category]])-FIND("/",Table1[[#This Row],[Category and Sub-Category]]))</f>
        <v>plays</v>
      </c>
      <c r="S3959" s="13">
        <f>(((Table1[[#This Row],[launched_at]]/60)/60)/24)+DATE(1970,1,1)</f>
        <v>42513.976319444439</v>
      </c>
      <c r="T3959" s="13">
        <f>(((Table1[[#This Row],[deadline]]/60)/60)/24)+DATE(1970,1,1)</f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Table1[[#This Row],[pledged]]/Table1[[#This Row],[goal]]</f>
        <v>0.32050000000000001</v>
      </c>
      <c r="P3960" s="8">
        <f>IFERROR(Table1[[#This Row],[pledged]]/Table1[[#This Row],[backers_count]],0)</f>
        <v>40.0625</v>
      </c>
      <c r="Q3960" t="str">
        <f>LEFT(Table1[[#This Row],[Category and Sub-Category]],FIND("/",Table1[[#This Row],[Category and Sub-Category]])-1)</f>
        <v>theater</v>
      </c>
      <c r="R3960" t="str">
        <f>RIGHT(Table1[[#This Row],[Category and Sub-Category]],LEN(Table1[[#This Row],[Category and Sub-Category]])-FIND("/",Table1[[#This Row],[Category and Sub-Category]]))</f>
        <v>plays</v>
      </c>
      <c r="S3960" s="13">
        <f>(((Table1[[#This Row],[launched_at]]/60)/60)/24)+DATE(1970,1,1)</f>
        <v>41816.950370370374</v>
      </c>
      <c r="T3960" s="13">
        <f>(((Table1[[#This Row],[deadline]]/60)/60)/24)+DATE(1970,1,1)</f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Table1[[#This Row],[pledged]]/Table1[[#This Row],[goal]]</f>
        <v>0.24333333333333335</v>
      </c>
      <c r="P3961" s="8">
        <f>IFERROR(Table1[[#This Row],[pledged]]/Table1[[#This Row],[backers_count]],0)</f>
        <v>24.333333333333332</v>
      </c>
      <c r="Q3961" t="str">
        <f>LEFT(Table1[[#This Row],[Category and Sub-Category]],FIND("/",Table1[[#This Row],[Category and Sub-Category]])-1)</f>
        <v>theater</v>
      </c>
      <c r="R3961" t="str">
        <f>RIGHT(Table1[[#This Row],[Category and Sub-Category]],LEN(Table1[[#This Row],[Category and Sub-Category]])-FIND("/",Table1[[#This Row],[Category and Sub-Category]]))</f>
        <v>plays</v>
      </c>
      <c r="S3961" s="13">
        <f>(((Table1[[#This Row],[launched_at]]/60)/60)/24)+DATE(1970,1,1)</f>
        <v>41880.788842592592</v>
      </c>
      <c r="T3961" s="13">
        <f>(((Table1[[#This Row],[deadline]]/60)/60)/24)+DATE(1970,1,1)</f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Table1[[#This Row],[pledged]]/Table1[[#This Row],[goal]]</f>
        <v>1.4999999999999999E-2</v>
      </c>
      <c r="P3962" s="8">
        <f>IFERROR(Table1[[#This Row],[pledged]]/Table1[[#This Row],[backers_count]],0)</f>
        <v>11.25</v>
      </c>
      <c r="Q3962" t="str">
        <f>LEFT(Table1[[#This Row],[Category and Sub-Category]],FIND("/",Table1[[#This Row],[Category and Sub-Category]])-1)</f>
        <v>theater</v>
      </c>
      <c r="R3962" t="str">
        <f>RIGHT(Table1[[#This Row],[Category and Sub-Category]],LEN(Table1[[#This Row],[Category and Sub-Category]])-FIND("/",Table1[[#This Row],[Category and Sub-Category]]))</f>
        <v>plays</v>
      </c>
      <c r="S3962" s="13">
        <f>(((Table1[[#This Row],[launched_at]]/60)/60)/24)+DATE(1970,1,1)</f>
        <v>42342.845555555556</v>
      </c>
      <c r="T3962" s="13">
        <f>(((Table1[[#This Row],[deadline]]/60)/60)/24)+DATE(1970,1,1)</f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Table1[[#This Row],[pledged]]/Table1[[#This Row],[goal]]</f>
        <v>4.1999999999999997E-3</v>
      </c>
      <c r="P3963" s="8">
        <f>IFERROR(Table1[[#This Row],[pledged]]/Table1[[#This Row],[backers_count]],0)</f>
        <v>10.5</v>
      </c>
      <c r="Q3963" t="str">
        <f>LEFT(Table1[[#This Row],[Category and Sub-Category]],FIND("/",Table1[[#This Row],[Category and Sub-Category]])-1)</f>
        <v>theater</v>
      </c>
      <c r="R3963" t="str">
        <f>RIGHT(Table1[[#This Row],[Category and Sub-Category]],LEN(Table1[[#This Row],[Category and Sub-Category]])-FIND("/",Table1[[#This Row],[Category and Sub-Category]]))</f>
        <v>plays</v>
      </c>
      <c r="S3963" s="13">
        <f>(((Table1[[#This Row],[launched_at]]/60)/60)/24)+DATE(1970,1,1)</f>
        <v>41745.891319444447</v>
      </c>
      <c r="T3963" s="13">
        <f>(((Table1[[#This Row],[deadline]]/60)/60)/24)+DATE(1970,1,1)</f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Table1[[#This Row],[pledged]]/Table1[[#This Row],[goal]]</f>
        <v>3.214285714285714E-2</v>
      </c>
      <c r="P3964" s="8">
        <f>IFERROR(Table1[[#This Row],[pledged]]/Table1[[#This Row],[backers_count]],0)</f>
        <v>15</v>
      </c>
      <c r="Q3964" t="str">
        <f>LEFT(Table1[[#This Row],[Category and Sub-Category]],FIND("/",Table1[[#This Row],[Category and Sub-Category]])-1)</f>
        <v>theater</v>
      </c>
      <c r="R3964" t="str">
        <f>RIGHT(Table1[[#This Row],[Category and Sub-Category]],LEN(Table1[[#This Row],[Category and Sub-Category]])-FIND("/",Table1[[#This Row],[Category and Sub-Category]]))</f>
        <v>plays</v>
      </c>
      <c r="S3964" s="13">
        <f>(((Table1[[#This Row],[launched_at]]/60)/60)/24)+DATE(1970,1,1)</f>
        <v>42311.621458333335</v>
      </c>
      <c r="T3964" s="13">
        <f>(((Table1[[#This Row],[deadline]]/60)/60)/24)+DATE(1970,1,1)</f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Table1[[#This Row],[pledged]]/Table1[[#This Row],[goal]]</f>
        <v>0</v>
      </c>
      <c r="P3965" s="8">
        <f>IFERROR(Table1[[#This Row],[pledged]]/Table1[[#This Row],[backers_count]],0)</f>
        <v>0</v>
      </c>
      <c r="Q3965" t="str">
        <f>LEFT(Table1[[#This Row],[Category and Sub-Category]],FIND("/",Table1[[#This Row],[Category and Sub-Category]])-1)</f>
        <v>theater</v>
      </c>
      <c r="R3965" t="str">
        <f>RIGHT(Table1[[#This Row],[Category and Sub-Category]],LEN(Table1[[#This Row],[Category and Sub-Category]])-FIND("/",Table1[[#This Row],[Category and Sub-Category]]))</f>
        <v>plays</v>
      </c>
      <c r="S3965" s="13">
        <f>(((Table1[[#This Row],[launched_at]]/60)/60)/24)+DATE(1970,1,1)</f>
        <v>42296.154131944444</v>
      </c>
      <c r="T3965" s="13">
        <f>(((Table1[[#This Row],[deadline]]/60)/60)/24)+DATE(1970,1,1)</f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Table1[[#This Row],[pledged]]/Table1[[#This Row],[goal]]</f>
        <v>6.3E-2</v>
      </c>
      <c r="P3966" s="8">
        <f>IFERROR(Table1[[#This Row],[pledged]]/Table1[[#This Row],[backers_count]],0)</f>
        <v>42</v>
      </c>
      <c r="Q3966" t="str">
        <f>LEFT(Table1[[#This Row],[Category and Sub-Category]],FIND("/",Table1[[#This Row],[Category and Sub-Category]])-1)</f>
        <v>theater</v>
      </c>
      <c r="R3966" t="str">
        <f>RIGHT(Table1[[#This Row],[Category and Sub-Category]],LEN(Table1[[#This Row],[Category and Sub-Category]])-FIND("/",Table1[[#This Row],[Category and Sub-Category]]))</f>
        <v>plays</v>
      </c>
      <c r="S3966" s="13">
        <f>(((Table1[[#This Row],[launched_at]]/60)/60)/24)+DATE(1970,1,1)</f>
        <v>42053.722060185188</v>
      </c>
      <c r="T3966" s="13">
        <f>(((Table1[[#This Row],[deadline]]/60)/60)/24)+DATE(1970,1,1)</f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Table1[[#This Row],[pledged]]/Table1[[#This Row],[goal]]</f>
        <v>0.14249999999999999</v>
      </c>
      <c r="P3967" s="8">
        <f>IFERROR(Table1[[#This Row],[pledged]]/Table1[[#This Row],[backers_count]],0)</f>
        <v>71.25</v>
      </c>
      <c r="Q3967" t="str">
        <f>LEFT(Table1[[#This Row],[Category and Sub-Category]],FIND("/",Table1[[#This Row],[Category and Sub-Category]])-1)</f>
        <v>theater</v>
      </c>
      <c r="R3967" t="str">
        <f>RIGHT(Table1[[#This Row],[Category and Sub-Category]],LEN(Table1[[#This Row],[Category and Sub-Category]])-FIND("/",Table1[[#This Row],[Category and Sub-Category]]))</f>
        <v>plays</v>
      </c>
      <c r="S3967" s="13">
        <f>(((Table1[[#This Row],[launched_at]]/60)/60)/24)+DATE(1970,1,1)</f>
        <v>42414.235879629632</v>
      </c>
      <c r="T3967" s="13">
        <f>(((Table1[[#This Row],[deadline]]/60)/60)/24)+DATE(1970,1,1)</f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Table1[[#This Row],[pledged]]/Table1[[#This Row],[goal]]</f>
        <v>6.0000000000000001E-3</v>
      </c>
      <c r="P3968" s="8">
        <f>IFERROR(Table1[[#This Row],[pledged]]/Table1[[#This Row],[backers_count]],0)</f>
        <v>22.5</v>
      </c>
      <c r="Q3968" t="str">
        <f>LEFT(Table1[[#This Row],[Category and Sub-Category]],FIND("/",Table1[[#This Row],[Category and Sub-Category]])-1)</f>
        <v>theater</v>
      </c>
      <c r="R3968" t="str">
        <f>RIGHT(Table1[[#This Row],[Category and Sub-Category]],LEN(Table1[[#This Row],[Category and Sub-Category]])-FIND("/",Table1[[#This Row],[Category and Sub-Category]]))</f>
        <v>plays</v>
      </c>
      <c r="S3968" s="13">
        <f>(((Table1[[#This Row],[launched_at]]/60)/60)/24)+DATE(1970,1,1)</f>
        <v>41801.711550925924</v>
      </c>
      <c r="T3968" s="13">
        <f>(((Table1[[#This Row],[deadline]]/60)/60)/24)+DATE(1970,1,1)</f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Table1[[#This Row],[pledged]]/Table1[[#This Row],[goal]]</f>
        <v>0.2411764705882353</v>
      </c>
      <c r="P3969" s="8">
        <f>IFERROR(Table1[[#This Row],[pledged]]/Table1[[#This Row],[backers_count]],0)</f>
        <v>41</v>
      </c>
      <c r="Q3969" t="str">
        <f>LEFT(Table1[[#This Row],[Category and Sub-Category]],FIND("/",Table1[[#This Row],[Category and Sub-Category]])-1)</f>
        <v>theater</v>
      </c>
      <c r="R3969" t="str">
        <f>RIGHT(Table1[[#This Row],[Category and Sub-Category]],LEN(Table1[[#This Row],[Category and Sub-Category]])-FIND("/",Table1[[#This Row],[Category and Sub-Category]]))</f>
        <v>plays</v>
      </c>
      <c r="S3969" s="13">
        <f>(((Table1[[#This Row],[launched_at]]/60)/60)/24)+DATE(1970,1,1)</f>
        <v>42770.290590277778</v>
      </c>
      <c r="T3969" s="13">
        <f>(((Table1[[#This Row],[deadline]]/60)/60)/24)+DATE(1970,1,1)</f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Table1[[#This Row],[pledged]]/Table1[[#This Row],[goal]]</f>
        <v>0.10539999999999999</v>
      </c>
      <c r="P3970" s="8">
        <f>IFERROR(Table1[[#This Row],[pledged]]/Table1[[#This Row],[backers_count]],0)</f>
        <v>47.909090909090907</v>
      </c>
      <c r="Q3970" t="str">
        <f>LEFT(Table1[[#This Row],[Category and Sub-Category]],FIND("/",Table1[[#This Row],[Category and Sub-Category]])-1)</f>
        <v>theater</v>
      </c>
      <c r="R3970" t="str">
        <f>RIGHT(Table1[[#This Row],[Category and Sub-Category]],LEN(Table1[[#This Row],[Category and Sub-Category]])-FIND("/",Table1[[#This Row],[Category and Sub-Category]]))</f>
        <v>plays</v>
      </c>
      <c r="S3970" s="13">
        <f>(((Table1[[#This Row],[launched_at]]/60)/60)/24)+DATE(1970,1,1)</f>
        <v>42452.815659722226</v>
      </c>
      <c r="T3970" s="13">
        <f>(((Table1[[#This Row],[deadline]]/60)/60)/24)+DATE(1970,1,1)</f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Table1[[#This Row],[pledged]]/Table1[[#This Row],[goal]]</f>
        <v>7.4690265486725665E-2</v>
      </c>
      <c r="P3971" s="8">
        <f>IFERROR(Table1[[#This Row],[pledged]]/Table1[[#This Row],[backers_count]],0)</f>
        <v>35.166666666666664</v>
      </c>
      <c r="Q3971" t="str">
        <f>LEFT(Table1[[#This Row],[Category and Sub-Category]],FIND("/",Table1[[#This Row],[Category and Sub-Category]])-1)</f>
        <v>theater</v>
      </c>
      <c r="R3971" t="str">
        <f>RIGHT(Table1[[#This Row],[Category and Sub-Category]],LEN(Table1[[#This Row],[Category and Sub-Category]])-FIND("/",Table1[[#This Row],[Category and Sub-Category]]))</f>
        <v>plays</v>
      </c>
      <c r="S3971" s="13">
        <f>(((Table1[[#This Row],[launched_at]]/60)/60)/24)+DATE(1970,1,1)</f>
        <v>42601.854699074072</v>
      </c>
      <c r="T3971" s="13">
        <f>(((Table1[[#This Row],[deadline]]/60)/60)/24)+DATE(1970,1,1)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Table1[[#This Row],[pledged]]/Table1[[#This Row],[goal]]</f>
        <v>7.3333333333333334E-4</v>
      </c>
      <c r="P3972" s="8">
        <f>IFERROR(Table1[[#This Row],[pledged]]/Table1[[#This Row],[backers_count]],0)</f>
        <v>5.5</v>
      </c>
      <c r="Q3972" t="str">
        <f>LEFT(Table1[[#This Row],[Category and Sub-Category]],FIND("/",Table1[[#This Row],[Category and Sub-Category]])-1)</f>
        <v>theater</v>
      </c>
      <c r="R3972" t="str">
        <f>RIGHT(Table1[[#This Row],[Category and Sub-Category]],LEN(Table1[[#This Row],[Category and Sub-Category]])-FIND("/",Table1[[#This Row],[Category and Sub-Category]]))</f>
        <v>plays</v>
      </c>
      <c r="S3972" s="13">
        <f>(((Table1[[#This Row],[launched_at]]/60)/60)/24)+DATE(1970,1,1)</f>
        <v>42447.863553240735</v>
      </c>
      <c r="T3972" s="13">
        <f>(((Table1[[#This Row],[deadline]]/60)/60)/24)+DATE(1970,1,1)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Table1[[#This Row],[pledged]]/Table1[[#This Row],[goal]]</f>
        <v>9.7142857142857135E-3</v>
      </c>
      <c r="P3973" s="8">
        <f>IFERROR(Table1[[#This Row],[pledged]]/Table1[[#This Row],[backers_count]],0)</f>
        <v>22.666666666666668</v>
      </c>
      <c r="Q3973" t="str">
        <f>LEFT(Table1[[#This Row],[Category and Sub-Category]],FIND("/",Table1[[#This Row],[Category and Sub-Category]])-1)</f>
        <v>theater</v>
      </c>
      <c r="R3973" t="str">
        <f>RIGHT(Table1[[#This Row],[Category and Sub-Category]],LEN(Table1[[#This Row],[Category and Sub-Category]])-FIND("/",Table1[[#This Row],[Category and Sub-Category]]))</f>
        <v>plays</v>
      </c>
      <c r="S3973" s="13">
        <f>(((Table1[[#This Row],[launched_at]]/60)/60)/24)+DATE(1970,1,1)</f>
        <v>41811.536180555559</v>
      </c>
      <c r="T3973" s="13">
        <f>(((Table1[[#This Row],[deadline]]/60)/60)/24)+DATE(1970,1,1)</f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Table1[[#This Row],[pledged]]/Table1[[#This Row],[goal]]</f>
        <v>0.21099999999999999</v>
      </c>
      <c r="P3974" s="8">
        <f>IFERROR(Table1[[#This Row],[pledged]]/Table1[[#This Row],[backers_count]],0)</f>
        <v>26.375</v>
      </c>
      <c r="Q3974" t="str">
        <f>LEFT(Table1[[#This Row],[Category and Sub-Category]],FIND("/",Table1[[#This Row],[Category and Sub-Category]])-1)</f>
        <v>theater</v>
      </c>
      <c r="R3974" t="str">
        <f>RIGHT(Table1[[#This Row],[Category and Sub-Category]],LEN(Table1[[#This Row],[Category and Sub-Category]])-FIND("/",Table1[[#This Row],[Category and Sub-Category]]))</f>
        <v>plays</v>
      </c>
      <c r="S3974" s="13">
        <f>(((Table1[[#This Row],[launched_at]]/60)/60)/24)+DATE(1970,1,1)</f>
        <v>41981.067523148144</v>
      </c>
      <c r="T3974" s="13">
        <f>(((Table1[[#This Row],[deadline]]/60)/60)/24)+DATE(1970,1,1)</f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Table1[[#This Row],[pledged]]/Table1[[#This Row],[goal]]</f>
        <v>0.78100000000000003</v>
      </c>
      <c r="P3975" s="8">
        <f>IFERROR(Table1[[#This Row],[pledged]]/Table1[[#This Row],[backers_count]],0)</f>
        <v>105.54054054054055</v>
      </c>
      <c r="Q3975" t="str">
        <f>LEFT(Table1[[#This Row],[Category and Sub-Category]],FIND("/",Table1[[#This Row],[Category and Sub-Category]])-1)</f>
        <v>theater</v>
      </c>
      <c r="R3975" t="str">
        <f>RIGHT(Table1[[#This Row],[Category and Sub-Category]],LEN(Table1[[#This Row],[Category and Sub-Category]])-FIND("/",Table1[[#This Row],[Category and Sub-Category]]))</f>
        <v>plays</v>
      </c>
      <c r="S3975" s="13">
        <f>(((Table1[[#This Row],[launched_at]]/60)/60)/24)+DATE(1970,1,1)</f>
        <v>42469.68414351852</v>
      </c>
      <c r="T3975" s="13">
        <f>(((Table1[[#This Row],[deadline]]/60)/60)/24)+DATE(1970,1,1)</f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Table1[[#This Row],[pledged]]/Table1[[#This Row],[goal]]</f>
        <v>0.32</v>
      </c>
      <c r="P3976" s="8">
        <f>IFERROR(Table1[[#This Row],[pledged]]/Table1[[#This Row],[backers_count]],0)</f>
        <v>29.09090909090909</v>
      </c>
      <c r="Q3976" t="str">
        <f>LEFT(Table1[[#This Row],[Category and Sub-Category]],FIND("/",Table1[[#This Row],[Category and Sub-Category]])-1)</f>
        <v>theater</v>
      </c>
      <c r="R3976" t="str">
        <f>RIGHT(Table1[[#This Row],[Category and Sub-Category]],LEN(Table1[[#This Row],[Category and Sub-Category]])-FIND("/",Table1[[#This Row],[Category and Sub-Category]]))</f>
        <v>plays</v>
      </c>
      <c r="S3976" s="13">
        <f>(((Table1[[#This Row],[launched_at]]/60)/60)/24)+DATE(1970,1,1)</f>
        <v>42493.546851851846</v>
      </c>
      <c r="T3976" s="13">
        <f>(((Table1[[#This Row],[deadline]]/60)/60)/24)+DATE(1970,1,1)</f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Table1[[#This Row],[pledged]]/Table1[[#This Row],[goal]]</f>
        <v>0</v>
      </c>
      <c r="P3977" s="8">
        <f>IFERROR(Table1[[#This Row],[pledged]]/Table1[[#This Row],[backers_count]],0)</f>
        <v>0</v>
      </c>
      <c r="Q3977" t="str">
        <f>LEFT(Table1[[#This Row],[Category and Sub-Category]],FIND("/",Table1[[#This Row],[Category and Sub-Category]])-1)</f>
        <v>theater</v>
      </c>
      <c r="R3977" t="str">
        <f>RIGHT(Table1[[#This Row],[Category and Sub-Category]],LEN(Table1[[#This Row],[Category and Sub-Category]])-FIND("/",Table1[[#This Row],[Category and Sub-Category]]))</f>
        <v>plays</v>
      </c>
      <c r="S3977" s="13">
        <f>(((Table1[[#This Row],[launched_at]]/60)/60)/24)+DATE(1970,1,1)</f>
        <v>42534.866875</v>
      </c>
      <c r="T3977" s="13">
        <f>(((Table1[[#This Row],[deadline]]/60)/60)/24)+DATE(1970,1,1)</f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Table1[[#This Row],[pledged]]/Table1[[#This Row],[goal]]</f>
        <v>0.47692307692307695</v>
      </c>
      <c r="P3978" s="8">
        <f>IFERROR(Table1[[#This Row],[pledged]]/Table1[[#This Row],[backers_count]],0)</f>
        <v>62</v>
      </c>
      <c r="Q3978" t="str">
        <f>LEFT(Table1[[#This Row],[Category and Sub-Category]],FIND("/",Table1[[#This Row],[Category and Sub-Category]])-1)</f>
        <v>theater</v>
      </c>
      <c r="R3978" t="str">
        <f>RIGHT(Table1[[#This Row],[Category and Sub-Category]],LEN(Table1[[#This Row],[Category and Sub-Category]])-FIND("/",Table1[[#This Row],[Category and Sub-Category]]))</f>
        <v>plays</v>
      </c>
      <c r="S3978" s="13">
        <f>(((Table1[[#This Row],[launched_at]]/60)/60)/24)+DATE(1970,1,1)</f>
        <v>41830.858344907407</v>
      </c>
      <c r="T3978" s="13">
        <f>(((Table1[[#This Row],[deadline]]/60)/60)/24)+DATE(1970,1,1)</f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Table1[[#This Row],[pledged]]/Table1[[#This Row],[goal]]</f>
        <v>1.4500000000000001E-2</v>
      </c>
      <c r="P3979" s="8">
        <f>IFERROR(Table1[[#This Row],[pledged]]/Table1[[#This Row],[backers_count]],0)</f>
        <v>217.5</v>
      </c>
      <c r="Q3979" t="str">
        <f>LEFT(Table1[[#This Row],[Category and Sub-Category]],FIND("/",Table1[[#This Row],[Category and Sub-Category]])-1)</f>
        <v>theater</v>
      </c>
      <c r="R3979" t="str">
        <f>RIGHT(Table1[[#This Row],[Category and Sub-Category]],LEN(Table1[[#This Row],[Category and Sub-Category]])-FIND("/",Table1[[#This Row],[Category and Sub-Category]]))</f>
        <v>plays</v>
      </c>
      <c r="S3979" s="13">
        <f>(((Table1[[#This Row],[launched_at]]/60)/60)/24)+DATE(1970,1,1)</f>
        <v>42543.788564814815</v>
      </c>
      <c r="T3979" s="13">
        <f>(((Table1[[#This Row],[deadline]]/60)/60)/24)+DATE(1970,1,1)</f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Table1[[#This Row],[pledged]]/Table1[[#This Row],[goal]]</f>
        <v>0.107</v>
      </c>
      <c r="P3980" s="8">
        <f>IFERROR(Table1[[#This Row],[pledged]]/Table1[[#This Row],[backers_count]],0)</f>
        <v>26.75</v>
      </c>
      <c r="Q3980" t="str">
        <f>LEFT(Table1[[#This Row],[Category and Sub-Category]],FIND("/",Table1[[#This Row],[Category and Sub-Category]])-1)</f>
        <v>theater</v>
      </c>
      <c r="R3980" t="str">
        <f>RIGHT(Table1[[#This Row],[Category and Sub-Category]],LEN(Table1[[#This Row],[Category and Sub-Category]])-FIND("/",Table1[[#This Row],[Category and Sub-Category]]))</f>
        <v>plays</v>
      </c>
      <c r="S3980" s="13">
        <f>(((Table1[[#This Row],[launched_at]]/60)/60)/24)+DATE(1970,1,1)</f>
        <v>41975.642974537041</v>
      </c>
      <c r="T3980" s="13">
        <f>(((Table1[[#This Row],[deadline]]/60)/60)/24)+DATE(1970,1,1)</f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Table1[[#This Row],[pledged]]/Table1[[#This Row],[goal]]</f>
        <v>1.8333333333333333E-2</v>
      </c>
      <c r="P3981" s="8">
        <f>IFERROR(Table1[[#This Row],[pledged]]/Table1[[#This Row],[backers_count]],0)</f>
        <v>18.333333333333332</v>
      </c>
      <c r="Q3981" t="str">
        <f>LEFT(Table1[[#This Row],[Category and Sub-Category]],FIND("/",Table1[[#This Row],[Category and Sub-Category]])-1)</f>
        <v>theater</v>
      </c>
      <c r="R3981" t="str">
        <f>RIGHT(Table1[[#This Row],[Category and Sub-Category]],LEN(Table1[[#This Row],[Category and Sub-Category]])-FIND("/",Table1[[#This Row],[Category and Sub-Category]]))</f>
        <v>plays</v>
      </c>
      <c r="S3981" s="13">
        <f>(((Table1[[#This Row],[launched_at]]/60)/60)/24)+DATE(1970,1,1)</f>
        <v>42069.903437500005</v>
      </c>
      <c r="T3981" s="13">
        <f>(((Table1[[#This Row],[deadline]]/60)/60)/24)+DATE(1970,1,1)</f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Table1[[#This Row],[pledged]]/Table1[[#This Row],[goal]]</f>
        <v>0.18</v>
      </c>
      <c r="P3982" s="8">
        <f>IFERROR(Table1[[#This Row],[pledged]]/Table1[[#This Row],[backers_count]],0)</f>
        <v>64.285714285714292</v>
      </c>
      <c r="Q3982" t="str">
        <f>LEFT(Table1[[#This Row],[Category and Sub-Category]],FIND("/",Table1[[#This Row],[Category and Sub-Category]])-1)</f>
        <v>theater</v>
      </c>
      <c r="R3982" t="str">
        <f>RIGHT(Table1[[#This Row],[Category and Sub-Category]],LEN(Table1[[#This Row],[Category and Sub-Category]])-FIND("/",Table1[[#This Row],[Category and Sub-Category]]))</f>
        <v>plays</v>
      </c>
      <c r="S3982" s="13">
        <f>(((Table1[[#This Row],[launched_at]]/60)/60)/24)+DATE(1970,1,1)</f>
        <v>41795.598923611113</v>
      </c>
      <c r="T3982" s="13">
        <f>(((Table1[[#This Row],[deadline]]/60)/60)/24)+DATE(1970,1,1)</f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Table1[[#This Row],[pledged]]/Table1[[#This Row],[goal]]</f>
        <v>4.0833333333333333E-2</v>
      </c>
      <c r="P3983" s="8">
        <f>IFERROR(Table1[[#This Row],[pledged]]/Table1[[#This Row],[backers_count]],0)</f>
        <v>175</v>
      </c>
      <c r="Q3983" t="str">
        <f>LEFT(Table1[[#This Row],[Category and Sub-Category]],FIND("/",Table1[[#This Row],[Category and Sub-Category]])-1)</f>
        <v>theater</v>
      </c>
      <c r="R3983" t="str">
        <f>RIGHT(Table1[[#This Row],[Category and Sub-Category]],LEN(Table1[[#This Row],[Category and Sub-Category]])-FIND("/",Table1[[#This Row],[Category and Sub-Category]]))</f>
        <v>plays</v>
      </c>
      <c r="S3983" s="13">
        <f>(((Table1[[#This Row],[launched_at]]/60)/60)/24)+DATE(1970,1,1)</f>
        <v>42508.179965277777</v>
      </c>
      <c r="T3983" s="13">
        <f>(((Table1[[#This Row],[deadline]]/60)/60)/24)+DATE(1970,1,1)</f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Table1[[#This Row],[pledged]]/Table1[[#This Row],[goal]]</f>
        <v>0.2</v>
      </c>
      <c r="P3984" s="8">
        <f>IFERROR(Table1[[#This Row],[pledged]]/Table1[[#This Row],[backers_count]],0)</f>
        <v>34</v>
      </c>
      <c r="Q3984" t="str">
        <f>LEFT(Table1[[#This Row],[Category and Sub-Category]],FIND("/",Table1[[#This Row],[Category and Sub-Category]])-1)</f>
        <v>theater</v>
      </c>
      <c r="R3984" t="str">
        <f>RIGHT(Table1[[#This Row],[Category and Sub-Category]],LEN(Table1[[#This Row],[Category and Sub-Category]])-FIND("/",Table1[[#This Row],[Category and Sub-Category]]))</f>
        <v>plays</v>
      </c>
      <c r="S3984" s="13">
        <f>(((Table1[[#This Row],[launched_at]]/60)/60)/24)+DATE(1970,1,1)</f>
        <v>42132.809953703705</v>
      </c>
      <c r="T3984" s="13">
        <f>(((Table1[[#This Row],[deadline]]/60)/60)/24)+DATE(1970,1,1)</f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Table1[[#This Row],[pledged]]/Table1[[#This Row],[goal]]</f>
        <v>0.34802513464991025</v>
      </c>
      <c r="P3985" s="8">
        <f>IFERROR(Table1[[#This Row],[pledged]]/Table1[[#This Row],[backers_count]],0)</f>
        <v>84.282608695652172</v>
      </c>
      <c r="Q3985" t="str">
        <f>LEFT(Table1[[#This Row],[Category and Sub-Category]],FIND("/",Table1[[#This Row],[Category and Sub-Category]])-1)</f>
        <v>theater</v>
      </c>
      <c r="R3985" t="str">
        <f>RIGHT(Table1[[#This Row],[Category and Sub-Category]],LEN(Table1[[#This Row],[Category and Sub-Category]])-FIND("/",Table1[[#This Row],[Category and Sub-Category]]))</f>
        <v>plays</v>
      </c>
      <c r="S3985" s="13">
        <f>(((Table1[[#This Row],[launched_at]]/60)/60)/24)+DATE(1970,1,1)</f>
        <v>41747.86986111111</v>
      </c>
      <c r="T3985" s="13">
        <f>(((Table1[[#This Row],[deadline]]/60)/60)/24)+DATE(1970,1,1)</f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Table1[[#This Row],[pledged]]/Table1[[#This Row],[goal]]</f>
        <v>6.3333333333333339E-2</v>
      </c>
      <c r="P3986" s="8">
        <f>IFERROR(Table1[[#This Row],[pledged]]/Table1[[#This Row],[backers_count]],0)</f>
        <v>9.5</v>
      </c>
      <c r="Q3986" t="str">
        <f>LEFT(Table1[[#This Row],[Category and Sub-Category]],FIND("/",Table1[[#This Row],[Category and Sub-Category]])-1)</f>
        <v>theater</v>
      </c>
      <c r="R3986" t="str">
        <f>RIGHT(Table1[[#This Row],[Category and Sub-Category]],LEN(Table1[[#This Row],[Category and Sub-Category]])-FIND("/",Table1[[#This Row],[Category and Sub-Category]]))</f>
        <v>plays</v>
      </c>
      <c r="S3986" s="13">
        <f>(((Table1[[#This Row],[launched_at]]/60)/60)/24)+DATE(1970,1,1)</f>
        <v>41920.963472222218</v>
      </c>
      <c r="T3986" s="13">
        <f>(((Table1[[#This Row],[deadline]]/60)/60)/24)+DATE(1970,1,1)</f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Table1[[#This Row],[pledged]]/Table1[[#This Row],[goal]]</f>
        <v>0.32050000000000001</v>
      </c>
      <c r="P3987" s="8">
        <f>IFERROR(Table1[[#This Row],[pledged]]/Table1[[#This Row],[backers_count]],0)</f>
        <v>33.736842105263158</v>
      </c>
      <c r="Q3987" t="str">
        <f>LEFT(Table1[[#This Row],[Category and Sub-Category]],FIND("/",Table1[[#This Row],[Category and Sub-Category]])-1)</f>
        <v>theater</v>
      </c>
      <c r="R3987" t="str">
        <f>RIGHT(Table1[[#This Row],[Category and Sub-Category]],LEN(Table1[[#This Row],[Category and Sub-Category]])-FIND("/",Table1[[#This Row],[Category and Sub-Category]]))</f>
        <v>plays</v>
      </c>
      <c r="S3987" s="13">
        <f>(((Table1[[#This Row],[launched_at]]/60)/60)/24)+DATE(1970,1,1)</f>
        <v>42399.707407407404</v>
      </c>
      <c r="T3987" s="13">
        <f>(((Table1[[#This Row],[deadline]]/60)/60)/24)+DATE(1970,1,1)</f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Table1[[#This Row],[pledged]]/Table1[[#This Row],[goal]]</f>
        <v>9.7600000000000006E-2</v>
      </c>
      <c r="P3988" s="8">
        <f>IFERROR(Table1[[#This Row],[pledged]]/Table1[[#This Row],[backers_count]],0)</f>
        <v>37.53846153846154</v>
      </c>
      <c r="Q3988" t="str">
        <f>LEFT(Table1[[#This Row],[Category and Sub-Category]],FIND("/",Table1[[#This Row],[Category and Sub-Category]])-1)</f>
        <v>theater</v>
      </c>
      <c r="R3988" t="str">
        <f>RIGHT(Table1[[#This Row],[Category and Sub-Category]],LEN(Table1[[#This Row],[Category and Sub-Category]])-FIND("/",Table1[[#This Row],[Category and Sub-Category]]))</f>
        <v>plays</v>
      </c>
      <c r="S3988" s="13">
        <f>(((Table1[[#This Row],[launched_at]]/60)/60)/24)+DATE(1970,1,1)</f>
        <v>42467.548541666663</v>
      </c>
      <c r="T3988" s="13">
        <f>(((Table1[[#This Row],[deadline]]/60)/60)/24)+DATE(1970,1,1)</f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Table1[[#This Row],[pledged]]/Table1[[#This Row],[goal]]</f>
        <v>0.3775</v>
      </c>
      <c r="P3989" s="8">
        <f>IFERROR(Table1[[#This Row],[pledged]]/Table1[[#This Row],[backers_count]],0)</f>
        <v>11.615384615384615</v>
      </c>
      <c r="Q3989" t="str">
        <f>LEFT(Table1[[#This Row],[Category and Sub-Category]],FIND("/",Table1[[#This Row],[Category and Sub-Category]])-1)</f>
        <v>theater</v>
      </c>
      <c r="R3989" t="str">
        <f>RIGHT(Table1[[#This Row],[Category and Sub-Category]],LEN(Table1[[#This Row],[Category and Sub-Category]])-FIND("/",Table1[[#This Row],[Category and Sub-Category]]))</f>
        <v>plays</v>
      </c>
      <c r="S3989" s="13">
        <f>(((Table1[[#This Row],[launched_at]]/60)/60)/24)+DATE(1970,1,1)</f>
        <v>41765.92465277778</v>
      </c>
      <c r="T3989" s="13">
        <f>(((Table1[[#This Row],[deadline]]/60)/60)/24)+DATE(1970,1,1)</f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Table1[[#This Row],[pledged]]/Table1[[#This Row],[goal]]</f>
        <v>2.1333333333333333E-2</v>
      </c>
      <c r="P3990" s="8">
        <f>IFERROR(Table1[[#This Row],[pledged]]/Table1[[#This Row],[backers_count]],0)</f>
        <v>8</v>
      </c>
      <c r="Q3990" t="str">
        <f>LEFT(Table1[[#This Row],[Category and Sub-Category]],FIND("/",Table1[[#This Row],[Category and Sub-Category]])-1)</f>
        <v>theater</v>
      </c>
      <c r="R3990" t="str">
        <f>RIGHT(Table1[[#This Row],[Category and Sub-Category]],LEN(Table1[[#This Row],[Category and Sub-Category]])-FIND("/",Table1[[#This Row],[Category and Sub-Category]]))</f>
        <v>plays</v>
      </c>
      <c r="S3990" s="13">
        <f>(((Table1[[#This Row],[launched_at]]/60)/60)/24)+DATE(1970,1,1)</f>
        <v>42230.08116898148</v>
      </c>
      <c r="T3990" s="13">
        <f>(((Table1[[#This Row],[deadline]]/60)/60)/24)+DATE(1970,1,1)</f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Table1[[#This Row],[pledged]]/Table1[[#This Row],[goal]]</f>
        <v>0</v>
      </c>
      <c r="P3991" s="8">
        <f>IFERROR(Table1[[#This Row],[pledged]]/Table1[[#This Row],[backers_count]],0)</f>
        <v>0</v>
      </c>
      <c r="Q3991" t="str">
        <f>LEFT(Table1[[#This Row],[Category and Sub-Category]],FIND("/",Table1[[#This Row],[Category and Sub-Category]])-1)</f>
        <v>theater</v>
      </c>
      <c r="R3991" t="str">
        <f>RIGHT(Table1[[#This Row],[Category and Sub-Category]],LEN(Table1[[#This Row],[Category and Sub-Category]])-FIND("/",Table1[[#This Row],[Category and Sub-Category]]))</f>
        <v>plays</v>
      </c>
      <c r="S3991" s="13">
        <f>(((Table1[[#This Row],[launched_at]]/60)/60)/24)+DATE(1970,1,1)</f>
        <v>42286.749780092592</v>
      </c>
      <c r="T3991" s="13">
        <f>(((Table1[[#This Row],[deadline]]/60)/60)/24)+DATE(1970,1,1)</f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Table1[[#This Row],[pledged]]/Table1[[#This Row],[goal]]</f>
        <v>4.1818181818181817E-2</v>
      </c>
      <c r="P3992" s="8">
        <f>IFERROR(Table1[[#This Row],[pledged]]/Table1[[#This Row],[backers_count]],0)</f>
        <v>23</v>
      </c>
      <c r="Q3992" t="str">
        <f>LEFT(Table1[[#This Row],[Category and Sub-Category]],FIND("/",Table1[[#This Row],[Category and Sub-Category]])-1)</f>
        <v>theater</v>
      </c>
      <c r="R3992" t="str">
        <f>RIGHT(Table1[[#This Row],[Category and Sub-Category]],LEN(Table1[[#This Row],[Category and Sub-Category]])-FIND("/",Table1[[#This Row],[Category and Sub-Category]]))</f>
        <v>plays</v>
      </c>
      <c r="S3992" s="13">
        <f>(((Table1[[#This Row],[launched_at]]/60)/60)/24)+DATE(1970,1,1)</f>
        <v>42401.672372685185</v>
      </c>
      <c r="T3992" s="13">
        <f>(((Table1[[#This Row],[deadline]]/60)/60)/24)+DATE(1970,1,1)</f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Table1[[#This Row],[pledged]]/Table1[[#This Row],[goal]]</f>
        <v>0.2</v>
      </c>
      <c r="P3993" s="8">
        <f>IFERROR(Table1[[#This Row],[pledged]]/Table1[[#This Row],[backers_count]],0)</f>
        <v>100</v>
      </c>
      <c r="Q3993" t="str">
        <f>LEFT(Table1[[#This Row],[Category and Sub-Category]],FIND("/",Table1[[#This Row],[Category and Sub-Category]])-1)</f>
        <v>theater</v>
      </c>
      <c r="R3993" t="str">
        <f>RIGHT(Table1[[#This Row],[Category and Sub-Category]],LEN(Table1[[#This Row],[Category and Sub-Category]])-FIND("/",Table1[[#This Row],[Category and Sub-Category]]))</f>
        <v>plays</v>
      </c>
      <c r="S3993" s="13">
        <f>(((Table1[[#This Row],[launched_at]]/60)/60)/24)+DATE(1970,1,1)</f>
        <v>42125.644467592589</v>
      </c>
      <c r="T3993" s="13">
        <f>(((Table1[[#This Row],[deadline]]/60)/60)/24)+DATE(1970,1,1)</f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Table1[[#This Row],[pledged]]/Table1[[#This Row],[goal]]</f>
        <v>5.4100000000000002E-2</v>
      </c>
      <c r="P3994" s="8">
        <f>IFERROR(Table1[[#This Row],[pledged]]/Table1[[#This Row],[backers_count]],0)</f>
        <v>60.111111111111114</v>
      </c>
      <c r="Q3994" t="str">
        <f>LEFT(Table1[[#This Row],[Category and Sub-Category]],FIND("/",Table1[[#This Row],[Category and Sub-Category]])-1)</f>
        <v>theater</v>
      </c>
      <c r="R3994" t="str">
        <f>RIGHT(Table1[[#This Row],[Category and Sub-Category]],LEN(Table1[[#This Row],[Category and Sub-Category]])-FIND("/",Table1[[#This Row],[Category and Sub-Category]]))</f>
        <v>plays</v>
      </c>
      <c r="S3994" s="13">
        <f>(((Table1[[#This Row],[launched_at]]/60)/60)/24)+DATE(1970,1,1)</f>
        <v>42289.94049768518</v>
      </c>
      <c r="T3994" s="13">
        <f>(((Table1[[#This Row],[deadline]]/60)/60)/24)+DATE(1970,1,1)</f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Table1[[#This Row],[pledged]]/Table1[[#This Row],[goal]]</f>
        <v>6.0000000000000002E-5</v>
      </c>
      <c r="P3995" s="8">
        <f>IFERROR(Table1[[#This Row],[pledged]]/Table1[[#This Row],[backers_count]],0)</f>
        <v>3</v>
      </c>
      <c r="Q3995" t="str">
        <f>LEFT(Table1[[#This Row],[Category and Sub-Category]],FIND("/",Table1[[#This Row],[Category and Sub-Category]])-1)</f>
        <v>theater</v>
      </c>
      <c r="R3995" t="str">
        <f>RIGHT(Table1[[#This Row],[Category and Sub-Category]],LEN(Table1[[#This Row],[Category and Sub-Category]])-FIND("/",Table1[[#This Row],[Category and Sub-Category]]))</f>
        <v>plays</v>
      </c>
      <c r="S3995" s="13">
        <f>(((Table1[[#This Row],[launched_at]]/60)/60)/24)+DATE(1970,1,1)</f>
        <v>42107.864722222221</v>
      </c>
      <c r="T3995" s="13">
        <f>(((Table1[[#This Row],[deadline]]/60)/60)/24)+DATE(1970,1,1)</f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Table1[[#This Row],[pledged]]/Table1[[#This Row],[goal]]</f>
        <v>2.5000000000000001E-3</v>
      </c>
      <c r="P3996" s="8">
        <f>IFERROR(Table1[[#This Row],[pledged]]/Table1[[#This Row],[backers_count]],0)</f>
        <v>5</v>
      </c>
      <c r="Q3996" t="str">
        <f>LEFT(Table1[[#This Row],[Category and Sub-Category]],FIND("/",Table1[[#This Row],[Category and Sub-Category]])-1)</f>
        <v>theater</v>
      </c>
      <c r="R3996" t="str">
        <f>RIGHT(Table1[[#This Row],[Category and Sub-Category]],LEN(Table1[[#This Row],[Category and Sub-Category]])-FIND("/",Table1[[#This Row],[Category and Sub-Category]]))</f>
        <v>plays</v>
      </c>
      <c r="S3996" s="13">
        <f>(((Table1[[#This Row],[launched_at]]/60)/60)/24)+DATE(1970,1,1)</f>
        <v>41809.389930555553</v>
      </c>
      <c r="T3996" s="13">
        <f>(((Table1[[#This Row],[deadline]]/60)/60)/24)+DATE(1970,1,1)</f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Table1[[#This Row],[pledged]]/Table1[[#This Row],[goal]]</f>
        <v>0.35</v>
      </c>
      <c r="P3997" s="8">
        <f>IFERROR(Table1[[#This Row],[pledged]]/Table1[[#This Row],[backers_count]],0)</f>
        <v>17.5</v>
      </c>
      <c r="Q3997" t="str">
        <f>LEFT(Table1[[#This Row],[Category and Sub-Category]],FIND("/",Table1[[#This Row],[Category and Sub-Category]])-1)</f>
        <v>theater</v>
      </c>
      <c r="R3997" t="str">
        <f>RIGHT(Table1[[#This Row],[Category and Sub-Category]],LEN(Table1[[#This Row],[Category and Sub-Category]])-FIND("/",Table1[[#This Row],[Category and Sub-Category]]))</f>
        <v>plays</v>
      </c>
      <c r="S3997" s="13">
        <f>(((Table1[[#This Row],[launched_at]]/60)/60)/24)+DATE(1970,1,1)</f>
        <v>42019.683761574073</v>
      </c>
      <c r="T3997" s="13">
        <f>(((Table1[[#This Row],[deadline]]/60)/60)/24)+DATE(1970,1,1)</f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Table1[[#This Row],[pledged]]/Table1[[#This Row],[goal]]</f>
        <v>0.16566666666666666</v>
      </c>
      <c r="P3998" s="8">
        <f>IFERROR(Table1[[#This Row],[pledged]]/Table1[[#This Row],[backers_count]],0)</f>
        <v>29.235294117647058</v>
      </c>
      <c r="Q3998" t="str">
        <f>LEFT(Table1[[#This Row],[Category and Sub-Category]],FIND("/",Table1[[#This Row],[Category and Sub-Category]])-1)</f>
        <v>theater</v>
      </c>
      <c r="R3998" t="str">
        <f>RIGHT(Table1[[#This Row],[Category and Sub-Category]],LEN(Table1[[#This Row],[Category and Sub-Category]])-FIND("/",Table1[[#This Row],[Category and Sub-Category]]))</f>
        <v>plays</v>
      </c>
      <c r="S3998" s="13">
        <f>(((Table1[[#This Row],[launched_at]]/60)/60)/24)+DATE(1970,1,1)</f>
        <v>41950.26694444444</v>
      </c>
      <c r="T3998" s="13">
        <f>(((Table1[[#This Row],[deadline]]/60)/60)/24)+DATE(1970,1,1)</f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Table1[[#This Row],[pledged]]/Table1[[#This Row],[goal]]</f>
        <v>0</v>
      </c>
      <c r="P3999" s="8">
        <f>IFERROR(Table1[[#This Row],[pledged]]/Table1[[#This Row],[backers_count]],0)</f>
        <v>0</v>
      </c>
      <c r="Q3999" t="str">
        <f>LEFT(Table1[[#This Row],[Category and Sub-Category]],FIND("/",Table1[[#This Row],[Category and Sub-Category]])-1)</f>
        <v>theater</v>
      </c>
      <c r="R3999" t="str">
        <f>RIGHT(Table1[[#This Row],[Category and Sub-Category]],LEN(Table1[[#This Row],[Category and Sub-Category]])-FIND("/",Table1[[#This Row],[Category and Sub-Category]]))</f>
        <v>plays</v>
      </c>
      <c r="S3999" s="13">
        <f>(((Table1[[#This Row],[launched_at]]/60)/60)/24)+DATE(1970,1,1)</f>
        <v>42069.391446759255</v>
      </c>
      <c r="T3999" s="13">
        <f>(((Table1[[#This Row],[deadline]]/60)/60)/24)+DATE(1970,1,1)</f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Table1[[#This Row],[pledged]]/Table1[[#This Row],[goal]]</f>
        <v>0.57199999999999995</v>
      </c>
      <c r="P4000" s="8">
        <f>IFERROR(Table1[[#This Row],[pledged]]/Table1[[#This Row],[backers_count]],0)</f>
        <v>59.583333333333336</v>
      </c>
      <c r="Q4000" t="str">
        <f>LEFT(Table1[[#This Row],[Category and Sub-Category]],FIND("/",Table1[[#This Row],[Category and Sub-Category]])-1)</f>
        <v>theater</v>
      </c>
      <c r="R4000" t="str">
        <f>RIGHT(Table1[[#This Row],[Category and Sub-Category]],LEN(Table1[[#This Row],[Category and Sub-Category]])-FIND("/",Table1[[#This Row],[Category and Sub-Category]]))</f>
        <v>plays</v>
      </c>
      <c r="S4000" s="13">
        <f>(((Table1[[#This Row],[launched_at]]/60)/60)/24)+DATE(1970,1,1)</f>
        <v>42061.963263888887</v>
      </c>
      <c r="T4000" s="13">
        <f>(((Table1[[#This Row],[deadline]]/60)/60)/24)+DATE(1970,1,1)</f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Table1[[#This Row],[pledged]]/Table1[[#This Row],[goal]]</f>
        <v>0.16514285714285715</v>
      </c>
      <c r="P4001" s="8">
        <f>IFERROR(Table1[[#This Row],[pledged]]/Table1[[#This Row],[backers_count]],0)</f>
        <v>82.571428571428569</v>
      </c>
      <c r="Q4001" t="str">
        <f>LEFT(Table1[[#This Row],[Category and Sub-Category]],FIND("/",Table1[[#This Row],[Category and Sub-Category]])-1)</f>
        <v>theater</v>
      </c>
      <c r="R4001" t="str">
        <f>RIGHT(Table1[[#This Row],[Category and Sub-Category]],LEN(Table1[[#This Row],[Category and Sub-Category]])-FIND("/",Table1[[#This Row],[Category and Sub-Category]]))</f>
        <v>plays</v>
      </c>
      <c r="S4001" s="13">
        <f>(((Table1[[#This Row],[launched_at]]/60)/60)/24)+DATE(1970,1,1)</f>
        <v>41842.828680555554</v>
      </c>
      <c r="T4001" s="13">
        <f>(((Table1[[#This Row],[deadline]]/60)/60)/24)+DATE(1970,1,1)</f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Table1[[#This Row],[pledged]]/Table1[[#This Row],[goal]]</f>
        <v>1.25E-3</v>
      </c>
      <c r="P4002" s="8">
        <f>IFERROR(Table1[[#This Row],[pledged]]/Table1[[#This Row],[backers_count]],0)</f>
        <v>10</v>
      </c>
      <c r="Q4002" t="str">
        <f>LEFT(Table1[[#This Row],[Category and Sub-Category]],FIND("/",Table1[[#This Row],[Category and Sub-Category]])-1)</f>
        <v>theater</v>
      </c>
      <c r="R4002" t="str">
        <f>RIGHT(Table1[[#This Row],[Category and Sub-Category]],LEN(Table1[[#This Row],[Category and Sub-Category]])-FIND("/",Table1[[#This Row],[Category and Sub-Category]]))</f>
        <v>plays</v>
      </c>
      <c r="S4002" s="13">
        <f>(((Table1[[#This Row],[launched_at]]/60)/60)/24)+DATE(1970,1,1)</f>
        <v>42437.64534722222</v>
      </c>
      <c r="T4002" s="13">
        <f>(((Table1[[#This Row],[deadline]]/60)/60)/24)+DATE(1970,1,1)</f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Table1[[#This Row],[pledged]]/Table1[[#This Row],[goal]]</f>
        <v>0.3775</v>
      </c>
      <c r="P4003" s="8">
        <f>IFERROR(Table1[[#This Row],[pledged]]/Table1[[#This Row],[backers_count]],0)</f>
        <v>32.357142857142854</v>
      </c>
      <c r="Q4003" t="str">
        <f>LEFT(Table1[[#This Row],[Category and Sub-Category]],FIND("/",Table1[[#This Row],[Category and Sub-Category]])-1)</f>
        <v>theater</v>
      </c>
      <c r="R4003" t="str">
        <f>RIGHT(Table1[[#This Row],[Category and Sub-Category]],LEN(Table1[[#This Row],[Category and Sub-Category]])-FIND("/",Table1[[#This Row],[Category and Sub-Category]]))</f>
        <v>plays</v>
      </c>
      <c r="S4003" s="13">
        <f>(((Table1[[#This Row],[launched_at]]/60)/60)/24)+DATE(1970,1,1)</f>
        <v>42775.964212962965</v>
      </c>
      <c r="T4003" s="13">
        <f>(((Table1[[#This Row],[deadline]]/60)/60)/24)+DATE(1970,1,1)</f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Table1[[#This Row],[pledged]]/Table1[[#This Row],[goal]]</f>
        <v>1.84E-2</v>
      </c>
      <c r="P4004" s="8">
        <f>IFERROR(Table1[[#This Row],[pledged]]/Table1[[#This Row],[backers_count]],0)</f>
        <v>5.75</v>
      </c>
      <c r="Q4004" t="str">
        <f>LEFT(Table1[[#This Row],[Category and Sub-Category]],FIND("/",Table1[[#This Row],[Category and Sub-Category]])-1)</f>
        <v>theater</v>
      </c>
      <c r="R4004" t="str">
        <f>RIGHT(Table1[[#This Row],[Category and Sub-Category]],LEN(Table1[[#This Row],[Category and Sub-Category]])-FIND("/",Table1[[#This Row],[Category and Sub-Category]]))</f>
        <v>plays</v>
      </c>
      <c r="S4004" s="13">
        <f>(((Table1[[#This Row],[launched_at]]/60)/60)/24)+DATE(1970,1,1)</f>
        <v>41879.043530092589</v>
      </c>
      <c r="T4004" s="13">
        <f>(((Table1[[#This Row],[deadline]]/60)/60)/24)+DATE(1970,1,1)</f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Table1[[#This Row],[pledged]]/Table1[[#This Row],[goal]]</f>
        <v>0.10050000000000001</v>
      </c>
      <c r="P4005" s="8">
        <f>IFERROR(Table1[[#This Row],[pledged]]/Table1[[#This Row],[backers_count]],0)</f>
        <v>100.5</v>
      </c>
      <c r="Q4005" t="str">
        <f>LEFT(Table1[[#This Row],[Category and Sub-Category]],FIND("/",Table1[[#This Row],[Category and Sub-Category]])-1)</f>
        <v>theater</v>
      </c>
      <c r="R4005" t="str">
        <f>RIGHT(Table1[[#This Row],[Category and Sub-Category]],LEN(Table1[[#This Row],[Category and Sub-Category]])-FIND("/",Table1[[#This Row],[Category and Sub-Category]]))</f>
        <v>plays</v>
      </c>
      <c r="S4005" s="13">
        <f>(((Table1[[#This Row],[launched_at]]/60)/60)/24)+DATE(1970,1,1)</f>
        <v>42020.587349537032</v>
      </c>
      <c r="T4005" s="13">
        <f>(((Table1[[#This Row],[deadline]]/60)/60)/24)+DATE(1970,1,1)</f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Table1[[#This Row],[pledged]]/Table1[[#This Row],[goal]]</f>
        <v>2E-3</v>
      </c>
      <c r="P4006" s="8">
        <f>IFERROR(Table1[[#This Row],[pledged]]/Table1[[#This Row],[backers_count]],0)</f>
        <v>1</v>
      </c>
      <c r="Q4006" t="str">
        <f>LEFT(Table1[[#This Row],[Category and Sub-Category]],FIND("/",Table1[[#This Row],[Category and Sub-Category]])-1)</f>
        <v>theater</v>
      </c>
      <c r="R4006" t="str">
        <f>RIGHT(Table1[[#This Row],[Category and Sub-Category]],LEN(Table1[[#This Row],[Category and Sub-Category]])-FIND("/",Table1[[#This Row],[Category and Sub-Category]]))</f>
        <v>plays</v>
      </c>
      <c r="S4006" s="13">
        <f>(((Table1[[#This Row],[launched_at]]/60)/60)/24)+DATE(1970,1,1)</f>
        <v>41890.16269675926</v>
      </c>
      <c r="T4006" s="13">
        <f>(((Table1[[#This Row],[deadline]]/60)/60)/24)+DATE(1970,1,1)</f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Table1[[#This Row],[pledged]]/Table1[[#This Row],[goal]]</f>
        <v>1.3333333333333334E-2</v>
      </c>
      <c r="P4007" s="8">
        <f>IFERROR(Table1[[#This Row],[pledged]]/Table1[[#This Row],[backers_count]],0)</f>
        <v>20</v>
      </c>
      <c r="Q4007" t="str">
        <f>LEFT(Table1[[#This Row],[Category and Sub-Category]],FIND("/",Table1[[#This Row],[Category and Sub-Category]])-1)</f>
        <v>theater</v>
      </c>
      <c r="R4007" t="str">
        <f>RIGHT(Table1[[#This Row],[Category and Sub-Category]],LEN(Table1[[#This Row],[Category and Sub-Category]])-FIND("/",Table1[[#This Row],[Category and Sub-Category]]))</f>
        <v>plays</v>
      </c>
      <c r="S4007" s="13">
        <f>(((Table1[[#This Row],[launched_at]]/60)/60)/24)+DATE(1970,1,1)</f>
        <v>41872.807696759257</v>
      </c>
      <c r="T4007" s="13">
        <f>(((Table1[[#This Row],[deadline]]/60)/60)/24)+DATE(1970,1,1)</f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Table1[[#This Row],[pledged]]/Table1[[#This Row],[goal]]</f>
        <v>6.666666666666667E-5</v>
      </c>
      <c r="P4008" s="8">
        <f>IFERROR(Table1[[#This Row],[pledged]]/Table1[[#This Row],[backers_count]],0)</f>
        <v>2</v>
      </c>
      <c r="Q4008" t="str">
        <f>LEFT(Table1[[#This Row],[Category and Sub-Category]],FIND("/",Table1[[#This Row],[Category and Sub-Category]])-1)</f>
        <v>theater</v>
      </c>
      <c r="R4008" t="str">
        <f>RIGHT(Table1[[#This Row],[Category and Sub-Category]],LEN(Table1[[#This Row],[Category and Sub-Category]])-FIND("/",Table1[[#This Row],[Category and Sub-Category]]))</f>
        <v>plays</v>
      </c>
      <c r="S4008" s="13">
        <f>(((Table1[[#This Row],[launched_at]]/60)/60)/24)+DATE(1970,1,1)</f>
        <v>42391.772997685184</v>
      </c>
      <c r="T4008" s="13">
        <f>(((Table1[[#This Row],[deadline]]/60)/60)/24)+DATE(1970,1,1)</f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Table1[[#This Row],[pledged]]/Table1[[#This Row],[goal]]</f>
        <v>2.5000000000000001E-3</v>
      </c>
      <c r="P4009" s="8">
        <f>IFERROR(Table1[[#This Row],[pledged]]/Table1[[#This Row],[backers_count]],0)</f>
        <v>5</v>
      </c>
      <c r="Q4009" t="str">
        <f>LEFT(Table1[[#This Row],[Category and Sub-Category]],FIND("/",Table1[[#This Row],[Category and Sub-Category]])-1)</f>
        <v>theater</v>
      </c>
      <c r="R4009" t="str">
        <f>RIGHT(Table1[[#This Row],[Category and Sub-Category]],LEN(Table1[[#This Row],[Category and Sub-Category]])-FIND("/",Table1[[#This Row],[Category and Sub-Category]]))</f>
        <v>plays</v>
      </c>
      <c r="S4009" s="13">
        <f>(((Table1[[#This Row],[launched_at]]/60)/60)/24)+DATE(1970,1,1)</f>
        <v>41848.772928240738</v>
      </c>
      <c r="T4009" s="13">
        <f>(((Table1[[#This Row],[deadline]]/60)/60)/24)+DATE(1970,1,1)</f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Table1[[#This Row],[pledged]]/Table1[[#This Row],[goal]]</f>
        <v>0.06</v>
      </c>
      <c r="P4010" s="8">
        <f>IFERROR(Table1[[#This Row],[pledged]]/Table1[[#This Row],[backers_count]],0)</f>
        <v>15</v>
      </c>
      <c r="Q4010" t="str">
        <f>LEFT(Table1[[#This Row],[Category and Sub-Category]],FIND("/",Table1[[#This Row],[Category and Sub-Category]])-1)</f>
        <v>theater</v>
      </c>
      <c r="R4010" t="str">
        <f>RIGHT(Table1[[#This Row],[Category and Sub-Category]],LEN(Table1[[#This Row],[Category and Sub-Category]])-FIND("/",Table1[[#This Row],[Category and Sub-Category]]))</f>
        <v>plays</v>
      </c>
      <c r="S4010" s="13">
        <f>(((Table1[[#This Row],[launched_at]]/60)/60)/24)+DATE(1970,1,1)</f>
        <v>42177.964201388888</v>
      </c>
      <c r="T4010" s="13">
        <f>(((Table1[[#This Row],[deadline]]/60)/60)/24)+DATE(1970,1,1)</f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Table1[[#This Row],[pledged]]/Table1[[#This Row],[goal]]</f>
        <v>3.8860103626943004E-2</v>
      </c>
      <c r="P4011" s="8">
        <f>IFERROR(Table1[[#This Row],[pledged]]/Table1[[#This Row],[backers_count]],0)</f>
        <v>25</v>
      </c>
      <c r="Q4011" t="str">
        <f>LEFT(Table1[[#This Row],[Category and Sub-Category]],FIND("/",Table1[[#This Row],[Category and Sub-Category]])-1)</f>
        <v>theater</v>
      </c>
      <c r="R4011" t="str">
        <f>RIGHT(Table1[[#This Row],[Category and Sub-Category]],LEN(Table1[[#This Row],[Category and Sub-Category]])-FIND("/",Table1[[#This Row],[Category and Sub-Category]]))</f>
        <v>plays</v>
      </c>
      <c r="S4011" s="13">
        <f>(((Table1[[#This Row],[launched_at]]/60)/60)/24)+DATE(1970,1,1)</f>
        <v>41851.700925925928</v>
      </c>
      <c r="T4011" s="13">
        <f>(((Table1[[#This Row],[deadline]]/60)/60)/24)+DATE(1970,1,1)</f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Table1[[#This Row],[pledged]]/Table1[[#This Row],[goal]]</f>
        <v>0.24194444444444443</v>
      </c>
      <c r="P4012" s="8">
        <f>IFERROR(Table1[[#This Row],[pledged]]/Table1[[#This Row],[backers_count]],0)</f>
        <v>45.842105263157897</v>
      </c>
      <c r="Q4012" t="str">
        <f>LEFT(Table1[[#This Row],[Category and Sub-Category]],FIND("/",Table1[[#This Row],[Category and Sub-Category]])-1)</f>
        <v>theater</v>
      </c>
      <c r="R4012" t="str">
        <f>RIGHT(Table1[[#This Row],[Category and Sub-Category]],LEN(Table1[[#This Row],[Category and Sub-Category]])-FIND("/",Table1[[#This Row],[Category and Sub-Category]]))</f>
        <v>plays</v>
      </c>
      <c r="S4012" s="13">
        <f>(((Table1[[#This Row],[launched_at]]/60)/60)/24)+DATE(1970,1,1)</f>
        <v>41921.770439814813</v>
      </c>
      <c r="T4012" s="13">
        <f>(((Table1[[#This Row],[deadline]]/60)/60)/24)+DATE(1970,1,1)</f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Table1[[#This Row],[pledged]]/Table1[[#This Row],[goal]]</f>
        <v>7.5999999999999998E-2</v>
      </c>
      <c r="P4013" s="8">
        <f>IFERROR(Table1[[#This Row],[pledged]]/Table1[[#This Row],[backers_count]],0)</f>
        <v>4.75</v>
      </c>
      <c r="Q4013" t="str">
        <f>LEFT(Table1[[#This Row],[Category and Sub-Category]],FIND("/",Table1[[#This Row],[Category and Sub-Category]])-1)</f>
        <v>theater</v>
      </c>
      <c r="R4013" t="str">
        <f>RIGHT(Table1[[#This Row],[Category and Sub-Category]],LEN(Table1[[#This Row],[Category and Sub-Category]])-FIND("/",Table1[[#This Row],[Category and Sub-Category]]))</f>
        <v>plays</v>
      </c>
      <c r="S4013" s="13">
        <f>(((Table1[[#This Row],[launched_at]]/60)/60)/24)+DATE(1970,1,1)</f>
        <v>42002.54488425926</v>
      </c>
      <c r="T4013" s="13">
        <f>(((Table1[[#This Row],[deadline]]/60)/60)/24)+DATE(1970,1,1)</f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Table1[[#This Row],[pledged]]/Table1[[#This Row],[goal]]</f>
        <v>0</v>
      </c>
      <c r="P4014" s="8">
        <f>IFERROR(Table1[[#This Row],[pledged]]/Table1[[#This Row],[backers_count]],0)</f>
        <v>0</v>
      </c>
      <c r="Q4014" t="str">
        <f>LEFT(Table1[[#This Row],[Category and Sub-Category]],FIND("/",Table1[[#This Row],[Category and Sub-Category]])-1)</f>
        <v>theater</v>
      </c>
      <c r="R4014" t="str">
        <f>RIGHT(Table1[[#This Row],[Category and Sub-Category]],LEN(Table1[[#This Row],[Category and Sub-Category]])-FIND("/",Table1[[#This Row],[Category and Sub-Category]]))</f>
        <v>plays</v>
      </c>
      <c r="S4014" s="13">
        <f>(((Table1[[#This Row],[launched_at]]/60)/60)/24)+DATE(1970,1,1)</f>
        <v>42096.544548611113</v>
      </c>
      <c r="T4014" s="13">
        <f>(((Table1[[#This Row],[deadline]]/60)/60)/24)+DATE(1970,1,1)</f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Table1[[#This Row],[pledged]]/Table1[[#This Row],[goal]]</f>
        <v>1.2999999999999999E-2</v>
      </c>
      <c r="P4015" s="8">
        <f>IFERROR(Table1[[#This Row],[pledged]]/Table1[[#This Row],[backers_count]],0)</f>
        <v>13</v>
      </c>
      <c r="Q4015" t="str">
        <f>LEFT(Table1[[#This Row],[Category and Sub-Category]],FIND("/",Table1[[#This Row],[Category and Sub-Category]])-1)</f>
        <v>theater</v>
      </c>
      <c r="R4015" t="str">
        <f>RIGHT(Table1[[#This Row],[Category and Sub-Category]],LEN(Table1[[#This Row],[Category and Sub-Category]])-FIND("/",Table1[[#This Row],[Category and Sub-Category]]))</f>
        <v>plays</v>
      </c>
      <c r="S4015" s="13">
        <f>(((Table1[[#This Row],[launched_at]]/60)/60)/24)+DATE(1970,1,1)</f>
        <v>42021.301192129627</v>
      </c>
      <c r="T4015" s="13">
        <f>(((Table1[[#This Row],[deadline]]/60)/60)/24)+DATE(1970,1,1)</f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Table1[[#This Row],[pledged]]/Table1[[#This Row],[goal]]</f>
        <v>0</v>
      </c>
      <c r="P4016" s="8">
        <f>IFERROR(Table1[[#This Row],[pledged]]/Table1[[#This Row],[backers_count]],0)</f>
        <v>0</v>
      </c>
      <c r="Q4016" t="str">
        <f>LEFT(Table1[[#This Row],[Category and Sub-Category]],FIND("/",Table1[[#This Row],[Category and Sub-Category]])-1)</f>
        <v>theater</v>
      </c>
      <c r="R4016" t="str">
        <f>RIGHT(Table1[[#This Row],[Category and Sub-Category]],LEN(Table1[[#This Row],[Category and Sub-Category]])-FIND("/",Table1[[#This Row],[Category and Sub-Category]]))</f>
        <v>plays</v>
      </c>
      <c r="S4016" s="13">
        <f>(((Table1[[#This Row],[launched_at]]/60)/60)/24)+DATE(1970,1,1)</f>
        <v>42419.246168981481</v>
      </c>
      <c r="T4016" s="13">
        <f>(((Table1[[#This Row],[deadline]]/60)/60)/24)+DATE(1970,1,1)</f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Table1[[#This Row],[pledged]]/Table1[[#This Row],[goal]]</f>
        <v>1.4285714285714287E-4</v>
      </c>
      <c r="P4017" s="8">
        <f>IFERROR(Table1[[#This Row],[pledged]]/Table1[[#This Row],[backers_count]],0)</f>
        <v>1</v>
      </c>
      <c r="Q4017" t="str">
        <f>LEFT(Table1[[#This Row],[Category and Sub-Category]],FIND("/",Table1[[#This Row],[Category and Sub-Category]])-1)</f>
        <v>theater</v>
      </c>
      <c r="R4017" t="str">
        <f>RIGHT(Table1[[#This Row],[Category and Sub-Category]],LEN(Table1[[#This Row],[Category and Sub-Category]])-FIND("/",Table1[[#This Row],[Category and Sub-Category]]))</f>
        <v>plays</v>
      </c>
      <c r="S4017" s="13">
        <f>(((Table1[[#This Row],[launched_at]]/60)/60)/24)+DATE(1970,1,1)</f>
        <v>42174.780821759254</v>
      </c>
      <c r="T4017" s="13">
        <f>(((Table1[[#This Row],[deadline]]/60)/60)/24)+DATE(1970,1,1)</f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Table1[[#This Row],[pledged]]/Table1[[#This Row],[goal]]</f>
        <v>0.14000000000000001</v>
      </c>
      <c r="P4018" s="8">
        <f>IFERROR(Table1[[#This Row],[pledged]]/Table1[[#This Row],[backers_count]],0)</f>
        <v>10</v>
      </c>
      <c r="Q4018" t="str">
        <f>LEFT(Table1[[#This Row],[Category and Sub-Category]],FIND("/",Table1[[#This Row],[Category and Sub-Category]])-1)</f>
        <v>theater</v>
      </c>
      <c r="R4018" t="str">
        <f>RIGHT(Table1[[#This Row],[Category and Sub-Category]],LEN(Table1[[#This Row],[Category and Sub-Category]])-FIND("/",Table1[[#This Row],[Category and Sub-Category]]))</f>
        <v>plays</v>
      </c>
      <c r="S4018" s="13">
        <f>(((Table1[[#This Row],[launched_at]]/60)/60)/24)+DATE(1970,1,1)</f>
        <v>41869.872685185182</v>
      </c>
      <c r="T4018" s="13">
        <f>(((Table1[[#This Row],[deadline]]/60)/60)/24)+DATE(1970,1,1)</f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Table1[[#This Row],[pledged]]/Table1[[#This Row],[goal]]</f>
        <v>1.0500000000000001E-2</v>
      </c>
      <c r="P4019" s="8">
        <f>IFERROR(Table1[[#This Row],[pledged]]/Table1[[#This Row],[backers_count]],0)</f>
        <v>52.5</v>
      </c>
      <c r="Q4019" t="str">
        <f>LEFT(Table1[[#This Row],[Category and Sub-Category]],FIND("/",Table1[[#This Row],[Category and Sub-Category]])-1)</f>
        <v>theater</v>
      </c>
      <c r="R4019" t="str">
        <f>RIGHT(Table1[[#This Row],[Category and Sub-Category]],LEN(Table1[[#This Row],[Category and Sub-Category]])-FIND("/",Table1[[#This Row],[Category and Sub-Category]]))</f>
        <v>plays</v>
      </c>
      <c r="S4019" s="13">
        <f>(((Table1[[#This Row],[launched_at]]/60)/60)/24)+DATE(1970,1,1)</f>
        <v>41856.672152777777</v>
      </c>
      <c r="T4019" s="13">
        <f>(((Table1[[#This Row],[deadline]]/60)/60)/24)+DATE(1970,1,1)</f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Table1[[#This Row],[pledged]]/Table1[[#This Row],[goal]]</f>
        <v>8.666666666666667E-2</v>
      </c>
      <c r="P4020" s="8">
        <f>IFERROR(Table1[[#This Row],[pledged]]/Table1[[#This Row],[backers_count]],0)</f>
        <v>32.5</v>
      </c>
      <c r="Q4020" t="str">
        <f>LEFT(Table1[[#This Row],[Category and Sub-Category]],FIND("/",Table1[[#This Row],[Category and Sub-Category]])-1)</f>
        <v>theater</v>
      </c>
      <c r="R4020" t="str">
        <f>RIGHT(Table1[[#This Row],[Category and Sub-Category]],LEN(Table1[[#This Row],[Category and Sub-Category]])-FIND("/",Table1[[#This Row],[Category and Sub-Category]]))</f>
        <v>plays</v>
      </c>
      <c r="S4020" s="13">
        <f>(((Table1[[#This Row],[launched_at]]/60)/60)/24)+DATE(1970,1,1)</f>
        <v>42620.91097222222</v>
      </c>
      <c r="T4020" s="13">
        <f>(((Table1[[#This Row],[deadline]]/60)/60)/24)+DATE(1970,1,1)</f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Table1[[#This Row],[pledged]]/Table1[[#This Row],[goal]]</f>
        <v>8.2857142857142851E-3</v>
      </c>
      <c r="P4021" s="8">
        <f>IFERROR(Table1[[#This Row],[pledged]]/Table1[[#This Row],[backers_count]],0)</f>
        <v>7.25</v>
      </c>
      <c r="Q4021" t="str">
        <f>LEFT(Table1[[#This Row],[Category and Sub-Category]],FIND("/",Table1[[#This Row],[Category and Sub-Category]])-1)</f>
        <v>theater</v>
      </c>
      <c r="R4021" t="str">
        <f>RIGHT(Table1[[#This Row],[Category and Sub-Category]],LEN(Table1[[#This Row],[Category and Sub-Category]])-FIND("/",Table1[[#This Row],[Category and Sub-Category]]))</f>
        <v>plays</v>
      </c>
      <c r="S4021" s="13">
        <f>(((Table1[[#This Row],[launched_at]]/60)/60)/24)+DATE(1970,1,1)</f>
        <v>42417.675879629634</v>
      </c>
      <c r="T4021" s="13">
        <f>(((Table1[[#This Row],[deadline]]/60)/60)/24)+DATE(1970,1,1)</f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Table1[[#This Row],[pledged]]/Table1[[#This Row],[goal]]</f>
        <v>0.16666666666666666</v>
      </c>
      <c r="P4022" s="8">
        <f>IFERROR(Table1[[#This Row],[pledged]]/Table1[[#This Row],[backers_count]],0)</f>
        <v>33.333333333333336</v>
      </c>
      <c r="Q4022" t="str">
        <f>LEFT(Table1[[#This Row],[Category and Sub-Category]],FIND("/",Table1[[#This Row],[Category and Sub-Category]])-1)</f>
        <v>theater</v>
      </c>
      <c r="R4022" t="str">
        <f>RIGHT(Table1[[#This Row],[Category and Sub-Category]],LEN(Table1[[#This Row],[Category and Sub-Category]])-FIND("/",Table1[[#This Row],[Category and Sub-Category]]))</f>
        <v>plays</v>
      </c>
      <c r="S4022" s="13">
        <f>(((Table1[[#This Row],[launched_at]]/60)/60)/24)+DATE(1970,1,1)</f>
        <v>42057.190960648149</v>
      </c>
      <c r="T4022" s="13">
        <f>(((Table1[[#This Row],[deadline]]/60)/60)/24)+DATE(1970,1,1)</f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Table1[[#This Row],[pledged]]/Table1[[#This Row],[goal]]</f>
        <v>8.3333333333333332E-3</v>
      </c>
      <c r="P4023" s="8">
        <f>IFERROR(Table1[[#This Row],[pledged]]/Table1[[#This Row],[backers_count]],0)</f>
        <v>62.5</v>
      </c>
      <c r="Q4023" t="str">
        <f>LEFT(Table1[[#This Row],[Category and Sub-Category]],FIND("/",Table1[[#This Row],[Category and Sub-Category]])-1)</f>
        <v>theater</v>
      </c>
      <c r="R4023" t="str">
        <f>RIGHT(Table1[[#This Row],[Category and Sub-Category]],LEN(Table1[[#This Row],[Category and Sub-Category]])-FIND("/",Table1[[#This Row],[Category and Sub-Category]]))</f>
        <v>plays</v>
      </c>
      <c r="S4023" s="13">
        <f>(((Table1[[#This Row],[launched_at]]/60)/60)/24)+DATE(1970,1,1)</f>
        <v>41878.911550925928</v>
      </c>
      <c r="T4023" s="13">
        <f>(((Table1[[#This Row],[deadline]]/60)/60)/24)+DATE(1970,1,1)</f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Table1[[#This Row],[pledged]]/Table1[[#This Row],[goal]]</f>
        <v>0.69561111111111107</v>
      </c>
      <c r="P4024" s="8">
        <f>IFERROR(Table1[[#This Row],[pledged]]/Table1[[#This Row],[backers_count]],0)</f>
        <v>63.558375634517766</v>
      </c>
      <c r="Q4024" t="str">
        <f>LEFT(Table1[[#This Row],[Category and Sub-Category]],FIND("/",Table1[[#This Row],[Category and Sub-Category]])-1)</f>
        <v>theater</v>
      </c>
      <c r="R4024" t="str">
        <f>RIGHT(Table1[[#This Row],[Category and Sub-Category]],LEN(Table1[[#This Row],[Category and Sub-Category]])-FIND("/",Table1[[#This Row],[Category and Sub-Category]]))</f>
        <v>plays</v>
      </c>
      <c r="S4024" s="13">
        <f>(((Table1[[#This Row],[launched_at]]/60)/60)/24)+DATE(1970,1,1)</f>
        <v>41990.584108796291</v>
      </c>
      <c r="T4024" s="13">
        <f>(((Table1[[#This Row],[deadline]]/60)/60)/24)+DATE(1970,1,1)</f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Table1[[#This Row],[pledged]]/Table1[[#This Row],[goal]]</f>
        <v>0</v>
      </c>
      <c r="P4025" s="8">
        <f>IFERROR(Table1[[#This Row],[pledged]]/Table1[[#This Row],[backers_count]],0)</f>
        <v>0</v>
      </c>
      <c r="Q4025" t="str">
        <f>LEFT(Table1[[#This Row],[Category and Sub-Category]],FIND("/",Table1[[#This Row],[Category and Sub-Category]])-1)</f>
        <v>theater</v>
      </c>
      <c r="R4025" t="str">
        <f>RIGHT(Table1[[#This Row],[Category and Sub-Category]],LEN(Table1[[#This Row],[Category and Sub-Category]])-FIND("/",Table1[[#This Row],[Category and Sub-Category]]))</f>
        <v>plays</v>
      </c>
      <c r="S4025" s="13">
        <f>(((Table1[[#This Row],[launched_at]]/60)/60)/24)+DATE(1970,1,1)</f>
        <v>42408.999571759254</v>
      </c>
      <c r="T4025" s="13">
        <f>(((Table1[[#This Row],[deadline]]/60)/60)/24)+DATE(1970,1,1)</f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Table1[[#This Row],[pledged]]/Table1[[#This Row],[goal]]</f>
        <v>1.2500000000000001E-2</v>
      </c>
      <c r="P4026" s="8">
        <f>IFERROR(Table1[[#This Row],[pledged]]/Table1[[#This Row],[backers_count]],0)</f>
        <v>10</v>
      </c>
      <c r="Q4026" t="str">
        <f>LEFT(Table1[[#This Row],[Category and Sub-Category]],FIND("/",Table1[[#This Row],[Category and Sub-Category]])-1)</f>
        <v>theater</v>
      </c>
      <c r="R4026" t="str">
        <f>RIGHT(Table1[[#This Row],[Category and Sub-Category]],LEN(Table1[[#This Row],[Category and Sub-Category]])-FIND("/",Table1[[#This Row],[Category and Sub-Category]]))</f>
        <v>plays</v>
      </c>
      <c r="S4026" s="13">
        <f>(((Table1[[#This Row],[launched_at]]/60)/60)/24)+DATE(1970,1,1)</f>
        <v>42217.670104166667</v>
      </c>
      <c r="T4026" s="13">
        <f>(((Table1[[#This Row],[deadline]]/60)/60)/24)+DATE(1970,1,1)</f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Table1[[#This Row],[pledged]]/Table1[[#This Row],[goal]]</f>
        <v>0.05</v>
      </c>
      <c r="P4027" s="8">
        <f>IFERROR(Table1[[#This Row],[pledged]]/Table1[[#This Row],[backers_count]],0)</f>
        <v>62.5</v>
      </c>
      <c r="Q4027" t="str">
        <f>LEFT(Table1[[#This Row],[Category and Sub-Category]],FIND("/",Table1[[#This Row],[Category and Sub-Category]])-1)</f>
        <v>theater</v>
      </c>
      <c r="R4027" t="str">
        <f>RIGHT(Table1[[#This Row],[Category and Sub-Category]],LEN(Table1[[#This Row],[Category and Sub-Category]])-FIND("/",Table1[[#This Row],[Category and Sub-Category]]))</f>
        <v>plays</v>
      </c>
      <c r="S4027" s="13">
        <f>(((Table1[[#This Row],[launched_at]]/60)/60)/24)+DATE(1970,1,1)</f>
        <v>42151.237685185188</v>
      </c>
      <c r="T4027" s="13">
        <f>(((Table1[[#This Row],[deadline]]/60)/60)/24)+DATE(1970,1,1)</f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Table1[[#This Row],[pledged]]/Table1[[#This Row],[goal]]</f>
        <v>0</v>
      </c>
      <c r="P4028" s="8">
        <f>IFERROR(Table1[[#This Row],[pledged]]/Table1[[#This Row],[backers_count]],0)</f>
        <v>0</v>
      </c>
      <c r="Q4028" t="str">
        <f>LEFT(Table1[[#This Row],[Category and Sub-Category]],FIND("/",Table1[[#This Row],[Category and Sub-Category]])-1)</f>
        <v>theater</v>
      </c>
      <c r="R4028" t="str">
        <f>RIGHT(Table1[[#This Row],[Category and Sub-Category]],LEN(Table1[[#This Row],[Category and Sub-Category]])-FIND("/",Table1[[#This Row],[Category and Sub-Category]]))</f>
        <v>plays</v>
      </c>
      <c r="S4028" s="13">
        <f>(((Table1[[#This Row],[launched_at]]/60)/60)/24)+DATE(1970,1,1)</f>
        <v>42282.655543981484</v>
      </c>
      <c r="T4028" s="13">
        <f>(((Table1[[#This Row],[deadline]]/60)/60)/24)+DATE(1970,1,1)</f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Table1[[#This Row],[pledged]]/Table1[[#This Row],[goal]]</f>
        <v>7.166666666666667E-2</v>
      </c>
      <c r="P4029" s="8">
        <f>IFERROR(Table1[[#This Row],[pledged]]/Table1[[#This Row],[backers_count]],0)</f>
        <v>30.714285714285715</v>
      </c>
      <c r="Q4029" t="str">
        <f>LEFT(Table1[[#This Row],[Category and Sub-Category]],FIND("/",Table1[[#This Row],[Category and Sub-Category]])-1)</f>
        <v>theater</v>
      </c>
      <c r="R4029" t="str">
        <f>RIGHT(Table1[[#This Row],[Category and Sub-Category]],LEN(Table1[[#This Row],[Category and Sub-Category]])-FIND("/",Table1[[#This Row],[Category and Sub-Category]]))</f>
        <v>plays</v>
      </c>
      <c r="S4029" s="13">
        <f>(((Table1[[#This Row],[launched_at]]/60)/60)/24)+DATE(1970,1,1)</f>
        <v>42768.97084490741</v>
      </c>
      <c r="T4029" s="13">
        <f>(((Table1[[#This Row],[deadline]]/60)/60)/24)+DATE(1970,1,1)</f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Table1[[#This Row],[pledged]]/Table1[[#This Row],[goal]]</f>
        <v>0.28050000000000003</v>
      </c>
      <c r="P4030" s="8">
        <f>IFERROR(Table1[[#This Row],[pledged]]/Table1[[#This Row],[backers_count]],0)</f>
        <v>51</v>
      </c>
      <c r="Q4030" t="str">
        <f>LEFT(Table1[[#This Row],[Category and Sub-Category]],FIND("/",Table1[[#This Row],[Category and Sub-Category]])-1)</f>
        <v>theater</v>
      </c>
      <c r="R4030" t="str">
        <f>RIGHT(Table1[[#This Row],[Category and Sub-Category]],LEN(Table1[[#This Row],[Category and Sub-Category]])-FIND("/",Table1[[#This Row],[Category and Sub-Category]]))</f>
        <v>plays</v>
      </c>
      <c r="S4030" s="13">
        <f>(((Table1[[#This Row],[launched_at]]/60)/60)/24)+DATE(1970,1,1)</f>
        <v>41765.938657407409</v>
      </c>
      <c r="T4030" s="13">
        <f>(((Table1[[#This Row],[deadline]]/60)/60)/24)+DATE(1970,1,1)</f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Table1[[#This Row],[pledged]]/Table1[[#This Row],[goal]]</f>
        <v>0</v>
      </c>
      <c r="P4031" s="8">
        <f>IFERROR(Table1[[#This Row],[pledged]]/Table1[[#This Row],[backers_count]],0)</f>
        <v>0</v>
      </c>
      <c r="Q4031" t="str">
        <f>LEFT(Table1[[#This Row],[Category and Sub-Category]],FIND("/",Table1[[#This Row],[Category and Sub-Category]])-1)</f>
        <v>theater</v>
      </c>
      <c r="R4031" t="str">
        <f>RIGHT(Table1[[#This Row],[Category and Sub-Category]],LEN(Table1[[#This Row],[Category and Sub-Category]])-FIND("/",Table1[[#This Row],[Category and Sub-Category]]))</f>
        <v>plays</v>
      </c>
      <c r="S4031" s="13">
        <f>(((Table1[[#This Row],[launched_at]]/60)/60)/24)+DATE(1970,1,1)</f>
        <v>42322.025115740747</v>
      </c>
      <c r="T4031" s="13">
        <f>(((Table1[[#This Row],[deadline]]/60)/60)/24)+DATE(1970,1,1)</f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Table1[[#This Row],[pledged]]/Table1[[#This Row],[goal]]</f>
        <v>0.16</v>
      </c>
      <c r="P4032" s="8">
        <f>IFERROR(Table1[[#This Row],[pledged]]/Table1[[#This Row],[backers_count]],0)</f>
        <v>66.666666666666671</v>
      </c>
      <c r="Q4032" t="str">
        <f>LEFT(Table1[[#This Row],[Category and Sub-Category]],FIND("/",Table1[[#This Row],[Category and Sub-Category]])-1)</f>
        <v>theater</v>
      </c>
      <c r="R4032" t="str">
        <f>RIGHT(Table1[[#This Row],[Category and Sub-Category]],LEN(Table1[[#This Row],[Category and Sub-Category]])-FIND("/",Table1[[#This Row],[Category and Sub-Category]]))</f>
        <v>plays</v>
      </c>
      <c r="S4032" s="13">
        <f>(((Table1[[#This Row],[launched_at]]/60)/60)/24)+DATE(1970,1,1)</f>
        <v>42374.655081018514</v>
      </c>
      <c r="T4032" s="13">
        <f>(((Table1[[#This Row],[deadline]]/60)/60)/24)+DATE(1970,1,1)</f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Table1[[#This Row],[pledged]]/Table1[[#This Row],[goal]]</f>
        <v>0</v>
      </c>
      <c r="P4033" s="8">
        <f>IFERROR(Table1[[#This Row],[pledged]]/Table1[[#This Row],[backers_count]],0)</f>
        <v>0</v>
      </c>
      <c r="Q4033" t="str">
        <f>LEFT(Table1[[#This Row],[Category and Sub-Category]],FIND("/",Table1[[#This Row],[Category and Sub-Category]])-1)</f>
        <v>theater</v>
      </c>
      <c r="R4033" t="str">
        <f>RIGHT(Table1[[#This Row],[Category and Sub-Category]],LEN(Table1[[#This Row],[Category and Sub-Category]])-FIND("/",Table1[[#This Row],[Category and Sub-Category]]))</f>
        <v>plays</v>
      </c>
      <c r="S4033" s="13">
        <f>(((Table1[[#This Row],[launched_at]]/60)/60)/24)+DATE(1970,1,1)</f>
        <v>41941.585231481484</v>
      </c>
      <c r="T4033" s="13">
        <f>(((Table1[[#This Row],[deadline]]/60)/60)/24)+DATE(1970,1,1)</f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Table1[[#This Row],[pledged]]/Table1[[#This Row],[goal]]</f>
        <v>6.8287037037037035E-2</v>
      </c>
      <c r="P4034" s="8">
        <f>IFERROR(Table1[[#This Row],[pledged]]/Table1[[#This Row],[backers_count]],0)</f>
        <v>59</v>
      </c>
      <c r="Q4034" t="str">
        <f>LEFT(Table1[[#This Row],[Category and Sub-Category]],FIND("/",Table1[[#This Row],[Category and Sub-Category]])-1)</f>
        <v>theater</v>
      </c>
      <c r="R4034" t="str">
        <f>RIGHT(Table1[[#This Row],[Category and Sub-Category]],LEN(Table1[[#This Row],[Category and Sub-Category]])-FIND("/",Table1[[#This Row],[Category and Sub-Category]]))</f>
        <v>plays</v>
      </c>
      <c r="S4034" s="13">
        <f>(((Table1[[#This Row],[launched_at]]/60)/60)/24)+DATE(1970,1,1)</f>
        <v>42293.809212962966</v>
      </c>
      <c r="T4034" s="13">
        <f>(((Table1[[#This Row],[deadline]]/60)/60)/24)+DATE(1970,1,1)</f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Table1[[#This Row],[pledged]]/Table1[[#This Row],[goal]]</f>
        <v>0.25698702928870293</v>
      </c>
      <c r="P4035" s="8">
        <f>IFERROR(Table1[[#This Row],[pledged]]/Table1[[#This Row],[backers_count]],0)</f>
        <v>65.340319148936175</v>
      </c>
      <c r="Q4035" t="str">
        <f>LEFT(Table1[[#This Row],[Category and Sub-Category]],FIND("/",Table1[[#This Row],[Category and Sub-Category]])-1)</f>
        <v>theater</v>
      </c>
      <c r="R4035" t="str">
        <f>RIGHT(Table1[[#This Row],[Category and Sub-Category]],LEN(Table1[[#This Row],[Category and Sub-Category]])-FIND("/",Table1[[#This Row],[Category and Sub-Category]]))</f>
        <v>plays</v>
      </c>
      <c r="S4035" s="13">
        <f>(((Table1[[#This Row],[launched_at]]/60)/60)/24)+DATE(1970,1,1)</f>
        <v>42614.268796296295</v>
      </c>
      <c r="T4035" s="13">
        <f>(((Table1[[#This Row],[deadline]]/60)/60)/24)+DATE(1970,1,1)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Table1[[#This Row],[pledged]]/Table1[[#This Row],[goal]]</f>
        <v>1.4814814814814815E-2</v>
      </c>
      <c r="P4036" s="8">
        <f>IFERROR(Table1[[#This Row],[pledged]]/Table1[[#This Row],[backers_count]],0)</f>
        <v>100</v>
      </c>
      <c r="Q4036" t="str">
        <f>LEFT(Table1[[#This Row],[Category and Sub-Category]],FIND("/",Table1[[#This Row],[Category and Sub-Category]])-1)</f>
        <v>theater</v>
      </c>
      <c r="R4036" t="str">
        <f>RIGHT(Table1[[#This Row],[Category and Sub-Category]],LEN(Table1[[#This Row],[Category and Sub-Category]])-FIND("/",Table1[[#This Row],[Category and Sub-Category]]))</f>
        <v>plays</v>
      </c>
      <c r="S4036" s="13">
        <f>(((Table1[[#This Row],[launched_at]]/60)/60)/24)+DATE(1970,1,1)</f>
        <v>42067.947337962964</v>
      </c>
      <c r="T4036" s="13">
        <f>(((Table1[[#This Row],[deadline]]/60)/60)/24)+DATE(1970,1,1)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Table1[[#This Row],[pledged]]/Table1[[#This Row],[goal]]</f>
        <v>0.36849999999999999</v>
      </c>
      <c r="P4037" s="8">
        <f>IFERROR(Table1[[#This Row],[pledged]]/Table1[[#This Row],[backers_count]],0)</f>
        <v>147.4</v>
      </c>
      <c r="Q4037" t="str">
        <f>LEFT(Table1[[#This Row],[Category and Sub-Category]],FIND("/",Table1[[#This Row],[Category and Sub-Category]])-1)</f>
        <v>theater</v>
      </c>
      <c r="R4037" t="str">
        <f>RIGHT(Table1[[#This Row],[Category and Sub-Category]],LEN(Table1[[#This Row],[Category and Sub-Category]])-FIND("/",Table1[[#This Row],[Category and Sub-Category]]))</f>
        <v>plays</v>
      </c>
      <c r="S4037" s="13">
        <f>(((Table1[[#This Row],[launched_at]]/60)/60)/24)+DATE(1970,1,1)</f>
        <v>41903.882951388885</v>
      </c>
      <c r="T4037" s="13">
        <f>(((Table1[[#This Row],[deadline]]/60)/60)/24)+DATE(1970,1,1)</f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Table1[[#This Row],[pledged]]/Table1[[#This Row],[goal]]</f>
        <v>0.47049999999999997</v>
      </c>
      <c r="P4038" s="8">
        <f>IFERROR(Table1[[#This Row],[pledged]]/Table1[[#This Row],[backers_count]],0)</f>
        <v>166.05882352941177</v>
      </c>
      <c r="Q4038" t="str">
        <f>LEFT(Table1[[#This Row],[Category and Sub-Category]],FIND("/",Table1[[#This Row],[Category and Sub-Category]])-1)</f>
        <v>theater</v>
      </c>
      <c r="R4038" t="str">
        <f>RIGHT(Table1[[#This Row],[Category and Sub-Category]],LEN(Table1[[#This Row],[Category and Sub-Category]])-FIND("/",Table1[[#This Row],[Category and Sub-Category]]))</f>
        <v>plays</v>
      </c>
      <c r="S4038" s="13">
        <f>(((Table1[[#This Row],[launched_at]]/60)/60)/24)+DATE(1970,1,1)</f>
        <v>41804.937083333331</v>
      </c>
      <c r="T4038" s="13">
        <f>(((Table1[[#This Row],[deadline]]/60)/60)/24)+DATE(1970,1,1)</f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Table1[[#This Row],[pledged]]/Table1[[#This Row],[goal]]</f>
        <v>0.11428571428571428</v>
      </c>
      <c r="P4039" s="8">
        <f>IFERROR(Table1[[#This Row],[pledged]]/Table1[[#This Row],[backers_count]],0)</f>
        <v>40</v>
      </c>
      <c r="Q4039" t="str">
        <f>LEFT(Table1[[#This Row],[Category and Sub-Category]],FIND("/",Table1[[#This Row],[Category and Sub-Category]])-1)</f>
        <v>theater</v>
      </c>
      <c r="R4039" t="str">
        <f>RIGHT(Table1[[#This Row],[Category and Sub-Category]],LEN(Table1[[#This Row],[Category and Sub-Category]])-FIND("/",Table1[[#This Row],[Category and Sub-Category]]))</f>
        <v>plays</v>
      </c>
      <c r="S4039" s="13">
        <f>(((Table1[[#This Row],[launched_at]]/60)/60)/24)+DATE(1970,1,1)</f>
        <v>42497.070775462969</v>
      </c>
      <c r="T4039" s="13">
        <f>(((Table1[[#This Row],[deadline]]/60)/60)/24)+DATE(1970,1,1)</f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Table1[[#This Row],[pledged]]/Table1[[#This Row],[goal]]</f>
        <v>0.12039999999999999</v>
      </c>
      <c r="P4040" s="8">
        <f>IFERROR(Table1[[#This Row],[pledged]]/Table1[[#This Row],[backers_count]],0)</f>
        <v>75.25</v>
      </c>
      <c r="Q4040" t="str">
        <f>LEFT(Table1[[#This Row],[Category and Sub-Category]],FIND("/",Table1[[#This Row],[Category and Sub-Category]])-1)</f>
        <v>theater</v>
      </c>
      <c r="R4040" t="str">
        <f>RIGHT(Table1[[#This Row],[Category and Sub-Category]],LEN(Table1[[#This Row],[Category and Sub-Category]])-FIND("/",Table1[[#This Row],[Category and Sub-Category]]))</f>
        <v>plays</v>
      </c>
      <c r="S4040" s="13">
        <f>(((Table1[[#This Row],[launched_at]]/60)/60)/24)+DATE(1970,1,1)</f>
        <v>41869.798726851855</v>
      </c>
      <c r="T4040" s="13">
        <f>(((Table1[[#This Row],[deadline]]/60)/60)/24)+DATE(1970,1,1)</f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Table1[[#This Row],[pledged]]/Table1[[#This Row],[goal]]</f>
        <v>0.6</v>
      </c>
      <c r="P4041" s="8">
        <f>IFERROR(Table1[[#This Row],[pledged]]/Table1[[#This Row],[backers_count]],0)</f>
        <v>60</v>
      </c>
      <c r="Q4041" t="str">
        <f>LEFT(Table1[[#This Row],[Category and Sub-Category]],FIND("/",Table1[[#This Row],[Category and Sub-Category]])-1)</f>
        <v>theater</v>
      </c>
      <c r="R4041" t="str">
        <f>RIGHT(Table1[[#This Row],[Category and Sub-Category]],LEN(Table1[[#This Row],[Category and Sub-Category]])-FIND("/",Table1[[#This Row],[Category and Sub-Category]]))</f>
        <v>plays</v>
      </c>
      <c r="S4041" s="13">
        <f>(((Table1[[#This Row],[launched_at]]/60)/60)/24)+DATE(1970,1,1)</f>
        <v>42305.670914351853</v>
      </c>
      <c r="T4041" s="13">
        <f>(((Table1[[#This Row],[deadline]]/60)/60)/24)+DATE(1970,1,1)</f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Table1[[#This Row],[pledged]]/Table1[[#This Row],[goal]]</f>
        <v>0.3125</v>
      </c>
      <c r="P4042" s="8">
        <f>IFERROR(Table1[[#This Row],[pledged]]/Table1[[#This Row],[backers_count]],0)</f>
        <v>1250</v>
      </c>
      <c r="Q4042" t="str">
        <f>LEFT(Table1[[#This Row],[Category and Sub-Category]],FIND("/",Table1[[#This Row],[Category and Sub-Category]])-1)</f>
        <v>theater</v>
      </c>
      <c r="R4042" t="str">
        <f>RIGHT(Table1[[#This Row],[Category and Sub-Category]],LEN(Table1[[#This Row],[Category and Sub-Category]])-FIND("/",Table1[[#This Row],[Category and Sub-Category]]))</f>
        <v>plays</v>
      </c>
      <c r="S4042" s="13">
        <f>(((Table1[[#This Row],[launched_at]]/60)/60)/24)+DATE(1970,1,1)</f>
        <v>42144.231527777782</v>
      </c>
      <c r="T4042" s="13">
        <f>(((Table1[[#This Row],[deadline]]/60)/60)/24)+DATE(1970,1,1)</f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Table1[[#This Row],[pledged]]/Table1[[#This Row],[goal]]</f>
        <v>4.1999999999999997E-3</v>
      </c>
      <c r="P4043" s="8">
        <f>IFERROR(Table1[[#This Row],[pledged]]/Table1[[#This Row],[backers_count]],0)</f>
        <v>10.5</v>
      </c>
      <c r="Q4043" t="str">
        <f>LEFT(Table1[[#This Row],[Category and Sub-Category]],FIND("/",Table1[[#This Row],[Category and Sub-Category]])-1)</f>
        <v>theater</v>
      </c>
      <c r="R4043" t="str">
        <f>RIGHT(Table1[[#This Row],[Category and Sub-Category]],LEN(Table1[[#This Row],[Category and Sub-Category]])-FIND("/",Table1[[#This Row],[Category and Sub-Category]]))</f>
        <v>plays</v>
      </c>
      <c r="S4043" s="13">
        <f>(((Table1[[#This Row],[launched_at]]/60)/60)/24)+DATE(1970,1,1)</f>
        <v>42559.474004629628</v>
      </c>
      <c r="T4043" s="13">
        <f>(((Table1[[#This Row],[deadline]]/60)/60)/24)+DATE(1970,1,1)</f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Table1[[#This Row],[pledged]]/Table1[[#This Row],[goal]]</f>
        <v>2.0999999999999999E-3</v>
      </c>
      <c r="P4044" s="8">
        <f>IFERROR(Table1[[#This Row],[pledged]]/Table1[[#This Row],[backers_count]],0)</f>
        <v>7</v>
      </c>
      <c r="Q4044" t="str">
        <f>LEFT(Table1[[#This Row],[Category and Sub-Category]],FIND("/",Table1[[#This Row],[Category and Sub-Category]])-1)</f>
        <v>theater</v>
      </c>
      <c r="R4044" t="str">
        <f>RIGHT(Table1[[#This Row],[Category and Sub-Category]],LEN(Table1[[#This Row],[Category and Sub-Category]])-FIND("/",Table1[[#This Row],[Category and Sub-Category]]))</f>
        <v>plays</v>
      </c>
      <c r="S4044" s="13">
        <f>(((Table1[[#This Row],[launched_at]]/60)/60)/24)+DATE(1970,1,1)</f>
        <v>41995.084074074075</v>
      </c>
      <c r="T4044" s="13">
        <f>(((Table1[[#This Row],[deadline]]/60)/60)/24)+DATE(1970,1,1)</f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Table1[[#This Row],[pledged]]/Table1[[#This Row],[goal]]</f>
        <v>0</v>
      </c>
      <c r="P4045" s="8">
        <f>IFERROR(Table1[[#This Row],[pledged]]/Table1[[#This Row],[backers_count]],0)</f>
        <v>0</v>
      </c>
      <c r="Q4045" t="str">
        <f>LEFT(Table1[[#This Row],[Category and Sub-Category]],FIND("/",Table1[[#This Row],[Category and Sub-Category]])-1)</f>
        <v>theater</v>
      </c>
      <c r="R4045" t="str">
        <f>RIGHT(Table1[[#This Row],[Category and Sub-Category]],LEN(Table1[[#This Row],[Category and Sub-Category]])-FIND("/",Table1[[#This Row],[Category and Sub-Category]]))</f>
        <v>plays</v>
      </c>
      <c r="S4045" s="13">
        <f>(((Table1[[#This Row],[launched_at]]/60)/60)/24)+DATE(1970,1,1)</f>
        <v>41948.957465277781</v>
      </c>
      <c r="T4045" s="13">
        <f>(((Table1[[#This Row],[deadline]]/60)/60)/24)+DATE(1970,1,1)</f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Table1[[#This Row],[pledged]]/Table1[[#This Row],[goal]]</f>
        <v>0.375</v>
      </c>
      <c r="P4046" s="8">
        <f>IFERROR(Table1[[#This Row],[pledged]]/Table1[[#This Row],[backers_count]],0)</f>
        <v>56.25</v>
      </c>
      <c r="Q4046" t="str">
        <f>LEFT(Table1[[#This Row],[Category and Sub-Category]],FIND("/",Table1[[#This Row],[Category and Sub-Category]])-1)</f>
        <v>theater</v>
      </c>
      <c r="R4046" t="str">
        <f>RIGHT(Table1[[#This Row],[Category and Sub-Category]],LEN(Table1[[#This Row],[Category and Sub-Category]])-FIND("/",Table1[[#This Row],[Category and Sub-Category]]))</f>
        <v>plays</v>
      </c>
      <c r="S4046" s="13">
        <f>(((Table1[[#This Row],[launched_at]]/60)/60)/24)+DATE(1970,1,1)</f>
        <v>42074.219699074078</v>
      </c>
      <c r="T4046" s="13">
        <f>(((Table1[[#This Row],[deadline]]/60)/60)/24)+DATE(1970,1,1)</f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Table1[[#This Row],[pledged]]/Table1[[#This Row],[goal]]</f>
        <v>2.0000000000000001E-4</v>
      </c>
      <c r="P4047" s="8">
        <f>IFERROR(Table1[[#This Row],[pledged]]/Table1[[#This Row],[backers_count]],0)</f>
        <v>1</v>
      </c>
      <c r="Q4047" t="str">
        <f>LEFT(Table1[[#This Row],[Category and Sub-Category]],FIND("/",Table1[[#This Row],[Category and Sub-Category]])-1)</f>
        <v>theater</v>
      </c>
      <c r="R4047" t="str">
        <f>RIGHT(Table1[[#This Row],[Category and Sub-Category]],LEN(Table1[[#This Row],[Category and Sub-Category]])-FIND("/",Table1[[#This Row],[Category and Sub-Category]]))</f>
        <v>plays</v>
      </c>
      <c r="S4047" s="13">
        <f>(((Table1[[#This Row],[launched_at]]/60)/60)/24)+DATE(1970,1,1)</f>
        <v>41842.201261574075</v>
      </c>
      <c r="T4047" s="13">
        <f>(((Table1[[#This Row],[deadline]]/60)/60)/24)+DATE(1970,1,1)</f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Table1[[#This Row],[pledged]]/Table1[[#This Row],[goal]]</f>
        <v>8.2142857142857142E-2</v>
      </c>
      <c r="P4048" s="8">
        <f>IFERROR(Table1[[#This Row],[pledged]]/Table1[[#This Row],[backers_count]],0)</f>
        <v>38.333333333333336</v>
      </c>
      <c r="Q4048" t="str">
        <f>LEFT(Table1[[#This Row],[Category and Sub-Category]],FIND("/",Table1[[#This Row],[Category and Sub-Category]])-1)</f>
        <v>theater</v>
      </c>
      <c r="R4048" t="str">
        <f>RIGHT(Table1[[#This Row],[Category and Sub-Category]],LEN(Table1[[#This Row],[Category and Sub-Category]])-FIND("/",Table1[[#This Row],[Category and Sub-Category]]))</f>
        <v>plays</v>
      </c>
      <c r="S4048" s="13">
        <f>(((Table1[[#This Row],[launched_at]]/60)/60)/24)+DATE(1970,1,1)</f>
        <v>41904.650578703702</v>
      </c>
      <c r="T4048" s="13">
        <f>(((Table1[[#This Row],[deadline]]/60)/60)/24)+DATE(1970,1,1)</f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Table1[[#This Row],[pledged]]/Table1[[#This Row],[goal]]</f>
        <v>2.1999999999999999E-2</v>
      </c>
      <c r="P4049" s="8">
        <f>IFERROR(Table1[[#This Row],[pledged]]/Table1[[#This Row],[backers_count]],0)</f>
        <v>27.5</v>
      </c>
      <c r="Q4049" t="str">
        <f>LEFT(Table1[[#This Row],[Category and Sub-Category]],FIND("/",Table1[[#This Row],[Category and Sub-Category]])-1)</f>
        <v>theater</v>
      </c>
      <c r="R4049" t="str">
        <f>RIGHT(Table1[[#This Row],[Category and Sub-Category]],LEN(Table1[[#This Row],[Category and Sub-Category]])-FIND("/",Table1[[#This Row],[Category and Sub-Category]]))</f>
        <v>plays</v>
      </c>
      <c r="S4049" s="13">
        <f>(((Table1[[#This Row],[launched_at]]/60)/60)/24)+DATE(1970,1,1)</f>
        <v>41991.022488425922</v>
      </c>
      <c r="T4049" s="13">
        <f>(((Table1[[#This Row],[deadline]]/60)/60)/24)+DATE(1970,1,1)</f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Table1[[#This Row],[pledged]]/Table1[[#This Row],[goal]]</f>
        <v>0.17652941176470588</v>
      </c>
      <c r="P4050" s="8">
        <f>IFERROR(Table1[[#This Row],[pledged]]/Table1[[#This Row],[backers_count]],0)</f>
        <v>32.978021978021978</v>
      </c>
      <c r="Q4050" t="str">
        <f>LEFT(Table1[[#This Row],[Category and Sub-Category]],FIND("/",Table1[[#This Row],[Category and Sub-Category]])-1)</f>
        <v>theater</v>
      </c>
      <c r="R4050" t="str">
        <f>RIGHT(Table1[[#This Row],[Category and Sub-Category]],LEN(Table1[[#This Row],[Category and Sub-Category]])-FIND("/",Table1[[#This Row],[Category and Sub-Category]]))</f>
        <v>plays</v>
      </c>
      <c r="S4050" s="13">
        <f>(((Table1[[#This Row],[launched_at]]/60)/60)/24)+DATE(1970,1,1)</f>
        <v>42436.509108796294</v>
      </c>
      <c r="T4050" s="13">
        <f>(((Table1[[#This Row],[deadline]]/60)/60)/24)+DATE(1970,1,1)</f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Table1[[#This Row],[pledged]]/Table1[[#This Row],[goal]]</f>
        <v>8.0000000000000004E-4</v>
      </c>
      <c r="P4051" s="8">
        <f>IFERROR(Table1[[#This Row],[pledged]]/Table1[[#This Row],[backers_count]],0)</f>
        <v>16</v>
      </c>
      <c r="Q4051" t="str">
        <f>LEFT(Table1[[#This Row],[Category and Sub-Category]],FIND("/",Table1[[#This Row],[Category and Sub-Category]])-1)</f>
        <v>theater</v>
      </c>
      <c r="R4051" t="str">
        <f>RIGHT(Table1[[#This Row],[Category and Sub-Category]],LEN(Table1[[#This Row],[Category and Sub-Category]])-FIND("/",Table1[[#This Row],[Category and Sub-Category]]))</f>
        <v>plays</v>
      </c>
      <c r="S4051" s="13">
        <f>(((Table1[[#This Row],[launched_at]]/60)/60)/24)+DATE(1970,1,1)</f>
        <v>42169.958506944444</v>
      </c>
      <c r="T4051" s="13">
        <f>(((Table1[[#This Row],[deadline]]/60)/60)/24)+DATE(1970,1,1)</f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Table1[[#This Row],[pledged]]/Table1[[#This Row],[goal]]</f>
        <v>6.6666666666666664E-4</v>
      </c>
      <c r="P4052" s="8">
        <f>IFERROR(Table1[[#This Row],[pledged]]/Table1[[#This Row],[backers_count]],0)</f>
        <v>1</v>
      </c>
      <c r="Q4052" t="str">
        <f>LEFT(Table1[[#This Row],[Category and Sub-Category]],FIND("/",Table1[[#This Row],[Category and Sub-Category]])-1)</f>
        <v>theater</v>
      </c>
      <c r="R4052" t="str">
        <f>RIGHT(Table1[[#This Row],[Category and Sub-Category]],LEN(Table1[[#This Row],[Category and Sub-Category]])-FIND("/",Table1[[#This Row],[Category and Sub-Category]]))</f>
        <v>plays</v>
      </c>
      <c r="S4052" s="13">
        <f>(((Table1[[#This Row],[launched_at]]/60)/60)/24)+DATE(1970,1,1)</f>
        <v>41905.636469907404</v>
      </c>
      <c r="T4052" s="13">
        <f>(((Table1[[#This Row],[deadline]]/60)/60)/24)+DATE(1970,1,1)</f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Table1[[#This Row],[pledged]]/Table1[[#This Row],[goal]]</f>
        <v>0</v>
      </c>
      <c r="P4053" s="8">
        <f>IFERROR(Table1[[#This Row],[pledged]]/Table1[[#This Row],[backers_count]],0)</f>
        <v>0</v>
      </c>
      <c r="Q4053" t="str">
        <f>LEFT(Table1[[#This Row],[Category and Sub-Category]],FIND("/",Table1[[#This Row],[Category and Sub-Category]])-1)</f>
        <v>theater</v>
      </c>
      <c r="R4053" t="str">
        <f>RIGHT(Table1[[#This Row],[Category and Sub-Category]],LEN(Table1[[#This Row],[Category and Sub-Category]])-FIND("/",Table1[[#This Row],[Category and Sub-Category]]))</f>
        <v>plays</v>
      </c>
      <c r="S4053" s="13">
        <f>(((Table1[[#This Row],[launched_at]]/60)/60)/24)+DATE(1970,1,1)</f>
        <v>41761.810150462967</v>
      </c>
      <c r="T4053" s="13">
        <f>(((Table1[[#This Row],[deadline]]/60)/60)/24)+DATE(1970,1,1)</f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Table1[[#This Row],[pledged]]/Table1[[#This Row],[goal]]</f>
        <v>0.37533333333333335</v>
      </c>
      <c r="P4054" s="8">
        <f>IFERROR(Table1[[#This Row],[pledged]]/Table1[[#This Row],[backers_count]],0)</f>
        <v>86.615384615384613</v>
      </c>
      <c r="Q4054" t="str">
        <f>LEFT(Table1[[#This Row],[Category and Sub-Category]],FIND("/",Table1[[#This Row],[Category and Sub-Category]])-1)</f>
        <v>theater</v>
      </c>
      <c r="R4054" t="str">
        <f>RIGHT(Table1[[#This Row],[Category and Sub-Category]],LEN(Table1[[#This Row],[Category and Sub-Category]])-FIND("/",Table1[[#This Row],[Category and Sub-Category]]))</f>
        <v>plays</v>
      </c>
      <c r="S4054" s="13">
        <f>(((Table1[[#This Row],[launched_at]]/60)/60)/24)+DATE(1970,1,1)</f>
        <v>41865.878657407404</v>
      </c>
      <c r="T4054" s="13">
        <f>(((Table1[[#This Row],[deadline]]/60)/60)/24)+DATE(1970,1,1)</f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Table1[[#This Row],[pledged]]/Table1[[#This Row],[goal]]</f>
        <v>0.22</v>
      </c>
      <c r="P4055" s="8">
        <f>IFERROR(Table1[[#This Row],[pledged]]/Table1[[#This Row],[backers_count]],0)</f>
        <v>55</v>
      </c>
      <c r="Q4055" t="str">
        <f>LEFT(Table1[[#This Row],[Category and Sub-Category]],FIND("/",Table1[[#This Row],[Category and Sub-Category]])-1)</f>
        <v>theater</v>
      </c>
      <c r="R4055" t="str">
        <f>RIGHT(Table1[[#This Row],[Category and Sub-Category]],LEN(Table1[[#This Row],[Category and Sub-Category]])-FIND("/",Table1[[#This Row],[Category and Sub-Category]]))</f>
        <v>plays</v>
      </c>
      <c r="S4055" s="13">
        <f>(((Table1[[#This Row],[launched_at]]/60)/60)/24)+DATE(1970,1,1)</f>
        <v>41928.690138888887</v>
      </c>
      <c r="T4055" s="13">
        <f>(((Table1[[#This Row],[deadline]]/60)/60)/24)+DATE(1970,1,1)</f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Table1[[#This Row],[pledged]]/Table1[[#This Row],[goal]]</f>
        <v>0</v>
      </c>
      <c r="P4056" s="8">
        <f>IFERROR(Table1[[#This Row],[pledged]]/Table1[[#This Row],[backers_count]],0)</f>
        <v>0</v>
      </c>
      <c r="Q4056" t="str">
        <f>LEFT(Table1[[#This Row],[Category and Sub-Category]],FIND("/",Table1[[#This Row],[Category and Sub-Category]])-1)</f>
        <v>theater</v>
      </c>
      <c r="R4056" t="str">
        <f>RIGHT(Table1[[#This Row],[Category and Sub-Category]],LEN(Table1[[#This Row],[Category and Sub-Category]])-FIND("/",Table1[[#This Row],[Category and Sub-Category]]))</f>
        <v>plays</v>
      </c>
      <c r="S4056" s="13">
        <f>(((Table1[[#This Row],[launched_at]]/60)/60)/24)+DATE(1970,1,1)</f>
        <v>42613.841261574074</v>
      </c>
      <c r="T4056" s="13">
        <f>(((Table1[[#This Row],[deadline]]/60)/60)/24)+DATE(1970,1,1)</f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Table1[[#This Row],[pledged]]/Table1[[#This Row],[goal]]</f>
        <v>0.1762</v>
      </c>
      <c r="P4057" s="8">
        <f>IFERROR(Table1[[#This Row],[pledged]]/Table1[[#This Row],[backers_count]],0)</f>
        <v>41.952380952380949</v>
      </c>
      <c r="Q4057" t="str">
        <f>LEFT(Table1[[#This Row],[Category and Sub-Category]],FIND("/",Table1[[#This Row],[Category and Sub-Category]])-1)</f>
        <v>theater</v>
      </c>
      <c r="R4057" t="str">
        <f>RIGHT(Table1[[#This Row],[Category and Sub-Category]],LEN(Table1[[#This Row],[Category and Sub-Category]])-FIND("/",Table1[[#This Row],[Category and Sub-Category]]))</f>
        <v>plays</v>
      </c>
      <c r="S4057" s="13">
        <f>(((Table1[[#This Row],[launched_at]]/60)/60)/24)+DATE(1970,1,1)</f>
        <v>41779.648506944446</v>
      </c>
      <c r="T4057" s="13">
        <f>(((Table1[[#This Row],[deadline]]/60)/60)/24)+DATE(1970,1,1)</f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Table1[[#This Row],[pledged]]/Table1[[#This Row],[goal]]</f>
        <v>0.53</v>
      </c>
      <c r="P4058" s="8">
        <f>IFERROR(Table1[[#This Row],[pledged]]/Table1[[#This Row],[backers_count]],0)</f>
        <v>88.333333333333329</v>
      </c>
      <c r="Q4058" t="str">
        <f>LEFT(Table1[[#This Row],[Category and Sub-Category]],FIND("/",Table1[[#This Row],[Category and Sub-Category]])-1)</f>
        <v>theater</v>
      </c>
      <c r="R4058" t="str">
        <f>RIGHT(Table1[[#This Row],[Category and Sub-Category]],LEN(Table1[[#This Row],[Category and Sub-Category]])-FIND("/",Table1[[#This Row],[Category and Sub-Category]]))</f>
        <v>plays</v>
      </c>
      <c r="S4058" s="13">
        <f>(((Table1[[#This Row],[launched_at]]/60)/60)/24)+DATE(1970,1,1)</f>
        <v>42534.933321759265</v>
      </c>
      <c r="T4058" s="13">
        <f>(((Table1[[#This Row],[deadline]]/60)/60)/24)+DATE(1970,1,1)</f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Table1[[#This Row],[pledged]]/Table1[[#This Row],[goal]]</f>
        <v>0.22142857142857142</v>
      </c>
      <c r="P4059" s="8">
        <f>IFERROR(Table1[[#This Row],[pledged]]/Table1[[#This Row],[backers_count]],0)</f>
        <v>129.16666666666666</v>
      </c>
      <c r="Q4059" t="str">
        <f>LEFT(Table1[[#This Row],[Category and Sub-Category]],FIND("/",Table1[[#This Row],[Category and Sub-Category]])-1)</f>
        <v>theater</v>
      </c>
      <c r="R4059" t="str">
        <f>RIGHT(Table1[[#This Row],[Category and Sub-Category]],LEN(Table1[[#This Row],[Category and Sub-Category]])-FIND("/",Table1[[#This Row],[Category and Sub-Category]]))</f>
        <v>plays</v>
      </c>
      <c r="S4059" s="13">
        <f>(((Table1[[#This Row],[launched_at]]/60)/60)/24)+DATE(1970,1,1)</f>
        <v>42310.968518518523</v>
      </c>
      <c r="T4059" s="13">
        <f>(((Table1[[#This Row],[deadline]]/60)/60)/24)+DATE(1970,1,1)</f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Table1[[#This Row],[pledged]]/Table1[[#This Row],[goal]]</f>
        <v>2.5333333333333333E-2</v>
      </c>
      <c r="P4060" s="8">
        <f>IFERROR(Table1[[#This Row],[pledged]]/Table1[[#This Row],[backers_count]],0)</f>
        <v>23.75</v>
      </c>
      <c r="Q4060" t="str">
        <f>LEFT(Table1[[#This Row],[Category and Sub-Category]],FIND("/",Table1[[#This Row],[Category and Sub-Category]])-1)</f>
        <v>theater</v>
      </c>
      <c r="R4060" t="str">
        <f>RIGHT(Table1[[#This Row],[Category and Sub-Category]],LEN(Table1[[#This Row],[Category and Sub-Category]])-FIND("/",Table1[[#This Row],[Category and Sub-Category]]))</f>
        <v>plays</v>
      </c>
      <c r="S4060" s="13">
        <f>(((Table1[[#This Row],[launched_at]]/60)/60)/24)+DATE(1970,1,1)</f>
        <v>42446.060694444444</v>
      </c>
      <c r="T4060" s="13">
        <f>(((Table1[[#This Row],[deadline]]/60)/60)/24)+DATE(1970,1,1)</f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Table1[[#This Row],[pledged]]/Table1[[#This Row],[goal]]</f>
        <v>2.5000000000000001E-2</v>
      </c>
      <c r="P4061" s="8">
        <f>IFERROR(Table1[[#This Row],[pledged]]/Table1[[#This Row],[backers_count]],0)</f>
        <v>35.714285714285715</v>
      </c>
      <c r="Q4061" t="str">
        <f>LEFT(Table1[[#This Row],[Category and Sub-Category]],FIND("/",Table1[[#This Row],[Category and Sub-Category]])-1)</f>
        <v>theater</v>
      </c>
      <c r="R4061" t="str">
        <f>RIGHT(Table1[[#This Row],[Category and Sub-Category]],LEN(Table1[[#This Row],[Category and Sub-Category]])-FIND("/",Table1[[#This Row],[Category and Sub-Category]]))</f>
        <v>plays</v>
      </c>
      <c r="S4061" s="13">
        <f>(((Table1[[#This Row],[launched_at]]/60)/60)/24)+DATE(1970,1,1)</f>
        <v>41866.640648148146</v>
      </c>
      <c r="T4061" s="13">
        <f>(((Table1[[#This Row],[deadline]]/60)/60)/24)+DATE(1970,1,1)</f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Table1[[#This Row],[pledged]]/Table1[[#This Row],[goal]]</f>
        <v>2.8500000000000001E-2</v>
      </c>
      <c r="P4062" s="8">
        <f>IFERROR(Table1[[#This Row],[pledged]]/Table1[[#This Row],[backers_count]],0)</f>
        <v>57</v>
      </c>
      <c r="Q4062" t="str">
        <f>LEFT(Table1[[#This Row],[Category and Sub-Category]],FIND("/",Table1[[#This Row],[Category and Sub-Category]])-1)</f>
        <v>theater</v>
      </c>
      <c r="R4062" t="str">
        <f>RIGHT(Table1[[#This Row],[Category and Sub-Category]],LEN(Table1[[#This Row],[Category and Sub-Category]])-FIND("/",Table1[[#This Row],[Category and Sub-Category]]))</f>
        <v>plays</v>
      </c>
      <c r="S4062" s="13">
        <f>(((Table1[[#This Row],[launched_at]]/60)/60)/24)+DATE(1970,1,1)</f>
        <v>41779.695092592592</v>
      </c>
      <c r="T4062" s="13">
        <f>(((Table1[[#This Row],[deadline]]/60)/60)/24)+DATE(1970,1,1)</f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Table1[[#This Row],[pledged]]/Table1[[#This Row],[goal]]</f>
        <v>0</v>
      </c>
      <c r="P4063" s="8">
        <f>IFERROR(Table1[[#This Row],[pledged]]/Table1[[#This Row],[backers_count]],0)</f>
        <v>0</v>
      </c>
      <c r="Q4063" t="str">
        <f>LEFT(Table1[[#This Row],[Category and Sub-Category]],FIND("/",Table1[[#This Row],[Category and Sub-Category]])-1)</f>
        <v>theater</v>
      </c>
      <c r="R4063" t="str">
        <f>RIGHT(Table1[[#This Row],[Category and Sub-Category]],LEN(Table1[[#This Row],[Category and Sub-Category]])-FIND("/",Table1[[#This Row],[Category and Sub-Category]]))</f>
        <v>plays</v>
      </c>
      <c r="S4063" s="13">
        <f>(((Table1[[#This Row],[launched_at]]/60)/60)/24)+DATE(1970,1,1)</f>
        <v>42421.141469907408</v>
      </c>
      <c r="T4063" s="13">
        <f>(((Table1[[#This Row],[deadline]]/60)/60)/24)+DATE(1970,1,1)</f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Table1[[#This Row],[pledged]]/Table1[[#This Row],[goal]]</f>
        <v>2.4500000000000001E-2</v>
      </c>
      <c r="P4064" s="8">
        <f>IFERROR(Table1[[#This Row],[pledged]]/Table1[[#This Row],[backers_count]],0)</f>
        <v>163.33333333333334</v>
      </c>
      <c r="Q4064" t="str">
        <f>LEFT(Table1[[#This Row],[Category and Sub-Category]],FIND("/",Table1[[#This Row],[Category and Sub-Category]])-1)</f>
        <v>theater</v>
      </c>
      <c r="R4064" t="str">
        <f>RIGHT(Table1[[#This Row],[Category and Sub-Category]],LEN(Table1[[#This Row],[Category and Sub-Category]])-FIND("/",Table1[[#This Row],[Category and Sub-Category]]))</f>
        <v>plays</v>
      </c>
      <c r="S4064" s="13">
        <f>(((Table1[[#This Row],[launched_at]]/60)/60)/24)+DATE(1970,1,1)</f>
        <v>42523.739212962959</v>
      </c>
      <c r="T4064" s="13">
        <f>(((Table1[[#This Row],[deadline]]/60)/60)/24)+DATE(1970,1,1)</f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Table1[[#This Row],[pledged]]/Table1[[#This Row],[goal]]</f>
        <v>1.4210526315789474E-2</v>
      </c>
      <c r="P4065" s="8">
        <f>IFERROR(Table1[[#This Row],[pledged]]/Table1[[#This Row],[backers_count]],0)</f>
        <v>15</v>
      </c>
      <c r="Q4065" t="str">
        <f>LEFT(Table1[[#This Row],[Category and Sub-Category]],FIND("/",Table1[[#This Row],[Category and Sub-Category]])-1)</f>
        <v>theater</v>
      </c>
      <c r="R4065" t="str">
        <f>RIGHT(Table1[[#This Row],[Category and Sub-Category]],LEN(Table1[[#This Row],[Category and Sub-Category]])-FIND("/",Table1[[#This Row],[Category and Sub-Category]]))</f>
        <v>plays</v>
      </c>
      <c r="S4065" s="13">
        <f>(((Table1[[#This Row],[launched_at]]/60)/60)/24)+DATE(1970,1,1)</f>
        <v>41787.681527777779</v>
      </c>
      <c r="T4065" s="13">
        <f>(((Table1[[#This Row],[deadline]]/60)/60)/24)+DATE(1970,1,1)</f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Table1[[#This Row],[pledged]]/Table1[[#This Row],[goal]]</f>
        <v>0.1925</v>
      </c>
      <c r="P4066" s="8">
        <f>IFERROR(Table1[[#This Row],[pledged]]/Table1[[#This Row],[backers_count]],0)</f>
        <v>64.166666666666671</v>
      </c>
      <c r="Q4066" t="str">
        <f>LEFT(Table1[[#This Row],[Category and Sub-Category]],FIND("/",Table1[[#This Row],[Category and Sub-Category]])-1)</f>
        <v>theater</v>
      </c>
      <c r="R4066" t="str">
        <f>RIGHT(Table1[[#This Row],[Category and Sub-Category]],LEN(Table1[[#This Row],[Category and Sub-Category]])-FIND("/",Table1[[#This Row],[Category and Sub-Category]]))</f>
        <v>plays</v>
      </c>
      <c r="S4066" s="13">
        <f>(((Table1[[#This Row],[launched_at]]/60)/60)/24)+DATE(1970,1,1)</f>
        <v>42093.588263888887</v>
      </c>
      <c r="T4066" s="13">
        <f>(((Table1[[#This Row],[deadline]]/60)/60)/24)+DATE(1970,1,1)</f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Table1[[#This Row],[pledged]]/Table1[[#This Row],[goal]]</f>
        <v>6.7499999999999999E-3</v>
      </c>
      <c r="P4067" s="8">
        <f>IFERROR(Table1[[#This Row],[pledged]]/Table1[[#This Row],[backers_count]],0)</f>
        <v>6.75</v>
      </c>
      <c r="Q4067" t="str">
        <f>LEFT(Table1[[#This Row],[Category and Sub-Category]],FIND("/",Table1[[#This Row],[Category and Sub-Category]])-1)</f>
        <v>theater</v>
      </c>
      <c r="R4067" t="str">
        <f>RIGHT(Table1[[#This Row],[Category and Sub-Category]],LEN(Table1[[#This Row],[Category and Sub-Category]])-FIND("/",Table1[[#This Row],[Category and Sub-Category]]))</f>
        <v>plays</v>
      </c>
      <c r="S4067" s="13">
        <f>(((Table1[[#This Row],[launched_at]]/60)/60)/24)+DATE(1970,1,1)</f>
        <v>41833.951516203706</v>
      </c>
      <c r="T4067" s="13">
        <f>(((Table1[[#This Row],[deadline]]/60)/60)/24)+DATE(1970,1,1)</f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Table1[[#This Row],[pledged]]/Table1[[#This Row],[goal]]</f>
        <v>1.6666666666666668E-3</v>
      </c>
      <c r="P4068" s="8">
        <f>IFERROR(Table1[[#This Row],[pledged]]/Table1[[#This Row],[backers_count]],0)</f>
        <v>25</v>
      </c>
      <c r="Q4068" t="str">
        <f>LEFT(Table1[[#This Row],[Category and Sub-Category]],FIND("/",Table1[[#This Row],[Category and Sub-Category]])-1)</f>
        <v>theater</v>
      </c>
      <c r="R4068" t="str">
        <f>RIGHT(Table1[[#This Row],[Category and Sub-Category]],LEN(Table1[[#This Row],[Category and Sub-Category]])-FIND("/",Table1[[#This Row],[Category and Sub-Category]]))</f>
        <v>plays</v>
      </c>
      <c r="S4068" s="13">
        <f>(((Table1[[#This Row],[launched_at]]/60)/60)/24)+DATE(1970,1,1)</f>
        <v>42479.039212962962</v>
      </c>
      <c r="T4068" s="13">
        <f>(((Table1[[#This Row],[deadline]]/60)/60)/24)+DATE(1970,1,1)</f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Table1[[#This Row],[pledged]]/Table1[[#This Row],[goal]]</f>
        <v>0.60899999999999999</v>
      </c>
      <c r="P4069" s="8">
        <f>IFERROR(Table1[[#This Row],[pledged]]/Table1[[#This Row],[backers_count]],0)</f>
        <v>179.11764705882354</v>
      </c>
      <c r="Q4069" t="str">
        <f>LEFT(Table1[[#This Row],[Category and Sub-Category]],FIND("/",Table1[[#This Row],[Category and Sub-Category]])-1)</f>
        <v>theater</v>
      </c>
      <c r="R4069" t="str">
        <f>RIGHT(Table1[[#This Row],[Category and Sub-Category]],LEN(Table1[[#This Row],[Category and Sub-Category]])-FIND("/",Table1[[#This Row],[Category and Sub-Category]]))</f>
        <v>plays</v>
      </c>
      <c r="S4069" s="13">
        <f>(((Table1[[#This Row],[launched_at]]/60)/60)/24)+DATE(1970,1,1)</f>
        <v>42235.117476851854</v>
      </c>
      <c r="T4069" s="13">
        <f>(((Table1[[#This Row],[deadline]]/60)/60)/24)+DATE(1970,1,1)</f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Table1[[#This Row],[pledged]]/Table1[[#This Row],[goal]]</f>
        <v>0.01</v>
      </c>
      <c r="P4070" s="8">
        <f>IFERROR(Table1[[#This Row],[pledged]]/Table1[[#This Row],[backers_count]],0)</f>
        <v>34.950000000000003</v>
      </c>
      <c r="Q4070" t="str">
        <f>LEFT(Table1[[#This Row],[Category and Sub-Category]],FIND("/",Table1[[#This Row],[Category and Sub-Category]])-1)</f>
        <v>theater</v>
      </c>
      <c r="R4070" t="str">
        <f>RIGHT(Table1[[#This Row],[Category and Sub-Category]],LEN(Table1[[#This Row],[Category and Sub-Category]])-FIND("/",Table1[[#This Row],[Category and Sub-Category]]))</f>
        <v>plays</v>
      </c>
      <c r="S4070" s="13">
        <f>(((Table1[[#This Row],[launched_at]]/60)/60)/24)+DATE(1970,1,1)</f>
        <v>42718.963599537034</v>
      </c>
      <c r="T4070" s="13">
        <f>(((Table1[[#This Row],[deadline]]/60)/60)/24)+DATE(1970,1,1)</f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Table1[[#This Row],[pledged]]/Table1[[#This Row],[goal]]</f>
        <v>0.34399999999999997</v>
      </c>
      <c r="P4071" s="8">
        <f>IFERROR(Table1[[#This Row],[pledged]]/Table1[[#This Row],[backers_count]],0)</f>
        <v>33.07692307692308</v>
      </c>
      <c r="Q4071" t="str">
        <f>LEFT(Table1[[#This Row],[Category and Sub-Category]],FIND("/",Table1[[#This Row],[Category and Sub-Category]])-1)</f>
        <v>theater</v>
      </c>
      <c r="R4071" t="str">
        <f>RIGHT(Table1[[#This Row],[Category and Sub-Category]],LEN(Table1[[#This Row],[Category and Sub-Category]])-FIND("/",Table1[[#This Row],[Category and Sub-Category]]))</f>
        <v>plays</v>
      </c>
      <c r="S4071" s="13">
        <f>(((Table1[[#This Row],[launched_at]]/60)/60)/24)+DATE(1970,1,1)</f>
        <v>42022.661527777775</v>
      </c>
      <c r="T4071" s="13">
        <f>(((Table1[[#This Row],[deadline]]/60)/60)/24)+DATE(1970,1,1)</f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Table1[[#This Row],[pledged]]/Table1[[#This Row],[goal]]</f>
        <v>0.16500000000000001</v>
      </c>
      <c r="P4072" s="8">
        <f>IFERROR(Table1[[#This Row],[pledged]]/Table1[[#This Row],[backers_count]],0)</f>
        <v>27.5</v>
      </c>
      <c r="Q4072" t="str">
        <f>LEFT(Table1[[#This Row],[Category and Sub-Category]],FIND("/",Table1[[#This Row],[Category and Sub-Category]])-1)</f>
        <v>theater</v>
      </c>
      <c r="R4072" t="str">
        <f>RIGHT(Table1[[#This Row],[Category and Sub-Category]],LEN(Table1[[#This Row],[Category and Sub-Category]])-FIND("/",Table1[[#This Row],[Category and Sub-Category]]))</f>
        <v>plays</v>
      </c>
      <c r="S4072" s="13">
        <f>(((Table1[[#This Row],[launched_at]]/60)/60)/24)+DATE(1970,1,1)</f>
        <v>42031.666898148149</v>
      </c>
      <c r="T4072" s="13">
        <f>(((Table1[[#This Row],[deadline]]/60)/60)/24)+DATE(1970,1,1)</f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Table1[[#This Row],[pledged]]/Table1[[#This Row],[goal]]</f>
        <v>0</v>
      </c>
      <c r="P4073" s="8">
        <f>IFERROR(Table1[[#This Row],[pledged]]/Table1[[#This Row],[backers_count]],0)</f>
        <v>0</v>
      </c>
      <c r="Q4073" t="str">
        <f>LEFT(Table1[[#This Row],[Category and Sub-Category]],FIND("/",Table1[[#This Row],[Category and Sub-Category]])-1)</f>
        <v>theater</v>
      </c>
      <c r="R4073" t="str">
        <f>RIGHT(Table1[[#This Row],[Category and Sub-Category]],LEN(Table1[[#This Row],[Category and Sub-Category]])-FIND("/",Table1[[#This Row],[Category and Sub-Category]]))</f>
        <v>plays</v>
      </c>
      <c r="S4073" s="13">
        <f>(((Table1[[#This Row],[launched_at]]/60)/60)/24)+DATE(1970,1,1)</f>
        <v>42700.804756944446</v>
      </c>
      <c r="T4073" s="13">
        <f>(((Table1[[#This Row],[deadline]]/60)/60)/24)+DATE(1970,1,1)</f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Table1[[#This Row],[pledged]]/Table1[[#This Row],[goal]]</f>
        <v>4.0000000000000001E-3</v>
      </c>
      <c r="P4074" s="8">
        <f>IFERROR(Table1[[#This Row],[pledged]]/Table1[[#This Row],[backers_count]],0)</f>
        <v>2</v>
      </c>
      <c r="Q4074" t="str">
        <f>LEFT(Table1[[#This Row],[Category and Sub-Category]],FIND("/",Table1[[#This Row],[Category and Sub-Category]])-1)</f>
        <v>theater</v>
      </c>
      <c r="R4074" t="str">
        <f>RIGHT(Table1[[#This Row],[Category and Sub-Category]],LEN(Table1[[#This Row],[Category and Sub-Category]])-FIND("/",Table1[[#This Row],[Category and Sub-Category]]))</f>
        <v>plays</v>
      </c>
      <c r="S4074" s="13">
        <f>(((Table1[[#This Row],[launched_at]]/60)/60)/24)+DATE(1970,1,1)</f>
        <v>41812.77443287037</v>
      </c>
      <c r="T4074" s="13">
        <f>(((Table1[[#This Row],[deadline]]/60)/60)/24)+DATE(1970,1,1)</f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Table1[[#This Row],[pledged]]/Table1[[#This Row],[goal]]</f>
        <v>1.0571428571428572E-2</v>
      </c>
      <c r="P4075" s="8">
        <f>IFERROR(Table1[[#This Row],[pledged]]/Table1[[#This Row],[backers_count]],0)</f>
        <v>18.5</v>
      </c>
      <c r="Q4075" t="str">
        <f>LEFT(Table1[[#This Row],[Category and Sub-Category]],FIND("/",Table1[[#This Row],[Category and Sub-Category]])-1)</f>
        <v>theater</v>
      </c>
      <c r="R4075" t="str">
        <f>RIGHT(Table1[[#This Row],[Category and Sub-Category]],LEN(Table1[[#This Row],[Category and Sub-Category]])-FIND("/",Table1[[#This Row],[Category and Sub-Category]]))</f>
        <v>plays</v>
      </c>
      <c r="S4075" s="13">
        <f>(((Table1[[#This Row],[launched_at]]/60)/60)/24)+DATE(1970,1,1)</f>
        <v>42078.34520833334</v>
      </c>
      <c r="T4075" s="13">
        <f>(((Table1[[#This Row],[deadline]]/60)/60)/24)+DATE(1970,1,1)</f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Table1[[#This Row],[pledged]]/Table1[[#This Row],[goal]]</f>
        <v>0.26727272727272727</v>
      </c>
      <c r="P4076" s="8">
        <f>IFERROR(Table1[[#This Row],[pledged]]/Table1[[#This Row],[backers_count]],0)</f>
        <v>35</v>
      </c>
      <c r="Q4076" t="str">
        <f>LEFT(Table1[[#This Row],[Category and Sub-Category]],FIND("/",Table1[[#This Row],[Category and Sub-Category]])-1)</f>
        <v>theater</v>
      </c>
      <c r="R4076" t="str">
        <f>RIGHT(Table1[[#This Row],[Category and Sub-Category]],LEN(Table1[[#This Row],[Category and Sub-Category]])-FIND("/",Table1[[#This Row],[Category and Sub-Category]]))</f>
        <v>plays</v>
      </c>
      <c r="S4076" s="13">
        <f>(((Table1[[#This Row],[launched_at]]/60)/60)/24)+DATE(1970,1,1)</f>
        <v>42283.552951388891</v>
      </c>
      <c r="T4076" s="13">
        <f>(((Table1[[#This Row],[deadline]]/60)/60)/24)+DATE(1970,1,1)</f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Table1[[#This Row],[pledged]]/Table1[[#This Row],[goal]]</f>
        <v>0.28799999999999998</v>
      </c>
      <c r="P4077" s="8">
        <f>IFERROR(Table1[[#This Row],[pledged]]/Table1[[#This Row],[backers_count]],0)</f>
        <v>44.307692307692307</v>
      </c>
      <c r="Q4077" t="str">
        <f>LEFT(Table1[[#This Row],[Category and Sub-Category]],FIND("/",Table1[[#This Row],[Category and Sub-Category]])-1)</f>
        <v>theater</v>
      </c>
      <c r="R4077" t="str">
        <f>RIGHT(Table1[[#This Row],[Category and Sub-Category]],LEN(Table1[[#This Row],[Category and Sub-Category]])-FIND("/",Table1[[#This Row],[Category and Sub-Category]]))</f>
        <v>plays</v>
      </c>
      <c r="S4077" s="13">
        <f>(((Table1[[#This Row],[launched_at]]/60)/60)/24)+DATE(1970,1,1)</f>
        <v>41779.045937499999</v>
      </c>
      <c r="T4077" s="13">
        <f>(((Table1[[#This Row],[deadline]]/60)/60)/24)+DATE(1970,1,1)</f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Table1[[#This Row],[pledged]]/Table1[[#This Row],[goal]]</f>
        <v>0</v>
      </c>
      <c r="P4078" s="8">
        <f>IFERROR(Table1[[#This Row],[pledged]]/Table1[[#This Row],[backers_count]],0)</f>
        <v>0</v>
      </c>
      <c r="Q4078" t="str">
        <f>LEFT(Table1[[#This Row],[Category and Sub-Category]],FIND("/",Table1[[#This Row],[Category and Sub-Category]])-1)</f>
        <v>theater</v>
      </c>
      <c r="R4078" t="str">
        <f>RIGHT(Table1[[#This Row],[Category and Sub-Category]],LEN(Table1[[#This Row],[Category and Sub-Category]])-FIND("/",Table1[[#This Row],[Category and Sub-Category]]))</f>
        <v>plays</v>
      </c>
      <c r="S4078" s="13">
        <f>(((Table1[[#This Row],[launched_at]]/60)/60)/24)+DATE(1970,1,1)</f>
        <v>41905.795706018522</v>
      </c>
      <c r="T4078" s="13">
        <f>(((Table1[[#This Row],[deadline]]/60)/60)/24)+DATE(1970,1,1)</f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Table1[[#This Row],[pledged]]/Table1[[#This Row],[goal]]</f>
        <v>8.8999999999999996E-2</v>
      </c>
      <c r="P4079" s="8">
        <f>IFERROR(Table1[[#This Row],[pledged]]/Table1[[#This Row],[backers_count]],0)</f>
        <v>222.5</v>
      </c>
      <c r="Q4079" t="str">
        <f>LEFT(Table1[[#This Row],[Category and Sub-Category]],FIND("/",Table1[[#This Row],[Category and Sub-Category]])-1)</f>
        <v>theater</v>
      </c>
      <c r="R4079" t="str">
        <f>RIGHT(Table1[[#This Row],[Category and Sub-Category]],LEN(Table1[[#This Row],[Category and Sub-Category]])-FIND("/",Table1[[#This Row],[Category and Sub-Category]]))</f>
        <v>plays</v>
      </c>
      <c r="S4079" s="13">
        <f>(((Table1[[#This Row],[launched_at]]/60)/60)/24)+DATE(1970,1,1)</f>
        <v>42695.7105787037</v>
      </c>
      <c r="T4079" s="13">
        <f>(((Table1[[#This Row],[deadline]]/60)/60)/24)+DATE(1970,1,1)</f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Table1[[#This Row],[pledged]]/Table1[[#This Row],[goal]]</f>
        <v>0</v>
      </c>
      <c r="P4080" s="8">
        <f>IFERROR(Table1[[#This Row],[pledged]]/Table1[[#This Row],[backers_count]],0)</f>
        <v>0</v>
      </c>
      <c r="Q4080" t="str">
        <f>LEFT(Table1[[#This Row],[Category and Sub-Category]],FIND("/",Table1[[#This Row],[Category and Sub-Category]])-1)</f>
        <v>theater</v>
      </c>
      <c r="R4080" t="str">
        <f>RIGHT(Table1[[#This Row],[Category and Sub-Category]],LEN(Table1[[#This Row],[Category and Sub-Category]])-FIND("/",Table1[[#This Row],[Category and Sub-Category]]))</f>
        <v>plays</v>
      </c>
      <c r="S4080" s="13">
        <f>(((Table1[[#This Row],[launched_at]]/60)/60)/24)+DATE(1970,1,1)</f>
        <v>42732.787523148145</v>
      </c>
      <c r="T4080" s="13">
        <f>(((Table1[[#This Row],[deadline]]/60)/60)/24)+DATE(1970,1,1)</f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Table1[[#This Row],[pledged]]/Table1[[#This Row],[goal]]</f>
        <v>1.6666666666666668E-3</v>
      </c>
      <c r="P4081" s="8">
        <f>IFERROR(Table1[[#This Row],[pledged]]/Table1[[#This Row],[backers_count]],0)</f>
        <v>5</v>
      </c>
      <c r="Q4081" t="str">
        <f>LEFT(Table1[[#This Row],[Category and Sub-Category]],FIND("/",Table1[[#This Row],[Category and Sub-Category]])-1)</f>
        <v>theater</v>
      </c>
      <c r="R4081" t="str">
        <f>RIGHT(Table1[[#This Row],[Category and Sub-Category]],LEN(Table1[[#This Row],[Category and Sub-Category]])-FIND("/",Table1[[#This Row],[Category and Sub-Category]]))</f>
        <v>plays</v>
      </c>
      <c r="S4081" s="13">
        <f>(((Table1[[#This Row],[launched_at]]/60)/60)/24)+DATE(1970,1,1)</f>
        <v>42510.938900462963</v>
      </c>
      <c r="T4081" s="13">
        <f>(((Table1[[#This Row],[deadline]]/60)/60)/24)+DATE(1970,1,1)</f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Table1[[#This Row],[pledged]]/Table1[[#This Row],[goal]]</f>
        <v>0</v>
      </c>
      <c r="P4082" s="8">
        <f>IFERROR(Table1[[#This Row],[pledged]]/Table1[[#This Row],[backers_count]],0)</f>
        <v>0</v>
      </c>
      <c r="Q4082" t="str">
        <f>LEFT(Table1[[#This Row],[Category and Sub-Category]],FIND("/",Table1[[#This Row],[Category and Sub-Category]])-1)</f>
        <v>theater</v>
      </c>
      <c r="R4082" t="str">
        <f>RIGHT(Table1[[#This Row],[Category and Sub-Category]],LEN(Table1[[#This Row],[Category and Sub-Category]])-FIND("/",Table1[[#This Row],[Category and Sub-Category]]))</f>
        <v>plays</v>
      </c>
      <c r="S4082" s="13">
        <f>(((Table1[[#This Row],[launched_at]]/60)/60)/24)+DATE(1970,1,1)</f>
        <v>42511.698101851856</v>
      </c>
      <c r="T4082" s="13">
        <f>(((Table1[[#This Row],[deadline]]/60)/60)/24)+DATE(1970,1,1)</f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Table1[[#This Row],[pledged]]/Table1[[#This Row],[goal]]</f>
        <v>0.15737410071942445</v>
      </c>
      <c r="P4083" s="8">
        <f>IFERROR(Table1[[#This Row],[pledged]]/Table1[[#This Row],[backers_count]],0)</f>
        <v>29.166666666666668</v>
      </c>
      <c r="Q4083" t="str">
        <f>LEFT(Table1[[#This Row],[Category and Sub-Category]],FIND("/",Table1[[#This Row],[Category and Sub-Category]])-1)</f>
        <v>theater</v>
      </c>
      <c r="R4083" t="str">
        <f>RIGHT(Table1[[#This Row],[Category and Sub-Category]],LEN(Table1[[#This Row],[Category and Sub-Category]])-FIND("/",Table1[[#This Row],[Category and Sub-Category]]))</f>
        <v>plays</v>
      </c>
      <c r="S4083" s="13">
        <f>(((Table1[[#This Row],[launched_at]]/60)/60)/24)+DATE(1970,1,1)</f>
        <v>42041.581307870365</v>
      </c>
      <c r="T4083" s="13">
        <f>(((Table1[[#This Row],[deadline]]/60)/60)/24)+DATE(1970,1,1)</f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Table1[[#This Row],[pledged]]/Table1[[#This Row],[goal]]</f>
        <v>0.02</v>
      </c>
      <c r="P4084" s="8">
        <f>IFERROR(Table1[[#This Row],[pledged]]/Table1[[#This Row],[backers_count]],0)</f>
        <v>1.5</v>
      </c>
      <c r="Q4084" t="str">
        <f>LEFT(Table1[[#This Row],[Category and Sub-Category]],FIND("/",Table1[[#This Row],[Category and Sub-Category]])-1)</f>
        <v>theater</v>
      </c>
      <c r="R4084" t="str">
        <f>RIGHT(Table1[[#This Row],[Category and Sub-Category]],LEN(Table1[[#This Row],[Category and Sub-Category]])-FIND("/",Table1[[#This Row],[Category and Sub-Category]]))</f>
        <v>plays</v>
      </c>
      <c r="S4084" s="13">
        <f>(((Table1[[#This Row],[launched_at]]/60)/60)/24)+DATE(1970,1,1)</f>
        <v>42307.189270833333</v>
      </c>
      <c r="T4084" s="13">
        <f>(((Table1[[#This Row],[deadline]]/60)/60)/24)+DATE(1970,1,1)</f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Table1[[#This Row],[pledged]]/Table1[[#This Row],[goal]]</f>
        <v>0.21685714285714286</v>
      </c>
      <c r="P4085" s="8">
        <f>IFERROR(Table1[[#This Row],[pledged]]/Table1[[#This Row],[backers_count]],0)</f>
        <v>126.5</v>
      </c>
      <c r="Q4085" t="str">
        <f>LEFT(Table1[[#This Row],[Category and Sub-Category]],FIND("/",Table1[[#This Row],[Category and Sub-Category]])-1)</f>
        <v>theater</v>
      </c>
      <c r="R4085" t="str">
        <f>RIGHT(Table1[[#This Row],[Category and Sub-Category]],LEN(Table1[[#This Row],[Category and Sub-Category]])-FIND("/",Table1[[#This Row],[Category and Sub-Category]]))</f>
        <v>plays</v>
      </c>
      <c r="S4085" s="13">
        <f>(((Table1[[#This Row],[launched_at]]/60)/60)/24)+DATE(1970,1,1)</f>
        <v>42353.761759259258</v>
      </c>
      <c r="T4085" s="13">
        <f>(((Table1[[#This Row],[deadline]]/60)/60)/24)+DATE(1970,1,1)</f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Table1[[#This Row],[pledged]]/Table1[[#This Row],[goal]]</f>
        <v>3.3333333333333335E-3</v>
      </c>
      <c r="P4086" s="8">
        <f>IFERROR(Table1[[#This Row],[pledged]]/Table1[[#This Row],[backers_count]],0)</f>
        <v>10</v>
      </c>
      <c r="Q4086" t="str">
        <f>LEFT(Table1[[#This Row],[Category and Sub-Category]],FIND("/",Table1[[#This Row],[Category and Sub-Category]])-1)</f>
        <v>theater</v>
      </c>
      <c r="R4086" t="str">
        <f>RIGHT(Table1[[#This Row],[Category and Sub-Category]],LEN(Table1[[#This Row],[Category and Sub-Category]])-FIND("/",Table1[[#This Row],[Category and Sub-Category]]))</f>
        <v>plays</v>
      </c>
      <c r="S4086" s="13">
        <f>(((Table1[[#This Row],[launched_at]]/60)/60)/24)+DATE(1970,1,1)</f>
        <v>42622.436412037037</v>
      </c>
      <c r="T4086" s="13">
        <f>(((Table1[[#This Row],[deadline]]/60)/60)/24)+DATE(1970,1,1)</f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Table1[[#This Row],[pledged]]/Table1[[#This Row],[goal]]</f>
        <v>2.8571428571428571E-3</v>
      </c>
      <c r="P4087" s="8">
        <f>IFERROR(Table1[[#This Row],[pledged]]/Table1[[#This Row],[backers_count]],0)</f>
        <v>10</v>
      </c>
      <c r="Q4087" t="str">
        <f>LEFT(Table1[[#This Row],[Category and Sub-Category]],FIND("/",Table1[[#This Row],[Category and Sub-Category]])-1)</f>
        <v>theater</v>
      </c>
      <c r="R4087" t="str">
        <f>RIGHT(Table1[[#This Row],[Category and Sub-Category]],LEN(Table1[[#This Row],[Category and Sub-Category]])-FIND("/",Table1[[#This Row],[Category and Sub-Category]]))</f>
        <v>plays</v>
      </c>
      <c r="S4087" s="13">
        <f>(((Table1[[#This Row],[launched_at]]/60)/60)/24)+DATE(1970,1,1)</f>
        <v>42058.603877314818</v>
      </c>
      <c r="T4087" s="13">
        <f>(((Table1[[#This Row],[deadline]]/60)/60)/24)+DATE(1970,1,1)</f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Table1[[#This Row],[pledged]]/Table1[[#This Row],[goal]]</f>
        <v>4.7E-2</v>
      </c>
      <c r="P4088" s="8">
        <f>IFERROR(Table1[[#This Row],[pledged]]/Table1[[#This Row],[backers_count]],0)</f>
        <v>9.4</v>
      </c>
      <c r="Q4088" t="str">
        <f>LEFT(Table1[[#This Row],[Category and Sub-Category]],FIND("/",Table1[[#This Row],[Category and Sub-Category]])-1)</f>
        <v>theater</v>
      </c>
      <c r="R4088" t="str">
        <f>RIGHT(Table1[[#This Row],[Category and Sub-Category]],LEN(Table1[[#This Row],[Category and Sub-Category]])-FIND("/",Table1[[#This Row],[Category and Sub-Category]]))</f>
        <v>plays</v>
      </c>
      <c r="S4088" s="13">
        <f>(((Table1[[#This Row],[launched_at]]/60)/60)/24)+DATE(1970,1,1)</f>
        <v>42304.940960648149</v>
      </c>
      <c r="T4088" s="13">
        <f>(((Table1[[#This Row],[deadline]]/60)/60)/24)+DATE(1970,1,1)</f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Table1[[#This Row],[pledged]]/Table1[[#This Row],[goal]]</f>
        <v>0</v>
      </c>
      <c r="P4089" s="8">
        <f>IFERROR(Table1[[#This Row],[pledged]]/Table1[[#This Row],[backers_count]],0)</f>
        <v>0</v>
      </c>
      <c r="Q4089" t="str">
        <f>LEFT(Table1[[#This Row],[Category and Sub-Category]],FIND("/",Table1[[#This Row],[Category and Sub-Category]])-1)</f>
        <v>theater</v>
      </c>
      <c r="R4089" t="str">
        <f>RIGHT(Table1[[#This Row],[Category and Sub-Category]],LEN(Table1[[#This Row],[Category and Sub-Category]])-FIND("/",Table1[[#This Row],[Category and Sub-Category]]))</f>
        <v>plays</v>
      </c>
      <c r="S4089" s="13">
        <f>(((Table1[[#This Row],[launched_at]]/60)/60)/24)+DATE(1970,1,1)</f>
        <v>42538.742893518516</v>
      </c>
      <c r="T4089" s="13">
        <f>(((Table1[[#This Row],[deadline]]/60)/60)/24)+DATE(1970,1,1)</f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Table1[[#This Row],[pledged]]/Table1[[#This Row],[goal]]</f>
        <v>0.108</v>
      </c>
      <c r="P4090" s="8">
        <f>IFERROR(Table1[[#This Row],[pledged]]/Table1[[#This Row],[backers_count]],0)</f>
        <v>72</v>
      </c>
      <c r="Q4090" t="str">
        <f>LEFT(Table1[[#This Row],[Category and Sub-Category]],FIND("/",Table1[[#This Row],[Category and Sub-Category]])-1)</f>
        <v>theater</v>
      </c>
      <c r="R4090" t="str">
        <f>RIGHT(Table1[[#This Row],[Category and Sub-Category]],LEN(Table1[[#This Row],[Category and Sub-Category]])-FIND("/",Table1[[#This Row],[Category and Sub-Category]]))</f>
        <v>plays</v>
      </c>
      <c r="S4090" s="13">
        <f>(((Table1[[#This Row],[launched_at]]/60)/60)/24)+DATE(1970,1,1)</f>
        <v>41990.612546296295</v>
      </c>
      <c r="T4090" s="13">
        <f>(((Table1[[#This Row],[deadline]]/60)/60)/24)+DATE(1970,1,1)</f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Table1[[#This Row],[pledged]]/Table1[[#This Row],[goal]]</f>
        <v>4.8000000000000001E-2</v>
      </c>
      <c r="P4091" s="8">
        <f>IFERROR(Table1[[#This Row],[pledged]]/Table1[[#This Row],[backers_count]],0)</f>
        <v>30</v>
      </c>
      <c r="Q4091" t="str">
        <f>LEFT(Table1[[#This Row],[Category and Sub-Category]],FIND("/",Table1[[#This Row],[Category and Sub-Category]])-1)</f>
        <v>theater</v>
      </c>
      <c r="R4091" t="str">
        <f>RIGHT(Table1[[#This Row],[Category and Sub-Category]],LEN(Table1[[#This Row],[Category and Sub-Category]])-FIND("/",Table1[[#This Row],[Category and Sub-Category]]))</f>
        <v>plays</v>
      </c>
      <c r="S4091" s="13">
        <f>(((Table1[[#This Row],[launched_at]]/60)/60)/24)+DATE(1970,1,1)</f>
        <v>42122.732499999998</v>
      </c>
      <c r="T4091" s="13">
        <f>(((Table1[[#This Row],[deadline]]/60)/60)/24)+DATE(1970,1,1)</f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Table1[[#This Row],[pledged]]/Table1[[#This Row],[goal]]</f>
        <v>3.2000000000000001E-2</v>
      </c>
      <c r="P4092" s="8">
        <f>IFERROR(Table1[[#This Row],[pledged]]/Table1[[#This Row],[backers_count]],0)</f>
        <v>10.666666666666666</v>
      </c>
      <c r="Q4092" t="str">
        <f>LEFT(Table1[[#This Row],[Category and Sub-Category]],FIND("/",Table1[[#This Row],[Category and Sub-Category]])-1)</f>
        <v>theater</v>
      </c>
      <c r="R4092" t="str">
        <f>RIGHT(Table1[[#This Row],[Category and Sub-Category]],LEN(Table1[[#This Row],[Category and Sub-Category]])-FIND("/",Table1[[#This Row],[Category and Sub-Category]]))</f>
        <v>plays</v>
      </c>
      <c r="S4092" s="13">
        <f>(((Table1[[#This Row],[launched_at]]/60)/60)/24)+DATE(1970,1,1)</f>
        <v>42209.67288194444</v>
      </c>
      <c r="T4092" s="13">
        <f>(((Table1[[#This Row],[deadline]]/60)/60)/24)+DATE(1970,1,1)</f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Table1[[#This Row],[pledged]]/Table1[[#This Row],[goal]]</f>
        <v>0.1275</v>
      </c>
      <c r="P4093" s="8">
        <f>IFERROR(Table1[[#This Row],[pledged]]/Table1[[#This Row],[backers_count]],0)</f>
        <v>25.5</v>
      </c>
      <c r="Q4093" t="str">
        <f>LEFT(Table1[[#This Row],[Category and Sub-Category]],FIND("/",Table1[[#This Row],[Category and Sub-Category]])-1)</f>
        <v>theater</v>
      </c>
      <c r="R4093" t="str">
        <f>RIGHT(Table1[[#This Row],[Category and Sub-Category]],LEN(Table1[[#This Row],[Category and Sub-Category]])-FIND("/",Table1[[#This Row],[Category and Sub-Category]]))</f>
        <v>plays</v>
      </c>
      <c r="S4093" s="13">
        <f>(((Table1[[#This Row],[launched_at]]/60)/60)/24)+DATE(1970,1,1)</f>
        <v>41990.506377314814</v>
      </c>
      <c r="T4093" s="13">
        <f>(((Table1[[#This Row],[deadline]]/60)/60)/24)+DATE(1970,1,1)</f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Table1[[#This Row],[pledged]]/Table1[[#This Row],[goal]]</f>
        <v>1.8181818181818181E-4</v>
      </c>
      <c r="P4094" s="8">
        <f>IFERROR(Table1[[#This Row],[pledged]]/Table1[[#This Row],[backers_count]],0)</f>
        <v>20</v>
      </c>
      <c r="Q4094" t="str">
        <f>LEFT(Table1[[#This Row],[Category and Sub-Category]],FIND("/",Table1[[#This Row],[Category and Sub-Category]])-1)</f>
        <v>theater</v>
      </c>
      <c r="R4094" t="str">
        <f>RIGHT(Table1[[#This Row],[Category and Sub-Category]],LEN(Table1[[#This Row],[Category and Sub-Category]])-FIND("/",Table1[[#This Row],[Category and Sub-Category]]))</f>
        <v>plays</v>
      </c>
      <c r="S4094" s="13">
        <f>(((Table1[[#This Row],[launched_at]]/60)/60)/24)+DATE(1970,1,1)</f>
        <v>42039.194988425923</v>
      </c>
      <c r="T4094" s="13">
        <f>(((Table1[[#This Row],[deadline]]/60)/60)/24)+DATE(1970,1,1)</f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Table1[[#This Row],[pledged]]/Table1[[#This Row],[goal]]</f>
        <v>2.4E-2</v>
      </c>
      <c r="P4095" s="8">
        <f>IFERROR(Table1[[#This Row],[pledged]]/Table1[[#This Row],[backers_count]],0)</f>
        <v>15</v>
      </c>
      <c r="Q4095" t="str">
        <f>LEFT(Table1[[#This Row],[Category and Sub-Category]],FIND("/",Table1[[#This Row],[Category and Sub-Category]])-1)</f>
        <v>theater</v>
      </c>
      <c r="R4095" t="str">
        <f>RIGHT(Table1[[#This Row],[Category and Sub-Category]],LEN(Table1[[#This Row],[Category and Sub-Category]])-FIND("/",Table1[[#This Row],[Category and Sub-Category]]))</f>
        <v>plays</v>
      </c>
      <c r="S4095" s="13">
        <f>(((Table1[[#This Row],[launched_at]]/60)/60)/24)+DATE(1970,1,1)</f>
        <v>42178.815891203703</v>
      </c>
      <c r="T4095" s="13">
        <f>(((Table1[[#This Row],[deadline]]/60)/60)/24)+DATE(1970,1,1)</f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Table1[[#This Row],[pledged]]/Table1[[#This Row],[goal]]</f>
        <v>0.36499999999999999</v>
      </c>
      <c r="P4096" s="8">
        <f>IFERROR(Table1[[#This Row],[pledged]]/Table1[[#This Row],[backers_count]],0)</f>
        <v>91.25</v>
      </c>
      <c r="Q4096" t="str">
        <f>LEFT(Table1[[#This Row],[Category and Sub-Category]],FIND("/",Table1[[#This Row],[Category and Sub-Category]])-1)</f>
        <v>theater</v>
      </c>
      <c r="R4096" t="str">
        <f>RIGHT(Table1[[#This Row],[Category and Sub-Category]],LEN(Table1[[#This Row],[Category and Sub-Category]])-FIND("/",Table1[[#This Row],[Category and Sub-Category]]))</f>
        <v>plays</v>
      </c>
      <c r="S4096" s="13">
        <f>(((Table1[[#This Row],[launched_at]]/60)/60)/24)+DATE(1970,1,1)</f>
        <v>41890.086805555555</v>
      </c>
      <c r="T4096" s="13">
        <f>(((Table1[[#This Row],[deadline]]/60)/60)/24)+DATE(1970,1,1)</f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Table1[[#This Row],[pledged]]/Table1[[#This Row],[goal]]</f>
        <v>2.6666666666666668E-2</v>
      </c>
      <c r="P4097" s="8">
        <f>IFERROR(Table1[[#This Row],[pledged]]/Table1[[#This Row],[backers_count]],0)</f>
        <v>800</v>
      </c>
      <c r="Q4097" t="str">
        <f>LEFT(Table1[[#This Row],[Category and Sub-Category]],FIND("/",Table1[[#This Row],[Category and Sub-Category]])-1)</f>
        <v>theater</v>
      </c>
      <c r="R4097" t="str">
        <f>RIGHT(Table1[[#This Row],[Category and Sub-Category]],LEN(Table1[[#This Row],[Category and Sub-Category]])-FIND("/",Table1[[#This Row],[Category and Sub-Category]]))</f>
        <v>plays</v>
      </c>
      <c r="S4097" s="13">
        <f>(((Table1[[#This Row],[launched_at]]/60)/60)/24)+DATE(1970,1,1)</f>
        <v>42693.031828703708</v>
      </c>
      <c r="T4097" s="13">
        <f>(((Table1[[#This Row],[deadline]]/60)/60)/24)+DATE(1970,1,1)</f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Table1[[#This Row],[pledged]]/Table1[[#This Row],[goal]]</f>
        <v>0.11428571428571428</v>
      </c>
      <c r="P4098" s="8">
        <f>IFERROR(Table1[[#This Row],[pledged]]/Table1[[#This Row],[backers_count]],0)</f>
        <v>80</v>
      </c>
      <c r="Q4098" t="str">
        <f>LEFT(Table1[[#This Row],[Category and Sub-Category]],FIND("/",Table1[[#This Row],[Category and Sub-Category]])-1)</f>
        <v>theater</v>
      </c>
      <c r="R4098" t="str">
        <f>RIGHT(Table1[[#This Row],[Category and Sub-Category]],LEN(Table1[[#This Row],[Category and Sub-Category]])-FIND("/",Table1[[#This Row],[Category and Sub-Category]]))</f>
        <v>plays</v>
      </c>
      <c r="S4098" s="13">
        <f>(((Table1[[#This Row],[launched_at]]/60)/60)/24)+DATE(1970,1,1)</f>
        <v>42750.530312499999</v>
      </c>
      <c r="T4098" s="13">
        <f>(((Table1[[#This Row],[deadline]]/60)/60)/24)+DATE(1970,1,1)</f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Table1[[#This Row],[pledged]]/Table1[[#This Row],[goal]]</f>
        <v>0</v>
      </c>
      <c r="P4099" s="8">
        <f>IFERROR(Table1[[#This Row],[pledged]]/Table1[[#This Row],[backers_count]],0)</f>
        <v>0</v>
      </c>
      <c r="Q4099" t="str">
        <f>LEFT(Table1[[#This Row],[Category and Sub-Category]],FIND("/",Table1[[#This Row],[Category and Sub-Category]])-1)</f>
        <v>theater</v>
      </c>
      <c r="R4099" t="str">
        <f>RIGHT(Table1[[#This Row],[Category and Sub-Category]],LEN(Table1[[#This Row],[Category and Sub-Category]])-FIND("/",Table1[[#This Row],[Category and Sub-Category]]))</f>
        <v>plays</v>
      </c>
      <c r="S4099" s="13">
        <f>(((Table1[[#This Row],[launched_at]]/60)/60)/24)+DATE(1970,1,1)</f>
        <v>42344.824502314819</v>
      </c>
      <c r="T4099" s="13">
        <f>(((Table1[[#This Row],[deadline]]/60)/60)/24)+DATE(1970,1,1)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Table1[[#This Row],[pledged]]/Table1[[#This Row],[goal]]</f>
        <v>0</v>
      </c>
      <c r="P4100" s="8">
        <f>IFERROR(Table1[[#This Row],[pledged]]/Table1[[#This Row],[backers_count]],0)</f>
        <v>0</v>
      </c>
      <c r="Q4100" t="str">
        <f>LEFT(Table1[[#This Row],[Category and Sub-Category]],FIND("/",Table1[[#This Row],[Category and Sub-Category]])-1)</f>
        <v>theater</v>
      </c>
      <c r="R4100" t="str">
        <f>RIGHT(Table1[[#This Row],[Category and Sub-Category]],LEN(Table1[[#This Row],[Category and Sub-Category]])-FIND("/",Table1[[#This Row],[Category and Sub-Category]]))</f>
        <v>plays</v>
      </c>
      <c r="S4100" s="13">
        <f>(((Table1[[#This Row],[launched_at]]/60)/60)/24)+DATE(1970,1,1)</f>
        <v>42495.722187499996</v>
      </c>
      <c r="T4100" s="13">
        <f>(((Table1[[#This Row],[deadline]]/60)/60)/24)+DATE(1970,1,1)</f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Table1[[#This Row],[pledged]]/Table1[[#This Row],[goal]]</f>
        <v>1.1111111111111112E-2</v>
      </c>
      <c r="P4101" s="8">
        <f>IFERROR(Table1[[#This Row],[pledged]]/Table1[[#This Row],[backers_count]],0)</f>
        <v>50</v>
      </c>
      <c r="Q4101" t="str">
        <f>LEFT(Table1[[#This Row],[Category and Sub-Category]],FIND("/",Table1[[#This Row],[Category and Sub-Category]])-1)</f>
        <v>theater</v>
      </c>
      <c r="R4101" t="str">
        <f>RIGHT(Table1[[#This Row],[Category and Sub-Category]],LEN(Table1[[#This Row],[Category and Sub-Category]])-FIND("/",Table1[[#This Row],[Category and Sub-Category]]))</f>
        <v>plays</v>
      </c>
      <c r="S4101" s="13">
        <f>(((Table1[[#This Row],[launched_at]]/60)/60)/24)+DATE(1970,1,1)</f>
        <v>42570.850381944445</v>
      </c>
      <c r="T4101" s="13">
        <f>(((Table1[[#This Row],[deadline]]/60)/60)/24)+DATE(1970,1,1)</f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Table1[[#This Row],[pledged]]/Table1[[#This Row],[goal]]</f>
        <v>0</v>
      </c>
      <c r="P4102" s="8">
        <f>IFERROR(Table1[[#This Row],[pledged]]/Table1[[#This Row],[backers_count]],0)</f>
        <v>0</v>
      </c>
      <c r="Q4102" t="str">
        <f>LEFT(Table1[[#This Row],[Category and Sub-Category]],FIND("/",Table1[[#This Row],[Category and Sub-Category]])-1)</f>
        <v>theater</v>
      </c>
      <c r="R4102" t="str">
        <f>RIGHT(Table1[[#This Row],[Category and Sub-Category]],LEN(Table1[[#This Row],[Category and Sub-Category]])-FIND("/",Table1[[#This Row],[Category and Sub-Category]]))</f>
        <v>plays</v>
      </c>
      <c r="S4102" s="13">
        <f>(((Table1[[#This Row],[launched_at]]/60)/60)/24)+DATE(1970,1,1)</f>
        <v>41927.124884259261</v>
      </c>
      <c r="T4102" s="13">
        <f>(((Table1[[#This Row],[deadline]]/60)/60)/24)+DATE(1970,1,1)</f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Table1[[#This Row],[pledged]]/Table1[[#This Row],[goal]]</f>
        <v>0</v>
      </c>
      <c r="P4103" s="8">
        <f>IFERROR(Table1[[#This Row],[pledged]]/Table1[[#This Row],[backers_count]],0)</f>
        <v>0</v>
      </c>
      <c r="Q4103" t="str">
        <f>LEFT(Table1[[#This Row],[Category and Sub-Category]],FIND("/",Table1[[#This Row],[Category and Sub-Category]])-1)</f>
        <v>theater</v>
      </c>
      <c r="R4103" t="str">
        <f>RIGHT(Table1[[#This Row],[Category and Sub-Category]],LEN(Table1[[#This Row],[Category and Sub-Category]])-FIND("/",Table1[[#This Row],[Category and Sub-Category]]))</f>
        <v>plays</v>
      </c>
      <c r="S4103" s="13">
        <f>(((Table1[[#This Row],[launched_at]]/60)/60)/24)+DATE(1970,1,1)</f>
        <v>42730.903726851851</v>
      </c>
      <c r="T4103" s="13">
        <f>(((Table1[[#This Row],[deadline]]/60)/60)/24)+DATE(1970,1,1)</f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Table1[[#This Row],[pledged]]/Table1[[#This Row],[goal]]</f>
        <v>0.27400000000000002</v>
      </c>
      <c r="P4104" s="8">
        <f>IFERROR(Table1[[#This Row],[pledged]]/Table1[[#This Row],[backers_count]],0)</f>
        <v>22.833333333333332</v>
      </c>
      <c r="Q4104" t="str">
        <f>LEFT(Table1[[#This Row],[Category and Sub-Category]],FIND("/",Table1[[#This Row],[Category and Sub-Category]])-1)</f>
        <v>theater</v>
      </c>
      <c r="R4104" t="str">
        <f>RIGHT(Table1[[#This Row],[Category and Sub-Category]],LEN(Table1[[#This Row],[Category and Sub-Category]])-FIND("/",Table1[[#This Row],[Category and Sub-Category]]))</f>
        <v>plays</v>
      </c>
      <c r="S4104" s="13">
        <f>(((Table1[[#This Row],[launched_at]]/60)/60)/24)+DATE(1970,1,1)</f>
        <v>42475.848067129627</v>
      </c>
      <c r="T4104" s="13">
        <f>(((Table1[[#This Row],[deadline]]/60)/60)/24)+DATE(1970,1,1)</f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Table1[[#This Row],[pledged]]/Table1[[#This Row],[goal]]</f>
        <v>0.1</v>
      </c>
      <c r="P4105" s="8">
        <f>IFERROR(Table1[[#This Row],[pledged]]/Table1[[#This Row],[backers_count]],0)</f>
        <v>16.666666666666668</v>
      </c>
      <c r="Q4105" t="str">
        <f>LEFT(Table1[[#This Row],[Category and Sub-Category]],FIND("/",Table1[[#This Row],[Category and Sub-Category]])-1)</f>
        <v>theater</v>
      </c>
      <c r="R4105" t="str">
        <f>RIGHT(Table1[[#This Row],[Category and Sub-Category]],LEN(Table1[[#This Row],[Category and Sub-Category]])-FIND("/",Table1[[#This Row],[Category and Sub-Category]]))</f>
        <v>plays</v>
      </c>
      <c r="S4105" s="13">
        <f>(((Table1[[#This Row],[launched_at]]/60)/60)/24)+DATE(1970,1,1)</f>
        <v>42188.83293981482</v>
      </c>
      <c r="T4105" s="13">
        <f>(((Table1[[#This Row],[deadline]]/60)/60)/24)+DATE(1970,1,1)</f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Table1[[#This Row],[pledged]]/Table1[[#This Row],[goal]]</f>
        <v>0.21366666666666667</v>
      </c>
      <c r="P4106" s="8">
        <f>IFERROR(Table1[[#This Row],[pledged]]/Table1[[#This Row],[backers_count]],0)</f>
        <v>45.785714285714285</v>
      </c>
      <c r="Q4106" t="str">
        <f>LEFT(Table1[[#This Row],[Category and Sub-Category]],FIND("/",Table1[[#This Row],[Category and Sub-Category]])-1)</f>
        <v>theater</v>
      </c>
      <c r="R4106" t="str">
        <f>RIGHT(Table1[[#This Row],[Category and Sub-Category]],LEN(Table1[[#This Row],[Category and Sub-Category]])-FIND("/",Table1[[#This Row],[Category and Sub-Category]]))</f>
        <v>plays</v>
      </c>
      <c r="S4106" s="13">
        <f>(((Table1[[#This Row],[launched_at]]/60)/60)/24)+DATE(1970,1,1)</f>
        <v>42640.278171296297</v>
      </c>
      <c r="T4106" s="13">
        <f>(((Table1[[#This Row],[deadline]]/60)/60)/24)+DATE(1970,1,1)</f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Table1[[#This Row],[pledged]]/Table1[[#This Row],[goal]]</f>
        <v>6.9696969696969702E-2</v>
      </c>
      <c r="P4107" s="8">
        <f>IFERROR(Table1[[#This Row],[pledged]]/Table1[[#This Row],[backers_count]],0)</f>
        <v>383.33333333333331</v>
      </c>
      <c r="Q4107" t="str">
        <f>LEFT(Table1[[#This Row],[Category and Sub-Category]],FIND("/",Table1[[#This Row],[Category and Sub-Category]])-1)</f>
        <v>theater</v>
      </c>
      <c r="R4107" t="str">
        <f>RIGHT(Table1[[#This Row],[Category and Sub-Category]],LEN(Table1[[#This Row],[Category and Sub-Category]])-FIND("/",Table1[[#This Row],[Category and Sub-Category]]))</f>
        <v>plays</v>
      </c>
      <c r="S4107" s="13">
        <f>(((Table1[[#This Row],[launched_at]]/60)/60)/24)+DATE(1970,1,1)</f>
        <v>42697.010520833333</v>
      </c>
      <c r="T4107" s="13">
        <f>(((Table1[[#This Row],[deadline]]/60)/60)/24)+DATE(1970,1,1)</f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Table1[[#This Row],[pledged]]/Table1[[#This Row],[goal]]</f>
        <v>0.70599999999999996</v>
      </c>
      <c r="P4108" s="8">
        <f>IFERROR(Table1[[#This Row],[pledged]]/Table1[[#This Row],[backers_count]],0)</f>
        <v>106.96969696969697</v>
      </c>
      <c r="Q4108" t="str">
        <f>LEFT(Table1[[#This Row],[Category and Sub-Category]],FIND("/",Table1[[#This Row],[Category and Sub-Category]])-1)</f>
        <v>theater</v>
      </c>
      <c r="R4108" t="str">
        <f>RIGHT(Table1[[#This Row],[Category and Sub-Category]],LEN(Table1[[#This Row],[Category and Sub-Category]])-FIND("/",Table1[[#This Row],[Category and Sub-Category]]))</f>
        <v>plays</v>
      </c>
      <c r="S4108" s="13">
        <f>(((Table1[[#This Row],[launched_at]]/60)/60)/24)+DATE(1970,1,1)</f>
        <v>42053.049375000002</v>
      </c>
      <c r="T4108" s="13">
        <f>(((Table1[[#This Row],[deadline]]/60)/60)/24)+DATE(1970,1,1)</f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Table1[[#This Row],[pledged]]/Table1[[#This Row],[goal]]</f>
        <v>2.0500000000000001E-2</v>
      </c>
      <c r="P4109" s="8">
        <f>IFERROR(Table1[[#This Row],[pledged]]/Table1[[#This Row],[backers_count]],0)</f>
        <v>10.25</v>
      </c>
      <c r="Q4109" t="str">
        <f>LEFT(Table1[[#This Row],[Category and Sub-Category]],FIND("/",Table1[[#This Row],[Category and Sub-Category]])-1)</f>
        <v>theater</v>
      </c>
      <c r="R4109" t="str">
        <f>RIGHT(Table1[[#This Row],[Category and Sub-Category]],LEN(Table1[[#This Row],[Category and Sub-Category]])-FIND("/",Table1[[#This Row],[Category and Sub-Category]]))</f>
        <v>plays</v>
      </c>
      <c r="S4109" s="13">
        <f>(((Table1[[#This Row],[launched_at]]/60)/60)/24)+DATE(1970,1,1)</f>
        <v>41883.916678240741</v>
      </c>
      <c r="T4109" s="13">
        <f>(((Table1[[#This Row],[deadline]]/60)/60)/24)+DATE(1970,1,1)</f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Table1[[#This Row],[pledged]]/Table1[[#This Row],[goal]]</f>
        <v>1.9666666666666666E-2</v>
      </c>
      <c r="P4110" s="8">
        <f>IFERROR(Table1[[#This Row],[pledged]]/Table1[[#This Row],[backers_count]],0)</f>
        <v>59</v>
      </c>
      <c r="Q4110" t="str">
        <f>LEFT(Table1[[#This Row],[Category and Sub-Category]],FIND("/",Table1[[#This Row],[Category and Sub-Category]])-1)</f>
        <v>theater</v>
      </c>
      <c r="R4110" t="str">
        <f>RIGHT(Table1[[#This Row],[Category and Sub-Category]],LEN(Table1[[#This Row],[Category and Sub-Category]])-FIND("/",Table1[[#This Row],[Category and Sub-Category]]))</f>
        <v>plays</v>
      </c>
      <c r="S4110" s="13">
        <f>(((Table1[[#This Row],[launched_at]]/60)/60)/24)+DATE(1970,1,1)</f>
        <v>42767.031678240746</v>
      </c>
      <c r="T4110" s="13">
        <f>(((Table1[[#This Row],[deadline]]/60)/60)/24)+DATE(1970,1,1)</f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Table1[[#This Row],[pledged]]/Table1[[#This Row],[goal]]</f>
        <v>0</v>
      </c>
      <c r="P4111" s="8">
        <f>IFERROR(Table1[[#This Row],[pledged]]/Table1[[#This Row],[backers_count]],0)</f>
        <v>0</v>
      </c>
      <c r="Q4111" t="str">
        <f>LEFT(Table1[[#This Row],[Category and Sub-Category]],FIND("/",Table1[[#This Row],[Category and Sub-Category]])-1)</f>
        <v>theater</v>
      </c>
      <c r="R4111" t="str">
        <f>RIGHT(Table1[[#This Row],[Category and Sub-Category]],LEN(Table1[[#This Row],[Category and Sub-Category]])-FIND("/",Table1[[#This Row],[Category and Sub-Category]]))</f>
        <v>plays</v>
      </c>
      <c r="S4111" s="13">
        <f>(((Table1[[#This Row],[launched_at]]/60)/60)/24)+DATE(1970,1,1)</f>
        <v>42307.539398148147</v>
      </c>
      <c r="T4111" s="13">
        <f>(((Table1[[#This Row],[deadline]]/60)/60)/24)+DATE(1970,1,1)</f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Table1[[#This Row],[pledged]]/Table1[[#This Row],[goal]]</f>
        <v>0.28666666666666668</v>
      </c>
      <c r="P4112" s="8">
        <f>IFERROR(Table1[[#This Row],[pledged]]/Table1[[#This Row],[backers_count]],0)</f>
        <v>14.333333333333334</v>
      </c>
      <c r="Q4112" t="str">
        <f>LEFT(Table1[[#This Row],[Category and Sub-Category]],FIND("/",Table1[[#This Row],[Category and Sub-Category]])-1)</f>
        <v>theater</v>
      </c>
      <c r="R4112" t="str">
        <f>RIGHT(Table1[[#This Row],[Category and Sub-Category]],LEN(Table1[[#This Row],[Category and Sub-Category]])-FIND("/",Table1[[#This Row],[Category and Sub-Category]]))</f>
        <v>plays</v>
      </c>
      <c r="S4112" s="13">
        <f>(((Table1[[#This Row],[launched_at]]/60)/60)/24)+DATE(1970,1,1)</f>
        <v>42512.626747685179</v>
      </c>
      <c r="T4112" s="13">
        <f>(((Table1[[#This Row],[deadline]]/60)/60)/24)+DATE(1970,1,1)</f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Table1[[#This Row],[pledged]]/Table1[[#This Row],[goal]]</f>
        <v>3.1333333333333331E-2</v>
      </c>
      <c r="P4113" s="8">
        <f>IFERROR(Table1[[#This Row],[pledged]]/Table1[[#This Row],[backers_count]],0)</f>
        <v>15.666666666666666</v>
      </c>
      <c r="Q4113" t="str">
        <f>LEFT(Table1[[#This Row],[Category and Sub-Category]],FIND("/",Table1[[#This Row],[Category and Sub-Category]])-1)</f>
        <v>theater</v>
      </c>
      <c r="R4113" t="str">
        <f>RIGHT(Table1[[#This Row],[Category and Sub-Category]],LEN(Table1[[#This Row],[Category and Sub-Category]])-FIND("/",Table1[[#This Row],[Category and Sub-Category]]))</f>
        <v>plays</v>
      </c>
      <c r="S4113" s="13">
        <f>(((Table1[[#This Row],[launched_at]]/60)/60)/24)+DATE(1970,1,1)</f>
        <v>42029.135879629626</v>
      </c>
      <c r="T4113" s="13">
        <f>(((Table1[[#This Row],[deadline]]/60)/60)/24)+DATE(1970,1,1)</f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Table1[[#This Row],[pledged]]/Table1[[#This Row],[goal]]</f>
        <v>4.0000000000000002E-4</v>
      </c>
      <c r="P4114" s="8">
        <f>IFERROR(Table1[[#This Row],[pledged]]/Table1[[#This Row],[backers_count]],0)</f>
        <v>1</v>
      </c>
      <c r="Q4114" t="str">
        <f>LEFT(Table1[[#This Row],[Category and Sub-Category]],FIND("/",Table1[[#This Row],[Category and Sub-Category]])-1)</f>
        <v>theater</v>
      </c>
      <c r="R4114" t="str">
        <f>RIGHT(Table1[[#This Row],[Category and Sub-Category]],LEN(Table1[[#This Row],[Category and Sub-Category]])-FIND("/",Table1[[#This Row],[Category and Sub-Category]]))</f>
        <v>plays</v>
      </c>
      <c r="S4114" s="13">
        <f>(((Table1[[#This Row],[launched_at]]/60)/60)/24)+DATE(1970,1,1)</f>
        <v>42400.946597222224</v>
      </c>
      <c r="T4114" s="13">
        <f>(((Table1[[#This Row],[deadline]]/60)/60)/24)+DATE(1970,1,1)</f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Table1[[#This Row],[pledged]]/Table1[[#This Row],[goal]]</f>
        <v>2E-3</v>
      </c>
      <c r="P4115" s="8">
        <f>IFERROR(Table1[[#This Row],[pledged]]/Table1[[#This Row],[backers_count]],0)</f>
        <v>1</v>
      </c>
      <c r="Q4115" t="str">
        <f>LEFT(Table1[[#This Row],[Category and Sub-Category]],FIND("/",Table1[[#This Row],[Category and Sub-Category]])-1)</f>
        <v>theater</v>
      </c>
      <c r="R4115" t="str">
        <f>RIGHT(Table1[[#This Row],[Category and Sub-Category]],LEN(Table1[[#This Row],[Category and Sub-Category]])-FIND("/",Table1[[#This Row],[Category and Sub-Category]]))</f>
        <v>plays</v>
      </c>
      <c r="S4115" s="13">
        <f>(((Table1[[#This Row],[launched_at]]/60)/60)/24)+DATE(1970,1,1)</f>
        <v>42358.573182870372</v>
      </c>
      <c r="T4115" s="13">
        <f>(((Table1[[#This Row],[deadline]]/60)/60)/24)+DATE(1970,1,1)</f>
        <v>42377.273611111115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live">
      <formula>NOT(ISERROR(SEARCH("live",F2)))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2A6F0-DE8B-4D3A-8741-F0C3FBF32B98}">
  <dimension ref="A1:F14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8313</v>
      </c>
    </row>
    <row r="3" spans="1:6" x14ac:dyDescent="0.3">
      <c r="A3" s="9" t="s">
        <v>8378</v>
      </c>
      <c r="B3" s="9" t="s">
        <v>8314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">
      <c r="A5" s="10" t="s">
        <v>8315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8316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8317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8318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8319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8320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8321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8323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8312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DAAD2-D808-42D2-AC1D-4B4B050F6B14}"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8223</v>
      </c>
      <c r="B1" t="s">
        <v>8313</v>
      </c>
    </row>
    <row r="2" spans="1:6" x14ac:dyDescent="0.3">
      <c r="A2" s="9" t="s">
        <v>8308</v>
      </c>
      <c r="B2" t="s">
        <v>8313</v>
      </c>
    </row>
    <row r="4" spans="1:6" x14ac:dyDescent="0.3">
      <c r="A4" s="9" t="s">
        <v>8378</v>
      </c>
      <c r="B4" s="9" t="s">
        <v>8314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8350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8336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8351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8337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8325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8326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8338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8339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8352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8356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8357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8340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8341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8342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8353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8347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8348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8349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8310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8343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8354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8331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8344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8327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8328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8332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8359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8363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8334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8329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8355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8360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8361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8345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8312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D8564-FBC3-4FE5-A04E-A9E0A85CDA73}">
  <dimension ref="A1:E18"/>
  <sheetViews>
    <sheetView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  <col min="7" max="7" width="12.88671875" bestFit="1" customWidth="1"/>
    <col min="8" max="8" width="15.109375" bestFit="1" customWidth="1"/>
    <col min="9" max="9" width="17.77734375" bestFit="1" customWidth="1"/>
  </cols>
  <sheetData>
    <row r="1" spans="1:5" x14ac:dyDescent="0.3">
      <c r="A1" s="9" t="s">
        <v>8379</v>
      </c>
      <c r="B1" t="s">
        <v>8313</v>
      </c>
    </row>
    <row r="2" spans="1:5" x14ac:dyDescent="0.3">
      <c r="A2" s="9" t="s">
        <v>8308</v>
      </c>
      <c r="B2" t="s">
        <v>8313</v>
      </c>
    </row>
    <row r="4" spans="1:5" x14ac:dyDescent="0.3">
      <c r="A4" s="9" t="s">
        <v>8378</v>
      </c>
      <c r="B4" s="9" t="s">
        <v>8314</v>
      </c>
    </row>
    <row r="5" spans="1:5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">
      <c r="A6" s="14" t="s">
        <v>8372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">
      <c r="A7" s="14" t="s">
        <v>8373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">
      <c r="A8" s="14" t="s">
        <v>8374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">
      <c r="A9" s="14" t="s">
        <v>8375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">
      <c r="A10" s="14" t="s">
        <v>8366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">
      <c r="A11" s="14" t="s">
        <v>8376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">
      <c r="A12" s="14" t="s">
        <v>8367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">
      <c r="A13" s="14" t="s">
        <v>8368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">
      <c r="A14" s="14" t="s">
        <v>8369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">
      <c r="A15" s="14" t="s">
        <v>8370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">
      <c r="A16" s="14" t="s">
        <v>8371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">
      <c r="A17" s="14" t="s">
        <v>8377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">
      <c r="A18" s="14" t="s">
        <v>8312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962B8-DC94-4270-B021-E1D0BBB47AFD}">
  <dimension ref="A1:J13"/>
  <sheetViews>
    <sheetView workbookViewId="0"/>
  </sheetViews>
  <sheetFormatPr defaultRowHeight="14.4" x14ac:dyDescent="0.3"/>
  <cols>
    <col min="1" max="1" width="26.5546875" bestFit="1" customWidth="1"/>
    <col min="2" max="2" width="10.6640625" bestFit="1" customWidth="1"/>
    <col min="3" max="3" width="9.88671875" bestFit="1" customWidth="1"/>
    <col min="4" max="4" width="18.5546875" style="15" bestFit="1" customWidth="1"/>
    <col min="5" max="5" width="14.6640625" style="15" bestFit="1" customWidth="1"/>
    <col min="6" max="6" width="17.5546875" style="15" bestFit="1" customWidth="1"/>
    <col min="7" max="7" width="13.88671875" style="15" bestFit="1" customWidth="1"/>
    <col min="8" max="8" width="19.77734375" style="6" bestFit="1" customWidth="1"/>
    <col min="9" max="9" width="15.88671875" style="6" bestFit="1" customWidth="1"/>
    <col min="10" max="10" width="18.77734375" style="6" bestFit="1" customWidth="1"/>
  </cols>
  <sheetData>
    <row r="1" spans="1:10" s="33" customFormat="1" x14ac:dyDescent="0.3">
      <c r="A1" s="30" t="s">
        <v>8380</v>
      </c>
      <c r="B1" s="30" t="s">
        <v>8400</v>
      </c>
      <c r="C1" s="30" t="s">
        <v>8401</v>
      </c>
      <c r="D1" s="31" t="s">
        <v>8381</v>
      </c>
      <c r="E1" s="31" t="s">
        <v>8382</v>
      </c>
      <c r="F1" s="31" t="s">
        <v>8387</v>
      </c>
      <c r="G1" s="31" t="s">
        <v>8383</v>
      </c>
      <c r="H1" s="32" t="s">
        <v>8384</v>
      </c>
      <c r="I1" s="32" t="s">
        <v>8385</v>
      </c>
      <c r="J1" s="32" t="s">
        <v>8386</v>
      </c>
    </row>
    <row r="2" spans="1:10" x14ac:dyDescent="0.3">
      <c r="A2" s="26" t="s">
        <v>8388</v>
      </c>
      <c r="B2" s="26"/>
      <c r="C2" s="26">
        <v>999</v>
      </c>
      <c r="D2" s="27">
        <f>COUNTIFS(Table1[goal],"&gt;="&amp;IF(ISBLANK($B2),MIN(Table1[goal]),$B2), Table1[goal],"&lt;="&amp;IF(ISBLANK($C2),MAX(Table1[goal]),$C2),Table1[state],"successful")</f>
        <v>322</v>
      </c>
      <c r="E2" s="27">
        <f>COUNTIFS(Table1[goal],"&gt;="&amp;IF(ISBLANK($B2),MIN(Table1[goal]),$B2), Table1[goal],"&lt;="&amp;IF(ISBLANK($C2),MAX(Table1[goal]),$C2),Table1[state],"failed")</f>
        <v>113</v>
      </c>
      <c r="F2" s="27">
        <f>COUNTIFS(Table1[goal],"&gt;="&amp;IF(ISBLANK($B2),MIN(Table1[goal]),$B2), Table1[goal],"&lt;="&amp;IF(ISBLANK($C2),MAX(Table1[goal]),$C2),Table1[state],"canceled")</f>
        <v>18</v>
      </c>
      <c r="G2" s="27">
        <f>SUM(D2:F2)</f>
        <v>453</v>
      </c>
      <c r="H2" s="28">
        <f>D2/$G2</f>
        <v>0.71081677704194257</v>
      </c>
      <c r="I2" s="28">
        <f>E2/$G2</f>
        <v>0.24944812362030905</v>
      </c>
      <c r="J2" s="28">
        <f>F2/$G2</f>
        <v>3.9735099337748346E-2</v>
      </c>
    </row>
    <row r="3" spans="1:10" x14ac:dyDescent="0.3">
      <c r="A3" s="26" t="s">
        <v>8389</v>
      </c>
      <c r="B3" s="26">
        <v>1000</v>
      </c>
      <c r="C3" s="26">
        <v>4999</v>
      </c>
      <c r="D3" s="27">
        <f>COUNTIFS(Table1[goal],"&gt;="&amp;IF(ISBLANK($B3),MIN(Table1[goal]),$B3), Table1[goal],"&lt;="&amp;IF(ISBLANK($C3),MAX(Table1[goal]),$C3),Table1[state],"successful")</f>
        <v>932</v>
      </c>
      <c r="E3" s="27">
        <f>COUNTIFS(Table1[goal],"&gt;="&amp;IF(ISBLANK($B3),MIN(Table1[goal]),$B3), Table1[goal],"&lt;="&amp;IF(ISBLANK($C3),MAX(Table1[goal]),$C3),Table1[state],"failed")</f>
        <v>420</v>
      </c>
      <c r="F3" s="27">
        <f>COUNTIFS(Table1[goal],"&gt;="&amp;IF(ISBLANK($B3),MIN(Table1[goal]),$B3), Table1[goal],"&lt;="&amp;IF(ISBLANK($C3),MAX(Table1[goal]),$C3),Table1[state],"canceled")</f>
        <v>60</v>
      </c>
      <c r="G3" s="27">
        <f t="shared" ref="G3:G13" si="0">SUM(D3:F3)</f>
        <v>1412</v>
      </c>
      <c r="H3" s="28">
        <f t="shared" ref="H3:H13" si="1">D3/$G3</f>
        <v>0.66005665722379603</v>
      </c>
      <c r="I3" s="28">
        <f t="shared" ref="I3:I13" si="2">E3/$G3</f>
        <v>0.29745042492917845</v>
      </c>
      <c r="J3" s="28">
        <f t="shared" ref="J3:J13" si="3">F3/$G3</f>
        <v>4.2492917847025496E-2</v>
      </c>
    </row>
    <row r="4" spans="1:10" x14ac:dyDescent="0.3">
      <c r="A4" s="26" t="s">
        <v>8390</v>
      </c>
      <c r="B4" s="26">
        <v>5000</v>
      </c>
      <c r="C4" s="26">
        <v>9999</v>
      </c>
      <c r="D4" s="27">
        <f>COUNTIFS(Table1[goal],"&gt;="&amp;IF(ISBLANK($B4),MIN(Table1[goal]),$B4), Table1[goal],"&lt;="&amp;IF(ISBLANK($C4),MAX(Table1[goal]),$C4),Table1[state],"successful")</f>
        <v>381</v>
      </c>
      <c r="E4" s="27">
        <f>COUNTIFS(Table1[goal],"&gt;="&amp;IF(ISBLANK($B4),MIN(Table1[goal]),$B4), Table1[goal],"&lt;="&amp;IF(ISBLANK($C4),MAX(Table1[goal]),$C4),Table1[state],"failed")</f>
        <v>283</v>
      </c>
      <c r="F4" s="27">
        <f>COUNTIFS(Table1[goal],"&gt;="&amp;IF(ISBLANK($B4),MIN(Table1[goal]),$B4), Table1[goal],"&lt;="&amp;IF(ISBLANK($C4),MAX(Table1[goal]),$C4),Table1[state],"canceled")</f>
        <v>52</v>
      </c>
      <c r="G4" s="27">
        <f t="shared" si="0"/>
        <v>716</v>
      </c>
      <c r="H4" s="28">
        <f t="shared" si="1"/>
        <v>0.53212290502793291</v>
      </c>
      <c r="I4" s="28">
        <f t="shared" si="2"/>
        <v>0.39525139664804471</v>
      </c>
      <c r="J4" s="28">
        <f t="shared" si="3"/>
        <v>7.2625698324022353E-2</v>
      </c>
    </row>
    <row r="5" spans="1:10" x14ac:dyDescent="0.3">
      <c r="A5" s="26" t="s">
        <v>8391</v>
      </c>
      <c r="B5" s="29">
        <v>10000</v>
      </c>
      <c r="C5" s="29">
        <v>14999</v>
      </c>
      <c r="D5" s="27">
        <f>COUNTIFS(Table1[goal],"&gt;="&amp;IF(ISBLANK($B5),MIN(Table1[goal]),$B5), Table1[goal],"&lt;="&amp;IF(ISBLANK($C5),MAX(Table1[goal]),$C5),Table1[state],"successful")</f>
        <v>168</v>
      </c>
      <c r="E5" s="27">
        <f>COUNTIFS(Table1[goal],"&gt;="&amp;IF(ISBLANK($B5),MIN(Table1[goal]),$B5), Table1[goal],"&lt;="&amp;IF(ISBLANK($C5),MAX(Table1[goal]),$C5),Table1[state],"failed")</f>
        <v>144</v>
      </c>
      <c r="F5" s="27">
        <f>COUNTIFS(Table1[goal],"&gt;="&amp;IF(ISBLANK($B5),MIN(Table1[goal]),$B5), Table1[goal],"&lt;="&amp;IF(ISBLANK($C5),MAX(Table1[goal]),$C5),Table1[state],"canceled")</f>
        <v>40</v>
      </c>
      <c r="G5" s="27">
        <f t="shared" si="0"/>
        <v>352</v>
      </c>
      <c r="H5" s="28">
        <f t="shared" si="1"/>
        <v>0.47727272727272729</v>
      </c>
      <c r="I5" s="28">
        <f t="shared" si="2"/>
        <v>0.40909090909090912</v>
      </c>
      <c r="J5" s="28">
        <f t="shared" si="3"/>
        <v>0.11363636363636363</v>
      </c>
    </row>
    <row r="6" spans="1:10" x14ac:dyDescent="0.3">
      <c r="A6" s="26" t="s">
        <v>8392</v>
      </c>
      <c r="B6" s="29">
        <v>15000</v>
      </c>
      <c r="C6" s="29">
        <v>19999</v>
      </c>
      <c r="D6" s="27">
        <f>COUNTIFS(Table1[goal],"&gt;="&amp;IF(ISBLANK($B6),MIN(Table1[goal]),$B6), Table1[goal],"&lt;="&amp;IF(ISBLANK($C6),MAX(Table1[goal]),$C6),Table1[state],"successful")</f>
        <v>94</v>
      </c>
      <c r="E6" s="27">
        <f>COUNTIFS(Table1[goal],"&gt;="&amp;IF(ISBLANK($B6),MIN(Table1[goal]),$B6), Table1[goal],"&lt;="&amp;IF(ISBLANK($C6),MAX(Table1[goal]),$C6),Table1[state],"failed")</f>
        <v>90</v>
      </c>
      <c r="F6" s="27">
        <f>COUNTIFS(Table1[goal],"&gt;="&amp;IF(ISBLANK($B6),MIN(Table1[goal]),$B6), Table1[goal],"&lt;="&amp;IF(ISBLANK($C6),MAX(Table1[goal]),$C6),Table1[state],"canceled")</f>
        <v>17</v>
      </c>
      <c r="G6" s="27">
        <f t="shared" si="0"/>
        <v>201</v>
      </c>
      <c r="H6" s="28">
        <f t="shared" si="1"/>
        <v>0.46766169154228854</v>
      </c>
      <c r="I6" s="28">
        <f t="shared" si="2"/>
        <v>0.44776119402985076</v>
      </c>
      <c r="J6" s="28">
        <f t="shared" si="3"/>
        <v>8.45771144278607E-2</v>
      </c>
    </row>
    <row r="7" spans="1:10" x14ac:dyDescent="0.3">
      <c r="A7" s="26" t="s">
        <v>8393</v>
      </c>
      <c r="B7" s="29">
        <v>20000</v>
      </c>
      <c r="C7" s="29">
        <v>24999</v>
      </c>
      <c r="D7" s="27">
        <f>COUNTIFS(Table1[goal],"&gt;="&amp;IF(ISBLANK($B7),MIN(Table1[goal]),$B7), Table1[goal],"&lt;="&amp;IF(ISBLANK($C7),MAX(Table1[goal]),$C7),Table1[state],"successful")</f>
        <v>62</v>
      </c>
      <c r="E7" s="27">
        <f>COUNTIFS(Table1[goal],"&gt;="&amp;IF(ISBLANK($B7),MIN(Table1[goal]),$B7), Table1[goal],"&lt;="&amp;IF(ISBLANK($C7),MAX(Table1[goal]),$C7),Table1[state],"failed")</f>
        <v>72</v>
      </c>
      <c r="F7" s="27">
        <f>COUNTIFS(Table1[goal],"&gt;="&amp;IF(ISBLANK($B7),MIN(Table1[goal]),$B7), Table1[goal],"&lt;="&amp;IF(ISBLANK($C7),MAX(Table1[goal]),$C7),Table1[state],"canceled")</f>
        <v>14</v>
      </c>
      <c r="G7" s="27">
        <f t="shared" si="0"/>
        <v>148</v>
      </c>
      <c r="H7" s="28">
        <f t="shared" si="1"/>
        <v>0.41891891891891891</v>
      </c>
      <c r="I7" s="28">
        <f t="shared" si="2"/>
        <v>0.48648648648648651</v>
      </c>
      <c r="J7" s="28">
        <f t="shared" si="3"/>
        <v>9.45945945945946E-2</v>
      </c>
    </row>
    <row r="8" spans="1:10" x14ac:dyDescent="0.3">
      <c r="A8" s="26" t="s">
        <v>8394</v>
      </c>
      <c r="B8" s="29">
        <v>25000</v>
      </c>
      <c r="C8" s="29">
        <v>29999</v>
      </c>
      <c r="D8" s="27">
        <f>COUNTIFS(Table1[goal],"&gt;="&amp;IF(ISBLANK($B8),MIN(Table1[goal]),$B8), Table1[goal],"&lt;="&amp;IF(ISBLANK($C8),MAX(Table1[goal]),$C8),Table1[state],"successful")</f>
        <v>55</v>
      </c>
      <c r="E8" s="27">
        <f>COUNTIFS(Table1[goal],"&gt;="&amp;IF(ISBLANK($B8),MIN(Table1[goal]),$B8), Table1[goal],"&lt;="&amp;IF(ISBLANK($C8),MAX(Table1[goal]),$C8),Table1[state],"failed")</f>
        <v>64</v>
      </c>
      <c r="F8" s="27">
        <f>COUNTIFS(Table1[goal],"&gt;="&amp;IF(ISBLANK($B8),MIN(Table1[goal]),$B8), Table1[goal],"&lt;="&amp;IF(ISBLANK($C8),MAX(Table1[goal]),$C8),Table1[state],"canceled")</f>
        <v>18</v>
      </c>
      <c r="G8" s="27">
        <f t="shared" si="0"/>
        <v>137</v>
      </c>
      <c r="H8" s="28">
        <f t="shared" si="1"/>
        <v>0.40145985401459855</v>
      </c>
      <c r="I8" s="28">
        <f t="shared" si="2"/>
        <v>0.46715328467153283</v>
      </c>
      <c r="J8" s="28">
        <f t="shared" si="3"/>
        <v>0.13138686131386862</v>
      </c>
    </row>
    <row r="9" spans="1:10" x14ac:dyDescent="0.3">
      <c r="A9" s="26" t="s">
        <v>8395</v>
      </c>
      <c r="B9" s="29">
        <v>30000</v>
      </c>
      <c r="C9" s="29">
        <v>34999</v>
      </c>
      <c r="D9" s="27">
        <f>COUNTIFS(Table1[goal],"&gt;="&amp;IF(ISBLANK($B9),MIN(Table1[goal]),$B9), Table1[goal],"&lt;="&amp;IF(ISBLANK($C9),MAX(Table1[goal]),$C9),Table1[state],"successful")</f>
        <v>32</v>
      </c>
      <c r="E9" s="27">
        <f>COUNTIFS(Table1[goal],"&gt;="&amp;IF(ISBLANK($B9),MIN(Table1[goal]),$B9), Table1[goal],"&lt;="&amp;IF(ISBLANK($C9),MAX(Table1[goal]),$C9),Table1[state],"failed")</f>
        <v>37</v>
      </c>
      <c r="F9" s="27">
        <f>COUNTIFS(Table1[goal],"&gt;="&amp;IF(ISBLANK($B9),MIN(Table1[goal]),$B9), Table1[goal],"&lt;="&amp;IF(ISBLANK($C9),MAX(Table1[goal]),$C9),Table1[state],"canceled")</f>
        <v>13</v>
      </c>
      <c r="G9" s="27">
        <f t="shared" si="0"/>
        <v>82</v>
      </c>
      <c r="H9" s="28">
        <f t="shared" si="1"/>
        <v>0.3902439024390244</v>
      </c>
      <c r="I9" s="28">
        <f t="shared" si="2"/>
        <v>0.45121951219512196</v>
      </c>
      <c r="J9" s="28">
        <f t="shared" si="3"/>
        <v>0.15853658536585366</v>
      </c>
    </row>
    <row r="10" spans="1:10" x14ac:dyDescent="0.3">
      <c r="A10" s="26" t="s">
        <v>8396</v>
      </c>
      <c r="B10" s="29">
        <v>35000</v>
      </c>
      <c r="C10" s="29">
        <v>39999</v>
      </c>
      <c r="D10" s="27">
        <f>COUNTIFS(Table1[goal],"&gt;="&amp;IF(ISBLANK($B10),MIN(Table1[goal]),$B10), Table1[goal],"&lt;="&amp;IF(ISBLANK($C10),MAX(Table1[goal]),$C10),Table1[state],"successful")</f>
        <v>26</v>
      </c>
      <c r="E10" s="27">
        <f>COUNTIFS(Table1[goal],"&gt;="&amp;IF(ISBLANK($B10),MIN(Table1[goal]),$B10), Table1[goal],"&lt;="&amp;IF(ISBLANK($C10),MAX(Table1[goal]),$C10),Table1[state],"failed")</f>
        <v>22</v>
      </c>
      <c r="F10" s="27">
        <f>COUNTIFS(Table1[goal],"&gt;="&amp;IF(ISBLANK($B10),MIN(Table1[goal]),$B10), Table1[goal],"&lt;="&amp;IF(ISBLANK($C10),MAX(Table1[goal]),$C10),Table1[state],"canceled")</f>
        <v>7</v>
      </c>
      <c r="G10" s="27">
        <f t="shared" si="0"/>
        <v>55</v>
      </c>
      <c r="H10" s="28">
        <f t="shared" si="1"/>
        <v>0.47272727272727272</v>
      </c>
      <c r="I10" s="28">
        <f t="shared" si="2"/>
        <v>0.4</v>
      </c>
      <c r="J10" s="28">
        <f t="shared" si="3"/>
        <v>0.12727272727272726</v>
      </c>
    </row>
    <row r="11" spans="1:10" x14ac:dyDescent="0.3">
      <c r="A11" s="26" t="s">
        <v>8397</v>
      </c>
      <c r="B11" s="29">
        <v>40000</v>
      </c>
      <c r="C11" s="29">
        <v>44999</v>
      </c>
      <c r="D11" s="27">
        <f>COUNTIFS(Table1[goal],"&gt;="&amp;IF(ISBLANK($B11),MIN(Table1[goal]),$B11), Table1[goal],"&lt;="&amp;IF(ISBLANK($C11),MAX(Table1[goal]),$C11),Table1[state],"successful")</f>
        <v>21</v>
      </c>
      <c r="E11" s="27">
        <f>COUNTIFS(Table1[goal],"&gt;="&amp;IF(ISBLANK($B11),MIN(Table1[goal]),$B11), Table1[goal],"&lt;="&amp;IF(ISBLANK($C11),MAX(Table1[goal]),$C11),Table1[state],"failed")</f>
        <v>16</v>
      </c>
      <c r="F11" s="27">
        <f>COUNTIFS(Table1[goal],"&gt;="&amp;IF(ISBLANK($B11),MIN(Table1[goal]),$B11), Table1[goal],"&lt;="&amp;IF(ISBLANK($C11),MAX(Table1[goal]),$C11),Table1[state],"canceled")</f>
        <v>6</v>
      </c>
      <c r="G11" s="27">
        <f t="shared" si="0"/>
        <v>43</v>
      </c>
      <c r="H11" s="28">
        <f t="shared" si="1"/>
        <v>0.48837209302325579</v>
      </c>
      <c r="I11" s="28">
        <f t="shared" si="2"/>
        <v>0.37209302325581395</v>
      </c>
      <c r="J11" s="28">
        <f t="shared" si="3"/>
        <v>0.13953488372093023</v>
      </c>
    </row>
    <row r="12" spans="1:10" x14ac:dyDescent="0.3">
      <c r="A12" s="26" t="s">
        <v>8398</v>
      </c>
      <c r="B12" s="29">
        <v>45000</v>
      </c>
      <c r="C12" s="29">
        <v>49999</v>
      </c>
      <c r="D12" s="27">
        <f>COUNTIFS(Table1[goal],"&gt;="&amp;IF(ISBLANK($B12),MIN(Table1[goal]),$B12), Table1[goal],"&lt;="&amp;IF(ISBLANK($C12),MAX(Table1[goal]),$C12),Table1[state],"successful")</f>
        <v>6</v>
      </c>
      <c r="E12" s="27">
        <f>COUNTIFS(Table1[goal],"&gt;="&amp;IF(ISBLANK($B12),MIN(Table1[goal]),$B12), Table1[goal],"&lt;="&amp;IF(ISBLANK($C12),MAX(Table1[goal]),$C12),Table1[state],"failed")</f>
        <v>11</v>
      </c>
      <c r="F12" s="27">
        <f>COUNTIFS(Table1[goal],"&gt;="&amp;IF(ISBLANK($B12),MIN(Table1[goal]),$B12), Table1[goal],"&lt;="&amp;IF(ISBLANK($C12),MAX(Table1[goal]),$C12),Table1[state],"canceled")</f>
        <v>4</v>
      </c>
      <c r="G12" s="27">
        <f t="shared" si="0"/>
        <v>21</v>
      </c>
      <c r="H12" s="28">
        <f t="shared" si="1"/>
        <v>0.2857142857142857</v>
      </c>
      <c r="I12" s="28">
        <f t="shared" si="2"/>
        <v>0.52380952380952384</v>
      </c>
      <c r="J12" s="28">
        <f t="shared" si="3"/>
        <v>0.19047619047619047</v>
      </c>
    </row>
    <row r="13" spans="1:10" x14ac:dyDescent="0.3">
      <c r="A13" s="26" t="s">
        <v>8399</v>
      </c>
      <c r="B13" s="26">
        <v>50000</v>
      </c>
      <c r="C13" s="26"/>
      <c r="D13" s="27">
        <f>COUNTIFS(Table1[goal],"&gt;="&amp;IF(ISBLANK($B13),MIN(Table1[goal]),$B13), Table1[goal],"&lt;="&amp;IF(ISBLANK($C13),MAX(Table1[goal]),$C13),Table1[state],"successful")</f>
        <v>86</v>
      </c>
      <c r="E13" s="27">
        <f>COUNTIFS(Table1[goal],"&gt;="&amp;IF(ISBLANK($B13),MIN(Table1[goal]),$B13), Table1[goal],"&lt;="&amp;IF(ISBLANK($C13),MAX(Table1[goal]),$C13),Table1[state],"failed")</f>
        <v>258</v>
      </c>
      <c r="F13" s="27">
        <f>COUNTIFS(Table1[goal],"&gt;="&amp;IF(ISBLANK($B13),MIN(Table1[goal]),$B13), Table1[goal],"&lt;="&amp;IF(ISBLANK($C13),MAX(Table1[goal]),$C13),Table1[state],"canceled")</f>
        <v>100</v>
      </c>
      <c r="G13" s="27">
        <f t="shared" si="0"/>
        <v>444</v>
      </c>
      <c r="H13" s="28">
        <f t="shared" si="1"/>
        <v>0.19369369369369369</v>
      </c>
      <c r="I13" s="28">
        <f t="shared" si="2"/>
        <v>0.58108108108108103</v>
      </c>
      <c r="J13" s="2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78A81-AFAA-4A89-BEF6-3ADB20E1AD65}">
  <dimension ref="A1:S2188"/>
  <sheetViews>
    <sheetView workbookViewId="0"/>
  </sheetViews>
  <sheetFormatPr defaultRowHeight="14.4" x14ac:dyDescent="0.3"/>
  <cols>
    <col min="1" max="1" width="16.5546875" bestFit="1" customWidth="1"/>
    <col min="2" max="7" width="10.21875" customWidth="1"/>
    <col min="11" max="11" width="5.109375" bestFit="1" customWidth="1"/>
    <col min="12" max="12" width="11.33203125" bestFit="1" customWidth="1"/>
    <col min="13" max="13" width="15.5546875" bestFit="1" customWidth="1"/>
    <col min="14" max="14" width="12.88671875" bestFit="1" customWidth="1"/>
    <col min="16" max="16" width="5.109375" bestFit="1" customWidth="1"/>
    <col min="17" max="17" width="11.33203125" bestFit="1" customWidth="1"/>
    <col min="18" max="18" width="15.5546875" bestFit="1" customWidth="1"/>
    <col min="19" max="19" width="12.88671875" bestFit="1" customWidth="1"/>
  </cols>
  <sheetData>
    <row r="1" spans="1:19" ht="15" thickBot="1" x14ac:dyDescent="0.35">
      <c r="K1" s="9" t="s">
        <v>8218</v>
      </c>
      <c r="L1" t="s">
        <v>8219</v>
      </c>
      <c r="P1" s="9" t="s">
        <v>8218</v>
      </c>
      <c r="Q1" t="s">
        <v>8221</v>
      </c>
    </row>
    <row r="2" spans="1:19" x14ac:dyDescent="0.3">
      <c r="B2" s="34" t="s">
        <v>8409</v>
      </c>
      <c r="C2" s="35"/>
      <c r="D2" s="36"/>
      <c r="E2" s="36"/>
      <c r="F2" s="36"/>
      <c r="G2" s="36"/>
    </row>
    <row r="3" spans="1:19" x14ac:dyDescent="0.3">
      <c r="A3" s="17" t="s">
        <v>8410</v>
      </c>
      <c r="B3" s="18" t="s">
        <v>8412</v>
      </c>
      <c r="C3" s="19" t="s">
        <v>8408</v>
      </c>
      <c r="D3" s="36"/>
      <c r="E3" s="36"/>
      <c r="F3" s="36"/>
      <c r="G3" s="36"/>
      <c r="K3" t="s">
        <v>0</v>
      </c>
      <c r="L3" t="s">
        <v>8308</v>
      </c>
      <c r="M3" t="s">
        <v>8309</v>
      </c>
      <c r="N3" t="s">
        <v>8262</v>
      </c>
      <c r="P3" t="s">
        <v>0</v>
      </c>
      <c r="Q3" t="s">
        <v>8308</v>
      </c>
      <c r="R3" t="s">
        <v>8309</v>
      </c>
      <c r="S3" t="s">
        <v>8262</v>
      </c>
    </row>
    <row r="4" spans="1:19" x14ac:dyDescent="0.3">
      <c r="A4" s="16" t="s">
        <v>8402</v>
      </c>
      <c r="B4" s="22">
        <f>AVERAGE(N4:N2188)</f>
        <v>194.42517162471395</v>
      </c>
      <c r="C4" s="23">
        <f>AVERAGE(S4:S1533)</f>
        <v>17.709803921568628</v>
      </c>
      <c r="D4" s="37"/>
      <c r="E4" s="37"/>
      <c r="F4" s="37"/>
      <c r="G4" s="37"/>
      <c r="K4">
        <v>2014</v>
      </c>
      <c r="L4" t="s">
        <v>8322</v>
      </c>
      <c r="M4" t="s">
        <v>8357</v>
      </c>
      <c r="N4">
        <v>26457</v>
      </c>
      <c r="P4">
        <v>204</v>
      </c>
      <c r="Q4" t="s">
        <v>8315</v>
      </c>
      <c r="R4" t="s">
        <v>8326</v>
      </c>
      <c r="S4">
        <v>1293</v>
      </c>
    </row>
    <row r="5" spans="1:19" x14ac:dyDescent="0.3">
      <c r="A5" s="16" t="s">
        <v>8403</v>
      </c>
      <c r="B5" s="20">
        <f>MEDIAN(N4:N2188)</f>
        <v>62</v>
      </c>
      <c r="C5" s="21">
        <f>MEDIAN(S4:S1533)</f>
        <v>4</v>
      </c>
      <c r="D5" s="38"/>
      <c r="E5" s="38"/>
      <c r="F5" s="38"/>
      <c r="G5" s="38"/>
      <c r="K5">
        <v>1478</v>
      </c>
      <c r="L5" t="s">
        <v>8321</v>
      </c>
      <c r="M5" t="s">
        <v>8354</v>
      </c>
      <c r="N5">
        <v>20242</v>
      </c>
      <c r="P5">
        <v>1076</v>
      </c>
      <c r="Q5" t="s">
        <v>8317</v>
      </c>
      <c r="R5" t="s">
        <v>8335</v>
      </c>
      <c r="S5">
        <v>975</v>
      </c>
    </row>
    <row r="6" spans="1:19" x14ac:dyDescent="0.3">
      <c r="A6" s="16" t="s">
        <v>8404</v>
      </c>
      <c r="B6" s="20">
        <f>MIN(N4:N2188)</f>
        <v>1</v>
      </c>
      <c r="C6" s="21">
        <f>MIN(S4:S1533)</f>
        <v>0</v>
      </c>
      <c r="D6" s="38"/>
      <c r="E6" s="38"/>
      <c r="F6" s="38"/>
      <c r="G6" s="38"/>
      <c r="K6">
        <v>2076</v>
      </c>
      <c r="L6" t="s">
        <v>8322</v>
      </c>
      <c r="M6" t="s">
        <v>8357</v>
      </c>
      <c r="N6">
        <v>8359</v>
      </c>
      <c r="P6">
        <v>699</v>
      </c>
      <c r="Q6" t="s">
        <v>8322</v>
      </c>
      <c r="R6" t="s">
        <v>8360</v>
      </c>
      <c r="S6">
        <v>890</v>
      </c>
    </row>
    <row r="7" spans="1:19" x14ac:dyDescent="0.3">
      <c r="A7" s="16" t="s">
        <v>8405</v>
      </c>
      <c r="B7" s="20">
        <f>MAX(N4:N2188)</f>
        <v>26457</v>
      </c>
      <c r="C7" s="21">
        <f>MAX(S4:S1533)</f>
        <v>1293</v>
      </c>
      <c r="D7" s="38"/>
      <c r="E7" s="38"/>
      <c r="F7" s="38"/>
      <c r="G7" s="38"/>
      <c r="K7">
        <v>2075</v>
      </c>
      <c r="L7" t="s">
        <v>8322</v>
      </c>
      <c r="M7" t="s">
        <v>8357</v>
      </c>
      <c r="N7">
        <v>8200</v>
      </c>
      <c r="P7">
        <v>2137</v>
      </c>
      <c r="Q7" t="s">
        <v>8317</v>
      </c>
      <c r="R7" t="s">
        <v>8335</v>
      </c>
      <c r="S7">
        <v>534</v>
      </c>
    </row>
    <row r="8" spans="1:19" x14ac:dyDescent="0.3">
      <c r="A8" s="16" t="s">
        <v>8406</v>
      </c>
      <c r="B8" s="22">
        <f>_xlfn.VAR.P(N4:N2188)</f>
        <v>712840.9867348104</v>
      </c>
      <c r="C8" s="23">
        <f>_xlfn.VAR.P(S4:S1533)</f>
        <v>3773.2216685890044</v>
      </c>
      <c r="D8" s="37"/>
      <c r="E8" s="37"/>
      <c r="F8" s="37"/>
      <c r="G8" s="37"/>
      <c r="K8">
        <v>2064</v>
      </c>
      <c r="L8" t="s">
        <v>8322</v>
      </c>
      <c r="M8" t="s">
        <v>8357</v>
      </c>
      <c r="N8">
        <v>5812</v>
      </c>
      <c r="P8">
        <v>707</v>
      </c>
      <c r="Q8" t="s">
        <v>8322</v>
      </c>
      <c r="R8" t="s">
        <v>8360</v>
      </c>
      <c r="S8">
        <v>456</v>
      </c>
    </row>
    <row r="9" spans="1:19" ht="15" thickBot="1" x14ac:dyDescent="0.35">
      <c r="A9" s="16" t="s">
        <v>8407</v>
      </c>
      <c r="B9" s="24">
        <f>_xlfn.STDEV.P(N4:N2188)</f>
        <v>844.29910975602149</v>
      </c>
      <c r="C9" s="25">
        <f>_xlfn.STDEV.P(S4:S1533)</f>
        <v>61.426555076684906</v>
      </c>
      <c r="D9" s="37"/>
      <c r="E9" s="37"/>
      <c r="F9" s="37"/>
      <c r="G9" s="37"/>
      <c r="K9">
        <v>1941</v>
      </c>
      <c r="L9" t="s">
        <v>8322</v>
      </c>
      <c r="M9" t="s">
        <v>8357</v>
      </c>
      <c r="N9">
        <v>4883</v>
      </c>
      <c r="P9">
        <v>708</v>
      </c>
      <c r="Q9" t="s">
        <v>8322</v>
      </c>
      <c r="R9" t="s">
        <v>8360</v>
      </c>
      <c r="S9">
        <v>369</v>
      </c>
    </row>
    <row r="10" spans="1:19" x14ac:dyDescent="0.3">
      <c r="K10">
        <v>2013</v>
      </c>
      <c r="L10" t="s">
        <v>8322</v>
      </c>
      <c r="M10" t="s">
        <v>8357</v>
      </c>
      <c r="N10">
        <v>4562</v>
      </c>
      <c r="P10">
        <v>711</v>
      </c>
      <c r="Q10" t="s">
        <v>8322</v>
      </c>
      <c r="R10" t="s">
        <v>8360</v>
      </c>
      <c r="S10">
        <v>338</v>
      </c>
    </row>
    <row r="11" spans="1:19" x14ac:dyDescent="0.3">
      <c r="A11" t="s">
        <v>8413</v>
      </c>
      <c r="K11">
        <v>2197</v>
      </c>
      <c r="L11" t="s">
        <v>8317</v>
      </c>
      <c r="M11" t="s">
        <v>8334</v>
      </c>
      <c r="N11">
        <v>4330</v>
      </c>
      <c r="P11">
        <v>689</v>
      </c>
      <c r="Q11" t="s">
        <v>8322</v>
      </c>
      <c r="R11" t="s">
        <v>8360</v>
      </c>
      <c r="S11">
        <v>336</v>
      </c>
    </row>
    <row r="12" spans="1:19" x14ac:dyDescent="0.3">
      <c r="A12" t="s">
        <v>8414</v>
      </c>
      <c r="K12">
        <v>1948</v>
      </c>
      <c r="L12" t="s">
        <v>8322</v>
      </c>
      <c r="M12" t="s">
        <v>8357</v>
      </c>
      <c r="N12">
        <v>4245</v>
      </c>
      <c r="P12">
        <v>1112</v>
      </c>
      <c r="Q12" t="s">
        <v>8317</v>
      </c>
      <c r="R12" t="s">
        <v>8335</v>
      </c>
      <c r="S12">
        <v>312</v>
      </c>
    </row>
    <row r="13" spans="1:19" x14ac:dyDescent="0.3">
      <c r="K13">
        <v>1971</v>
      </c>
      <c r="L13" t="s">
        <v>8322</v>
      </c>
      <c r="M13" t="s">
        <v>8357</v>
      </c>
      <c r="N13">
        <v>3863</v>
      </c>
      <c r="P13">
        <v>2158</v>
      </c>
      <c r="Q13" t="s">
        <v>8317</v>
      </c>
      <c r="R13" t="s">
        <v>8335</v>
      </c>
      <c r="S13">
        <v>311</v>
      </c>
    </row>
    <row r="14" spans="1:19" x14ac:dyDescent="0.3">
      <c r="A14" t="s">
        <v>8411</v>
      </c>
      <c r="K14">
        <v>2611</v>
      </c>
      <c r="L14" t="s">
        <v>8322</v>
      </c>
      <c r="M14" t="s">
        <v>8359</v>
      </c>
      <c r="N14">
        <v>3663</v>
      </c>
      <c r="P14">
        <v>670</v>
      </c>
      <c r="Q14" t="s">
        <v>8322</v>
      </c>
      <c r="R14" t="s">
        <v>8360</v>
      </c>
      <c r="S14">
        <v>310</v>
      </c>
    </row>
    <row r="15" spans="1:19" x14ac:dyDescent="0.3">
      <c r="A15" t="s">
        <v>8415</v>
      </c>
      <c r="K15">
        <v>2187</v>
      </c>
      <c r="L15" t="s">
        <v>8317</v>
      </c>
      <c r="M15" t="s">
        <v>8334</v>
      </c>
      <c r="N15">
        <v>3562</v>
      </c>
      <c r="P15">
        <v>693</v>
      </c>
      <c r="Q15" t="s">
        <v>8322</v>
      </c>
      <c r="R15" t="s">
        <v>8360</v>
      </c>
      <c r="S15">
        <v>296</v>
      </c>
    </row>
    <row r="16" spans="1:19" x14ac:dyDescent="0.3">
      <c r="K16">
        <v>2624</v>
      </c>
      <c r="L16" t="s">
        <v>8322</v>
      </c>
      <c r="M16" t="s">
        <v>8359</v>
      </c>
      <c r="N16">
        <v>3468</v>
      </c>
      <c r="P16">
        <v>1910</v>
      </c>
      <c r="Q16" t="s">
        <v>8322</v>
      </c>
      <c r="R16" t="s">
        <v>8356</v>
      </c>
      <c r="S16">
        <v>285</v>
      </c>
    </row>
    <row r="17" spans="11:19" x14ac:dyDescent="0.3">
      <c r="K17">
        <v>2327</v>
      </c>
      <c r="L17" t="s">
        <v>8316</v>
      </c>
      <c r="M17" t="s">
        <v>8332</v>
      </c>
      <c r="N17">
        <v>3355</v>
      </c>
      <c r="P17">
        <v>2127</v>
      </c>
      <c r="Q17" t="s">
        <v>8317</v>
      </c>
      <c r="R17" t="s">
        <v>8335</v>
      </c>
      <c r="S17">
        <v>236</v>
      </c>
    </row>
    <row r="18" spans="11:19" x14ac:dyDescent="0.3">
      <c r="K18">
        <v>2192</v>
      </c>
      <c r="L18" t="s">
        <v>8317</v>
      </c>
      <c r="M18" t="s">
        <v>8334</v>
      </c>
      <c r="N18">
        <v>3238</v>
      </c>
      <c r="P18">
        <v>998</v>
      </c>
      <c r="Q18" t="s">
        <v>8322</v>
      </c>
      <c r="R18" t="s">
        <v>8360</v>
      </c>
      <c r="S18">
        <v>229</v>
      </c>
    </row>
    <row r="19" spans="11:19" x14ac:dyDescent="0.3">
      <c r="K19">
        <v>1465</v>
      </c>
      <c r="L19" t="s">
        <v>8321</v>
      </c>
      <c r="M19" t="s">
        <v>8354</v>
      </c>
      <c r="N19">
        <v>2602</v>
      </c>
      <c r="P19">
        <v>672</v>
      </c>
      <c r="Q19" t="s">
        <v>8322</v>
      </c>
      <c r="R19" t="s">
        <v>8360</v>
      </c>
      <c r="S19">
        <v>215</v>
      </c>
    </row>
    <row r="20" spans="11:19" x14ac:dyDescent="0.3">
      <c r="K20">
        <v>2242</v>
      </c>
      <c r="L20" t="s">
        <v>8317</v>
      </c>
      <c r="M20" t="s">
        <v>8334</v>
      </c>
      <c r="N20">
        <v>2525</v>
      </c>
      <c r="P20">
        <v>2942</v>
      </c>
      <c r="Q20" t="s">
        <v>8323</v>
      </c>
      <c r="R20" t="s">
        <v>8363</v>
      </c>
      <c r="S20">
        <v>202</v>
      </c>
    </row>
    <row r="21" spans="11:19" x14ac:dyDescent="0.3">
      <c r="K21">
        <v>1943</v>
      </c>
      <c r="L21" t="s">
        <v>8322</v>
      </c>
      <c r="M21" t="s">
        <v>8357</v>
      </c>
      <c r="N21">
        <v>2478</v>
      </c>
      <c r="P21">
        <v>692</v>
      </c>
      <c r="Q21" t="s">
        <v>8322</v>
      </c>
      <c r="R21" t="s">
        <v>8360</v>
      </c>
      <c r="S21">
        <v>201</v>
      </c>
    </row>
    <row r="22" spans="11:19" x14ac:dyDescent="0.3">
      <c r="K22">
        <v>298</v>
      </c>
      <c r="L22" t="s">
        <v>8315</v>
      </c>
      <c r="M22" t="s">
        <v>8325</v>
      </c>
      <c r="N22">
        <v>2436</v>
      </c>
      <c r="P22">
        <v>4022</v>
      </c>
      <c r="Q22" t="s">
        <v>8323</v>
      </c>
      <c r="R22" t="s">
        <v>8310</v>
      </c>
      <c r="S22">
        <v>197</v>
      </c>
    </row>
    <row r="23" spans="11:19" x14ac:dyDescent="0.3">
      <c r="K23">
        <v>642</v>
      </c>
      <c r="L23" t="s">
        <v>8322</v>
      </c>
      <c r="M23" t="s">
        <v>8360</v>
      </c>
      <c r="N23">
        <v>2174</v>
      </c>
      <c r="P23">
        <v>952</v>
      </c>
      <c r="Q23" t="s">
        <v>8322</v>
      </c>
      <c r="R23" t="s">
        <v>8360</v>
      </c>
      <c r="S23">
        <v>196</v>
      </c>
    </row>
    <row r="24" spans="11:19" x14ac:dyDescent="0.3">
      <c r="K24">
        <v>2336</v>
      </c>
      <c r="L24" t="s">
        <v>8316</v>
      </c>
      <c r="M24" t="s">
        <v>8332</v>
      </c>
      <c r="N24">
        <v>2165</v>
      </c>
      <c r="P24">
        <v>993</v>
      </c>
      <c r="Q24" t="s">
        <v>8322</v>
      </c>
      <c r="R24" t="s">
        <v>8360</v>
      </c>
      <c r="S24">
        <v>196</v>
      </c>
    </row>
    <row r="25" spans="11:19" x14ac:dyDescent="0.3">
      <c r="K25">
        <v>280</v>
      </c>
      <c r="L25" t="s">
        <v>8315</v>
      </c>
      <c r="M25" t="s">
        <v>8325</v>
      </c>
      <c r="N25">
        <v>2139</v>
      </c>
      <c r="P25">
        <v>960</v>
      </c>
      <c r="Q25" t="s">
        <v>8322</v>
      </c>
      <c r="R25" t="s">
        <v>8360</v>
      </c>
      <c r="S25">
        <v>188</v>
      </c>
    </row>
    <row r="26" spans="11:19" x14ac:dyDescent="0.3">
      <c r="K26">
        <v>1973</v>
      </c>
      <c r="L26" t="s">
        <v>8322</v>
      </c>
      <c r="M26" t="s">
        <v>8357</v>
      </c>
      <c r="N26">
        <v>2051</v>
      </c>
      <c r="P26">
        <v>1783</v>
      </c>
      <c r="Q26" t="s">
        <v>8320</v>
      </c>
      <c r="R26" t="s">
        <v>8348</v>
      </c>
      <c r="S26">
        <v>185</v>
      </c>
    </row>
    <row r="27" spans="11:19" x14ac:dyDescent="0.3">
      <c r="K27">
        <v>2243</v>
      </c>
      <c r="L27" t="s">
        <v>8317</v>
      </c>
      <c r="M27" t="s">
        <v>8334</v>
      </c>
      <c r="N27">
        <v>2035</v>
      </c>
      <c r="P27">
        <v>983</v>
      </c>
      <c r="Q27" t="s">
        <v>8322</v>
      </c>
      <c r="R27" t="s">
        <v>8360</v>
      </c>
      <c r="S27">
        <v>179</v>
      </c>
    </row>
    <row r="28" spans="11:19" x14ac:dyDescent="0.3">
      <c r="K28">
        <v>2245</v>
      </c>
      <c r="L28" t="s">
        <v>8317</v>
      </c>
      <c r="M28" t="s">
        <v>8334</v>
      </c>
      <c r="N28">
        <v>1980</v>
      </c>
      <c r="P28">
        <v>959</v>
      </c>
      <c r="Q28" t="s">
        <v>8322</v>
      </c>
      <c r="R28" t="s">
        <v>8360</v>
      </c>
      <c r="S28">
        <v>171</v>
      </c>
    </row>
    <row r="29" spans="11:19" x14ac:dyDescent="0.3">
      <c r="K29">
        <v>1980</v>
      </c>
      <c r="L29" t="s">
        <v>8322</v>
      </c>
      <c r="M29" t="s">
        <v>8357</v>
      </c>
      <c r="N29">
        <v>1945</v>
      </c>
      <c r="P29">
        <v>2674</v>
      </c>
      <c r="Q29" t="s">
        <v>8322</v>
      </c>
      <c r="R29" t="s">
        <v>8358</v>
      </c>
      <c r="S29">
        <v>171</v>
      </c>
    </row>
    <row r="30" spans="11:19" x14ac:dyDescent="0.3">
      <c r="K30">
        <v>1969</v>
      </c>
      <c r="L30" t="s">
        <v>8322</v>
      </c>
      <c r="M30" t="s">
        <v>8357</v>
      </c>
      <c r="N30">
        <v>1887</v>
      </c>
      <c r="P30">
        <v>471</v>
      </c>
      <c r="Q30" t="s">
        <v>8315</v>
      </c>
      <c r="R30" t="s">
        <v>8324</v>
      </c>
      <c r="S30">
        <v>170</v>
      </c>
    </row>
    <row r="31" spans="11:19" x14ac:dyDescent="0.3">
      <c r="K31">
        <v>1950</v>
      </c>
      <c r="L31" t="s">
        <v>8322</v>
      </c>
      <c r="M31" t="s">
        <v>8357</v>
      </c>
      <c r="N31">
        <v>1876</v>
      </c>
      <c r="P31">
        <v>1077</v>
      </c>
      <c r="Q31" t="s">
        <v>8317</v>
      </c>
      <c r="R31" t="s">
        <v>8335</v>
      </c>
      <c r="S31">
        <v>167</v>
      </c>
    </row>
    <row r="32" spans="11:19" x14ac:dyDescent="0.3">
      <c r="K32">
        <v>1944</v>
      </c>
      <c r="L32" t="s">
        <v>8322</v>
      </c>
      <c r="M32" t="s">
        <v>8357</v>
      </c>
      <c r="N32">
        <v>1789</v>
      </c>
      <c r="P32">
        <v>1780</v>
      </c>
      <c r="Q32" t="s">
        <v>8320</v>
      </c>
      <c r="R32" t="s">
        <v>8348</v>
      </c>
      <c r="S32">
        <v>152</v>
      </c>
    </row>
    <row r="33" spans="11:19" x14ac:dyDescent="0.3">
      <c r="K33">
        <v>2019</v>
      </c>
      <c r="L33" t="s">
        <v>8322</v>
      </c>
      <c r="M33" t="s">
        <v>8357</v>
      </c>
      <c r="N33">
        <v>1780</v>
      </c>
      <c r="P33">
        <v>1066</v>
      </c>
      <c r="Q33" t="s">
        <v>8317</v>
      </c>
      <c r="R33" t="s">
        <v>8335</v>
      </c>
      <c r="S33">
        <v>148</v>
      </c>
    </row>
    <row r="34" spans="11:19" x14ac:dyDescent="0.3">
      <c r="K34">
        <v>2605</v>
      </c>
      <c r="L34" t="s">
        <v>8322</v>
      </c>
      <c r="M34" t="s">
        <v>8359</v>
      </c>
      <c r="N34">
        <v>1762</v>
      </c>
      <c r="P34">
        <v>483</v>
      </c>
      <c r="Q34" t="s">
        <v>8315</v>
      </c>
      <c r="R34" t="s">
        <v>8324</v>
      </c>
      <c r="S34">
        <v>147</v>
      </c>
    </row>
    <row r="35" spans="11:19" x14ac:dyDescent="0.3">
      <c r="K35">
        <v>2010</v>
      </c>
      <c r="L35" t="s">
        <v>8322</v>
      </c>
      <c r="M35" t="s">
        <v>8357</v>
      </c>
      <c r="N35">
        <v>1737</v>
      </c>
      <c r="P35">
        <v>1088</v>
      </c>
      <c r="Q35" t="s">
        <v>8317</v>
      </c>
      <c r="R35" t="s">
        <v>8335</v>
      </c>
      <c r="S35">
        <v>147</v>
      </c>
    </row>
    <row r="36" spans="11:19" x14ac:dyDescent="0.3">
      <c r="K36">
        <v>2270</v>
      </c>
      <c r="L36" t="s">
        <v>8317</v>
      </c>
      <c r="M36" t="s">
        <v>8334</v>
      </c>
      <c r="N36">
        <v>1670</v>
      </c>
      <c r="P36">
        <v>480</v>
      </c>
      <c r="Q36" t="s">
        <v>8315</v>
      </c>
      <c r="R36" t="s">
        <v>8324</v>
      </c>
      <c r="S36">
        <v>140</v>
      </c>
    </row>
    <row r="37" spans="11:19" x14ac:dyDescent="0.3">
      <c r="K37">
        <v>2001</v>
      </c>
      <c r="L37" t="s">
        <v>8322</v>
      </c>
      <c r="M37" t="s">
        <v>8357</v>
      </c>
      <c r="N37">
        <v>1637</v>
      </c>
      <c r="P37">
        <v>1797</v>
      </c>
      <c r="Q37" t="s">
        <v>8320</v>
      </c>
      <c r="R37" t="s">
        <v>8348</v>
      </c>
      <c r="S37">
        <v>140</v>
      </c>
    </row>
    <row r="38" spans="11:19" x14ac:dyDescent="0.3">
      <c r="K38">
        <v>1961</v>
      </c>
      <c r="L38" t="s">
        <v>8322</v>
      </c>
      <c r="M38" t="s">
        <v>8357</v>
      </c>
      <c r="N38">
        <v>1633</v>
      </c>
      <c r="P38">
        <v>1814</v>
      </c>
      <c r="Q38" t="s">
        <v>8320</v>
      </c>
      <c r="R38" t="s">
        <v>8348</v>
      </c>
      <c r="S38">
        <v>140</v>
      </c>
    </row>
    <row r="39" spans="11:19" x14ac:dyDescent="0.3">
      <c r="K39">
        <v>269</v>
      </c>
      <c r="L39" t="s">
        <v>8315</v>
      </c>
      <c r="M39" t="s">
        <v>8325</v>
      </c>
      <c r="N39">
        <v>1596</v>
      </c>
      <c r="P39">
        <v>1792</v>
      </c>
      <c r="Q39" t="s">
        <v>8320</v>
      </c>
      <c r="R39" t="s">
        <v>8348</v>
      </c>
      <c r="S39">
        <v>139</v>
      </c>
    </row>
    <row r="40" spans="11:19" x14ac:dyDescent="0.3">
      <c r="K40">
        <v>2065</v>
      </c>
      <c r="L40" t="s">
        <v>8322</v>
      </c>
      <c r="M40" t="s">
        <v>8357</v>
      </c>
      <c r="N40">
        <v>1556</v>
      </c>
      <c r="P40">
        <v>684</v>
      </c>
      <c r="Q40" t="s">
        <v>8322</v>
      </c>
      <c r="R40" t="s">
        <v>8360</v>
      </c>
      <c r="S40">
        <v>135</v>
      </c>
    </row>
    <row r="41" spans="11:19" x14ac:dyDescent="0.3">
      <c r="K41">
        <v>2070</v>
      </c>
      <c r="L41" t="s">
        <v>8322</v>
      </c>
      <c r="M41" t="s">
        <v>8357</v>
      </c>
      <c r="N41">
        <v>1530</v>
      </c>
      <c r="P41">
        <v>680</v>
      </c>
      <c r="Q41" t="s">
        <v>8322</v>
      </c>
      <c r="R41" t="s">
        <v>8360</v>
      </c>
      <c r="S41">
        <v>129</v>
      </c>
    </row>
    <row r="42" spans="11:19" x14ac:dyDescent="0.3">
      <c r="K42">
        <v>1966</v>
      </c>
      <c r="L42" t="s">
        <v>8322</v>
      </c>
      <c r="M42" t="s">
        <v>8357</v>
      </c>
      <c r="N42">
        <v>1513</v>
      </c>
      <c r="P42">
        <v>485</v>
      </c>
      <c r="Q42" t="s">
        <v>8315</v>
      </c>
      <c r="R42" t="s">
        <v>8324</v>
      </c>
      <c r="S42">
        <v>125</v>
      </c>
    </row>
    <row r="43" spans="11:19" x14ac:dyDescent="0.3">
      <c r="K43">
        <v>389</v>
      </c>
      <c r="L43" t="s">
        <v>8315</v>
      </c>
      <c r="M43" t="s">
        <v>8325</v>
      </c>
      <c r="N43">
        <v>1510</v>
      </c>
      <c r="P43">
        <v>476</v>
      </c>
      <c r="Q43" t="s">
        <v>8315</v>
      </c>
      <c r="R43" t="s">
        <v>8324</v>
      </c>
      <c r="S43">
        <v>124</v>
      </c>
    </row>
    <row r="44" spans="11:19" x14ac:dyDescent="0.3">
      <c r="K44">
        <v>2713</v>
      </c>
      <c r="L44" t="s">
        <v>8323</v>
      </c>
      <c r="M44" t="s">
        <v>8363</v>
      </c>
      <c r="N44">
        <v>1420</v>
      </c>
      <c r="P44">
        <v>1775</v>
      </c>
      <c r="Q44" t="s">
        <v>8320</v>
      </c>
      <c r="R44" t="s">
        <v>8348</v>
      </c>
      <c r="S44">
        <v>124</v>
      </c>
    </row>
    <row r="45" spans="11:19" x14ac:dyDescent="0.3">
      <c r="K45">
        <v>2002</v>
      </c>
      <c r="L45" t="s">
        <v>8322</v>
      </c>
      <c r="M45" t="s">
        <v>8357</v>
      </c>
      <c r="N45">
        <v>1375</v>
      </c>
      <c r="P45">
        <v>978</v>
      </c>
      <c r="Q45" t="s">
        <v>8322</v>
      </c>
      <c r="R45" t="s">
        <v>8360</v>
      </c>
      <c r="S45">
        <v>123</v>
      </c>
    </row>
    <row r="46" spans="11:19" x14ac:dyDescent="0.3">
      <c r="K46">
        <v>2048</v>
      </c>
      <c r="L46" t="s">
        <v>8322</v>
      </c>
      <c r="M46" t="s">
        <v>8357</v>
      </c>
      <c r="N46">
        <v>1373</v>
      </c>
      <c r="P46">
        <v>1064</v>
      </c>
      <c r="Q46" t="s">
        <v>8317</v>
      </c>
      <c r="R46" t="s">
        <v>8335</v>
      </c>
      <c r="S46">
        <v>123</v>
      </c>
    </row>
    <row r="47" spans="11:19" x14ac:dyDescent="0.3">
      <c r="K47">
        <v>2060</v>
      </c>
      <c r="L47" t="s">
        <v>8322</v>
      </c>
      <c r="M47" t="s">
        <v>8357</v>
      </c>
      <c r="N47">
        <v>1364</v>
      </c>
      <c r="P47">
        <v>1805</v>
      </c>
      <c r="Q47" t="s">
        <v>8320</v>
      </c>
      <c r="R47" t="s">
        <v>8348</v>
      </c>
      <c r="S47">
        <v>122</v>
      </c>
    </row>
    <row r="48" spans="11:19" x14ac:dyDescent="0.3">
      <c r="K48">
        <v>1958</v>
      </c>
      <c r="L48" t="s">
        <v>8322</v>
      </c>
      <c r="M48" t="s">
        <v>8357</v>
      </c>
      <c r="N48">
        <v>1356</v>
      </c>
      <c r="P48">
        <v>951</v>
      </c>
      <c r="Q48" t="s">
        <v>8322</v>
      </c>
      <c r="R48" t="s">
        <v>8360</v>
      </c>
      <c r="S48">
        <v>121</v>
      </c>
    </row>
    <row r="49" spans="11:19" x14ac:dyDescent="0.3">
      <c r="K49">
        <v>2271</v>
      </c>
      <c r="L49" t="s">
        <v>8317</v>
      </c>
      <c r="M49" t="s">
        <v>8334</v>
      </c>
      <c r="N49">
        <v>1328</v>
      </c>
      <c r="P49">
        <v>2690</v>
      </c>
      <c r="Q49" t="s">
        <v>8316</v>
      </c>
      <c r="R49" t="s">
        <v>8330</v>
      </c>
      <c r="S49">
        <v>118</v>
      </c>
    </row>
    <row r="50" spans="11:19" x14ac:dyDescent="0.3">
      <c r="K50">
        <v>1964</v>
      </c>
      <c r="L50" t="s">
        <v>8322</v>
      </c>
      <c r="M50" t="s">
        <v>8357</v>
      </c>
      <c r="N50">
        <v>1281</v>
      </c>
      <c r="P50">
        <v>3071</v>
      </c>
      <c r="Q50" t="s">
        <v>8323</v>
      </c>
      <c r="R50" t="s">
        <v>8363</v>
      </c>
      <c r="S50">
        <v>117</v>
      </c>
    </row>
    <row r="51" spans="11:19" x14ac:dyDescent="0.3">
      <c r="K51">
        <v>3034</v>
      </c>
      <c r="L51" t="s">
        <v>8323</v>
      </c>
      <c r="M51" t="s">
        <v>8363</v>
      </c>
      <c r="N51">
        <v>1260</v>
      </c>
      <c r="P51">
        <v>697</v>
      </c>
      <c r="Q51" t="s">
        <v>8322</v>
      </c>
      <c r="R51" t="s">
        <v>8360</v>
      </c>
      <c r="S51">
        <v>114</v>
      </c>
    </row>
    <row r="52" spans="11:19" x14ac:dyDescent="0.3">
      <c r="K52">
        <v>2620</v>
      </c>
      <c r="L52" t="s">
        <v>8322</v>
      </c>
      <c r="M52" t="s">
        <v>8359</v>
      </c>
      <c r="N52">
        <v>1251</v>
      </c>
      <c r="P52">
        <v>3109</v>
      </c>
      <c r="Q52" t="s">
        <v>8323</v>
      </c>
      <c r="R52" t="s">
        <v>8363</v>
      </c>
      <c r="S52">
        <v>114</v>
      </c>
    </row>
    <row r="53" spans="11:19" x14ac:dyDescent="0.3">
      <c r="K53">
        <v>2310</v>
      </c>
      <c r="L53" t="s">
        <v>8319</v>
      </c>
      <c r="M53" t="s">
        <v>8340</v>
      </c>
      <c r="N53">
        <v>1224</v>
      </c>
      <c r="P53">
        <v>1800</v>
      </c>
      <c r="Q53" t="s">
        <v>8320</v>
      </c>
      <c r="R53" t="s">
        <v>8348</v>
      </c>
      <c r="S53">
        <v>113</v>
      </c>
    </row>
    <row r="54" spans="11:19" x14ac:dyDescent="0.3">
      <c r="K54">
        <v>2225</v>
      </c>
      <c r="L54" t="s">
        <v>8317</v>
      </c>
      <c r="M54" t="s">
        <v>8334</v>
      </c>
      <c r="N54">
        <v>1204</v>
      </c>
      <c r="P54">
        <v>961</v>
      </c>
      <c r="Q54" t="s">
        <v>8322</v>
      </c>
      <c r="R54" t="s">
        <v>8360</v>
      </c>
      <c r="S54">
        <v>110</v>
      </c>
    </row>
    <row r="55" spans="11:19" x14ac:dyDescent="0.3">
      <c r="K55">
        <v>326</v>
      </c>
      <c r="L55" t="s">
        <v>8315</v>
      </c>
      <c r="M55" t="s">
        <v>8325</v>
      </c>
      <c r="N55">
        <v>1151</v>
      </c>
      <c r="P55">
        <v>1785</v>
      </c>
      <c r="Q55" t="s">
        <v>8320</v>
      </c>
      <c r="R55" t="s">
        <v>8348</v>
      </c>
      <c r="S55">
        <v>108</v>
      </c>
    </row>
    <row r="56" spans="11:19" x14ac:dyDescent="0.3">
      <c r="K56">
        <v>2231</v>
      </c>
      <c r="L56" t="s">
        <v>8317</v>
      </c>
      <c r="M56" t="s">
        <v>8334</v>
      </c>
      <c r="N56">
        <v>1113</v>
      </c>
      <c r="P56">
        <v>1920</v>
      </c>
      <c r="Q56" t="s">
        <v>8322</v>
      </c>
      <c r="R56" t="s">
        <v>8356</v>
      </c>
      <c r="S56">
        <v>105</v>
      </c>
    </row>
    <row r="57" spans="11:19" x14ac:dyDescent="0.3">
      <c r="K57">
        <v>653</v>
      </c>
      <c r="L57" t="s">
        <v>8322</v>
      </c>
      <c r="M57" t="s">
        <v>8360</v>
      </c>
      <c r="N57">
        <v>1107</v>
      </c>
      <c r="P57">
        <v>1765</v>
      </c>
      <c r="Q57" t="s">
        <v>8320</v>
      </c>
      <c r="R57" t="s">
        <v>8348</v>
      </c>
      <c r="S57">
        <v>103</v>
      </c>
    </row>
    <row r="58" spans="11:19" x14ac:dyDescent="0.3">
      <c r="K58">
        <v>2339</v>
      </c>
      <c r="L58" t="s">
        <v>8316</v>
      </c>
      <c r="M58" t="s">
        <v>8332</v>
      </c>
      <c r="N58">
        <v>1104</v>
      </c>
      <c r="P58">
        <v>1817</v>
      </c>
      <c r="Q58" t="s">
        <v>8320</v>
      </c>
      <c r="R58" t="s">
        <v>8348</v>
      </c>
      <c r="S58">
        <v>100</v>
      </c>
    </row>
    <row r="59" spans="11:19" x14ac:dyDescent="0.3">
      <c r="K59">
        <v>2983</v>
      </c>
      <c r="L59" t="s">
        <v>8323</v>
      </c>
      <c r="M59" t="s">
        <v>8363</v>
      </c>
      <c r="N59">
        <v>1095</v>
      </c>
      <c r="P59">
        <v>1906</v>
      </c>
      <c r="Q59" t="s">
        <v>8322</v>
      </c>
      <c r="R59" t="s">
        <v>8356</v>
      </c>
      <c r="S59">
        <v>99</v>
      </c>
    </row>
    <row r="60" spans="11:19" x14ac:dyDescent="0.3">
      <c r="K60">
        <v>2710</v>
      </c>
      <c r="L60" t="s">
        <v>8323</v>
      </c>
      <c r="M60" t="s">
        <v>8363</v>
      </c>
      <c r="N60">
        <v>1088</v>
      </c>
      <c r="P60">
        <v>2132</v>
      </c>
      <c r="Q60" t="s">
        <v>8317</v>
      </c>
      <c r="R60" t="s">
        <v>8335</v>
      </c>
      <c r="S60">
        <v>99</v>
      </c>
    </row>
    <row r="61" spans="11:19" x14ac:dyDescent="0.3">
      <c r="K61">
        <v>1025</v>
      </c>
      <c r="L61" t="s">
        <v>8319</v>
      </c>
      <c r="M61" t="s">
        <v>8338</v>
      </c>
      <c r="N61">
        <v>1071</v>
      </c>
      <c r="P61">
        <v>1080</v>
      </c>
      <c r="Q61" t="s">
        <v>8317</v>
      </c>
      <c r="R61" t="s">
        <v>8335</v>
      </c>
      <c r="S61">
        <v>98</v>
      </c>
    </row>
    <row r="62" spans="11:19" x14ac:dyDescent="0.3">
      <c r="K62">
        <v>371</v>
      </c>
      <c r="L62" t="s">
        <v>8315</v>
      </c>
      <c r="M62" t="s">
        <v>8325</v>
      </c>
      <c r="N62">
        <v>1062</v>
      </c>
      <c r="P62">
        <v>677</v>
      </c>
      <c r="Q62" t="s">
        <v>8322</v>
      </c>
      <c r="R62" t="s">
        <v>8360</v>
      </c>
      <c r="S62">
        <v>96</v>
      </c>
    </row>
    <row r="63" spans="11:19" x14ac:dyDescent="0.3">
      <c r="K63">
        <v>2708</v>
      </c>
      <c r="L63" t="s">
        <v>8323</v>
      </c>
      <c r="M63" t="s">
        <v>8363</v>
      </c>
      <c r="N63">
        <v>1049</v>
      </c>
      <c r="P63">
        <v>944</v>
      </c>
      <c r="Q63" t="s">
        <v>8322</v>
      </c>
      <c r="R63" t="s">
        <v>8360</v>
      </c>
      <c r="S63">
        <v>96</v>
      </c>
    </row>
    <row r="64" spans="11:19" x14ac:dyDescent="0.3">
      <c r="K64">
        <v>644</v>
      </c>
      <c r="L64" t="s">
        <v>8322</v>
      </c>
      <c r="M64" t="s">
        <v>8360</v>
      </c>
      <c r="N64">
        <v>1021</v>
      </c>
      <c r="P64">
        <v>979</v>
      </c>
      <c r="Q64" t="s">
        <v>8322</v>
      </c>
      <c r="R64" t="s">
        <v>8360</v>
      </c>
      <c r="S64">
        <v>96</v>
      </c>
    </row>
    <row r="65" spans="11:19" x14ac:dyDescent="0.3">
      <c r="K65">
        <v>2724</v>
      </c>
      <c r="L65" t="s">
        <v>8322</v>
      </c>
      <c r="M65" t="s">
        <v>8357</v>
      </c>
      <c r="N65">
        <v>1019</v>
      </c>
      <c r="P65">
        <v>1808</v>
      </c>
      <c r="Q65" t="s">
        <v>8320</v>
      </c>
      <c r="R65" t="s">
        <v>8348</v>
      </c>
      <c r="S65">
        <v>96</v>
      </c>
    </row>
    <row r="66" spans="11:19" x14ac:dyDescent="0.3">
      <c r="K66">
        <v>654</v>
      </c>
      <c r="L66" t="s">
        <v>8322</v>
      </c>
      <c r="M66" t="s">
        <v>8360</v>
      </c>
      <c r="N66">
        <v>1013</v>
      </c>
      <c r="P66">
        <v>1871</v>
      </c>
      <c r="Q66" t="s">
        <v>8317</v>
      </c>
      <c r="R66" t="s">
        <v>8333</v>
      </c>
      <c r="S66">
        <v>95</v>
      </c>
    </row>
    <row r="67" spans="11:19" x14ac:dyDescent="0.3">
      <c r="K67">
        <v>2232</v>
      </c>
      <c r="L67" t="s">
        <v>8317</v>
      </c>
      <c r="M67" t="s">
        <v>8334</v>
      </c>
      <c r="N67">
        <v>988</v>
      </c>
      <c r="P67">
        <v>679</v>
      </c>
      <c r="Q67" t="s">
        <v>8322</v>
      </c>
      <c r="R67" t="s">
        <v>8360</v>
      </c>
      <c r="S67">
        <v>94</v>
      </c>
    </row>
    <row r="68" spans="11:19" x14ac:dyDescent="0.3">
      <c r="K68">
        <v>2237</v>
      </c>
      <c r="L68" t="s">
        <v>8317</v>
      </c>
      <c r="M68" t="s">
        <v>8334</v>
      </c>
      <c r="N68">
        <v>983</v>
      </c>
      <c r="P68">
        <v>1095</v>
      </c>
      <c r="Q68" t="s">
        <v>8317</v>
      </c>
      <c r="R68" t="s">
        <v>8335</v>
      </c>
      <c r="S68">
        <v>94</v>
      </c>
    </row>
    <row r="69" spans="11:19" x14ac:dyDescent="0.3">
      <c r="K69">
        <v>2011</v>
      </c>
      <c r="L69" t="s">
        <v>8322</v>
      </c>
      <c r="M69" t="s">
        <v>8357</v>
      </c>
      <c r="N69">
        <v>971</v>
      </c>
      <c r="P69">
        <v>4033</v>
      </c>
      <c r="Q69" t="s">
        <v>8323</v>
      </c>
      <c r="R69" t="s">
        <v>8310</v>
      </c>
      <c r="S69">
        <v>94</v>
      </c>
    </row>
    <row r="70" spans="11:19" x14ac:dyDescent="0.3">
      <c r="K70">
        <v>351</v>
      </c>
      <c r="L70" t="s">
        <v>8315</v>
      </c>
      <c r="M70" t="s">
        <v>8325</v>
      </c>
      <c r="N70">
        <v>964</v>
      </c>
      <c r="P70">
        <v>955</v>
      </c>
      <c r="Q70" t="s">
        <v>8322</v>
      </c>
      <c r="R70" t="s">
        <v>8360</v>
      </c>
      <c r="S70">
        <v>93</v>
      </c>
    </row>
    <row r="71" spans="11:19" x14ac:dyDescent="0.3">
      <c r="K71">
        <v>263</v>
      </c>
      <c r="L71" t="s">
        <v>8315</v>
      </c>
      <c r="M71" t="s">
        <v>8325</v>
      </c>
      <c r="N71">
        <v>963</v>
      </c>
      <c r="P71">
        <v>1591</v>
      </c>
      <c r="Q71" t="s">
        <v>8320</v>
      </c>
      <c r="R71" t="s">
        <v>8349</v>
      </c>
      <c r="S71">
        <v>92</v>
      </c>
    </row>
    <row r="72" spans="11:19" x14ac:dyDescent="0.3">
      <c r="K72">
        <v>277</v>
      </c>
      <c r="L72" t="s">
        <v>8315</v>
      </c>
      <c r="M72" t="s">
        <v>8325</v>
      </c>
      <c r="N72">
        <v>951</v>
      </c>
      <c r="P72">
        <v>1770</v>
      </c>
      <c r="Q72" t="s">
        <v>8320</v>
      </c>
      <c r="R72" t="s">
        <v>8348</v>
      </c>
      <c r="S72">
        <v>92</v>
      </c>
    </row>
    <row r="73" spans="11:19" x14ac:dyDescent="0.3">
      <c r="K73">
        <v>2272</v>
      </c>
      <c r="L73" t="s">
        <v>8317</v>
      </c>
      <c r="M73" t="s">
        <v>8334</v>
      </c>
      <c r="N73">
        <v>944</v>
      </c>
      <c r="P73">
        <v>4048</v>
      </c>
      <c r="Q73" t="s">
        <v>8323</v>
      </c>
      <c r="R73" t="s">
        <v>8310</v>
      </c>
      <c r="S73">
        <v>91</v>
      </c>
    </row>
    <row r="74" spans="11:19" x14ac:dyDescent="0.3">
      <c r="K74">
        <v>1949</v>
      </c>
      <c r="L74" t="s">
        <v>8322</v>
      </c>
      <c r="M74" t="s">
        <v>8357</v>
      </c>
      <c r="N74">
        <v>943</v>
      </c>
      <c r="P74">
        <v>3102</v>
      </c>
      <c r="Q74" t="s">
        <v>8323</v>
      </c>
      <c r="R74" t="s">
        <v>8363</v>
      </c>
      <c r="S74">
        <v>90</v>
      </c>
    </row>
    <row r="75" spans="11:19" x14ac:dyDescent="0.3">
      <c r="K75">
        <v>259</v>
      </c>
      <c r="L75" t="s">
        <v>8315</v>
      </c>
      <c r="M75" t="s">
        <v>8325</v>
      </c>
      <c r="N75">
        <v>942</v>
      </c>
      <c r="P75">
        <v>2145</v>
      </c>
      <c r="Q75" t="s">
        <v>8317</v>
      </c>
      <c r="R75" t="s">
        <v>8335</v>
      </c>
      <c r="S75">
        <v>89</v>
      </c>
    </row>
    <row r="76" spans="11:19" x14ac:dyDescent="0.3">
      <c r="K76">
        <v>3166</v>
      </c>
      <c r="L76" t="s">
        <v>8323</v>
      </c>
      <c r="M76" t="s">
        <v>8310</v>
      </c>
      <c r="N76">
        <v>930</v>
      </c>
      <c r="P76">
        <v>1796</v>
      </c>
      <c r="Q76" t="s">
        <v>8320</v>
      </c>
      <c r="R76" t="s">
        <v>8348</v>
      </c>
      <c r="S76">
        <v>86</v>
      </c>
    </row>
    <row r="77" spans="11:19" x14ac:dyDescent="0.3">
      <c r="K77">
        <v>1476</v>
      </c>
      <c r="L77" t="s">
        <v>8321</v>
      </c>
      <c r="M77" t="s">
        <v>8354</v>
      </c>
      <c r="N77">
        <v>916</v>
      </c>
      <c r="P77">
        <v>1180</v>
      </c>
      <c r="Q77" t="s">
        <v>8316</v>
      </c>
      <c r="R77" t="s">
        <v>8330</v>
      </c>
      <c r="S77">
        <v>85</v>
      </c>
    </row>
    <row r="78" spans="11:19" x14ac:dyDescent="0.3">
      <c r="K78">
        <v>2269</v>
      </c>
      <c r="L78" t="s">
        <v>8317</v>
      </c>
      <c r="M78" t="s">
        <v>8334</v>
      </c>
      <c r="N78">
        <v>902</v>
      </c>
      <c r="P78">
        <v>216</v>
      </c>
      <c r="Q78" t="s">
        <v>8315</v>
      </c>
      <c r="R78" t="s">
        <v>8326</v>
      </c>
      <c r="S78">
        <v>84</v>
      </c>
    </row>
    <row r="79" spans="11:19" x14ac:dyDescent="0.3">
      <c r="K79">
        <v>2193</v>
      </c>
      <c r="L79" t="s">
        <v>8317</v>
      </c>
      <c r="M79" t="s">
        <v>8334</v>
      </c>
      <c r="N79">
        <v>897</v>
      </c>
      <c r="P79">
        <v>2671</v>
      </c>
      <c r="Q79" t="s">
        <v>8322</v>
      </c>
      <c r="R79" t="s">
        <v>8358</v>
      </c>
      <c r="S79">
        <v>84</v>
      </c>
    </row>
    <row r="80" spans="11:19" x14ac:dyDescent="0.3">
      <c r="K80">
        <v>1501</v>
      </c>
      <c r="L80" t="s">
        <v>8320</v>
      </c>
      <c r="M80" t="s">
        <v>8348</v>
      </c>
      <c r="N80">
        <v>885</v>
      </c>
      <c r="P80">
        <v>3893</v>
      </c>
      <c r="Q80" t="s">
        <v>8323</v>
      </c>
      <c r="R80" t="s">
        <v>8310</v>
      </c>
      <c r="S80">
        <v>84</v>
      </c>
    </row>
    <row r="81" spans="11:19" x14ac:dyDescent="0.3">
      <c r="K81">
        <v>2194</v>
      </c>
      <c r="L81" t="s">
        <v>8317</v>
      </c>
      <c r="M81" t="s">
        <v>8334</v>
      </c>
      <c r="N81">
        <v>878</v>
      </c>
      <c r="P81">
        <v>2156</v>
      </c>
      <c r="Q81" t="s">
        <v>8317</v>
      </c>
      <c r="R81" t="s">
        <v>8335</v>
      </c>
      <c r="S81">
        <v>83</v>
      </c>
    </row>
    <row r="82" spans="11:19" x14ac:dyDescent="0.3">
      <c r="K82">
        <v>1530</v>
      </c>
      <c r="L82" t="s">
        <v>8320</v>
      </c>
      <c r="M82" t="s">
        <v>8348</v>
      </c>
      <c r="N82">
        <v>874</v>
      </c>
      <c r="P82">
        <v>967</v>
      </c>
      <c r="Q82" t="s">
        <v>8322</v>
      </c>
      <c r="R82" t="s">
        <v>8360</v>
      </c>
      <c r="S82">
        <v>81</v>
      </c>
    </row>
    <row r="83" spans="11:19" x14ac:dyDescent="0.3">
      <c r="K83">
        <v>2178</v>
      </c>
      <c r="L83" t="s">
        <v>8319</v>
      </c>
      <c r="M83" t="s">
        <v>8344</v>
      </c>
      <c r="N83">
        <v>859</v>
      </c>
      <c r="P83">
        <v>1795</v>
      </c>
      <c r="Q83" t="s">
        <v>8320</v>
      </c>
      <c r="R83" t="s">
        <v>8348</v>
      </c>
      <c r="S83">
        <v>81</v>
      </c>
    </row>
    <row r="84" spans="11:19" x14ac:dyDescent="0.3">
      <c r="K84">
        <v>2036</v>
      </c>
      <c r="L84" t="s">
        <v>8322</v>
      </c>
      <c r="M84" t="s">
        <v>8357</v>
      </c>
      <c r="N84">
        <v>848</v>
      </c>
      <c r="P84">
        <v>864</v>
      </c>
      <c r="Q84" t="s">
        <v>8319</v>
      </c>
      <c r="R84" t="s">
        <v>8341</v>
      </c>
      <c r="S84">
        <v>79</v>
      </c>
    </row>
    <row r="85" spans="11:19" x14ac:dyDescent="0.3">
      <c r="K85">
        <v>1951</v>
      </c>
      <c r="L85" t="s">
        <v>8322</v>
      </c>
      <c r="M85" t="s">
        <v>8357</v>
      </c>
      <c r="N85">
        <v>834</v>
      </c>
      <c r="P85">
        <v>219</v>
      </c>
      <c r="Q85" t="s">
        <v>8315</v>
      </c>
      <c r="R85" t="s">
        <v>8326</v>
      </c>
      <c r="S85">
        <v>76</v>
      </c>
    </row>
    <row r="86" spans="11:19" x14ac:dyDescent="0.3">
      <c r="K86">
        <v>12</v>
      </c>
      <c r="L86" t="s">
        <v>8315</v>
      </c>
      <c r="M86" t="s">
        <v>8329</v>
      </c>
      <c r="N86">
        <v>827</v>
      </c>
      <c r="P86">
        <v>1782</v>
      </c>
      <c r="Q86" t="s">
        <v>8320</v>
      </c>
      <c r="R86" t="s">
        <v>8348</v>
      </c>
      <c r="S86">
        <v>76</v>
      </c>
    </row>
    <row r="87" spans="11:19" x14ac:dyDescent="0.3">
      <c r="K87">
        <v>1977</v>
      </c>
      <c r="L87" t="s">
        <v>8322</v>
      </c>
      <c r="M87" t="s">
        <v>8357</v>
      </c>
      <c r="N87">
        <v>821</v>
      </c>
      <c r="P87">
        <v>3111</v>
      </c>
      <c r="Q87" t="s">
        <v>8323</v>
      </c>
      <c r="R87" t="s">
        <v>8363</v>
      </c>
      <c r="S87">
        <v>76</v>
      </c>
    </row>
    <row r="88" spans="11:19" x14ac:dyDescent="0.3">
      <c r="K88">
        <v>1979</v>
      </c>
      <c r="L88" t="s">
        <v>8322</v>
      </c>
      <c r="M88" t="s">
        <v>8357</v>
      </c>
      <c r="N88">
        <v>813</v>
      </c>
      <c r="P88">
        <v>1803</v>
      </c>
      <c r="Q88" t="s">
        <v>8320</v>
      </c>
      <c r="R88" t="s">
        <v>8348</v>
      </c>
      <c r="S88">
        <v>75</v>
      </c>
    </row>
    <row r="89" spans="11:19" x14ac:dyDescent="0.3">
      <c r="K89">
        <v>284</v>
      </c>
      <c r="L89" t="s">
        <v>8315</v>
      </c>
      <c r="M89" t="s">
        <v>8325</v>
      </c>
      <c r="N89">
        <v>760</v>
      </c>
      <c r="P89">
        <v>954</v>
      </c>
      <c r="Q89" t="s">
        <v>8322</v>
      </c>
      <c r="R89" t="s">
        <v>8360</v>
      </c>
      <c r="S89">
        <v>73</v>
      </c>
    </row>
    <row r="90" spans="11:19" x14ac:dyDescent="0.3">
      <c r="K90">
        <v>2049</v>
      </c>
      <c r="L90" t="s">
        <v>8322</v>
      </c>
      <c r="M90" t="s">
        <v>8357</v>
      </c>
      <c r="N90">
        <v>742</v>
      </c>
      <c r="P90">
        <v>896</v>
      </c>
      <c r="Q90" t="s">
        <v>8319</v>
      </c>
      <c r="R90" t="s">
        <v>8340</v>
      </c>
      <c r="S90">
        <v>72</v>
      </c>
    </row>
    <row r="91" spans="11:19" x14ac:dyDescent="0.3">
      <c r="K91">
        <v>1533</v>
      </c>
      <c r="L91" t="s">
        <v>8320</v>
      </c>
      <c r="M91" t="s">
        <v>8348</v>
      </c>
      <c r="N91">
        <v>740</v>
      </c>
      <c r="P91">
        <v>3064</v>
      </c>
      <c r="Q91" t="s">
        <v>8323</v>
      </c>
      <c r="R91" t="s">
        <v>8363</v>
      </c>
      <c r="S91">
        <v>72</v>
      </c>
    </row>
    <row r="92" spans="11:19" x14ac:dyDescent="0.3">
      <c r="K92">
        <v>325</v>
      </c>
      <c r="L92" t="s">
        <v>8315</v>
      </c>
      <c r="M92" t="s">
        <v>8325</v>
      </c>
      <c r="N92">
        <v>736</v>
      </c>
      <c r="P92">
        <v>519</v>
      </c>
      <c r="Q92" t="s">
        <v>8315</v>
      </c>
      <c r="R92" t="s">
        <v>8324</v>
      </c>
      <c r="S92">
        <v>70</v>
      </c>
    </row>
    <row r="93" spans="11:19" x14ac:dyDescent="0.3">
      <c r="K93">
        <v>2025</v>
      </c>
      <c r="L93" t="s">
        <v>8322</v>
      </c>
      <c r="M93" t="s">
        <v>8357</v>
      </c>
      <c r="N93">
        <v>729</v>
      </c>
      <c r="P93">
        <v>1917</v>
      </c>
      <c r="Q93" t="s">
        <v>8322</v>
      </c>
      <c r="R93" t="s">
        <v>8356</v>
      </c>
      <c r="S93">
        <v>70</v>
      </c>
    </row>
    <row r="94" spans="11:19" x14ac:dyDescent="0.3">
      <c r="K94">
        <v>2202</v>
      </c>
      <c r="L94" t="s">
        <v>8319</v>
      </c>
      <c r="M94" t="s">
        <v>8338</v>
      </c>
      <c r="N94">
        <v>721</v>
      </c>
      <c r="P94">
        <v>513</v>
      </c>
      <c r="Q94" t="s">
        <v>8315</v>
      </c>
      <c r="R94" t="s">
        <v>8324</v>
      </c>
      <c r="S94">
        <v>68</v>
      </c>
    </row>
    <row r="95" spans="11:19" x14ac:dyDescent="0.3">
      <c r="K95">
        <v>1194</v>
      </c>
      <c r="L95" t="s">
        <v>8320</v>
      </c>
      <c r="M95" t="s">
        <v>8348</v>
      </c>
      <c r="N95">
        <v>714</v>
      </c>
      <c r="P95">
        <v>3062</v>
      </c>
      <c r="Q95" t="s">
        <v>8323</v>
      </c>
      <c r="R95" t="s">
        <v>8363</v>
      </c>
      <c r="S95">
        <v>67</v>
      </c>
    </row>
    <row r="96" spans="11:19" x14ac:dyDescent="0.3">
      <c r="K96">
        <v>1253</v>
      </c>
      <c r="L96" t="s">
        <v>8319</v>
      </c>
      <c r="M96" t="s">
        <v>8344</v>
      </c>
      <c r="N96">
        <v>711</v>
      </c>
      <c r="P96">
        <v>2673</v>
      </c>
      <c r="Q96" t="s">
        <v>8322</v>
      </c>
      <c r="R96" t="s">
        <v>8358</v>
      </c>
      <c r="S96">
        <v>66</v>
      </c>
    </row>
    <row r="97" spans="11:19" x14ac:dyDescent="0.3">
      <c r="K97">
        <v>2727</v>
      </c>
      <c r="L97" t="s">
        <v>8322</v>
      </c>
      <c r="M97" t="s">
        <v>8357</v>
      </c>
      <c r="N97">
        <v>707</v>
      </c>
      <c r="P97">
        <v>2670</v>
      </c>
      <c r="Q97" t="s">
        <v>8322</v>
      </c>
      <c r="R97" t="s">
        <v>8358</v>
      </c>
      <c r="S97">
        <v>60</v>
      </c>
    </row>
    <row r="98" spans="11:19" x14ac:dyDescent="0.3">
      <c r="K98">
        <v>1970</v>
      </c>
      <c r="L98" t="s">
        <v>8322</v>
      </c>
      <c r="M98" t="s">
        <v>8357</v>
      </c>
      <c r="N98">
        <v>701</v>
      </c>
      <c r="P98">
        <v>2868</v>
      </c>
      <c r="Q98" t="s">
        <v>8323</v>
      </c>
      <c r="R98" t="s">
        <v>8310</v>
      </c>
      <c r="S98">
        <v>60</v>
      </c>
    </row>
    <row r="99" spans="11:19" x14ac:dyDescent="0.3">
      <c r="K99">
        <v>258</v>
      </c>
      <c r="L99" t="s">
        <v>8315</v>
      </c>
      <c r="M99" t="s">
        <v>8325</v>
      </c>
      <c r="N99">
        <v>688</v>
      </c>
      <c r="P99">
        <v>3631</v>
      </c>
      <c r="Q99" t="s">
        <v>8323</v>
      </c>
      <c r="R99" t="s">
        <v>8362</v>
      </c>
      <c r="S99">
        <v>59</v>
      </c>
    </row>
    <row r="100" spans="11:19" x14ac:dyDescent="0.3">
      <c r="K100">
        <v>1952</v>
      </c>
      <c r="L100" t="s">
        <v>8322</v>
      </c>
      <c r="M100" t="s">
        <v>8357</v>
      </c>
      <c r="N100">
        <v>682</v>
      </c>
      <c r="P100">
        <v>776</v>
      </c>
      <c r="Q100" t="s">
        <v>8321</v>
      </c>
      <c r="R100" t="s">
        <v>8352</v>
      </c>
      <c r="S100">
        <v>57</v>
      </c>
    </row>
    <row r="101" spans="11:19" x14ac:dyDescent="0.3">
      <c r="K101">
        <v>2730</v>
      </c>
      <c r="L101" t="s">
        <v>8322</v>
      </c>
      <c r="M101" t="s">
        <v>8357</v>
      </c>
      <c r="N101">
        <v>682</v>
      </c>
      <c r="P101">
        <v>2157</v>
      </c>
      <c r="Q101" t="s">
        <v>8317</v>
      </c>
      <c r="R101" t="s">
        <v>8335</v>
      </c>
      <c r="S101">
        <v>57</v>
      </c>
    </row>
    <row r="102" spans="11:19" x14ac:dyDescent="0.3">
      <c r="K102">
        <v>1945</v>
      </c>
      <c r="L102" t="s">
        <v>8322</v>
      </c>
      <c r="M102" t="s">
        <v>8357</v>
      </c>
      <c r="N102">
        <v>680</v>
      </c>
      <c r="P102">
        <v>2139</v>
      </c>
      <c r="Q102" t="s">
        <v>8317</v>
      </c>
      <c r="R102" t="s">
        <v>8335</v>
      </c>
      <c r="S102">
        <v>56</v>
      </c>
    </row>
    <row r="103" spans="11:19" x14ac:dyDescent="0.3">
      <c r="K103">
        <v>2236</v>
      </c>
      <c r="L103" t="s">
        <v>8317</v>
      </c>
      <c r="M103" t="s">
        <v>8334</v>
      </c>
      <c r="N103">
        <v>680</v>
      </c>
      <c r="P103">
        <v>479</v>
      </c>
      <c r="Q103" t="s">
        <v>8315</v>
      </c>
      <c r="R103" t="s">
        <v>8324</v>
      </c>
      <c r="S103">
        <v>55</v>
      </c>
    </row>
    <row r="104" spans="11:19" x14ac:dyDescent="0.3">
      <c r="K104">
        <v>2609</v>
      </c>
      <c r="L104" t="s">
        <v>8322</v>
      </c>
      <c r="M104" t="s">
        <v>8359</v>
      </c>
      <c r="N104">
        <v>676</v>
      </c>
      <c r="P104">
        <v>2147</v>
      </c>
      <c r="Q104" t="s">
        <v>8317</v>
      </c>
      <c r="R104" t="s">
        <v>8335</v>
      </c>
      <c r="S104">
        <v>55</v>
      </c>
    </row>
    <row r="105" spans="11:19" x14ac:dyDescent="0.3">
      <c r="K105">
        <v>1258</v>
      </c>
      <c r="L105" t="s">
        <v>8319</v>
      </c>
      <c r="M105" t="s">
        <v>8344</v>
      </c>
      <c r="N105">
        <v>670</v>
      </c>
      <c r="P105">
        <v>894</v>
      </c>
      <c r="Q105" t="s">
        <v>8319</v>
      </c>
      <c r="R105" t="s">
        <v>8340</v>
      </c>
      <c r="S105">
        <v>53</v>
      </c>
    </row>
    <row r="106" spans="11:19" x14ac:dyDescent="0.3">
      <c r="K106">
        <v>2057</v>
      </c>
      <c r="L106" t="s">
        <v>8322</v>
      </c>
      <c r="M106" t="s">
        <v>8357</v>
      </c>
      <c r="N106">
        <v>666</v>
      </c>
      <c r="P106">
        <v>3199</v>
      </c>
      <c r="Q106" t="s">
        <v>8323</v>
      </c>
      <c r="R106" t="s">
        <v>8362</v>
      </c>
      <c r="S106">
        <v>53</v>
      </c>
    </row>
    <row r="107" spans="11:19" x14ac:dyDescent="0.3">
      <c r="K107">
        <v>295</v>
      </c>
      <c r="L107" t="s">
        <v>8315</v>
      </c>
      <c r="M107" t="s">
        <v>8325</v>
      </c>
      <c r="N107">
        <v>665</v>
      </c>
      <c r="P107">
        <v>769</v>
      </c>
      <c r="Q107" t="s">
        <v>8321</v>
      </c>
      <c r="R107" t="s">
        <v>8352</v>
      </c>
      <c r="S107">
        <v>52</v>
      </c>
    </row>
    <row r="108" spans="11:19" x14ac:dyDescent="0.3">
      <c r="K108">
        <v>1957</v>
      </c>
      <c r="L108" t="s">
        <v>8322</v>
      </c>
      <c r="M108" t="s">
        <v>8357</v>
      </c>
      <c r="N108">
        <v>660</v>
      </c>
      <c r="P108">
        <v>1804</v>
      </c>
      <c r="Q108" t="s">
        <v>8320</v>
      </c>
      <c r="R108" t="s">
        <v>8348</v>
      </c>
      <c r="S108">
        <v>52</v>
      </c>
    </row>
    <row r="109" spans="11:19" x14ac:dyDescent="0.3">
      <c r="K109">
        <v>2198</v>
      </c>
      <c r="L109" t="s">
        <v>8317</v>
      </c>
      <c r="M109" t="s">
        <v>8334</v>
      </c>
      <c r="N109">
        <v>651</v>
      </c>
      <c r="P109">
        <v>2697</v>
      </c>
      <c r="Q109" t="s">
        <v>8316</v>
      </c>
      <c r="R109" t="s">
        <v>8330</v>
      </c>
      <c r="S109">
        <v>52</v>
      </c>
    </row>
    <row r="110" spans="11:19" x14ac:dyDescent="0.3">
      <c r="K110">
        <v>2035</v>
      </c>
      <c r="L110" t="s">
        <v>8322</v>
      </c>
      <c r="M110" t="s">
        <v>8357</v>
      </c>
      <c r="N110">
        <v>644</v>
      </c>
      <c r="P110">
        <v>3076</v>
      </c>
      <c r="Q110" t="s">
        <v>8323</v>
      </c>
      <c r="R110" t="s">
        <v>8363</v>
      </c>
      <c r="S110">
        <v>50</v>
      </c>
    </row>
    <row r="111" spans="11:19" x14ac:dyDescent="0.3">
      <c r="K111">
        <v>1480</v>
      </c>
      <c r="L111" t="s">
        <v>8321</v>
      </c>
      <c r="M111" t="s">
        <v>8354</v>
      </c>
      <c r="N111">
        <v>635</v>
      </c>
      <c r="P111">
        <v>3844</v>
      </c>
      <c r="Q111" t="s">
        <v>8323</v>
      </c>
      <c r="R111" t="s">
        <v>8310</v>
      </c>
      <c r="S111">
        <v>50</v>
      </c>
    </row>
    <row r="112" spans="11:19" x14ac:dyDescent="0.3">
      <c r="K112">
        <v>2030</v>
      </c>
      <c r="L112" t="s">
        <v>8322</v>
      </c>
      <c r="M112" t="s">
        <v>8357</v>
      </c>
      <c r="N112">
        <v>625</v>
      </c>
      <c r="P112">
        <v>458</v>
      </c>
      <c r="Q112" t="s">
        <v>8315</v>
      </c>
      <c r="R112" t="s">
        <v>8324</v>
      </c>
      <c r="S112">
        <v>49</v>
      </c>
    </row>
    <row r="113" spans="11:19" x14ac:dyDescent="0.3">
      <c r="K113">
        <v>2185</v>
      </c>
      <c r="L113" t="s">
        <v>8317</v>
      </c>
      <c r="M113" t="s">
        <v>8334</v>
      </c>
      <c r="N113">
        <v>623</v>
      </c>
      <c r="P113">
        <v>1089</v>
      </c>
      <c r="Q113" t="s">
        <v>8317</v>
      </c>
      <c r="R113" t="s">
        <v>8335</v>
      </c>
      <c r="S113">
        <v>49</v>
      </c>
    </row>
    <row r="114" spans="11:19" x14ac:dyDescent="0.3">
      <c r="K114">
        <v>2054</v>
      </c>
      <c r="L114" t="s">
        <v>8322</v>
      </c>
      <c r="M114" t="s">
        <v>8357</v>
      </c>
      <c r="N114">
        <v>621</v>
      </c>
      <c r="P114">
        <v>2745</v>
      </c>
      <c r="Q114" t="s">
        <v>8321</v>
      </c>
      <c r="R114" t="s">
        <v>8351</v>
      </c>
      <c r="S114">
        <v>49</v>
      </c>
    </row>
    <row r="115" spans="11:19" x14ac:dyDescent="0.3">
      <c r="K115">
        <v>1517</v>
      </c>
      <c r="L115" t="s">
        <v>8320</v>
      </c>
      <c r="M115" t="s">
        <v>8348</v>
      </c>
      <c r="N115">
        <v>615</v>
      </c>
      <c r="P115">
        <v>860</v>
      </c>
      <c r="Q115" t="s">
        <v>8319</v>
      </c>
      <c r="R115" t="s">
        <v>8341</v>
      </c>
      <c r="S115">
        <v>48</v>
      </c>
    </row>
    <row r="116" spans="11:19" x14ac:dyDescent="0.3">
      <c r="K116">
        <v>2308</v>
      </c>
      <c r="L116" t="s">
        <v>8319</v>
      </c>
      <c r="M116" t="s">
        <v>8340</v>
      </c>
      <c r="N116">
        <v>614</v>
      </c>
      <c r="P116">
        <v>1864</v>
      </c>
      <c r="Q116" t="s">
        <v>8317</v>
      </c>
      <c r="R116" t="s">
        <v>8333</v>
      </c>
      <c r="S116">
        <v>48</v>
      </c>
    </row>
    <row r="117" spans="11:19" x14ac:dyDescent="0.3">
      <c r="K117">
        <v>353</v>
      </c>
      <c r="L117" t="s">
        <v>8315</v>
      </c>
      <c r="M117" t="s">
        <v>8325</v>
      </c>
      <c r="N117">
        <v>613</v>
      </c>
      <c r="P117">
        <v>1431</v>
      </c>
      <c r="Q117" t="s">
        <v>8321</v>
      </c>
      <c r="R117" t="s">
        <v>8355</v>
      </c>
      <c r="S117">
        <v>47</v>
      </c>
    </row>
    <row r="118" spans="11:19" x14ac:dyDescent="0.3">
      <c r="K118">
        <v>2079</v>
      </c>
      <c r="L118" t="s">
        <v>8322</v>
      </c>
      <c r="M118" t="s">
        <v>8357</v>
      </c>
      <c r="N118">
        <v>607</v>
      </c>
      <c r="P118">
        <v>2672</v>
      </c>
      <c r="Q118" t="s">
        <v>8322</v>
      </c>
      <c r="R118" t="s">
        <v>8358</v>
      </c>
      <c r="S118">
        <v>47</v>
      </c>
    </row>
    <row r="119" spans="11:19" x14ac:dyDescent="0.3">
      <c r="K119">
        <v>1467</v>
      </c>
      <c r="L119" t="s">
        <v>8321</v>
      </c>
      <c r="M119" t="s">
        <v>8354</v>
      </c>
      <c r="N119">
        <v>600</v>
      </c>
      <c r="P119">
        <v>3983</v>
      </c>
      <c r="Q119" t="s">
        <v>8323</v>
      </c>
      <c r="R119" t="s">
        <v>8310</v>
      </c>
      <c r="S119">
        <v>46</v>
      </c>
    </row>
    <row r="120" spans="11:19" x14ac:dyDescent="0.3">
      <c r="K120">
        <v>2610</v>
      </c>
      <c r="L120" t="s">
        <v>8322</v>
      </c>
      <c r="M120" t="s">
        <v>8359</v>
      </c>
      <c r="N120">
        <v>577</v>
      </c>
      <c r="P120">
        <v>876</v>
      </c>
      <c r="Q120" t="s">
        <v>8319</v>
      </c>
      <c r="R120" t="s">
        <v>8341</v>
      </c>
      <c r="S120">
        <v>45</v>
      </c>
    </row>
    <row r="121" spans="11:19" x14ac:dyDescent="0.3">
      <c r="K121">
        <v>307</v>
      </c>
      <c r="L121" t="s">
        <v>8315</v>
      </c>
      <c r="M121" t="s">
        <v>8325</v>
      </c>
      <c r="N121">
        <v>576</v>
      </c>
      <c r="P121">
        <v>972</v>
      </c>
      <c r="Q121" t="s">
        <v>8322</v>
      </c>
      <c r="R121" t="s">
        <v>8360</v>
      </c>
      <c r="S121">
        <v>45</v>
      </c>
    </row>
    <row r="122" spans="11:19" x14ac:dyDescent="0.3">
      <c r="K122">
        <v>24</v>
      </c>
      <c r="L122" t="s">
        <v>8315</v>
      </c>
      <c r="M122" t="s">
        <v>8329</v>
      </c>
      <c r="N122">
        <v>574</v>
      </c>
      <c r="P122">
        <v>3089</v>
      </c>
      <c r="Q122" t="s">
        <v>8323</v>
      </c>
      <c r="R122" t="s">
        <v>8363</v>
      </c>
      <c r="S122">
        <v>45</v>
      </c>
    </row>
    <row r="123" spans="11:19" x14ac:dyDescent="0.3">
      <c r="K123">
        <v>2250</v>
      </c>
      <c r="L123" t="s">
        <v>8317</v>
      </c>
      <c r="M123" t="s">
        <v>8334</v>
      </c>
      <c r="N123">
        <v>571</v>
      </c>
      <c r="P123">
        <v>765</v>
      </c>
      <c r="Q123" t="s">
        <v>8321</v>
      </c>
      <c r="R123" t="s">
        <v>8352</v>
      </c>
      <c r="S123">
        <v>44</v>
      </c>
    </row>
    <row r="124" spans="11:19" x14ac:dyDescent="0.3">
      <c r="K124">
        <v>285</v>
      </c>
      <c r="L124" t="s">
        <v>8315</v>
      </c>
      <c r="M124" t="s">
        <v>8325</v>
      </c>
      <c r="N124">
        <v>563</v>
      </c>
      <c r="P124">
        <v>3848</v>
      </c>
      <c r="Q124" t="s">
        <v>8323</v>
      </c>
      <c r="R124" t="s">
        <v>8310</v>
      </c>
      <c r="S124">
        <v>43</v>
      </c>
    </row>
    <row r="125" spans="11:19" x14ac:dyDescent="0.3">
      <c r="K125">
        <v>387</v>
      </c>
      <c r="L125" t="s">
        <v>8315</v>
      </c>
      <c r="M125" t="s">
        <v>8325</v>
      </c>
      <c r="N125">
        <v>562</v>
      </c>
      <c r="P125">
        <v>1912</v>
      </c>
      <c r="Q125" t="s">
        <v>8322</v>
      </c>
      <c r="R125" t="s">
        <v>8356</v>
      </c>
      <c r="S125">
        <v>42</v>
      </c>
    </row>
    <row r="126" spans="11:19" x14ac:dyDescent="0.3">
      <c r="K126">
        <v>257</v>
      </c>
      <c r="L126" t="s">
        <v>8315</v>
      </c>
      <c r="M126" t="s">
        <v>8325</v>
      </c>
      <c r="N126">
        <v>560</v>
      </c>
      <c r="P126">
        <v>3097</v>
      </c>
      <c r="Q126" t="s">
        <v>8323</v>
      </c>
      <c r="R126" t="s">
        <v>8363</v>
      </c>
      <c r="S126">
        <v>42</v>
      </c>
    </row>
    <row r="127" spans="11:19" x14ac:dyDescent="0.3">
      <c r="K127">
        <v>3557</v>
      </c>
      <c r="L127" t="s">
        <v>8323</v>
      </c>
      <c r="M127" t="s">
        <v>8310</v>
      </c>
      <c r="N127">
        <v>558</v>
      </c>
      <c r="P127">
        <v>987</v>
      </c>
      <c r="Q127" t="s">
        <v>8322</v>
      </c>
      <c r="R127" t="s">
        <v>8360</v>
      </c>
      <c r="S127">
        <v>41</v>
      </c>
    </row>
    <row r="128" spans="11:19" x14ac:dyDescent="0.3">
      <c r="K128">
        <v>3014</v>
      </c>
      <c r="L128" t="s">
        <v>8323</v>
      </c>
      <c r="M128" t="s">
        <v>8363</v>
      </c>
      <c r="N128">
        <v>557</v>
      </c>
      <c r="P128">
        <v>1717</v>
      </c>
      <c r="Q128" t="s">
        <v>8319</v>
      </c>
      <c r="R128" t="s">
        <v>8339</v>
      </c>
      <c r="S128">
        <v>41</v>
      </c>
    </row>
    <row r="129" spans="11:19" x14ac:dyDescent="0.3">
      <c r="K129">
        <v>332</v>
      </c>
      <c r="L129" t="s">
        <v>8315</v>
      </c>
      <c r="M129" t="s">
        <v>8325</v>
      </c>
      <c r="N129">
        <v>555</v>
      </c>
      <c r="P129">
        <v>1903</v>
      </c>
      <c r="Q129" t="s">
        <v>8322</v>
      </c>
      <c r="R129" t="s">
        <v>8356</v>
      </c>
      <c r="S129">
        <v>41</v>
      </c>
    </row>
    <row r="130" spans="11:19" x14ac:dyDescent="0.3">
      <c r="K130">
        <v>1515</v>
      </c>
      <c r="L130" t="s">
        <v>8320</v>
      </c>
      <c r="M130" t="s">
        <v>8348</v>
      </c>
      <c r="N130">
        <v>555</v>
      </c>
      <c r="P130">
        <v>999</v>
      </c>
      <c r="Q130" t="s">
        <v>8322</v>
      </c>
      <c r="R130" t="s">
        <v>8360</v>
      </c>
      <c r="S130">
        <v>40</v>
      </c>
    </row>
    <row r="131" spans="11:19" x14ac:dyDescent="0.3">
      <c r="K131">
        <v>2056</v>
      </c>
      <c r="L131" t="s">
        <v>8322</v>
      </c>
      <c r="M131" t="s">
        <v>8357</v>
      </c>
      <c r="N131">
        <v>554</v>
      </c>
      <c r="P131">
        <v>3803</v>
      </c>
      <c r="Q131" t="s">
        <v>8323</v>
      </c>
      <c r="R131" t="s">
        <v>8362</v>
      </c>
      <c r="S131">
        <v>40</v>
      </c>
    </row>
    <row r="132" spans="11:19" x14ac:dyDescent="0.3">
      <c r="K132">
        <v>2715</v>
      </c>
      <c r="L132" t="s">
        <v>8323</v>
      </c>
      <c r="M132" t="s">
        <v>8363</v>
      </c>
      <c r="N132">
        <v>551</v>
      </c>
      <c r="P132">
        <v>3924</v>
      </c>
      <c r="Q132" t="s">
        <v>8323</v>
      </c>
      <c r="R132" t="s">
        <v>8310</v>
      </c>
      <c r="S132">
        <v>40</v>
      </c>
    </row>
    <row r="133" spans="11:19" x14ac:dyDescent="0.3">
      <c r="K133">
        <v>1215</v>
      </c>
      <c r="L133" t="s">
        <v>8320</v>
      </c>
      <c r="M133" t="s">
        <v>8348</v>
      </c>
      <c r="N133">
        <v>549</v>
      </c>
      <c r="P133">
        <v>467</v>
      </c>
      <c r="Q133" t="s">
        <v>8315</v>
      </c>
      <c r="R133" t="s">
        <v>8324</v>
      </c>
      <c r="S133">
        <v>39</v>
      </c>
    </row>
    <row r="134" spans="11:19" x14ac:dyDescent="0.3">
      <c r="K134">
        <v>2052</v>
      </c>
      <c r="L134" t="s">
        <v>8322</v>
      </c>
      <c r="M134" t="s">
        <v>8357</v>
      </c>
      <c r="N134">
        <v>541</v>
      </c>
      <c r="P134">
        <v>1137</v>
      </c>
      <c r="Q134" t="s">
        <v>8317</v>
      </c>
      <c r="R134" t="s">
        <v>8333</v>
      </c>
      <c r="S134">
        <v>39</v>
      </c>
    </row>
    <row r="135" spans="11:19" x14ac:dyDescent="0.3">
      <c r="K135">
        <v>2027</v>
      </c>
      <c r="L135" t="s">
        <v>8322</v>
      </c>
      <c r="M135" t="s">
        <v>8357</v>
      </c>
      <c r="N135">
        <v>539</v>
      </c>
      <c r="P135">
        <v>1764</v>
      </c>
      <c r="Q135" t="s">
        <v>8320</v>
      </c>
      <c r="R135" t="s">
        <v>8348</v>
      </c>
      <c r="S135">
        <v>39</v>
      </c>
    </row>
    <row r="136" spans="11:19" x14ac:dyDescent="0.3">
      <c r="K136">
        <v>2229</v>
      </c>
      <c r="L136" t="s">
        <v>8317</v>
      </c>
      <c r="M136" t="s">
        <v>8334</v>
      </c>
      <c r="N136">
        <v>539</v>
      </c>
      <c r="P136">
        <v>1767</v>
      </c>
      <c r="Q136" t="s">
        <v>8320</v>
      </c>
      <c r="R136" t="s">
        <v>8348</v>
      </c>
      <c r="S136">
        <v>39</v>
      </c>
    </row>
    <row r="137" spans="11:19" x14ac:dyDescent="0.3">
      <c r="K137">
        <v>2190</v>
      </c>
      <c r="L137" t="s">
        <v>8317</v>
      </c>
      <c r="M137" t="s">
        <v>8334</v>
      </c>
      <c r="N137">
        <v>537</v>
      </c>
      <c r="P137">
        <v>2845</v>
      </c>
      <c r="Q137" t="s">
        <v>8323</v>
      </c>
      <c r="R137" t="s">
        <v>8310</v>
      </c>
      <c r="S137">
        <v>39</v>
      </c>
    </row>
    <row r="138" spans="11:19" x14ac:dyDescent="0.3">
      <c r="K138">
        <v>2328</v>
      </c>
      <c r="L138" t="s">
        <v>8316</v>
      </c>
      <c r="M138" t="s">
        <v>8332</v>
      </c>
      <c r="N138">
        <v>537</v>
      </c>
      <c r="P138">
        <v>3195</v>
      </c>
      <c r="Q138" t="s">
        <v>8323</v>
      </c>
      <c r="R138" t="s">
        <v>8362</v>
      </c>
      <c r="S138">
        <v>39</v>
      </c>
    </row>
    <row r="139" spans="11:19" x14ac:dyDescent="0.3">
      <c r="K139">
        <v>2032</v>
      </c>
      <c r="L139" t="s">
        <v>8322</v>
      </c>
      <c r="M139" t="s">
        <v>8357</v>
      </c>
      <c r="N139">
        <v>531</v>
      </c>
      <c r="P139">
        <v>217</v>
      </c>
      <c r="Q139" t="s">
        <v>8315</v>
      </c>
      <c r="R139" t="s">
        <v>8326</v>
      </c>
      <c r="S139">
        <v>38</v>
      </c>
    </row>
    <row r="140" spans="11:19" x14ac:dyDescent="0.3">
      <c r="K140">
        <v>343</v>
      </c>
      <c r="L140" t="s">
        <v>8315</v>
      </c>
      <c r="M140" t="s">
        <v>8325</v>
      </c>
      <c r="N140">
        <v>524</v>
      </c>
      <c r="P140">
        <v>1779</v>
      </c>
      <c r="Q140" t="s">
        <v>8320</v>
      </c>
      <c r="R140" t="s">
        <v>8348</v>
      </c>
      <c r="S140">
        <v>38</v>
      </c>
    </row>
    <row r="141" spans="11:19" x14ac:dyDescent="0.3">
      <c r="K141">
        <v>2188</v>
      </c>
      <c r="L141" t="s">
        <v>8317</v>
      </c>
      <c r="M141" t="s">
        <v>8334</v>
      </c>
      <c r="N141">
        <v>514</v>
      </c>
      <c r="P141">
        <v>1909</v>
      </c>
      <c r="Q141" t="s">
        <v>8322</v>
      </c>
      <c r="R141" t="s">
        <v>8356</v>
      </c>
      <c r="S141">
        <v>38</v>
      </c>
    </row>
    <row r="142" spans="11:19" x14ac:dyDescent="0.3">
      <c r="K142">
        <v>1196</v>
      </c>
      <c r="L142" t="s">
        <v>8320</v>
      </c>
      <c r="M142" t="s">
        <v>8348</v>
      </c>
      <c r="N142">
        <v>512</v>
      </c>
      <c r="P142">
        <v>2696</v>
      </c>
      <c r="Q142" t="s">
        <v>8316</v>
      </c>
      <c r="R142" t="s">
        <v>8330</v>
      </c>
      <c r="S142">
        <v>38</v>
      </c>
    </row>
    <row r="143" spans="11:19" x14ac:dyDescent="0.3">
      <c r="K143">
        <v>1968</v>
      </c>
      <c r="L143" t="s">
        <v>8322</v>
      </c>
      <c r="M143" t="s">
        <v>8357</v>
      </c>
      <c r="N143">
        <v>510</v>
      </c>
      <c r="P143">
        <v>4010</v>
      </c>
      <c r="Q143" t="s">
        <v>8323</v>
      </c>
      <c r="R143" t="s">
        <v>8310</v>
      </c>
      <c r="S143">
        <v>38</v>
      </c>
    </row>
    <row r="144" spans="11:19" x14ac:dyDescent="0.3">
      <c r="K144">
        <v>1250</v>
      </c>
      <c r="L144" t="s">
        <v>8319</v>
      </c>
      <c r="M144" t="s">
        <v>8344</v>
      </c>
      <c r="N144">
        <v>508</v>
      </c>
      <c r="P144">
        <v>702</v>
      </c>
      <c r="Q144" t="s">
        <v>8322</v>
      </c>
      <c r="R144" t="s">
        <v>8360</v>
      </c>
      <c r="S144">
        <v>37</v>
      </c>
    </row>
    <row r="145" spans="11:19" x14ac:dyDescent="0.3">
      <c r="K145">
        <v>2031</v>
      </c>
      <c r="L145" t="s">
        <v>8322</v>
      </c>
      <c r="M145" t="s">
        <v>8357</v>
      </c>
      <c r="N145">
        <v>508</v>
      </c>
      <c r="P145">
        <v>962</v>
      </c>
      <c r="Q145" t="s">
        <v>8322</v>
      </c>
      <c r="R145" t="s">
        <v>8360</v>
      </c>
      <c r="S145">
        <v>37</v>
      </c>
    </row>
    <row r="146" spans="11:19" x14ac:dyDescent="0.3">
      <c r="K146">
        <v>2034</v>
      </c>
      <c r="L146" t="s">
        <v>8322</v>
      </c>
      <c r="M146" t="s">
        <v>8357</v>
      </c>
      <c r="N146">
        <v>508</v>
      </c>
      <c r="P146">
        <v>1104</v>
      </c>
      <c r="Q146" t="s">
        <v>8317</v>
      </c>
      <c r="R146" t="s">
        <v>8335</v>
      </c>
      <c r="S146">
        <v>37</v>
      </c>
    </row>
    <row r="147" spans="11:19" x14ac:dyDescent="0.3">
      <c r="K147">
        <v>854</v>
      </c>
      <c r="L147" t="s">
        <v>8319</v>
      </c>
      <c r="M147" t="s">
        <v>8342</v>
      </c>
      <c r="N147">
        <v>499</v>
      </c>
      <c r="P147">
        <v>1798</v>
      </c>
      <c r="Q147" t="s">
        <v>8320</v>
      </c>
      <c r="R147" t="s">
        <v>8348</v>
      </c>
      <c r="S147">
        <v>37</v>
      </c>
    </row>
    <row r="148" spans="11:19" x14ac:dyDescent="0.3">
      <c r="K148">
        <v>328</v>
      </c>
      <c r="L148" t="s">
        <v>8315</v>
      </c>
      <c r="M148" t="s">
        <v>8325</v>
      </c>
      <c r="N148">
        <v>498</v>
      </c>
      <c r="P148">
        <v>1801</v>
      </c>
      <c r="Q148" t="s">
        <v>8320</v>
      </c>
      <c r="R148" t="s">
        <v>8348</v>
      </c>
      <c r="S148">
        <v>37</v>
      </c>
    </row>
    <row r="149" spans="11:19" x14ac:dyDescent="0.3">
      <c r="K149">
        <v>2230</v>
      </c>
      <c r="L149" t="s">
        <v>8317</v>
      </c>
      <c r="M149" t="s">
        <v>8334</v>
      </c>
      <c r="N149">
        <v>498</v>
      </c>
      <c r="P149">
        <v>3113</v>
      </c>
      <c r="Q149" t="s">
        <v>8323</v>
      </c>
      <c r="R149" t="s">
        <v>8363</v>
      </c>
      <c r="S149">
        <v>37</v>
      </c>
    </row>
    <row r="150" spans="11:19" x14ac:dyDescent="0.3">
      <c r="K150">
        <v>292</v>
      </c>
      <c r="L150" t="s">
        <v>8315</v>
      </c>
      <c r="M150" t="s">
        <v>8325</v>
      </c>
      <c r="N150">
        <v>493</v>
      </c>
      <c r="P150">
        <v>3797</v>
      </c>
      <c r="Q150" t="s">
        <v>8323</v>
      </c>
      <c r="R150" t="s">
        <v>8362</v>
      </c>
      <c r="S150">
        <v>37</v>
      </c>
    </row>
    <row r="151" spans="11:19" x14ac:dyDescent="0.3">
      <c r="K151">
        <v>336</v>
      </c>
      <c r="L151" t="s">
        <v>8315</v>
      </c>
      <c r="M151" t="s">
        <v>8325</v>
      </c>
      <c r="N151">
        <v>493</v>
      </c>
      <c r="P151">
        <v>3973</v>
      </c>
      <c r="Q151" t="s">
        <v>8323</v>
      </c>
      <c r="R151" t="s">
        <v>8310</v>
      </c>
      <c r="S151">
        <v>37</v>
      </c>
    </row>
    <row r="152" spans="11:19" x14ac:dyDescent="0.3">
      <c r="K152">
        <v>2602</v>
      </c>
      <c r="L152" t="s">
        <v>8322</v>
      </c>
      <c r="M152" t="s">
        <v>8359</v>
      </c>
      <c r="N152">
        <v>489</v>
      </c>
      <c r="P152">
        <v>688</v>
      </c>
      <c r="Q152" t="s">
        <v>8322</v>
      </c>
      <c r="R152" t="s">
        <v>8360</v>
      </c>
      <c r="S152">
        <v>36</v>
      </c>
    </row>
    <row r="153" spans="11:19" x14ac:dyDescent="0.3">
      <c r="K153">
        <v>2251</v>
      </c>
      <c r="L153" t="s">
        <v>8317</v>
      </c>
      <c r="M153" t="s">
        <v>8334</v>
      </c>
      <c r="N153">
        <v>480</v>
      </c>
      <c r="P153">
        <v>2420</v>
      </c>
      <c r="Q153" t="s">
        <v>8316</v>
      </c>
      <c r="R153" t="s">
        <v>8330</v>
      </c>
      <c r="S153">
        <v>36</v>
      </c>
    </row>
    <row r="154" spans="11:19" x14ac:dyDescent="0.3">
      <c r="K154">
        <v>2280</v>
      </c>
      <c r="L154" t="s">
        <v>8317</v>
      </c>
      <c r="M154" t="s">
        <v>8334</v>
      </c>
      <c r="N154">
        <v>480</v>
      </c>
      <c r="P154">
        <v>2776</v>
      </c>
      <c r="Q154" t="s">
        <v>8321</v>
      </c>
      <c r="R154" t="s">
        <v>8351</v>
      </c>
      <c r="S154">
        <v>36</v>
      </c>
    </row>
    <row r="155" spans="11:19" x14ac:dyDescent="0.3">
      <c r="K155">
        <v>2016</v>
      </c>
      <c r="L155" t="s">
        <v>8322</v>
      </c>
      <c r="M155" t="s">
        <v>8357</v>
      </c>
      <c r="N155">
        <v>479</v>
      </c>
      <c r="P155">
        <v>3207</v>
      </c>
      <c r="Q155" t="s">
        <v>8323</v>
      </c>
      <c r="R155" t="s">
        <v>8362</v>
      </c>
      <c r="S155">
        <v>36</v>
      </c>
    </row>
    <row r="156" spans="11:19" x14ac:dyDescent="0.3">
      <c r="K156">
        <v>1021</v>
      </c>
      <c r="L156" t="s">
        <v>8319</v>
      </c>
      <c r="M156" t="s">
        <v>8338</v>
      </c>
      <c r="N156">
        <v>478</v>
      </c>
      <c r="P156">
        <v>3911</v>
      </c>
      <c r="Q156" t="s">
        <v>8323</v>
      </c>
      <c r="R156" t="s">
        <v>8310</v>
      </c>
      <c r="S156">
        <v>36</v>
      </c>
    </row>
    <row r="157" spans="11:19" x14ac:dyDescent="0.3">
      <c r="K157">
        <v>1976</v>
      </c>
      <c r="L157" t="s">
        <v>8322</v>
      </c>
      <c r="M157" t="s">
        <v>8357</v>
      </c>
      <c r="N157">
        <v>473</v>
      </c>
      <c r="P157">
        <v>3051</v>
      </c>
      <c r="Q157" t="s">
        <v>8323</v>
      </c>
      <c r="R157" t="s">
        <v>8363</v>
      </c>
      <c r="S157">
        <v>35</v>
      </c>
    </row>
    <row r="158" spans="11:19" x14ac:dyDescent="0.3">
      <c r="K158">
        <v>2073</v>
      </c>
      <c r="L158" t="s">
        <v>8322</v>
      </c>
      <c r="M158" t="s">
        <v>8357</v>
      </c>
      <c r="N158">
        <v>470</v>
      </c>
      <c r="P158">
        <v>515</v>
      </c>
      <c r="Q158" t="s">
        <v>8315</v>
      </c>
      <c r="R158" t="s">
        <v>8324</v>
      </c>
      <c r="S158">
        <v>34</v>
      </c>
    </row>
    <row r="159" spans="11:19" x14ac:dyDescent="0.3">
      <c r="K159">
        <v>1274</v>
      </c>
      <c r="L159" t="s">
        <v>8319</v>
      </c>
      <c r="M159" t="s">
        <v>8344</v>
      </c>
      <c r="N159">
        <v>467</v>
      </c>
      <c r="P159">
        <v>545</v>
      </c>
      <c r="Q159" t="s">
        <v>8322</v>
      </c>
      <c r="R159" t="s">
        <v>8361</v>
      </c>
      <c r="S159">
        <v>34</v>
      </c>
    </row>
    <row r="160" spans="11:19" x14ac:dyDescent="0.3">
      <c r="K160">
        <v>2621</v>
      </c>
      <c r="L160" t="s">
        <v>8322</v>
      </c>
      <c r="M160" t="s">
        <v>8359</v>
      </c>
      <c r="N160">
        <v>465</v>
      </c>
      <c r="P160">
        <v>690</v>
      </c>
      <c r="Q160" t="s">
        <v>8322</v>
      </c>
      <c r="R160" t="s">
        <v>8360</v>
      </c>
      <c r="S160">
        <v>34</v>
      </c>
    </row>
    <row r="161" spans="11:19" x14ac:dyDescent="0.3">
      <c r="K161">
        <v>2737</v>
      </c>
      <c r="L161" t="s">
        <v>8322</v>
      </c>
      <c r="M161" t="s">
        <v>8357</v>
      </c>
      <c r="N161">
        <v>456</v>
      </c>
      <c r="P161">
        <v>2768</v>
      </c>
      <c r="Q161" t="s">
        <v>8321</v>
      </c>
      <c r="R161" t="s">
        <v>8351</v>
      </c>
      <c r="S161">
        <v>34</v>
      </c>
    </row>
    <row r="162" spans="11:19" x14ac:dyDescent="0.3">
      <c r="K162">
        <v>1536</v>
      </c>
      <c r="L162" t="s">
        <v>8320</v>
      </c>
      <c r="M162" t="s">
        <v>8348</v>
      </c>
      <c r="N162">
        <v>455</v>
      </c>
      <c r="P162">
        <v>3841</v>
      </c>
      <c r="Q162" t="s">
        <v>8323</v>
      </c>
      <c r="R162" t="s">
        <v>8310</v>
      </c>
      <c r="S162">
        <v>34</v>
      </c>
    </row>
    <row r="163" spans="11:19" x14ac:dyDescent="0.3">
      <c r="K163">
        <v>2026</v>
      </c>
      <c r="L163" t="s">
        <v>8322</v>
      </c>
      <c r="M163" t="s">
        <v>8357</v>
      </c>
      <c r="N163">
        <v>454</v>
      </c>
      <c r="P163">
        <v>210</v>
      </c>
      <c r="Q163" t="s">
        <v>8315</v>
      </c>
      <c r="R163" t="s">
        <v>8326</v>
      </c>
      <c r="S163">
        <v>33</v>
      </c>
    </row>
    <row r="164" spans="11:19" x14ac:dyDescent="0.3">
      <c r="K164">
        <v>1522</v>
      </c>
      <c r="L164" t="s">
        <v>8320</v>
      </c>
      <c r="M164" t="s">
        <v>8348</v>
      </c>
      <c r="N164">
        <v>452</v>
      </c>
      <c r="P164">
        <v>1784</v>
      </c>
      <c r="Q164" t="s">
        <v>8320</v>
      </c>
      <c r="R164" t="s">
        <v>8348</v>
      </c>
      <c r="S164">
        <v>33</v>
      </c>
    </row>
    <row r="165" spans="11:19" x14ac:dyDescent="0.3">
      <c r="K165">
        <v>2018</v>
      </c>
      <c r="L165" t="s">
        <v>8322</v>
      </c>
      <c r="M165" t="s">
        <v>8357</v>
      </c>
      <c r="N165">
        <v>450</v>
      </c>
      <c r="P165">
        <v>2407</v>
      </c>
      <c r="Q165" t="s">
        <v>8316</v>
      </c>
      <c r="R165" t="s">
        <v>8330</v>
      </c>
      <c r="S165">
        <v>33</v>
      </c>
    </row>
    <row r="166" spans="11:19" x14ac:dyDescent="0.3">
      <c r="K166">
        <v>288</v>
      </c>
      <c r="L166" t="s">
        <v>8315</v>
      </c>
      <c r="M166" t="s">
        <v>8325</v>
      </c>
      <c r="N166">
        <v>447</v>
      </c>
      <c r="P166">
        <v>2517</v>
      </c>
      <c r="Q166" t="s">
        <v>8316</v>
      </c>
      <c r="R166" t="s">
        <v>8331</v>
      </c>
      <c r="S166">
        <v>33</v>
      </c>
    </row>
    <row r="167" spans="11:19" x14ac:dyDescent="0.3">
      <c r="K167">
        <v>2264</v>
      </c>
      <c r="L167" t="s">
        <v>8317</v>
      </c>
      <c r="M167" t="s">
        <v>8334</v>
      </c>
      <c r="N167">
        <v>445</v>
      </c>
      <c r="P167">
        <v>2756</v>
      </c>
      <c r="Q167" t="s">
        <v>8321</v>
      </c>
      <c r="R167" t="s">
        <v>8351</v>
      </c>
      <c r="S167">
        <v>33</v>
      </c>
    </row>
    <row r="168" spans="11:19" x14ac:dyDescent="0.3">
      <c r="K168">
        <v>2047</v>
      </c>
      <c r="L168" t="s">
        <v>8322</v>
      </c>
      <c r="M168" t="s">
        <v>8357</v>
      </c>
      <c r="N168">
        <v>443</v>
      </c>
      <c r="P168">
        <v>2770</v>
      </c>
      <c r="Q168" t="s">
        <v>8321</v>
      </c>
      <c r="R168" t="s">
        <v>8351</v>
      </c>
      <c r="S168">
        <v>33</v>
      </c>
    </row>
    <row r="169" spans="11:19" x14ac:dyDescent="0.3">
      <c r="K169">
        <v>1475</v>
      </c>
      <c r="L169" t="s">
        <v>8321</v>
      </c>
      <c r="M169" t="s">
        <v>8354</v>
      </c>
      <c r="N169">
        <v>441</v>
      </c>
      <c r="P169">
        <v>4106</v>
      </c>
      <c r="Q169" t="s">
        <v>8323</v>
      </c>
      <c r="R169" t="s">
        <v>8310</v>
      </c>
      <c r="S169">
        <v>33</v>
      </c>
    </row>
    <row r="170" spans="11:19" x14ac:dyDescent="0.3">
      <c r="K170">
        <v>331</v>
      </c>
      <c r="L170" t="s">
        <v>8315</v>
      </c>
      <c r="M170" t="s">
        <v>8325</v>
      </c>
      <c r="N170">
        <v>438</v>
      </c>
      <c r="P170">
        <v>889</v>
      </c>
      <c r="Q170" t="s">
        <v>8319</v>
      </c>
      <c r="R170" t="s">
        <v>8340</v>
      </c>
      <c r="S170">
        <v>32</v>
      </c>
    </row>
    <row r="171" spans="11:19" x14ac:dyDescent="0.3">
      <c r="K171">
        <v>250</v>
      </c>
      <c r="L171" t="s">
        <v>8315</v>
      </c>
      <c r="M171" t="s">
        <v>8325</v>
      </c>
      <c r="N171">
        <v>437</v>
      </c>
      <c r="P171">
        <v>989</v>
      </c>
      <c r="Q171" t="s">
        <v>8322</v>
      </c>
      <c r="R171" t="s">
        <v>8360</v>
      </c>
      <c r="S171">
        <v>32</v>
      </c>
    </row>
    <row r="172" spans="11:19" x14ac:dyDescent="0.3">
      <c r="K172">
        <v>2998</v>
      </c>
      <c r="L172" t="s">
        <v>8323</v>
      </c>
      <c r="M172" t="s">
        <v>8363</v>
      </c>
      <c r="N172">
        <v>433</v>
      </c>
      <c r="P172">
        <v>3949</v>
      </c>
      <c r="Q172" t="s">
        <v>8323</v>
      </c>
      <c r="R172" t="s">
        <v>8310</v>
      </c>
      <c r="S172">
        <v>32</v>
      </c>
    </row>
    <row r="173" spans="11:19" x14ac:dyDescent="0.3">
      <c r="K173">
        <v>2037</v>
      </c>
      <c r="L173" t="s">
        <v>8322</v>
      </c>
      <c r="M173" t="s">
        <v>8357</v>
      </c>
      <c r="N173">
        <v>429</v>
      </c>
      <c r="P173">
        <v>700</v>
      </c>
      <c r="Q173" t="s">
        <v>8322</v>
      </c>
      <c r="R173" t="s">
        <v>8360</v>
      </c>
      <c r="S173">
        <v>31</v>
      </c>
    </row>
    <row r="174" spans="11:19" x14ac:dyDescent="0.3">
      <c r="K174">
        <v>2017</v>
      </c>
      <c r="L174" t="s">
        <v>8322</v>
      </c>
      <c r="M174" t="s">
        <v>8357</v>
      </c>
      <c r="N174">
        <v>426</v>
      </c>
      <c r="P174">
        <v>941</v>
      </c>
      <c r="Q174" t="s">
        <v>8322</v>
      </c>
      <c r="R174" t="s">
        <v>8360</v>
      </c>
      <c r="S174">
        <v>31</v>
      </c>
    </row>
    <row r="175" spans="11:19" x14ac:dyDescent="0.3">
      <c r="K175">
        <v>2239</v>
      </c>
      <c r="L175" t="s">
        <v>8317</v>
      </c>
      <c r="M175" t="s">
        <v>8334</v>
      </c>
      <c r="N175">
        <v>426</v>
      </c>
      <c r="P175">
        <v>980</v>
      </c>
      <c r="Q175" t="s">
        <v>8322</v>
      </c>
      <c r="R175" t="s">
        <v>8360</v>
      </c>
      <c r="S175">
        <v>31</v>
      </c>
    </row>
    <row r="176" spans="11:19" x14ac:dyDescent="0.3">
      <c r="K176">
        <v>1959</v>
      </c>
      <c r="L176" t="s">
        <v>8322</v>
      </c>
      <c r="M176" t="s">
        <v>8357</v>
      </c>
      <c r="N176">
        <v>424</v>
      </c>
      <c r="P176">
        <v>3105</v>
      </c>
      <c r="Q176" t="s">
        <v>8323</v>
      </c>
      <c r="R176" t="s">
        <v>8363</v>
      </c>
      <c r="S176">
        <v>31</v>
      </c>
    </row>
    <row r="177" spans="11:19" x14ac:dyDescent="0.3">
      <c r="K177">
        <v>278</v>
      </c>
      <c r="L177" t="s">
        <v>8315</v>
      </c>
      <c r="M177" t="s">
        <v>8325</v>
      </c>
      <c r="N177">
        <v>415</v>
      </c>
      <c r="P177">
        <v>3633</v>
      </c>
      <c r="Q177" t="s">
        <v>8323</v>
      </c>
      <c r="R177" t="s">
        <v>8362</v>
      </c>
      <c r="S177">
        <v>31</v>
      </c>
    </row>
    <row r="178" spans="11:19" x14ac:dyDescent="0.3">
      <c r="K178">
        <v>1954</v>
      </c>
      <c r="L178" t="s">
        <v>8322</v>
      </c>
      <c r="M178" t="s">
        <v>8357</v>
      </c>
      <c r="N178">
        <v>415</v>
      </c>
      <c r="P178">
        <v>3728</v>
      </c>
      <c r="Q178" t="s">
        <v>8323</v>
      </c>
      <c r="R178" t="s">
        <v>8310</v>
      </c>
      <c r="S178">
        <v>31</v>
      </c>
    </row>
    <row r="179" spans="11:19" x14ac:dyDescent="0.3">
      <c r="K179">
        <v>1277</v>
      </c>
      <c r="L179" t="s">
        <v>8319</v>
      </c>
      <c r="M179" t="s">
        <v>8344</v>
      </c>
      <c r="N179">
        <v>413</v>
      </c>
      <c r="P179">
        <v>3902</v>
      </c>
      <c r="Q179" t="s">
        <v>8323</v>
      </c>
      <c r="R179" t="s">
        <v>8310</v>
      </c>
      <c r="S179">
        <v>31</v>
      </c>
    </row>
    <row r="180" spans="11:19" x14ac:dyDescent="0.3">
      <c r="K180">
        <v>2058</v>
      </c>
      <c r="L180" t="s">
        <v>8322</v>
      </c>
      <c r="M180" t="s">
        <v>8357</v>
      </c>
      <c r="N180">
        <v>410</v>
      </c>
      <c r="P180">
        <v>879</v>
      </c>
      <c r="Q180" t="s">
        <v>8319</v>
      </c>
      <c r="R180" t="s">
        <v>8341</v>
      </c>
      <c r="S180">
        <v>30</v>
      </c>
    </row>
    <row r="181" spans="11:19" x14ac:dyDescent="0.3">
      <c r="K181">
        <v>1369</v>
      </c>
      <c r="L181" t="s">
        <v>8319</v>
      </c>
      <c r="M181" t="s">
        <v>8344</v>
      </c>
      <c r="N181">
        <v>406</v>
      </c>
      <c r="P181">
        <v>922</v>
      </c>
      <c r="Q181" t="s">
        <v>8319</v>
      </c>
      <c r="R181" t="s">
        <v>8341</v>
      </c>
      <c r="S181">
        <v>30</v>
      </c>
    </row>
    <row r="182" spans="11:19" x14ac:dyDescent="0.3">
      <c r="K182">
        <v>1510</v>
      </c>
      <c r="L182" t="s">
        <v>8320</v>
      </c>
      <c r="M182" t="s">
        <v>8348</v>
      </c>
      <c r="N182">
        <v>405</v>
      </c>
      <c r="P182">
        <v>932</v>
      </c>
      <c r="Q182" t="s">
        <v>8319</v>
      </c>
      <c r="R182" t="s">
        <v>8341</v>
      </c>
      <c r="S182">
        <v>30</v>
      </c>
    </row>
    <row r="183" spans="11:19" x14ac:dyDescent="0.3">
      <c r="K183">
        <v>1967</v>
      </c>
      <c r="L183" t="s">
        <v>8322</v>
      </c>
      <c r="M183" t="s">
        <v>8357</v>
      </c>
      <c r="N183">
        <v>405</v>
      </c>
      <c r="P183">
        <v>934</v>
      </c>
      <c r="Q183" t="s">
        <v>8319</v>
      </c>
      <c r="R183" t="s">
        <v>8341</v>
      </c>
      <c r="S183">
        <v>30</v>
      </c>
    </row>
    <row r="184" spans="11:19" x14ac:dyDescent="0.3">
      <c r="K184">
        <v>2267</v>
      </c>
      <c r="L184" t="s">
        <v>8317</v>
      </c>
      <c r="M184" t="s">
        <v>8334</v>
      </c>
      <c r="N184">
        <v>404</v>
      </c>
      <c r="P184">
        <v>966</v>
      </c>
      <c r="Q184" t="s">
        <v>8322</v>
      </c>
      <c r="R184" t="s">
        <v>8360</v>
      </c>
      <c r="S184">
        <v>30</v>
      </c>
    </row>
    <row r="185" spans="11:19" x14ac:dyDescent="0.3">
      <c r="K185">
        <v>2726</v>
      </c>
      <c r="L185" t="s">
        <v>8322</v>
      </c>
      <c r="M185" t="s">
        <v>8357</v>
      </c>
      <c r="N185">
        <v>404</v>
      </c>
      <c r="P185">
        <v>1074</v>
      </c>
      <c r="Q185" t="s">
        <v>8317</v>
      </c>
      <c r="R185" t="s">
        <v>8335</v>
      </c>
      <c r="S185">
        <v>30</v>
      </c>
    </row>
    <row r="186" spans="11:19" x14ac:dyDescent="0.3">
      <c r="K186">
        <v>2340</v>
      </c>
      <c r="L186" t="s">
        <v>8316</v>
      </c>
      <c r="M186" t="s">
        <v>8332</v>
      </c>
      <c r="N186">
        <v>403</v>
      </c>
      <c r="P186">
        <v>2600</v>
      </c>
      <c r="Q186" t="s">
        <v>8316</v>
      </c>
      <c r="R186" t="s">
        <v>8330</v>
      </c>
      <c r="S186">
        <v>30</v>
      </c>
    </row>
    <row r="187" spans="11:19" x14ac:dyDescent="0.3">
      <c r="K187">
        <v>1974</v>
      </c>
      <c r="L187" t="s">
        <v>8322</v>
      </c>
      <c r="M187" t="s">
        <v>8357</v>
      </c>
      <c r="N187">
        <v>402</v>
      </c>
      <c r="P187">
        <v>664</v>
      </c>
      <c r="Q187" t="s">
        <v>8322</v>
      </c>
      <c r="R187" t="s">
        <v>8360</v>
      </c>
      <c r="S187">
        <v>29</v>
      </c>
    </row>
    <row r="188" spans="11:19" x14ac:dyDescent="0.3">
      <c r="K188">
        <v>2009</v>
      </c>
      <c r="L188" t="s">
        <v>8322</v>
      </c>
      <c r="M188" t="s">
        <v>8357</v>
      </c>
      <c r="N188">
        <v>398</v>
      </c>
      <c r="P188">
        <v>698</v>
      </c>
      <c r="Q188" t="s">
        <v>8322</v>
      </c>
      <c r="R188" t="s">
        <v>8360</v>
      </c>
      <c r="S188">
        <v>29</v>
      </c>
    </row>
    <row r="189" spans="11:19" x14ac:dyDescent="0.3">
      <c r="K189">
        <v>2607</v>
      </c>
      <c r="L189" t="s">
        <v>8322</v>
      </c>
      <c r="M189" t="s">
        <v>8359</v>
      </c>
      <c r="N189">
        <v>398</v>
      </c>
      <c r="P189">
        <v>877</v>
      </c>
      <c r="Q189" t="s">
        <v>8319</v>
      </c>
      <c r="R189" t="s">
        <v>8341</v>
      </c>
      <c r="S189">
        <v>29</v>
      </c>
    </row>
    <row r="190" spans="11:19" x14ac:dyDescent="0.3">
      <c r="K190">
        <v>2707</v>
      </c>
      <c r="L190" t="s">
        <v>8323</v>
      </c>
      <c r="M190" t="s">
        <v>8363</v>
      </c>
      <c r="N190">
        <v>394</v>
      </c>
      <c r="P190">
        <v>964</v>
      </c>
      <c r="Q190" t="s">
        <v>8322</v>
      </c>
      <c r="R190" t="s">
        <v>8360</v>
      </c>
      <c r="S190">
        <v>29</v>
      </c>
    </row>
    <row r="191" spans="11:19" x14ac:dyDescent="0.3">
      <c r="K191">
        <v>2186</v>
      </c>
      <c r="L191" t="s">
        <v>8317</v>
      </c>
      <c r="M191" t="s">
        <v>8334</v>
      </c>
      <c r="N191">
        <v>392</v>
      </c>
      <c r="P191">
        <v>1096</v>
      </c>
      <c r="Q191" t="s">
        <v>8317</v>
      </c>
      <c r="R191" t="s">
        <v>8335</v>
      </c>
      <c r="S191">
        <v>29</v>
      </c>
    </row>
    <row r="192" spans="11:19" x14ac:dyDescent="0.3">
      <c r="K192">
        <v>2728</v>
      </c>
      <c r="L192" t="s">
        <v>8322</v>
      </c>
      <c r="M192" t="s">
        <v>8357</v>
      </c>
      <c r="N192">
        <v>392</v>
      </c>
      <c r="P192">
        <v>1786</v>
      </c>
      <c r="Q192" t="s">
        <v>8320</v>
      </c>
      <c r="R192" t="s">
        <v>8348</v>
      </c>
      <c r="S192">
        <v>29</v>
      </c>
    </row>
    <row r="193" spans="11:19" x14ac:dyDescent="0.3">
      <c r="K193">
        <v>2996</v>
      </c>
      <c r="L193" t="s">
        <v>8323</v>
      </c>
      <c r="M193" t="s">
        <v>8363</v>
      </c>
      <c r="N193">
        <v>392</v>
      </c>
      <c r="P193">
        <v>2675</v>
      </c>
      <c r="Q193" t="s">
        <v>8322</v>
      </c>
      <c r="R193" t="s">
        <v>8358</v>
      </c>
      <c r="S193">
        <v>29</v>
      </c>
    </row>
    <row r="194" spans="11:19" x14ac:dyDescent="0.3">
      <c r="K194">
        <v>2233</v>
      </c>
      <c r="L194" t="s">
        <v>8317</v>
      </c>
      <c r="M194" t="s">
        <v>8334</v>
      </c>
      <c r="N194">
        <v>391</v>
      </c>
      <c r="P194">
        <v>2880</v>
      </c>
      <c r="Q194" t="s">
        <v>8323</v>
      </c>
      <c r="R194" t="s">
        <v>8310</v>
      </c>
      <c r="S194">
        <v>29</v>
      </c>
    </row>
    <row r="195" spans="11:19" x14ac:dyDescent="0.3">
      <c r="K195">
        <v>1275</v>
      </c>
      <c r="L195" t="s">
        <v>8319</v>
      </c>
      <c r="M195" t="s">
        <v>8344</v>
      </c>
      <c r="N195">
        <v>389</v>
      </c>
      <c r="P195">
        <v>3107</v>
      </c>
      <c r="Q195" t="s">
        <v>8323</v>
      </c>
      <c r="R195" t="s">
        <v>8363</v>
      </c>
      <c r="S195">
        <v>29</v>
      </c>
    </row>
    <row r="196" spans="11:19" x14ac:dyDescent="0.3">
      <c r="K196">
        <v>1978</v>
      </c>
      <c r="L196" t="s">
        <v>8322</v>
      </c>
      <c r="M196" t="s">
        <v>8357</v>
      </c>
      <c r="N196">
        <v>388</v>
      </c>
      <c r="P196">
        <v>551</v>
      </c>
      <c r="Q196" t="s">
        <v>8322</v>
      </c>
      <c r="R196" t="s">
        <v>8361</v>
      </c>
      <c r="S196">
        <v>28</v>
      </c>
    </row>
    <row r="197" spans="11:19" x14ac:dyDescent="0.3">
      <c r="K197">
        <v>2606</v>
      </c>
      <c r="L197" t="s">
        <v>8322</v>
      </c>
      <c r="M197" t="s">
        <v>8359</v>
      </c>
      <c r="N197">
        <v>385</v>
      </c>
      <c r="P197">
        <v>667</v>
      </c>
      <c r="Q197" t="s">
        <v>8322</v>
      </c>
      <c r="R197" t="s">
        <v>8360</v>
      </c>
      <c r="S197">
        <v>28</v>
      </c>
    </row>
    <row r="198" spans="11:19" x14ac:dyDescent="0.3">
      <c r="K198">
        <v>384</v>
      </c>
      <c r="L198" t="s">
        <v>8315</v>
      </c>
      <c r="M198" t="s">
        <v>8325</v>
      </c>
      <c r="N198">
        <v>383</v>
      </c>
      <c r="P198">
        <v>669</v>
      </c>
      <c r="Q198" t="s">
        <v>8322</v>
      </c>
      <c r="R198" t="s">
        <v>8360</v>
      </c>
      <c r="S198">
        <v>28</v>
      </c>
    </row>
    <row r="199" spans="11:19" x14ac:dyDescent="0.3">
      <c r="K199">
        <v>2247</v>
      </c>
      <c r="L199" t="s">
        <v>8317</v>
      </c>
      <c r="M199" t="s">
        <v>8334</v>
      </c>
      <c r="N199">
        <v>380</v>
      </c>
      <c r="P199">
        <v>714</v>
      </c>
      <c r="Q199" t="s">
        <v>8322</v>
      </c>
      <c r="R199" t="s">
        <v>8360</v>
      </c>
      <c r="S199">
        <v>28</v>
      </c>
    </row>
    <row r="200" spans="11:19" x14ac:dyDescent="0.3">
      <c r="K200">
        <v>347</v>
      </c>
      <c r="L200" t="s">
        <v>8315</v>
      </c>
      <c r="M200" t="s">
        <v>8325</v>
      </c>
      <c r="N200">
        <v>379</v>
      </c>
      <c r="P200">
        <v>928</v>
      </c>
      <c r="Q200" t="s">
        <v>8319</v>
      </c>
      <c r="R200" t="s">
        <v>8341</v>
      </c>
      <c r="S200">
        <v>28</v>
      </c>
    </row>
    <row r="201" spans="11:19" x14ac:dyDescent="0.3">
      <c r="K201">
        <v>2039</v>
      </c>
      <c r="L201" t="s">
        <v>8322</v>
      </c>
      <c r="M201" t="s">
        <v>8357</v>
      </c>
      <c r="N201">
        <v>379</v>
      </c>
      <c r="P201">
        <v>1987</v>
      </c>
      <c r="Q201" t="s">
        <v>8320</v>
      </c>
      <c r="R201" t="s">
        <v>8347</v>
      </c>
      <c r="S201">
        <v>28</v>
      </c>
    </row>
    <row r="202" spans="11:19" x14ac:dyDescent="0.3">
      <c r="K202">
        <v>241</v>
      </c>
      <c r="L202" t="s">
        <v>8315</v>
      </c>
      <c r="M202" t="s">
        <v>8325</v>
      </c>
      <c r="N202">
        <v>376</v>
      </c>
      <c r="P202">
        <v>2509</v>
      </c>
      <c r="Q202" t="s">
        <v>8316</v>
      </c>
      <c r="R202" t="s">
        <v>8331</v>
      </c>
      <c r="S202">
        <v>28</v>
      </c>
    </row>
    <row r="203" spans="11:19" x14ac:dyDescent="0.3">
      <c r="K203">
        <v>1184</v>
      </c>
      <c r="L203" t="s">
        <v>8320</v>
      </c>
      <c r="M203" t="s">
        <v>8348</v>
      </c>
      <c r="N203">
        <v>375</v>
      </c>
      <c r="P203">
        <v>3849</v>
      </c>
      <c r="Q203" t="s">
        <v>8323</v>
      </c>
      <c r="R203" t="s">
        <v>8310</v>
      </c>
      <c r="S203">
        <v>28</v>
      </c>
    </row>
    <row r="204" spans="11:19" x14ac:dyDescent="0.3">
      <c r="K204">
        <v>2059</v>
      </c>
      <c r="L204" t="s">
        <v>8322</v>
      </c>
      <c r="M204" t="s">
        <v>8357</v>
      </c>
      <c r="N204">
        <v>375</v>
      </c>
      <c r="P204">
        <v>1094</v>
      </c>
      <c r="Q204" t="s">
        <v>8317</v>
      </c>
      <c r="R204" t="s">
        <v>8335</v>
      </c>
      <c r="S204">
        <v>27</v>
      </c>
    </row>
    <row r="205" spans="11:19" x14ac:dyDescent="0.3">
      <c r="K205">
        <v>2442</v>
      </c>
      <c r="L205" t="s">
        <v>8316</v>
      </c>
      <c r="M205" t="s">
        <v>8332</v>
      </c>
      <c r="N205">
        <v>372</v>
      </c>
      <c r="P205">
        <v>2125</v>
      </c>
      <c r="Q205" t="s">
        <v>8317</v>
      </c>
      <c r="R205" t="s">
        <v>8335</v>
      </c>
      <c r="S205">
        <v>27</v>
      </c>
    </row>
    <row r="206" spans="11:19" x14ac:dyDescent="0.3">
      <c r="K206">
        <v>1477</v>
      </c>
      <c r="L206" t="s">
        <v>8321</v>
      </c>
      <c r="M206" t="s">
        <v>8354</v>
      </c>
      <c r="N206">
        <v>369</v>
      </c>
      <c r="P206">
        <v>2596</v>
      </c>
      <c r="Q206" t="s">
        <v>8316</v>
      </c>
      <c r="R206" t="s">
        <v>8330</v>
      </c>
      <c r="S206">
        <v>27</v>
      </c>
    </row>
    <row r="207" spans="11:19" x14ac:dyDescent="0.3">
      <c r="K207">
        <v>1534</v>
      </c>
      <c r="L207" t="s">
        <v>8320</v>
      </c>
      <c r="M207" t="s">
        <v>8348</v>
      </c>
      <c r="N207">
        <v>369</v>
      </c>
      <c r="P207">
        <v>2677</v>
      </c>
      <c r="Q207" t="s">
        <v>8322</v>
      </c>
      <c r="R207" t="s">
        <v>8358</v>
      </c>
      <c r="S207">
        <v>27</v>
      </c>
    </row>
    <row r="208" spans="11:19" x14ac:dyDescent="0.3">
      <c r="K208">
        <v>1956</v>
      </c>
      <c r="L208" t="s">
        <v>8322</v>
      </c>
      <c r="M208" t="s">
        <v>8357</v>
      </c>
      <c r="N208">
        <v>365</v>
      </c>
      <c r="P208">
        <v>3079</v>
      </c>
      <c r="Q208" t="s">
        <v>8323</v>
      </c>
      <c r="R208" t="s">
        <v>8363</v>
      </c>
      <c r="S208">
        <v>27</v>
      </c>
    </row>
    <row r="209" spans="11:19" x14ac:dyDescent="0.3">
      <c r="K209">
        <v>2989</v>
      </c>
      <c r="L209" t="s">
        <v>8323</v>
      </c>
      <c r="M209" t="s">
        <v>8363</v>
      </c>
      <c r="N209">
        <v>364</v>
      </c>
      <c r="P209">
        <v>3098</v>
      </c>
      <c r="Q209" t="s">
        <v>8323</v>
      </c>
      <c r="R209" t="s">
        <v>8363</v>
      </c>
      <c r="S209">
        <v>27</v>
      </c>
    </row>
    <row r="210" spans="11:19" x14ac:dyDescent="0.3">
      <c r="K210">
        <v>1256</v>
      </c>
      <c r="L210" t="s">
        <v>8319</v>
      </c>
      <c r="M210" t="s">
        <v>8344</v>
      </c>
      <c r="N210">
        <v>361</v>
      </c>
      <c r="P210">
        <v>3914</v>
      </c>
      <c r="Q210" t="s">
        <v>8323</v>
      </c>
      <c r="R210" t="s">
        <v>8310</v>
      </c>
      <c r="S210">
        <v>27</v>
      </c>
    </row>
    <row r="211" spans="11:19" x14ac:dyDescent="0.3">
      <c r="K211">
        <v>2182</v>
      </c>
      <c r="L211" t="s">
        <v>8317</v>
      </c>
      <c r="M211" t="s">
        <v>8334</v>
      </c>
      <c r="N211">
        <v>356</v>
      </c>
      <c r="P211">
        <v>175</v>
      </c>
      <c r="Q211" t="s">
        <v>8315</v>
      </c>
      <c r="R211" t="s">
        <v>8326</v>
      </c>
      <c r="S211">
        <v>26</v>
      </c>
    </row>
    <row r="212" spans="11:19" x14ac:dyDescent="0.3">
      <c r="K212">
        <v>361</v>
      </c>
      <c r="L212" t="s">
        <v>8315</v>
      </c>
      <c r="M212" t="s">
        <v>8325</v>
      </c>
      <c r="N212">
        <v>354</v>
      </c>
      <c r="P212">
        <v>499</v>
      </c>
      <c r="Q212" t="s">
        <v>8315</v>
      </c>
      <c r="R212" t="s">
        <v>8324</v>
      </c>
      <c r="S212">
        <v>26</v>
      </c>
    </row>
    <row r="213" spans="11:19" x14ac:dyDescent="0.3">
      <c r="K213">
        <v>2004</v>
      </c>
      <c r="L213" t="s">
        <v>8322</v>
      </c>
      <c r="M213" t="s">
        <v>8357</v>
      </c>
      <c r="N213">
        <v>354</v>
      </c>
      <c r="P213">
        <v>675</v>
      </c>
      <c r="Q213" t="s">
        <v>8322</v>
      </c>
      <c r="R213" t="s">
        <v>8360</v>
      </c>
      <c r="S213">
        <v>26</v>
      </c>
    </row>
    <row r="214" spans="11:19" x14ac:dyDescent="0.3">
      <c r="K214">
        <v>2023</v>
      </c>
      <c r="L214" t="s">
        <v>8322</v>
      </c>
      <c r="M214" t="s">
        <v>8357</v>
      </c>
      <c r="N214">
        <v>353</v>
      </c>
      <c r="P214">
        <v>1811</v>
      </c>
      <c r="Q214" t="s">
        <v>8320</v>
      </c>
      <c r="R214" t="s">
        <v>8348</v>
      </c>
      <c r="S214">
        <v>26</v>
      </c>
    </row>
    <row r="215" spans="11:19" x14ac:dyDescent="0.3">
      <c r="K215">
        <v>2332</v>
      </c>
      <c r="L215" t="s">
        <v>8316</v>
      </c>
      <c r="M215" t="s">
        <v>8332</v>
      </c>
      <c r="N215">
        <v>352</v>
      </c>
      <c r="P215">
        <v>1913</v>
      </c>
      <c r="Q215" t="s">
        <v>8322</v>
      </c>
      <c r="R215" t="s">
        <v>8356</v>
      </c>
      <c r="S215">
        <v>26</v>
      </c>
    </row>
    <row r="216" spans="11:19" x14ac:dyDescent="0.3">
      <c r="K216">
        <v>393</v>
      </c>
      <c r="L216" t="s">
        <v>8315</v>
      </c>
      <c r="M216" t="s">
        <v>8325</v>
      </c>
      <c r="N216">
        <v>351</v>
      </c>
      <c r="P216">
        <v>2912</v>
      </c>
      <c r="Q216" t="s">
        <v>8323</v>
      </c>
      <c r="R216" t="s">
        <v>8310</v>
      </c>
      <c r="S216">
        <v>26</v>
      </c>
    </row>
    <row r="217" spans="11:19" x14ac:dyDescent="0.3">
      <c r="K217">
        <v>2072</v>
      </c>
      <c r="L217" t="s">
        <v>8322</v>
      </c>
      <c r="M217" t="s">
        <v>8357</v>
      </c>
      <c r="N217">
        <v>350</v>
      </c>
      <c r="P217">
        <v>668</v>
      </c>
      <c r="Q217" t="s">
        <v>8322</v>
      </c>
      <c r="R217" t="s">
        <v>8360</v>
      </c>
      <c r="S217">
        <v>25</v>
      </c>
    </row>
    <row r="218" spans="11:19" x14ac:dyDescent="0.3">
      <c r="K218">
        <v>3029</v>
      </c>
      <c r="L218" t="s">
        <v>8323</v>
      </c>
      <c r="M218" t="s">
        <v>8363</v>
      </c>
      <c r="N218">
        <v>348</v>
      </c>
      <c r="P218">
        <v>1165</v>
      </c>
      <c r="Q218" t="s">
        <v>8316</v>
      </c>
      <c r="R218" t="s">
        <v>8330</v>
      </c>
      <c r="S218">
        <v>25</v>
      </c>
    </row>
    <row r="219" spans="11:19" x14ac:dyDescent="0.3">
      <c r="K219">
        <v>1505</v>
      </c>
      <c r="L219" t="s">
        <v>8320</v>
      </c>
      <c r="M219" t="s">
        <v>8348</v>
      </c>
      <c r="N219">
        <v>345</v>
      </c>
      <c r="P219">
        <v>1771</v>
      </c>
      <c r="Q219" t="s">
        <v>8320</v>
      </c>
      <c r="R219" t="s">
        <v>8348</v>
      </c>
      <c r="S219">
        <v>25</v>
      </c>
    </row>
    <row r="220" spans="11:19" x14ac:dyDescent="0.3">
      <c r="K220">
        <v>1471</v>
      </c>
      <c r="L220" t="s">
        <v>8321</v>
      </c>
      <c r="M220" t="s">
        <v>8354</v>
      </c>
      <c r="N220">
        <v>343</v>
      </c>
      <c r="P220">
        <v>1901</v>
      </c>
      <c r="Q220" t="s">
        <v>8322</v>
      </c>
      <c r="R220" t="s">
        <v>8356</v>
      </c>
      <c r="S220">
        <v>25</v>
      </c>
    </row>
    <row r="221" spans="11:19" x14ac:dyDescent="0.3">
      <c r="K221">
        <v>18</v>
      </c>
      <c r="L221" t="s">
        <v>8315</v>
      </c>
      <c r="M221" t="s">
        <v>8329</v>
      </c>
      <c r="N221">
        <v>342</v>
      </c>
      <c r="P221">
        <v>2000</v>
      </c>
      <c r="Q221" t="s">
        <v>8320</v>
      </c>
      <c r="R221" t="s">
        <v>8347</v>
      </c>
      <c r="S221">
        <v>25</v>
      </c>
    </row>
    <row r="222" spans="11:19" x14ac:dyDescent="0.3">
      <c r="K222">
        <v>330</v>
      </c>
      <c r="L222" t="s">
        <v>8315</v>
      </c>
      <c r="M222" t="s">
        <v>8325</v>
      </c>
      <c r="N222">
        <v>340</v>
      </c>
      <c r="P222">
        <v>3202</v>
      </c>
      <c r="Q222" t="s">
        <v>8323</v>
      </c>
      <c r="R222" t="s">
        <v>8362</v>
      </c>
      <c r="S222">
        <v>25</v>
      </c>
    </row>
    <row r="223" spans="11:19" x14ac:dyDescent="0.3">
      <c r="K223">
        <v>1461</v>
      </c>
      <c r="L223" t="s">
        <v>8321</v>
      </c>
      <c r="M223" t="s">
        <v>8354</v>
      </c>
      <c r="N223">
        <v>340</v>
      </c>
      <c r="P223">
        <v>4035</v>
      </c>
      <c r="Q223" t="s">
        <v>8323</v>
      </c>
      <c r="R223" t="s">
        <v>8310</v>
      </c>
      <c r="S223">
        <v>25</v>
      </c>
    </row>
    <row r="224" spans="11:19" x14ac:dyDescent="0.3">
      <c r="K224">
        <v>2168</v>
      </c>
      <c r="L224" t="s">
        <v>8319</v>
      </c>
      <c r="M224" t="s">
        <v>8344</v>
      </c>
      <c r="N224">
        <v>340</v>
      </c>
      <c r="P224">
        <v>676</v>
      </c>
      <c r="Q224" t="s">
        <v>8322</v>
      </c>
      <c r="R224" t="s">
        <v>8360</v>
      </c>
      <c r="S224">
        <v>24</v>
      </c>
    </row>
    <row r="225" spans="11:19" x14ac:dyDescent="0.3">
      <c r="K225">
        <v>2735</v>
      </c>
      <c r="L225" t="s">
        <v>8322</v>
      </c>
      <c r="M225" t="s">
        <v>8357</v>
      </c>
      <c r="N225">
        <v>339</v>
      </c>
      <c r="P225">
        <v>883</v>
      </c>
      <c r="Q225" t="s">
        <v>8319</v>
      </c>
      <c r="R225" t="s">
        <v>8340</v>
      </c>
      <c r="S225">
        <v>24</v>
      </c>
    </row>
    <row r="226" spans="11:19" x14ac:dyDescent="0.3">
      <c r="K226">
        <v>321</v>
      </c>
      <c r="L226" t="s">
        <v>8315</v>
      </c>
      <c r="M226" t="s">
        <v>8325</v>
      </c>
      <c r="N226">
        <v>337</v>
      </c>
      <c r="P226">
        <v>913</v>
      </c>
      <c r="Q226" t="s">
        <v>8319</v>
      </c>
      <c r="R226" t="s">
        <v>8341</v>
      </c>
      <c r="S226">
        <v>24</v>
      </c>
    </row>
    <row r="227" spans="11:19" x14ac:dyDescent="0.3">
      <c r="K227">
        <v>2447</v>
      </c>
      <c r="L227" t="s">
        <v>8316</v>
      </c>
      <c r="M227" t="s">
        <v>8332</v>
      </c>
      <c r="N227">
        <v>337</v>
      </c>
      <c r="P227">
        <v>950</v>
      </c>
      <c r="Q227" t="s">
        <v>8322</v>
      </c>
      <c r="R227" t="s">
        <v>8360</v>
      </c>
      <c r="S227">
        <v>24</v>
      </c>
    </row>
    <row r="228" spans="11:19" x14ac:dyDescent="0.3">
      <c r="K228">
        <v>1472</v>
      </c>
      <c r="L228" t="s">
        <v>8321</v>
      </c>
      <c r="M228" t="s">
        <v>8354</v>
      </c>
      <c r="N228">
        <v>336</v>
      </c>
      <c r="P228">
        <v>975</v>
      </c>
      <c r="Q228" t="s">
        <v>8322</v>
      </c>
      <c r="R228" t="s">
        <v>8360</v>
      </c>
      <c r="S228">
        <v>24</v>
      </c>
    </row>
    <row r="229" spans="11:19" x14ac:dyDescent="0.3">
      <c r="K229">
        <v>3547</v>
      </c>
      <c r="L229" t="s">
        <v>8323</v>
      </c>
      <c r="M229" t="s">
        <v>8310</v>
      </c>
      <c r="N229">
        <v>336</v>
      </c>
      <c r="P229">
        <v>1102</v>
      </c>
      <c r="Q229" t="s">
        <v>8317</v>
      </c>
      <c r="R229" t="s">
        <v>8335</v>
      </c>
      <c r="S229">
        <v>24</v>
      </c>
    </row>
    <row r="230" spans="11:19" x14ac:dyDescent="0.3">
      <c r="K230">
        <v>1512</v>
      </c>
      <c r="L230" t="s">
        <v>8320</v>
      </c>
      <c r="M230" t="s">
        <v>8348</v>
      </c>
      <c r="N230">
        <v>335</v>
      </c>
      <c r="P230">
        <v>1781</v>
      </c>
      <c r="Q230" t="s">
        <v>8320</v>
      </c>
      <c r="R230" t="s">
        <v>8348</v>
      </c>
      <c r="S230">
        <v>24</v>
      </c>
    </row>
    <row r="231" spans="11:19" x14ac:dyDescent="0.3">
      <c r="K231">
        <v>275</v>
      </c>
      <c r="L231" t="s">
        <v>8315</v>
      </c>
      <c r="M231" t="s">
        <v>8325</v>
      </c>
      <c r="N231">
        <v>332</v>
      </c>
      <c r="P231">
        <v>1787</v>
      </c>
      <c r="Q231" t="s">
        <v>8320</v>
      </c>
      <c r="R231" t="s">
        <v>8348</v>
      </c>
      <c r="S231">
        <v>24</v>
      </c>
    </row>
    <row r="232" spans="11:19" x14ac:dyDescent="0.3">
      <c r="K232">
        <v>1502</v>
      </c>
      <c r="L232" t="s">
        <v>8320</v>
      </c>
      <c r="M232" t="s">
        <v>8348</v>
      </c>
      <c r="N232">
        <v>329</v>
      </c>
      <c r="P232">
        <v>1880</v>
      </c>
      <c r="Q232" t="s">
        <v>8317</v>
      </c>
      <c r="R232" t="s">
        <v>8333</v>
      </c>
      <c r="S232">
        <v>24</v>
      </c>
    </row>
    <row r="233" spans="11:19" x14ac:dyDescent="0.3">
      <c r="K233">
        <v>3036</v>
      </c>
      <c r="L233" t="s">
        <v>8323</v>
      </c>
      <c r="M233" t="s">
        <v>8363</v>
      </c>
      <c r="N233">
        <v>329</v>
      </c>
      <c r="P233">
        <v>2144</v>
      </c>
      <c r="Q233" t="s">
        <v>8317</v>
      </c>
      <c r="R233" t="s">
        <v>8335</v>
      </c>
      <c r="S233">
        <v>24</v>
      </c>
    </row>
    <row r="234" spans="11:19" x14ac:dyDescent="0.3">
      <c r="K234">
        <v>243</v>
      </c>
      <c r="L234" t="s">
        <v>8315</v>
      </c>
      <c r="M234" t="s">
        <v>8325</v>
      </c>
      <c r="N234">
        <v>328</v>
      </c>
      <c r="P234">
        <v>3193</v>
      </c>
      <c r="Q234" t="s">
        <v>8323</v>
      </c>
      <c r="R234" t="s">
        <v>8362</v>
      </c>
      <c r="S234">
        <v>24</v>
      </c>
    </row>
    <row r="235" spans="11:19" x14ac:dyDescent="0.3">
      <c r="K235">
        <v>342</v>
      </c>
      <c r="L235" t="s">
        <v>8315</v>
      </c>
      <c r="M235" t="s">
        <v>8325</v>
      </c>
      <c r="N235">
        <v>325</v>
      </c>
      <c r="P235">
        <v>3793</v>
      </c>
      <c r="Q235" t="s">
        <v>8323</v>
      </c>
      <c r="R235" t="s">
        <v>8362</v>
      </c>
      <c r="S235">
        <v>24</v>
      </c>
    </row>
    <row r="236" spans="11:19" x14ac:dyDescent="0.3">
      <c r="K236">
        <v>2022</v>
      </c>
      <c r="L236" t="s">
        <v>8322</v>
      </c>
      <c r="M236" t="s">
        <v>8357</v>
      </c>
      <c r="N236">
        <v>325</v>
      </c>
      <c r="P236">
        <v>3851</v>
      </c>
      <c r="Q236" t="s">
        <v>8323</v>
      </c>
      <c r="R236" t="s">
        <v>8310</v>
      </c>
      <c r="S236">
        <v>24</v>
      </c>
    </row>
    <row r="237" spans="11:19" x14ac:dyDescent="0.3">
      <c r="K237">
        <v>2717</v>
      </c>
      <c r="L237" t="s">
        <v>8323</v>
      </c>
      <c r="M237" t="s">
        <v>8363</v>
      </c>
      <c r="N237">
        <v>325</v>
      </c>
      <c r="P237">
        <v>985</v>
      </c>
      <c r="Q237" t="s">
        <v>8322</v>
      </c>
      <c r="R237" t="s">
        <v>8360</v>
      </c>
      <c r="S237">
        <v>23</v>
      </c>
    </row>
    <row r="238" spans="11:19" x14ac:dyDescent="0.3">
      <c r="K238">
        <v>3211</v>
      </c>
      <c r="L238" t="s">
        <v>8323</v>
      </c>
      <c r="M238" t="s">
        <v>8310</v>
      </c>
      <c r="N238">
        <v>322</v>
      </c>
      <c r="P238">
        <v>986</v>
      </c>
      <c r="Q238" t="s">
        <v>8322</v>
      </c>
      <c r="R238" t="s">
        <v>8360</v>
      </c>
      <c r="S238">
        <v>23</v>
      </c>
    </row>
    <row r="239" spans="11:19" x14ac:dyDescent="0.3">
      <c r="K239">
        <v>1469</v>
      </c>
      <c r="L239" t="s">
        <v>8321</v>
      </c>
      <c r="M239" t="s">
        <v>8354</v>
      </c>
      <c r="N239">
        <v>321</v>
      </c>
      <c r="P239">
        <v>1127</v>
      </c>
      <c r="Q239" t="s">
        <v>8317</v>
      </c>
      <c r="R239" t="s">
        <v>8333</v>
      </c>
      <c r="S239">
        <v>23</v>
      </c>
    </row>
    <row r="240" spans="11:19" x14ac:dyDescent="0.3">
      <c r="K240">
        <v>2226</v>
      </c>
      <c r="L240" t="s">
        <v>8317</v>
      </c>
      <c r="M240" t="s">
        <v>8334</v>
      </c>
      <c r="N240">
        <v>321</v>
      </c>
      <c r="P240">
        <v>1812</v>
      </c>
      <c r="Q240" t="s">
        <v>8320</v>
      </c>
      <c r="R240" t="s">
        <v>8348</v>
      </c>
      <c r="S240">
        <v>23</v>
      </c>
    </row>
    <row r="241" spans="11:19" x14ac:dyDescent="0.3">
      <c r="K241">
        <v>2604</v>
      </c>
      <c r="L241" t="s">
        <v>8322</v>
      </c>
      <c r="M241" t="s">
        <v>8359</v>
      </c>
      <c r="N241">
        <v>321</v>
      </c>
      <c r="P241">
        <v>3063</v>
      </c>
      <c r="Q241" t="s">
        <v>8323</v>
      </c>
      <c r="R241" t="s">
        <v>8363</v>
      </c>
      <c r="S241">
        <v>23</v>
      </c>
    </row>
    <row r="242" spans="11:19" x14ac:dyDescent="0.3">
      <c r="K242">
        <v>3027</v>
      </c>
      <c r="L242" t="s">
        <v>8323</v>
      </c>
      <c r="M242" t="s">
        <v>8363</v>
      </c>
      <c r="N242">
        <v>320</v>
      </c>
      <c r="P242">
        <v>3842</v>
      </c>
      <c r="Q242" t="s">
        <v>8323</v>
      </c>
      <c r="R242" t="s">
        <v>8310</v>
      </c>
      <c r="S242">
        <v>23</v>
      </c>
    </row>
    <row r="243" spans="11:19" x14ac:dyDescent="0.3">
      <c r="K243">
        <v>317</v>
      </c>
      <c r="L243" t="s">
        <v>8315</v>
      </c>
      <c r="M243" t="s">
        <v>8325</v>
      </c>
      <c r="N243">
        <v>316</v>
      </c>
      <c r="P243">
        <v>3935</v>
      </c>
      <c r="Q243" t="s">
        <v>8323</v>
      </c>
      <c r="R243" t="s">
        <v>8310</v>
      </c>
      <c r="S243">
        <v>23</v>
      </c>
    </row>
    <row r="244" spans="11:19" x14ac:dyDescent="0.3">
      <c r="K244">
        <v>641</v>
      </c>
      <c r="L244" t="s">
        <v>8322</v>
      </c>
      <c r="M244" t="s">
        <v>8360</v>
      </c>
      <c r="N244">
        <v>315</v>
      </c>
      <c r="P244">
        <v>498</v>
      </c>
      <c r="Q244" t="s">
        <v>8315</v>
      </c>
      <c r="R244" t="s">
        <v>8324</v>
      </c>
      <c r="S244">
        <v>22</v>
      </c>
    </row>
    <row r="245" spans="11:19" x14ac:dyDescent="0.3">
      <c r="K245">
        <v>254</v>
      </c>
      <c r="L245" t="s">
        <v>8315</v>
      </c>
      <c r="M245" t="s">
        <v>8325</v>
      </c>
      <c r="N245">
        <v>314</v>
      </c>
      <c r="P245">
        <v>554</v>
      </c>
      <c r="Q245" t="s">
        <v>8322</v>
      </c>
      <c r="R245" t="s">
        <v>8361</v>
      </c>
      <c r="S245">
        <v>22</v>
      </c>
    </row>
    <row r="246" spans="11:19" x14ac:dyDescent="0.3">
      <c r="K246">
        <v>1197</v>
      </c>
      <c r="L246" t="s">
        <v>8320</v>
      </c>
      <c r="M246" t="s">
        <v>8348</v>
      </c>
      <c r="N246">
        <v>314</v>
      </c>
      <c r="P246">
        <v>1098</v>
      </c>
      <c r="Q246" t="s">
        <v>8317</v>
      </c>
      <c r="R246" t="s">
        <v>8335</v>
      </c>
      <c r="S246">
        <v>22</v>
      </c>
    </row>
    <row r="247" spans="11:19" x14ac:dyDescent="0.3">
      <c r="K247">
        <v>2443</v>
      </c>
      <c r="L247" t="s">
        <v>8316</v>
      </c>
      <c r="M247" t="s">
        <v>8332</v>
      </c>
      <c r="N247">
        <v>311</v>
      </c>
      <c r="P247">
        <v>1437</v>
      </c>
      <c r="Q247" t="s">
        <v>8321</v>
      </c>
      <c r="R247" t="s">
        <v>8355</v>
      </c>
      <c r="S247">
        <v>22</v>
      </c>
    </row>
    <row r="248" spans="11:19" x14ac:dyDescent="0.3">
      <c r="K248">
        <v>2709</v>
      </c>
      <c r="L248" t="s">
        <v>8323</v>
      </c>
      <c r="M248" t="s">
        <v>8363</v>
      </c>
      <c r="N248">
        <v>308</v>
      </c>
      <c r="P248">
        <v>1769</v>
      </c>
      <c r="Q248" t="s">
        <v>8320</v>
      </c>
      <c r="R248" t="s">
        <v>8348</v>
      </c>
      <c r="S248">
        <v>22</v>
      </c>
    </row>
    <row r="249" spans="11:19" x14ac:dyDescent="0.3">
      <c r="K249">
        <v>3035</v>
      </c>
      <c r="L249" t="s">
        <v>8323</v>
      </c>
      <c r="M249" t="s">
        <v>8363</v>
      </c>
      <c r="N249">
        <v>307</v>
      </c>
      <c r="P249">
        <v>2135</v>
      </c>
      <c r="Q249" t="s">
        <v>8317</v>
      </c>
      <c r="R249" t="s">
        <v>8335</v>
      </c>
      <c r="S249">
        <v>22</v>
      </c>
    </row>
    <row r="250" spans="11:19" x14ac:dyDescent="0.3">
      <c r="K250">
        <v>1962</v>
      </c>
      <c r="L250" t="s">
        <v>8322</v>
      </c>
      <c r="M250" t="s">
        <v>8357</v>
      </c>
      <c r="N250">
        <v>306</v>
      </c>
      <c r="P250">
        <v>2744</v>
      </c>
      <c r="Q250" t="s">
        <v>8321</v>
      </c>
      <c r="R250" t="s">
        <v>8351</v>
      </c>
      <c r="S250">
        <v>22</v>
      </c>
    </row>
    <row r="251" spans="11:19" x14ac:dyDescent="0.3">
      <c r="K251">
        <v>279</v>
      </c>
      <c r="L251" t="s">
        <v>8315</v>
      </c>
      <c r="M251" t="s">
        <v>8325</v>
      </c>
      <c r="N251">
        <v>305</v>
      </c>
      <c r="P251">
        <v>481</v>
      </c>
      <c r="Q251" t="s">
        <v>8315</v>
      </c>
      <c r="R251" t="s">
        <v>8324</v>
      </c>
      <c r="S251">
        <v>21</v>
      </c>
    </row>
    <row r="252" spans="11:19" x14ac:dyDescent="0.3">
      <c r="K252">
        <v>2714</v>
      </c>
      <c r="L252" t="s">
        <v>8323</v>
      </c>
      <c r="M252" t="s">
        <v>8363</v>
      </c>
      <c r="N252">
        <v>305</v>
      </c>
      <c r="P252">
        <v>701</v>
      </c>
      <c r="Q252" t="s">
        <v>8322</v>
      </c>
      <c r="R252" t="s">
        <v>8360</v>
      </c>
      <c r="S252">
        <v>21</v>
      </c>
    </row>
    <row r="253" spans="11:19" x14ac:dyDescent="0.3">
      <c r="K253">
        <v>2608</v>
      </c>
      <c r="L253" t="s">
        <v>8322</v>
      </c>
      <c r="M253" t="s">
        <v>8359</v>
      </c>
      <c r="N253">
        <v>304</v>
      </c>
      <c r="P253">
        <v>874</v>
      </c>
      <c r="Q253" t="s">
        <v>8319</v>
      </c>
      <c r="R253" t="s">
        <v>8341</v>
      </c>
      <c r="S253">
        <v>21</v>
      </c>
    </row>
    <row r="254" spans="11:19" x14ac:dyDescent="0.3">
      <c r="K254">
        <v>357</v>
      </c>
      <c r="L254" t="s">
        <v>8315</v>
      </c>
      <c r="M254" t="s">
        <v>8325</v>
      </c>
      <c r="N254">
        <v>303</v>
      </c>
      <c r="P254">
        <v>885</v>
      </c>
      <c r="Q254" t="s">
        <v>8319</v>
      </c>
      <c r="R254" t="s">
        <v>8340</v>
      </c>
      <c r="S254">
        <v>21</v>
      </c>
    </row>
    <row r="255" spans="11:19" x14ac:dyDescent="0.3">
      <c r="K255">
        <v>2006</v>
      </c>
      <c r="L255" t="s">
        <v>8322</v>
      </c>
      <c r="M255" t="s">
        <v>8357</v>
      </c>
      <c r="N255">
        <v>303</v>
      </c>
      <c r="P255">
        <v>1069</v>
      </c>
      <c r="Q255" t="s">
        <v>8317</v>
      </c>
      <c r="R255" t="s">
        <v>8335</v>
      </c>
      <c r="S255">
        <v>21</v>
      </c>
    </row>
    <row r="256" spans="11:19" x14ac:dyDescent="0.3">
      <c r="K256">
        <v>359</v>
      </c>
      <c r="L256" t="s">
        <v>8315</v>
      </c>
      <c r="M256" t="s">
        <v>8325</v>
      </c>
      <c r="N256">
        <v>302</v>
      </c>
      <c r="P256">
        <v>1108</v>
      </c>
      <c r="Q256" t="s">
        <v>8317</v>
      </c>
      <c r="R256" t="s">
        <v>8335</v>
      </c>
      <c r="S256">
        <v>21</v>
      </c>
    </row>
    <row r="257" spans="11:19" x14ac:dyDescent="0.3">
      <c r="K257">
        <v>3155</v>
      </c>
      <c r="L257" t="s">
        <v>8323</v>
      </c>
      <c r="M257" t="s">
        <v>8310</v>
      </c>
      <c r="N257">
        <v>302</v>
      </c>
      <c r="P257">
        <v>3092</v>
      </c>
      <c r="Q257" t="s">
        <v>8323</v>
      </c>
      <c r="R257" t="s">
        <v>8363</v>
      </c>
      <c r="S257">
        <v>21</v>
      </c>
    </row>
    <row r="258" spans="11:19" x14ac:dyDescent="0.3">
      <c r="K258">
        <v>2227</v>
      </c>
      <c r="L258" t="s">
        <v>8317</v>
      </c>
      <c r="M258" t="s">
        <v>8334</v>
      </c>
      <c r="N258">
        <v>301</v>
      </c>
      <c r="P258">
        <v>4055</v>
      </c>
      <c r="Q258" t="s">
        <v>8323</v>
      </c>
      <c r="R258" t="s">
        <v>8310</v>
      </c>
      <c r="S258">
        <v>21</v>
      </c>
    </row>
    <row r="259" spans="11:19" x14ac:dyDescent="0.3">
      <c r="K259">
        <v>340</v>
      </c>
      <c r="L259" t="s">
        <v>8315</v>
      </c>
      <c r="M259" t="s">
        <v>8325</v>
      </c>
      <c r="N259">
        <v>299</v>
      </c>
      <c r="P259">
        <v>4074</v>
      </c>
      <c r="Q259" t="s">
        <v>8323</v>
      </c>
      <c r="R259" t="s">
        <v>8310</v>
      </c>
      <c r="S259">
        <v>21</v>
      </c>
    </row>
    <row r="260" spans="11:19" x14ac:dyDescent="0.3">
      <c r="K260">
        <v>300</v>
      </c>
      <c r="L260" t="s">
        <v>8315</v>
      </c>
      <c r="M260" t="s">
        <v>8325</v>
      </c>
      <c r="N260">
        <v>298</v>
      </c>
      <c r="P260">
        <v>557</v>
      </c>
      <c r="Q260" t="s">
        <v>8322</v>
      </c>
      <c r="R260" t="s">
        <v>8361</v>
      </c>
      <c r="S260">
        <v>20</v>
      </c>
    </row>
    <row r="261" spans="11:19" x14ac:dyDescent="0.3">
      <c r="K261">
        <v>2224</v>
      </c>
      <c r="L261" t="s">
        <v>8317</v>
      </c>
      <c r="M261" t="s">
        <v>8334</v>
      </c>
      <c r="N261">
        <v>296</v>
      </c>
      <c r="P261">
        <v>921</v>
      </c>
      <c r="Q261" t="s">
        <v>8319</v>
      </c>
      <c r="R261" t="s">
        <v>8341</v>
      </c>
      <c r="S261">
        <v>20</v>
      </c>
    </row>
    <row r="262" spans="11:19" x14ac:dyDescent="0.3">
      <c r="K262">
        <v>1532</v>
      </c>
      <c r="L262" t="s">
        <v>8320</v>
      </c>
      <c r="M262" t="s">
        <v>8348</v>
      </c>
      <c r="N262">
        <v>294</v>
      </c>
      <c r="P262">
        <v>1105</v>
      </c>
      <c r="Q262" t="s">
        <v>8317</v>
      </c>
      <c r="R262" t="s">
        <v>8335</v>
      </c>
      <c r="S262">
        <v>20</v>
      </c>
    </row>
    <row r="263" spans="11:19" x14ac:dyDescent="0.3">
      <c r="K263">
        <v>2612</v>
      </c>
      <c r="L263" t="s">
        <v>8322</v>
      </c>
      <c r="M263" t="s">
        <v>8359</v>
      </c>
      <c r="N263">
        <v>294</v>
      </c>
      <c r="P263">
        <v>2405</v>
      </c>
      <c r="Q263" t="s">
        <v>8316</v>
      </c>
      <c r="R263" t="s">
        <v>8330</v>
      </c>
      <c r="S263">
        <v>20</v>
      </c>
    </row>
    <row r="264" spans="11:19" x14ac:dyDescent="0.3">
      <c r="K264">
        <v>1468</v>
      </c>
      <c r="L264" t="s">
        <v>8321</v>
      </c>
      <c r="M264" t="s">
        <v>8354</v>
      </c>
      <c r="N264">
        <v>293</v>
      </c>
      <c r="P264">
        <v>2682</v>
      </c>
      <c r="Q264" t="s">
        <v>8316</v>
      </c>
      <c r="R264" t="s">
        <v>8330</v>
      </c>
      <c r="S264">
        <v>20</v>
      </c>
    </row>
    <row r="265" spans="11:19" x14ac:dyDescent="0.3">
      <c r="K265">
        <v>287</v>
      </c>
      <c r="L265" t="s">
        <v>8315</v>
      </c>
      <c r="M265" t="s">
        <v>8325</v>
      </c>
      <c r="N265">
        <v>290</v>
      </c>
      <c r="P265">
        <v>2918</v>
      </c>
      <c r="Q265" t="s">
        <v>8323</v>
      </c>
      <c r="R265" t="s">
        <v>8310</v>
      </c>
      <c r="S265">
        <v>20</v>
      </c>
    </row>
    <row r="266" spans="11:19" x14ac:dyDescent="0.3">
      <c r="K266">
        <v>1955</v>
      </c>
      <c r="L266" t="s">
        <v>8322</v>
      </c>
      <c r="M266" t="s">
        <v>8357</v>
      </c>
      <c r="N266">
        <v>290</v>
      </c>
      <c r="P266">
        <v>3075</v>
      </c>
      <c r="Q266" t="s">
        <v>8323</v>
      </c>
      <c r="R266" t="s">
        <v>8363</v>
      </c>
      <c r="S266">
        <v>20</v>
      </c>
    </row>
    <row r="267" spans="11:19" x14ac:dyDescent="0.3">
      <c r="K267">
        <v>2244</v>
      </c>
      <c r="L267" t="s">
        <v>8317</v>
      </c>
      <c r="M267" t="s">
        <v>8334</v>
      </c>
      <c r="N267">
        <v>290</v>
      </c>
      <c r="P267">
        <v>3854</v>
      </c>
      <c r="Q267" t="s">
        <v>8323</v>
      </c>
      <c r="R267" t="s">
        <v>8310</v>
      </c>
      <c r="S267">
        <v>20</v>
      </c>
    </row>
    <row r="268" spans="11:19" x14ac:dyDescent="0.3">
      <c r="K268">
        <v>2298</v>
      </c>
      <c r="L268" t="s">
        <v>8319</v>
      </c>
      <c r="M268" t="s">
        <v>8344</v>
      </c>
      <c r="N268">
        <v>288</v>
      </c>
      <c r="P268">
        <v>196</v>
      </c>
      <c r="Q268" t="s">
        <v>8315</v>
      </c>
      <c r="R268" t="s">
        <v>8326</v>
      </c>
      <c r="S268">
        <v>19</v>
      </c>
    </row>
    <row r="269" spans="11:19" x14ac:dyDescent="0.3">
      <c r="K269">
        <v>3267</v>
      </c>
      <c r="L269" t="s">
        <v>8323</v>
      </c>
      <c r="M269" t="s">
        <v>8310</v>
      </c>
      <c r="N269">
        <v>288</v>
      </c>
      <c r="P269">
        <v>1160</v>
      </c>
      <c r="Q269" t="s">
        <v>8316</v>
      </c>
      <c r="R269" t="s">
        <v>8330</v>
      </c>
      <c r="S269">
        <v>19</v>
      </c>
    </row>
    <row r="270" spans="11:19" x14ac:dyDescent="0.3">
      <c r="K270">
        <v>271</v>
      </c>
      <c r="L270" t="s">
        <v>8315</v>
      </c>
      <c r="M270" t="s">
        <v>8325</v>
      </c>
      <c r="N270">
        <v>287</v>
      </c>
      <c r="P270">
        <v>1174</v>
      </c>
      <c r="Q270" t="s">
        <v>8316</v>
      </c>
      <c r="R270" t="s">
        <v>8330</v>
      </c>
      <c r="S270">
        <v>19</v>
      </c>
    </row>
    <row r="271" spans="11:19" x14ac:dyDescent="0.3">
      <c r="K271">
        <v>352</v>
      </c>
      <c r="L271" t="s">
        <v>8315</v>
      </c>
      <c r="M271" t="s">
        <v>8325</v>
      </c>
      <c r="N271">
        <v>286</v>
      </c>
      <c r="P271">
        <v>1490</v>
      </c>
      <c r="Q271" t="s">
        <v>8321</v>
      </c>
      <c r="R271" t="s">
        <v>8352</v>
      </c>
      <c r="S271">
        <v>19</v>
      </c>
    </row>
    <row r="272" spans="11:19" x14ac:dyDescent="0.3">
      <c r="K272">
        <v>2631</v>
      </c>
      <c r="L272" t="s">
        <v>8322</v>
      </c>
      <c r="M272" t="s">
        <v>8359</v>
      </c>
      <c r="N272">
        <v>286</v>
      </c>
      <c r="P272">
        <v>1772</v>
      </c>
      <c r="Q272" t="s">
        <v>8320</v>
      </c>
      <c r="R272" t="s">
        <v>8348</v>
      </c>
      <c r="S272">
        <v>19</v>
      </c>
    </row>
    <row r="273" spans="11:19" x14ac:dyDescent="0.3">
      <c r="K273">
        <v>3274</v>
      </c>
      <c r="L273" t="s">
        <v>8323</v>
      </c>
      <c r="M273" t="s">
        <v>8310</v>
      </c>
      <c r="N273">
        <v>286</v>
      </c>
      <c r="P273">
        <v>1773</v>
      </c>
      <c r="Q273" t="s">
        <v>8320</v>
      </c>
      <c r="R273" t="s">
        <v>8348</v>
      </c>
      <c r="S273">
        <v>19</v>
      </c>
    </row>
    <row r="274" spans="11:19" x14ac:dyDescent="0.3">
      <c r="K274">
        <v>344</v>
      </c>
      <c r="L274" t="s">
        <v>8315</v>
      </c>
      <c r="M274" t="s">
        <v>8325</v>
      </c>
      <c r="N274">
        <v>285</v>
      </c>
      <c r="P274">
        <v>2595</v>
      </c>
      <c r="Q274" t="s">
        <v>8316</v>
      </c>
      <c r="R274" t="s">
        <v>8330</v>
      </c>
      <c r="S274">
        <v>19</v>
      </c>
    </row>
    <row r="275" spans="11:19" x14ac:dyDescent="0.3">
      <c r="K275">
        <v>4</v>
      </c>
      <c r="L275" t="s">
        <v>8315</v>
      </c>
      <c r="M275" t="s">
        <v>8329</v>
      </c>
      <c r="N275">
        <v>284</v>
      </c>
      <c r="P275">
        <v>2746</v>
      </c>
      <c r="Q275" t="s">
        <v>8321</v>
      </c>
      <c r="R275" t="s">
        <v>8351</v>
      </c>
      <c r="S275">
        <v>19</v>
      </c>
    </row>
    <row r="276" spans="11:19" x14ac:dyDescent="0.3">
      <c r="K276">
        <v>318</v>
      </c>
      <c r="L276" t="s">
        <v>8315</v>
      </c>
      <c r="M276" t="s">
        <v>8325</v>
      </c>
      <c r="N276">
        <v>284</v>
      </c>
      <c r="P276">
        <v>3189</v>
      </c>
      <c r="Q276" t="s">
        <v>8323</v>
      </c>
      <c r="R276" t="s">
        <v>8362</v>
      </c>
      <c r="S276">
        <v>19</v>
      </c>
    </row>
    <row r="277" spans="11:19" x14ac:dyDescent="0.3">
      <c r="K277">
        <v>1539</v>
      </c>
      <c r="L277" t="s">
        <v>8320</v>
      </c>
      <c r="M277" t="s">
        <v>8348</v>
      </c>
      <c r="N277">
        <v>284</v>
      </c>
      <c r="P277">
        <v>3843</v>
      </c>
      <c r="Q277" t="s">
        <v>8323</v>
      </c>
      <c r="R277" t="s">
        <v>8310</v>
      </c>
      <c r="S277">
        <v>19</v>
      </c>
    </row>
    <row r="278" spans="11:19" x14ac:dyDescent="0.3">
      <c r="K278">
        <v>2331</v>
      </c>
      <c r="L278" t="s">
        <v>8316</v>
      </c>
      <c r="M278" t="s">
        <v>8332</v>
      </c>
      <c r="N278">
        <v>283</v>
      </c>
      <c r="P278">
        <v>3985</v>
      </c>
      <c r="Q278" t="s">
        <v>8323</v>
      </c>
      <c r="R278" t="s">
        <v>8310</v>
      </c>
      <c r="S278">
        <v>19</v>
      </c>
    </row>
    <row r="279" spans="11:19" x14ac:dyDescent="0.3">
      <c r="K279">
        <v>2459</v>
      </c>
      <c r="L279" t="s">
        <v>8316</v>
      </c>
      <c r="M279" t="s">
        <v>8332</v>
      </c>
      <c r="N279">
        <v>282</v>
      </c>
      <c r="P279">
        <v>200</v>
      </c>
      <c r="Q279" t="s">
        <v>8315</v>
      </c>
      <c r="R279" t="s">
        <v>8326</v>
      </c>
      <c r="S279">
        <v>18</v>
      </c>
    </row>
    <row r="280" spans="11:19" x14ac:dyDescent="0.3">
      <c r="K280">
        <v>1526</v>
      </c>
      <c r="L280" t="s">
        <v>8320</v>
      </c>
      <c r="M280" t="s">
        <v>8348</v>
      </c>
      <c r="N280">
        <v>280</v>
      </c>
      <c r="P280">
        <v>660</v>
      </c>
      <c r="Q280" t="s">
        <v>8322</v>
      </c>
      <c r="R280" t="s">
        <v>8360</v>
      </c>
      <c r="S280">
        <v>18</v>
      </c>
    </row>
    <row r="281" spans="11:19" x14ac:dyDescent="0.3">
      <c r="K281">
        <v>2183</v>
      </c>
      <c r="L281" t="s">
        <v>8317</v>
      </c>
      <c r="M281" t="s">
        <v>8334</v>
      </c>
      <c r="N281">
        <v>279</v>
      </c>
      <c r="P281">
        <v>976</v>
      </c>
      <c r="Q281" t="s">
        <v>8322</v>
      </c>
      <c r="R281" t="s">
        <v>8360</v>
      </c>
      <c r="S281">
        <v>18</v>
      </c>
    </row>
    <row r="282" spans="11:19" x14ac:dyDescent="0.3">
      <c r="K282">
        <v>2071</v>
      </c>
      <c r="L282" t="s">
        <v>8322</v>
      </c>
      <c r="M282" t="s">
        <v>8357</v>
      </c>
      <c r="N282">
        <v>278</v>
      </c>
      <c r="P282">
        <v>1079</v>
      </c>
      <c r="Q282" t="s">
        <v>8317</v>
      </c>
      <c r="R282" t="s">
        <v>8335</v>
      </c>
      <c r="S282">
        <v>18</v>
      </c>
    </row>
    <row r="283" spans="11:19" x14ac:dyDescent="0.3">
      <c r="K283">
        <v>3004</v>
      </c>
      <c r="L283" t="s">
        <v>8323</v>
      </c>
      <c r="M283" t="s">
        <v>8363</v>
      </c>
      <c r="N283">
        <v>277</v>
      </c>
      <c r="P283">
        <v>1794</v>
      </c>
      <c r="Q283" t="s">
        <v>8320</v>
      </c>
      <c r="R283" t="s">
        <v>8348</v>
      </c>
      <c r="S283">
        <v>18</v>
      </c>
    </row>
    <row r="284" spans="11:19" x14ac:dyDescent="0.3">
      <c r="K284">
        <v>658</v>
      </c>
      <c r="L284" t="s">
        <v>8322</v>
      </c>
      <c r="M284" t="s">
        <v>8360</v>
      </c>
      <c r="N284">
        <v>276</v>
      </c>
      <c r="P284">
        <v>1802</v>
      </c>
      <c r="Q284" t="s">
        <v>8320</v>
      </c>
      <c r="R284" t="s">
        <v>8348</v>
      </c>
      <c r="S284">
        <v>18</v>
      </c>
    </row>
    <row r="285" spans="11:19" x14ac:dyDescent="0.3">
      <c r="K285">
        <v>256</v>
      </c>
      <c r="L285" t="s">
        <v>8315</v>
      </c>
      <c r="M285" t="s">
        <v>8325</v>
      </c>
      <c r="N285">
        <v>275</v>
      </c>
      <c r="P285">
        <v>2742</v>
      </c>
      <c r="Q285" t="s">
        <v>8321</v>
      </c>
      <c r="R285" t="s">
        <v>8351</v>
      </c>
      <c r="S285">
        <v>18</v>
      </c>
    </row>
    <row r="286" spans="11:19" x14ac:dyDescent="0.3">
      <c r="K286">
        <v>655</v>
      </c>
      <c r="L286" t="s">
        <v>8322</v>
      </c>
      <c r="M286" t="s">
        <v>8360</v>
      </c>
      <c r="N286">
        <v>274</v>
      </c>
      <c r="P286">
        <v>3634</v>
      </c>
      <c r="Q286" t="s">
        <v>8323</v>
      </c>
      <c r="R286" t="s">
        <v>8362</v>
      </c>
      <c r="S286">
        <v>18</v>
      </c>
    </row>
    <row r="287" spans="11:19" x14ac:dyDescent="0.3">
      <c r="K287">
        <v>1282</v>
      </c>
      <c r="L287" t="s">
        <v>8319</v>
      </c>
      <c r="M287" t="s">
        <v>8344</v>
      </c>
      <c r="N287">
        <v>274</v>
      </c>
      <c r="P287">
        <v>205</v>
      </c>
      <c r="Q287" t="s">
        <v>8315</v>
      </c>
      <c r="R287" t="s">
        <v>8326</v>
      </c>
      <c r="S287">
        <v>17</v>
      </c>
    </row>
    <row r="288" spans="11:19" x14ac:dyDescent="0.3">
      <c r="K288">
        <v>3691</v>
      </c>
      <c r="L288" t="s">
        <v>8323</v>
      </c>
      <c r="M288" t="s">
        <v>8310</v>
      </c>
      <c r="N288">
        <v>274</v>
      </c>
      <c r="P288">
        <v>442</v>
      </c>
      <c r="Q288" t="s">
        <v>8315</v>
      </c>
      <c r="R288" t="s">
        <v>8324</v>
      </c>
      <c r="S288">
        <v>17</v>
      </c>
    </row>
    <row r="289" spans="11:19" x14ac:dyDescent="0.3">
      <c r="K289">
        <v>1193</v>
      </c>
      <c r="L289" t="s">
        <v>8320</v>
      </c>
      <c r="M289" t="s">
        <v>8348</v>
      </c>
      <c r="N289">
        <v>273</v>
      </c>
      <c r="P289">
        <v>678</v>
      </c>
      <c r="Q289" t="s">
        <v>8322</v>
      </c>
      <c r="R289" t="s">
        <v>8360</v>
      </c>
      <c r="S289">
        <v>17</v>
      </c>
    </row>
    <row r="290" spans="11:19" x14ac:dyDescent="0.3">
      <c r="K290">
        <v>404</v>
      </c>
      <c r="L290" t="s">
        <v>8315</v>
      </c>
      <c r="M290" t="s">
        <v>8325</v>
      </c>
      <c r="N290">
        <v>271</v>
      </c>
      <c r="P290">
        <v>892</v>
      </c>
      <c r="Q290" t="s">
        <v>8319</v>
      </c>
      <c r="R290" t="s">
        <v>8340</v>
      </c>
      <c r="S290">
        <v>17</v>
      </c>
    </row>
    <row r="291" spans="11:19" x14ac:dyDescent="0.3">
      <c r="K291">
        <v>1202</v>
      </c>
      <c r="L291" t="s">
        <v>8320</v>
      </c>
      <c r="M291" t="s">
        <v>8348</v>
      </c>
      <c r="N291">
        <v>271</v>
      </c>
      <c r="P291">
        <v>956</v>
      </c>
      <c r="Q291" t="s">
        <v>8322</v>
      </c>
      <c r="R291" t="s">
        <v>8360</v>
      </c>
      <c r="S291">
        <v>17</v>
      </c>
    </row>
    <row r="292" spans="11:19" x14ac:dyDescent="0.3">
      <c r="K292">
        <v>2040</v>
      </c>
      <c r="L292" t="s">
        <v>8322</v>
      </c>
      <c r="M292" t="s">
        <v>8357</v>
      </c>
      <c r="N292">
        <v>271</v>
      </c>
      <c r="P292">
        <v>958</v>
      </c>
      <c r="Q292" t="s">
        <v>8322</v>
      </c>
      <c r="R292" t="s">
        <v>8360</v>
      </c>
      <c r="S292">
        <v>17</v>
      </c>
    </row>
    <row r="293" spans="11:19" x14ac:dyDescent="0.3">
      <c r="K293">
        <v>2255</v>
      </c>
      <c r="L293" t="s">
        <v>8317</v>
      </c>
      <c r="M293" t="s">
        <v>8334</v>
      </c>
      <c r="N293">
        <v>271</v>
      </c>
      <c r="P293">
        <v>1405</v>
      </c>
      <c r="Q293" t="s">
        <v>8321</v>
      </c>
      <c r="R293" t="s">
        <v>8355</v>
      </c>
      <c r="S293">
        <v>17</v>
      </c>
    </row>
    <row r="294" spans="11:19" x14ac:dyDescent="0.3">
      <c r="K294">
        <v>3245</v>
      </c>
      <c r="L294" t="s">
        <v>8323</v>
      </c>
      <c r="M294" t="s">
        <v>8310</v>
      </c>
      <c r="N294">
        <v>270</v>
      </c>
      <c r="P294">
        <v>1714</v>
      </c>
      <c r="Q294" t="s">
        <v>8319</v>
      </c>
      <c r="R294" t="s">
        <v>8339</v>
      </c>
      <c r="S294">
        <v>17</v>
      </c>
    </row>
    <row r="295" spans="11:19" x14ac:dyDescent="0.3">
      <c r="K295">
        <v>1504</v>
      </c>
      <c r="L295" t="s">
        <v>8320</v>
      </c>
      <c r="M295" t="s">
        <v>8348</v>
      </c>
      <c r="N295">
        <v>269</v>
      </c>
      <c r="P295">
        <v>1868</v>
      </c>
      <c r="Q295" t="s">
        <v>8317</v>
      </c>
      <c r="R295" t="s">
        <v>8333</v>
      </c>
      <c r="S295">
        <v>17</v>
      </c>
    </row>
    <row r="296" spans="11:19" x14ac:dyDescent="0.3">
      <c r="K296">
        <v>2721</v>
      </c>
      <c r="L296" t="s">
        <v>8322</v>
      </c>
      <c r="M296" t="s">
        <v>8357</v>
      </c>
      <c r="N296">
        <v>269</v>
      </c>
      <c r="P296">
        <v>2892</v>
      </c>
      <c r="Q296" t="s">
        <v>8323</v>
      </c>
      <c r="R296" t="s">
        <v>8310</v>
      </c>
      <c r="S296">
        <v>17</v>
      </c>
    </row>
    <row r="297" spans="11:19" x14ac:dyDescent="0.3">
      <c r="K297">
        <v>3237</v>
      </c>
      <c r="L297" t="s">
        <v>8323</v>
      </c>
      <c r="M297" t="s">
        <v>8310</v>
      </c>
      <c r="N297">
        <v>269</v>
      </c>
      <c r="P297">
        <v>2905</v>
      </c>
      <c r="Q297" t="s">
        <v>8323</v>
      </c>
      <c r="R297" t="s">
        <v>8310</v>
      </c>
      <c r="S297">
        <v>17</v>
      </c>
    </row>
    <row r="298" spans="11:19" x14ac:dyDescent="0.3">
      <c r="K298">
        <v>358</v>
      </c>
      <c r="L298" t="s">
        <v>8315</v>
      </c>
      <c r="M298" t="s">
        <v>8325</v>
      </c>
      <c r="N298">
        <v>267</v>
      </c>
      <c r="P298">
        <v>3093</v>
      </c>
      <c r="Q298" t="s">
        <v>8323</v>
      </c>
      <c r="R298" t="s">
        <v>8363</v>
      </c>
      <c r="S298">
        <v>17</v>
      </c>
    </row>
    <row r="299" spans="11:19" x14ac:dyDescent="0.3">
      <c r="K299">
        <v>333</v>
      </c>
      <c r="L299" t="s">
        <v>8315</v>
      </c>
      <c r="M299" t="s">
        <v>8325</v>
      </c>
      <c r="N299">
        <v>266</v>
      </c>
      <c r="P299">
        <v>3923</v>
      </c>
      <c r="Q299" t="s">
        <v>8323</v>
      </c>
      <c r="R299" t="s">
        <v>8310</v>
      </c>
      <c r="S299">
        <v>17</v>
      </c>
    </row>
    <row r="300" spans="11:19" x14ac:dyDescent="0.3">
      <c r="K300">
        <v>2184</v>
      </c>
      <c r="L300" t="s">
        <v>8317</v>
      </c>
      <c r="M300" t="s">
        <v>8334</v>
      </c>
      <c r="N300">
        <v>266</v>
      </c>
      <c r="P300">
        <v>3996</v>
      </c>
      <c r="Q300" t="s">
        <v>8323</v>
      </c>
      <c r="R300" t="s">
        <v>8310</v>
      </c>
      <c r="S300">
        <v>17</v>
      </c>
    </row>
    <row r="301" spans="11:19" x14ac:dyDescent="0.3">
      <c r="K301">
        <v>730</v>
      </c>
      <c r="L301" t="s">
        <v>8321</v>
      </c>
      <c r="M301" t="s">
        <v>8353</v>
      </c>
      <c r="N301">
        <v>265</v>
      </c>
      <c r="P301">
        <v>4036</v>
      </c>
      <c r="Q301" t="s">
        <v>8323</v>
      </c>
      <c r="R301" t="s">
        <v>8310</v>
      </c>
      <c r="S301">
        <v>17</v>
      </c>
    </row>
    <row r="302" spans="11:19" x14ac:dyDescent="0.3">
      <c r="K302">
        <v>2987</v>
      </c>
      <c r="L302" t="s">
        <v>8323</v>
      </c>
      <c r="M302" t="s">
        <v>8363</v>
      </c>
      <c r="N302">
        <v>265</v>
      </c>
      <c r="P302">
        <v>4067</v>
      </c>
      <c r="Q302" t="s">
        <v>8323</v>
      </c>
      <c r="R302" t="s">
        <v>8310</v>
      </c>
      <c r="S302">
        <v>17</v>
      </c>
    </row>
    <row r="303" spans="11:19" x14ac:dyDescent="0.3">
      <c r="K303">
        <v>1361</v>
      </c>
      <c r="L303" t="s">
        <v>8321</v>
      </c>
      <c r="M303" t="s">
        <v>8353</v>
      </c>
      <c r="N303">
        <v>264</v>
      </c>
      <c r="P303">
        <v>446</v>
      </c>
      <c r="Q303" t="s">
        <v>8315</v>
      </c>
      <c r="R303" t="s">
        <v>8324</v>
      </c>
      <c r="S303">
        <v>16</v>
      </c>
    </row>
    <row r="304" spans="11:19" x14ac:dyDescent="0.3">
      <c r="K304">
        <v>43</v>
      </c>
      <c r="L304" t="s">
        <v>8315</v>
      </c>
      <c r="M304" t="s">
        <v>8329</v>
      </c>
      <c r="N304">
        <v>263</v>
      </c>
      <c r="P304">
        <v>716</v>
      </c>
      <c r="Q304" t="s">
        <v>8322</v>
      </c>
      <c r="R304" t="s">
        <v>8360</v>
      </c>
      <c r="S304">
        <v>16</v>
      </c>
    </row>
    <row r="305" spans="11:19" x14ac:dyDescent="0.3">
      <c r="K305">
        <v>2045</v>
      </c>
      <c r="L305" t="s">
        <v>8322</v>
      </c>
      <c r="M305" t="s">
        <v>8357</v>
      </c>
      <c r="N305">
        <v>263</v>
      </c>
      <c r="P305">
        <v>942</v>
      </c>
      <c r="Q305" t="s">
        <v>8322</v>
      </c>
      <c r="R305" t="s">
        <v>8360</v>
      </c>
      <c r="S305">
        <v>16</v>
      </c>
    </row>
    <row r="306" spans="11:19" x14ac:dyDescent="0.3">
      <c r="K306">
        <v>2069</v>
      </c>
      <c r="L306" t="s">
        <v>8322</v>
      </c>
      <c r="M306" t="s">
        <v>8357</v>
      </c>
      <c r="N306">
        <v>263</v>
      </c>
      <c r="P306">
        <v>945</v>
      </c>
      <c r="Q306" t="s">
        <v>8322</v>
      </c>
      <c r="R306" t="s">
        <v>8360</v>
      </c>
      <c r="S306">
        <v>16</v>
      </c>
    </row>
    <row r="307" spans="11:19" x14ac:dyDescent="0.3">
      <c r="K307">
        <v>2200</v>
      </c>
      <c r="L307" t="s">
        <v>8317</v>
      </c>
      <c r="M307" t="s">
        <v>8334</v>
      </c>
      <c r="N307">
        <v>263</v>
      </c>
      <c r="P307">
        <v>1167</v>
      </c>
      <c r="Q307" t="s">
        <v>8316</v>
      </c>
      <c r="R307" t="s">
        <v>8330</v>
      </c>
      <c r="S307">
        <v>16</v>
      </c>
    </row>
    <row r="308" spans="11:19" x14ac:dyDescent="0.3">
      <c r="K308">
        <v>2706</v>
      </c>
      <c r="L308" t="s">
        <v>8323</v>
      </c>
      <c r="M308" t="s">
        <v>8363</v>
      </c>
      <c r="N308">
        <v>263</v>
      </c>
      <c r="P308">
        <v>1552</v>
      </c>
      <c r="Q308" t="s">
        <v>8320</v>
      </c>
      <c r="R308" t="s">
        <v>8346</v>
      </c>
      <c r="S308">
        <v>16</v>
      </c>
    </row>
    <row r="309" spans="11:19" x14ac:dyDescent="0.3">
      <c r="K309">
        <v>2493</v>
      </c>
      <c r="L309" t="s">
        <v>8319</v>
      </c>
      <c r="M309" t="s">
        <v>8340</v>
      </c>
      <c r="N309">
        <v>259</v>
      </c>
      <c r="P309">
        <v>1726</v>
      </c>
      <c r="Q309" t="s">
        <v>8319</v>
      </c>
      <c r="R309" t="s">
        <v>8339</v>
      </c>
      <c r="S309">
        <v>16</v>
      </c>
    </row>
    <row r="310" spans="11:19" x14ac:dyDescent="0.3">
      <c r="K310">
        <v>1028</v>
      </c>
      <c r="L310" t="s">
        <v>8319</v>
      </c>
      <c r="M310" t="s">
        <v>8338</v>
      </c>
      <c r="N310">
        <v>255</v>
      </c>
      <c r="P310">
        <v>1862</v>
      </c>
      <c r="Q310" t="s">
        <v>8317</v>
      </c>
      <c r="R310" t="s">
        <v>8333</v>
      </c>
      <c r="S310">
        <v>16</v>
      </c>
    </row>
    <row r="311" spans="11:19" x14ac:dyDescent="0.3">
      <c r="K311">
        <v>37</v>
      </c>
      <c r="L311" t="s">
        <v>8315</v>
      </c>
      <c r="M311" t="s">
        <v>8329</v>
      </c>
      <c r="N311">
        <v>253</v>
      </c>
      <c r="P311">
        <v>1983</v>
      </c>
      <c r="Q311" t="s">
        <v>8320</v>
      </c>
      <c r="R311" t="s">
        <v>8347</v>
      </c>
      <c r="S311">
        <v>16</v>
      </c>
    </row>
    <row r="312" spans="11:19" x14ac:dyDescent="0.3">
      <c r="K312">
        <v>1219</v>
      </c>
      <c r="L312" t="s">
        <v>8320</v>
      </c>
      <c r="M312" t="s">
        <v>8348</v>
      </c>
      <c r="N312">
        <v>253</v>
      </c>
      <c r="P312">
        <v>2160</v>
      </c>
      <c r="Q312" t="s">
        <v>8317</v>
      </c>
      <c r="R312" t="s">
        <v>8335</v>
      </c>
      <c r="S312">
        <v>16</v>
      </c>
    </row>
    <row r="313" spans="11:19" x14ac:dyDescent="0.3">
      <c r="K313">
        <v>1975</v>
      </c>
      <c r="L313" t="s">
        <v>8322</v>
      </c>
      <c r="M313" t="s">
        <v>8357</v>
      </c>
      <c r="N313">
        <v>253</v>
      </c>
      <c r="P313">
        <v>2406</v>
      </c>
      <c r="Q313" t="s">
        <v>8316</v>
      </c>
      <c r="R313" t="s">
        <v>8330</v>
      </c>
      <c r="S313">
        <v>16</v>
      </c>
    </row>
    <row r="314" spans="11:19" x14ac:dyDescent="0.3">
      <c r="K314">
        <v>301</v>
      </c>
      <c r="L314" t="s">
        <v>8315</v>
      </c>
      <c r="M314" t="s">
        <v>8325</v>
      </c>
      <c r="N314">
        <v>251</v>
      </c>
      <c r="P314">
        <v>3070</v>
      </c>
      <c r="Q314" t="s">
        <v>8323</v>
      </c>
      <c r="R314" t="s">
        <v>8363</v>
      </c>
      <c r="S314">
        <v>16</v>
      </c>
    </row>
    <row r="315" spans="11:19" x14ac:dyDescent="0.3">
      <c r="K315">
        <v>381</v>
      </c>
      <c r="L315" t="s">
        <v>8315</v>
      </c>
      <c r="M315" t="s">
        <v>8325</v>
      </c>
      <c r="N315">
        <v>251</v>
      </c>
      <c r="P315">
        <v>3800</v>
      </c>
      <c r="Q315" t="s">
        <v>8323</v>
      </c>
      <c r="R315" t="s">
        <v>8362</v>
      </c>
      <c r="S315">
        <v>16</v>
      </c>
    </row>
    <row r="316" spans="11:19" x14ac:dyDescent="0.3">
      <c r="K316">
        <v>2199</v>
      </c>
      <c r="L316" t="s">
        <v>8317</v>
      </c>
      <c r="M316" t="s">
        <v>8334</v>
      </c>
      <c r="N316">
        <v>251</v>
      </c>
      <c r="P316">
        <v>3898</v>
      </c>
      <c r="Q316" t="s">
        <v>8323</v>
      </c>
      <c r="R316" t="s">
        <v>8310</v>
      </c>
      <c r="S316">
        <v>16</v>
      </c>
    </row>
    <row r="317" spans="11:19" x14ac:dyDescent="0.3">
      <c r="K317">
        <v>2252</v>
      </c>
      <c r="L317" t="s">
        <v>8317</v>
      </c>
      <c r="M317" t="s">
        <v>8334</v>
      </c>
      <c r="N317">
        <v>249</v>
      </c>
      <c r="P317">
        <v>3906</v>
      </c>
      <c r="Q317" t="s">
        <v>8323</v>
      </c>
      <c r="R317" t="s">
        <v>8310</v>
      </c>
      <c r="S317">
        <v>16</v>
      </c>
    </row>
    <row r="318" spans="11:19" x14ac:dyDescent="0.3">
      <c r="K318">
        <v>2995</v>
      </c>
      <c r="L318" t="s">
        <v>8323</v>
      </c>
      <c r="M318" t="s">
        <v>8363</v>
      </c>
      <c r="N318">
        <v>249</v>
      </c>
      <c r="P318">
        <v>3958</v>
      </c>
      <c r="Q318" t="s">
        <v>8323</v>
      </c>
      <c r="R318" t="s">
        <v>8310</v>
      </c>
      <c r="S318">
        <v>16</v>
      </c>
    </row>
    <row r="319" spans="11:19" x14ac:dyDescent="0.3">
      <c r="K319">
        <v>1466</v>
      </c>
      <c r="L319" t="s">
        <v>8321</v>
      </c>
      <c r="M319" t="s">
        <v>8354</v>
      </c>
      <c r="N319">
        <v>248</v>
      </c>
      <c r="P319">
        <v>671</v>
      </c>
      <c r="Q319" t="s">
        <v>8322</v>
      </c>
      <c r="R319" t="s">
        <v>8360</v>
      </c>
      <c r="S319">
        <v>15</v>
      </c>
    </row>
    <row r="320" spans="11:19" x14ac:dyDescent="0.3">
      <c r="K320">
        <v>1890</v>
      </c>
      <c r="L320" t="s">
        <v>8319</v>
      </c>
      <c r="M320" t="s">
        <v>8340</v>
      </c>
      <c r="N320">
        <v>246</v>
      </c>
      <c r="P320">
        <v>924</v>
      </c>
      <c r="Q320" t="s">
        <v>8319</v>
      </c>
      <c r="R320" t="s">
        <v>8341</v>
      </c>
      <c r="S320">
        <v>15</v>
      </c>
    </row>
    <row r="321" spans="11:19" x14ac:dyDescent="0.3">
      <c r="K321">
        <v>2091</v>
      </c>
      <c r="L321" t="s">
        <v>8319</v>
      </c>
      <c r="M321" t="s">
        <v>8340</v>
      </c>
      <c r="N321">
        <v>246</v>
      </c>
      <c r="P321">
        <v>1103</v>
      </c>
      <c r="Q321" t="s">
        <v>8317</v>
      </c>
      <c r="R321" t="s">
        <v>8335</v>
      </c>
      <c r="S321">
        <v>15</v>
      </c>
    </row>
    <row r="322" spans="11:19" x14ac:dyDescent="0.3">
      <c r="K322">
        <v>299</v>
      </c>
      <c r="L322" t="s">
        <v>8315</v>
      </c>
      <c r="M322" t="s">
        <v>8325</v>
      </c>
      <c r="N322">
        <v>244</v>
      </c>
      <c r="P322">
        <v>1152</v>
      </c>
      <c r="Q322" t="s">
        <v>8316</v>
      </c>
      <c r="R322" t="s">
        <v>8330</v>
      </c>
      <c r="S322">
        <v>15</v>
      </c>
    </row>
    <row r="323" spans="11:19" x14ac:dyDescent="0.3">
      <c r="K323">
        <v>3187</v>
      </c>
      <c r="L323" t="s">
        <v>8323</v>
      </c>
      <c r="M323" t="s">
        <v>8310</v>
      </c>
      <c r="N323">
        <v>244</v>
      </c>
      <c r="P323">
        <v>1500</v>
      </c>
      <c r="Q323" t="s">
        <v>8321</v>
      </c>
      <c r="R323" t="s">
        <v>8352</v>
      </c>
      <c r="S323">
        <v>15</v>
      </c>
    </row>
    <row r="324" spans="11:19" x14ac:dyDescent="0.3">
      <c r="K324">
        <v>2051</v>
      </c>
      <c r="L324" t="s">
        <v>8322</v>
      </c>
      <c r="M324" t="s">
        <v>8357</v>
      </c>
      <c r="N324">
        <v>242</v>
      </c>
      <c r="P324">
        <v>1737</v>
      </c>
      <c r="Q324" t="s">
        <v>8319</v>
      </c>
      <c r="R324" t="s">
        <v>8339</v>
      </c>
      <c r="S324">
        <v>15</v>
      </c>
    </row>
    <row r="325" spans="11:19" x14ac:dyDescent="0.3">
      <c r="K325">
        <v>411</v>
      </c>
      <c r="L325" t="s">
        <v>8315</v>
      </c>
      <c r="M325" t="s">
        <v>8325</v>
      </c>
      <c r="N325">
        <v>241</v>
      </c>
      <c r="P325">
        <v>1768</v>
      </c>
      <c r="Q325" t="s">
        <v>8320</v>
      </c>
      <c r="R325" t="s">
        <v>8348</v>
      </c>
      <c r="S325">
        <v>15</v>
      </c>
    </row>
    <row r="326" spans="11:19" x14ac:dyDescent="0.3">
      <c r="K326">
        <v>1523</v>
      </c>
      <c r="L326" t="s">
        <v>8320</v>
      </c>
      <c r="M326" t="s">
        <v>8348</v>
      </c>
      <c r="N326">
        <v>241</v>
      </c>
      <c r="P326">
        <v>1778</v>
      </c>
      <c r="Q326" t="s">
        <v>8320</v>
      </c>
      <c r="R326" t="s">
        <v>8348</v>
      </c>
      <c r="S326">
        <v>15</v>
      </c>
    </row>
    <row r="327" spans="11:19" x14ac:dyDescent="0.3">
      <c r="K327">
        <v>3153</v>
      </c>
      <c r="L327" t="s">
        <v>8323</v>
      </c>
      <c r="M327" t="s">
        <v>8310</v>
      </c>
      <c r="N327">
        <v>241</v>
      </c>
      <c r="P327">
        <v>1790</v>
      </c>
      <c r="Q327" t="s">
        <v>8320</v>
      </c>
      <c r="R327" t="s">
        <v>8348</v>
      </c>
      <c r="S327">
        <v>15</v>
      </c>
    </row>
    <row r="328" spans="11:19" x14ac:dyDescent="0.3">
      <c r="K328">
        <v>1401</v>
      </c>
      <c r="L328" t="s">
        <v>8319</v>
      </c>
      <c r="M328" t="s">
        <v>8344</v>
      </c>
      <c r="N328">
        <v>240</v>
      </c>
      <c r="P328">
        <v>2755</v>
      </c>
      <c r="Q328" t="s">
        <v>8321</v>
      </c>
      <c r="R328" t="s">
        <v>8351</v>
      </c>
      <c r="S328">
        <v>15</v>
      </c>
    </row>
    <row r="329" spans="11:19" x14ac:dyDescent="0.3">
      <c r="K329">
        <v>309</v>
      </c>
      <c r="L329" t="s">
        <v>8315</v>
      </c>
      <c r="M329" t="s">
        <v>8325</v>
      </c>
      <c r="N329">
        <v>238</v>
      </c>
      <c r="P329">
        <v>2778</v>
      </c>
      <c r="Q329" t="s">
        <v>8321</v>
      </c>
      <c r="R329" t="s">
        <v>8351</v>
      </c>
      <c r="S329">
        <v>15</v>
      </c>
    </row>
    <row r="330" spans="11:19" x14ac:dyDescent="0.3">
      <c r="K330">
        <v>1297</v>
      </c>
      <c r="L330" t="s">
        <v>8323</v>
      </c>
      <c r="M330" t="s">
        <v>8310</v>
      </c>
      <c r="N330">
        <v>238</v>
      </c>
      <c r="P330">
        <v>2857</v>
      </c>
      <c r="Q330" t="s">
        <v>8323</v>
      </c>
      <c r="R330" t="s">
        <v>8310</v>
      </c>
      <c r="S330">
        <v>15</v>
      </c>
    </row>
    <row r="331" spans="11:19" x14ac:dyDescent="0.3">
      <c r="K331">
        <v>1972</v>
      </c>
      <c r="L331" t="s">
        <v>8322</v>
      </c>
      <c r="M331" t="s">
        <v>8357</v>
      </c>
      <c r="N331">
        <v>238</v>
      </c>
      <c r="P331">
        <v>3066</v>
      </c>
      <c r="Q331" t="s">
        <v>8323</v>
      </c>
      <c r="R331" t="s">
        <v>8363</v>
      </c>
      <c r="S331">
        <v>15</v>
      </c>
    </row>
    <row r="332" spans="11:19" x14ac:dyDescent="0.3">
      <c r="K332">
        <v>2616</v>
      </c>
      <c r="L332" t="s">
        <v>8322</v>
      </c>
      <c r="M332" t="s">
        <v>8359</v>
      </c>
      <c r="N332">
        <v>238</v>
      </c>
      <c r="P332">
        <v>473</v>
      </c>
      <c r="Q332" t="s">
        <v>8315</v>
      </c>
      <c r="R332" t="s">
        <v>8324</v>
      </c>
      <c r="S332">
        <v>14</v>
      </c>
    </row>
    <row r="333" spans="11:19" x14ac:dyDescent="0.3">
      <c r="K333">
        <v>385</v>
      </c>
      <c r="L333" t="s">
        <v>8315</v>
      </c>
      <c r="M333" t="s">
        <v>8325</v>
      </c>
      <c r="N333">
        <v>237</v>
      </c>
      <c r="P333">
        <v>505</v>
      </c>
      <c r="Q333" t="s">
        <v>8315</v>
      </c>
      <c r="R333" t="s">
        <v>8324</v>
      </c>
      <c r="S333">
        <v>14</v>
      </c>
    </row>
    <row r="334" spans="11:19" x14ac:dyDescent="0.3">
      <c r="K334">
        <v>645</v>
      </c>
      <c r="L334" t="s">
        <v>8322</v>
      </c>
      <c r="M334" t="s">
        <v>8360</v>
      </c>
      <c r="N334">
        <v>237</v>
      </c>
      <c r="P334">
        <v>882</v>
      </c>
      <c r="Q334" t="s">
        <v>8319</v>
      </c>
      <c r="R334" t="s">
        <v>8340</v>
      </c>
      <c r="S334">
        <v>14</v>
      </c>
    </row>
    <row r="335" spans="11:19" x14ac:dyDescent="0.3">
      <c r="K335">
        <v>3282</v>
      </c>
      <c r="L335" t="s">
        <v>8323</v>
      </c>
      <c r="M335" t="s">
        <v>8310</v>
      </c>
      <c r="N335">
        <v>237</v>
      </c>
      <c r="P335">
        <v>940</v>
      </c>
      <c r="Q335" t="s">
        <v>8322</v>
      </c>
      <c r="R335" t="s">
        <v>8360</v>
      </c>
      <c r="S335">
        <v>14</v>
      </c>
    </row>
    <row r="336" spans="11:19" x14ac:dyDescent="0.3">
      <c r="K336">
        <v>338</v>
      </c>
      <c r="L336" t="s">
        <v>8315</v>
      </c>
      <c r="M336" t="s">
        <v>8325</v>
      </c>
      <c r="N336">
        <v>236</v>
      </c>
      <c r="P336">
        <v>970</v>
      </c>
      <c r="Q336" t="s">
        <v>8322</v>
      </c>
      <c r="R336" t="s">
        <v>8360</v>
      </c>
      <c r="S336">
        <v>14</v>
      </c>
    </row>
    <row r="337" spans="11:19" x14ac:dyDescent="0.3">
      <c r="K337">
        <v>1518</v>
      </c>
      <c r="L337" t="s">
        <v>8320</v>
      </c>
      <c r="M337" t="s">
        <v>8348</v>
      </c>
      <c r="N337">
        <v>236</v>
      </c>
      <c r="P337">
        <v>1424</v>
      </c>
      <c r="Q337" t="s">
        <v>8321</v>
      </c>
      <c r="R337" t="s">
        <v>8355</v>
      </c>
      <c r="S337">
        <v>14</v>
      </c>
    </row>
    <row r="338" spans="11:19" x14ac:dyDescent="0.3">
      <c r="K338">
        <v>3039</v>
      </c>
      <c r="L338" t="s">
        <v>8323</v>
      </c>
      <c r="M338" t="s">
        <v>8363</v>
      </c>
      <c r="N338">
        <v>236</v>
      </c>
      <c r="P338">
        <v>2598</v>
      </c>
      <c r="Q338" t="s">
        <v>8316</v>
      </c>
      <c r="R338" t="s">
        <v>8330</v>
      </c>
      <c r="S338">
        <v>14</v>
      </c>
    </row>
    <row r="339" spans="11:19" x14ac:dyDescent="0.3">
      <c r="K339">
        <v>249</v>
      </c>
      <c r="L339" t="s">
        <v>8315</v>
      </c>
      <c r="M339" t="s">
        <v>8325</v>
      </c>
      <c r="N339">
        <v>235</v>
      </c>
      <c r="P339">
        <v>2688</v>
      </c>
      <c r="Q339" t="s">
        <v>8316</v>
      </c>
      <c r="R339" t="s">
        <v>8330</v>
      </c>
      <c r="S339">
        <v>14</v>
      </c>
    </row>
    <row r="340" spans="11:19" x14ac:dyDescent="0.3">
      <c r="K340">
        <v>1521</v>
      </c>
      <c r="L340" t="s">
        <v>8320</v>
      </c>
      <c r="M340" t="s">
        <v>8348</v>
      </c>
      <c r="N340">
        <v>235</v>
      </c>
      <c r="P340">
        <v>2752</v>
      </c>
      <c r="Q340" t="s">
        <v>8321</v>
      </c>
      <c r="R340" t="s">
        <v>8351</v>
      </c>
      <c r="S340">
        <v>14</v>
      </c>
    </row>
    <row r="341" spans="11:19" x14ac:dyDescent="0.3">
      <c r="K341">
        <v>1464</v>
      </c>
      <c r="L341" t="s">
        <v>8321</v>
      </c>
      <c r="M341" t="s">
        <v>8354</v>
      </c>
      <c r="N341">
        <v>234</v>
      </c>
      <c r="P341">
        <v>2854</v>
      </c>
      <c r="Q341" t="s">
        <v>8323</v>
      </c>
      <c r="R341" t="s">
        <v>8310</v>
      </c>
      <c r="S341">
        <v>14</v>
      </c>
    </row>
    <row r="342" spans="11:19" x14ac:dyDescent="0.3">
      <c r="K342">
        <v>2196</v>
      </c>
      <c r="L342" t="s">
        <v>8317</v>
      </c>
      <c r="M342" t="s">
        <v>8334</v>
      </c>
      <c r="N342">
        <v>234</v>
      </c>
      <c r="P342">
        <v>2889</v>
      </c>
      <c r="Q342" t="s">
        <v>8323</v>
      </c>
      <c r="R342" t="s">
        <v>8310</v>
      </c>
      <c r="S342">
        <v>14</v>
      </c>
    </row>
    <row r="343" spans="11:19" x14ac:dyDescent="0.3">
      <c r="K343">
        <v>289</v>
      </c>
      <c r="L343" t="s">
        <v>8315</v>
      </c>
      <c r="M343" t="s">
        <v>8325</v>
      </c>
      <c r="N343">
        <v>232</v>
      </c>
      <c r="P343">
        <v>2911</v>
      </c>
      <c r="Q343" t="s">
        <v>8323</v>
      </c>
      <c r="R343" t="s">
        <v>8310</v>
      </c>
      <c r="S343">
        <v>14</v>
      </c>
    </row>
    <row r="344" spans="11:19" x14ac:dyDescent="0.3">
      <c r="K344">
        <v>397</v>
      </c>
      <c r="L344" t="s">
        <v>8315</v>
      </c>
      <c r="M344" t="s">
        <v>8325</v>
      </c>
      <c r="N344">
        <v>229</v>
      </c>
      <c r="P344">
        <v>3096</v>
      </c>
      <c r="Q344" t="s">
        <v>8323</v>
      </c>
      <c r="R344" t="s">
        <v>8363</v>
      </c>
      <c r="S344">
        <v>14</v>
      </c>
    </row>
    <row r="345" spans="11:19" x14ac:dyDescent="0.3">
      <c r="K345">
        <v>735</v>
      </c>
      <c r="L345" t="s">
        <v>8321</v>
      </c>
      <c r="M345" t="s">
        <v>8353</v>
      </c>
      <c r="N345">
        <v>229</v>
      </c>
      <c r="P345">
        <v>3637</v>
      </c>
      <c r="Q345" t="s">
        <v>8323</v>
      </c>
      <c r="R345" t="s">
        <v>8362</v>
      </c>
      <c r="S345">
        <v>14</v>
      </c>
    </row>
    <row r="346" spans="11:19" x14ac:dyDescent="0.3">
      <c r="K346">
        <v>1352</v>
      </c>
      <c r="L346" t="s">
        <v>8321</v>
      </c>
      <c r="M346" t="s">
        <v>8353</v>
      </c>
      <c r="N346">
        <v>227</v>
      </c>
      <c r="P346">
        <v>3740</v>
      </c>
      <c r="Q346" t="s">
        <v>8323</v>
      </c>
      <c r="R346" t="s">
        <v>8310</v>
      </c>
      <c r="S346">
        <v>14</v>
      </c>
    </row>
    <row r="347" spans="11:19" x14ac:dyDescent="0.3">
      <c r="K347">
        <v>1830</v>
      </c>
      <c r="L347" t="s">
        <v>8319</v>
      </c>
      <c r="M347" t="s">
        <v>8344</v>
      </c>
      <c r="N347">
        <v>226</v>
      </c>
      <c r="P347">
        <v>3865</v>
      </c>
      <c r="Q347" t="s">
        <v>8323</v>
      </c>
      <c r="R347" t="s">
        <v>8310</v>
      </c>
      <c r="S347">
        <v>14</v>
      </c>
    </row>
    <row r="348" spans="11:19" x14ac:dyDescent="0.3">
      <c r="K348">
        <v>3019</v>
      </c>
      <c r="L348" t="s">
        <v>8323</v>
      </c>
      <c r="M348" t="s">
        <v>8363</v>
      </c>
      <c r="N348">
        <v>226</v>
      </c>
      <c r="P348">
        <v>3888</v>
      </c>
      <c r="Q348" t="s">
        <v>8323</v>
      </c>
      <c r="R348" t="s">
        <v>8310</v>
      </c>
      <c r="S348">
        <v>14</v>
      </c>
    </row>
    <row r="349" spans="11:19" x14ac:dyDescent="0.3">
      <c r="K349">
        <v>3209</v>
      </c>
      <c r="L349" t="s">
        <v>8323</v>
      </c>
      <c r="M349" t="s">
        <v>8310</v>
      </c>
      <c r="N349">
        <v>226</v>
      </c>
      <c r="P349">
        <v>3929</v>
      </c>
      <c r="Q349" t="s">
        <v>8323</v>
      </c>
      <c r="R349" t="s">
        <v>8310</v>
      </c>
      <c r="S349">
        <v>14</v>
      </c>
    </row>
    <row r="350" spans="11:19" x14ac:dyDescent="0.3">
      <c r="K350">
        <v>1537</v>
      </c>
      <c r="L350" t="s">
        <v>8320</v>
      </c>
      <c r="M350" t="s">
        <v>8348</v>
      </c>
      <c r="N350">
        <v>224</v>
      </c>
      <c r="P350">
        <v>3999</v>
      </c>
      <c r="Q350" t="s">
        <v>8323</v>
      </c>
      <c r="R350" t="s">
        <v>8310</v>
      </c>
      <c r="S350">
        <v>14</v>
      </c>
    </row>
    <row r="351" spans="11:19" x14ac:dyDescent="0.3">
      <c r="K351">
        <v>246</v>
      </c>
      <c r="L351" t="s">
        <v>8315</v>
      </c>
      <c r="M351" t="s">
        <v>8325</v>
      </c>
      <c r="N351">
        <v>223</v>
      </c>
      <c r="P351">
        <v>4001</v>
      </c>
      <c r="Q351" t="s">
        <v>8323</v>
      </c>
      <c r="R351" t="s">
        <v>8310</v>
      </c>
      <c r="S351">
        <v>14</v>
      </c>
    </row>
    <row r="352" spans="11:19" x14ac:dyDescent="0.3">
      <c r="K352">
        <v>313</v>
      </c>
      <c r="L352" t="s">
        <v>8315</v>
      </c>
      <c r="M352" t="s">
        <v>8325</v>
      </c>
      <c r="N352">
        <v>222</v>
      </c>
      <c r="P352">
        <v>4104</v>
      </c>
      <c r="Q352" t="s">
        <v>8323</v>
      </c>
      <c r="R352" t="s">
        <v>8310</v>
      </c>
      <c r="S352">
        <v>14</v>
      </c>
    </row>
    <row r="353" spans="11:19" x14ac:dyDescent="0.3">
      <c r="K353">
        <v>1216</v>
      </c>
      <c r="L353" t="s">
        <v>8320</v>
      </c>
      <c r="M353" t="s">
        <v>8348</v>
      </c>
      <c r="N353">
        <v>222</v>
      </c>
      <c r="P353">
        <v>180</v>
      </c>
      <c r="Q353" t="s">
        <v>8315</v>
      </c>
      <c r="R353" t="s">
        <v>8326</v>
      </c>
      <c r="S353">
        <v>13</v>
      </c>
    </row>
    <row r="354" spans="11:19" x14ac:dyDescent="0.3">
      <c r="K354">
        <v>350</v>
      </c>
      <c r="L354" t="s">
        <v>8315</v>
      </c>
      <c r="M354" t="s">
        <v>8325</v>
      </c>
      <c r="N354">
        <v>221</v>
      </c>
      <c r="P354">
        <v>207</v>
      </c>
      <c r="Q354" t="s">
        <v>8315</v>
      </c>
      <c r="R354" t="s">
        <v>8326</v>
      </c>
      <c r="S354">
        <v>13</v>
      </c>
    </row>
    <row r="355" spans="11:19" x14ac:dyDescent="0.3">
      <c r="K355">
        <v>1657</v>
      </c>
      <c r="L355" t="s">
        <v>8319</v>
      </c>
      <c r="M355" t="s">
        <v>8343</v>
      </c>
      <c r="N355">
        <v>221</v>
      </c>
      <c r="P355">
        <v>423</v>
      </c>
      <c r="Q355" t="s">
        <v>8315</v>
      </c>
      <c r="R355" t="s">
        <v>8324</v>
      </c>
      <c r="S355">
        <v>13</v>
      </c>
    </row>
    <row r="356" spans="11:19" x14ac:dyDescent="0.3">
      <c r="K356">
        <v>2335</v>
      </c>
      <c r="L356" t="s">
        <v>8316</v>
      </c>
      <c r="M356" t="s">
        <v>8332</v>
      </c>
      <c r="N356">
        <v>221</v>
      </c>
      <c r="P356">
        <v>428</v>
      </c>
      <c r="Q356" t="s">
        <v>8315</v>
      </c>
      <c r="R356" t="s">
        <v>8324</v>
      </c>
      <c r="S356">
        <v>13</v>
      </c>
    </row>
    <row r="357" spans="11:19" x14ac:dyDescent="0.3">
      <c r="K357">
        <v>261</v>
      </c>
      <c r="L357" t="s">
        <v>8315</v>
      </c>
      <c r="M357" t="s">
        <v>8325</v>
      </c>
      <c r="N357">
        <v>220</v>
      </c>
      <c r="P357">
        <v>1132</v>
      </c>
      <c r="Q357" t="s">
        <v>8317</v>
      </c>
      <c r="R357" t="s">
        <v>8333</v>
      </c>
      <c r="S357">
        <v>13</v>
      </c>
    </row>
    <row r="358" spans="11:19" x14ac:dyDescent="0.3">
      <c r="K358">
        <v>2221</v>
      </c>
      <c r="L358" t="s">
        <v>8317</v>
      </c>
      <c r="M358" t="s">
        <v>8334</v>
      </c>
      <c r="N358">
        <v>218</v>
      </c>
      <c r="P358">
        <v>1412</v>
      </c>
      <c r="Q358" t="s">
        <v>8321</v>
      </c>
      <c r="R358" t="s">
        <v>8355</v>
      </c>
      <c r="S358">
        <v>13</v>
      </c>
    </row>
    <row r="359" spans="11:19" x14ac:dyDescent="0.3">
      <c r="K359">
        <v>2984</v>
      </c>
      <c r="L359" t="s">
        <v>8323</v>
      </c>
      <c r="M359" t="s">
        <v>8363</v>
      </c>
      <c r="N359">
        <v>218</v>
      </c>
      <c r="P359">
        <v>1774</v>
      </c>
      <c r="Q359" t="s">
        <v>8320</v>
      </c>
      <c r="R359" t="s">
        <v>8348</v>
      </c>
      <c r="S359">
        <v>13</v>
      </c>
    </row>
    <row r="360" spans="11:19" x14ac:dyDescent="0.3">
      <c r="K360">
        <v>39</v>
      </c>
      <c r="L360" t="s">
        <v>8315</v>
      </c>
      <c r="M360" t="s">
        <v>8329</v>
      </c>
      <c r="N360">
        <v>217</v>
      </c>
      <c r="P360">
        <v>1872</v>
      </c>
      <c r="Q360" t="s">
        <v>8317</v>
      </c>
      <c r="R360" t="s">
        <v>8333</v>
      </c>
      <c r="S360">
        <v>13</v>
      </c>
    </row>
    <row r="361" spans="11:19" x14ac:dyDescent="0.3">
      <c r="K361">
        <v>2046</v>
      </c>
      <c r="L361" t="s">
        <v>8322</v>
      </c>
      <c r="M361" t="s">
        <v>8357</v>
      </c>
      <c r="N361">
        <v>217</v>
      </c>
      <c r="P361">
        <v>2414</v>
      </c>
      <c r="Q361" t="s">
        <v>8316</v>
      </c>
      <c r="R361" t="s">
        <v>8330</v>
      </c>
      <c r="S361">
        <v>13</v>
      </c>
    </row>
    <row r="362" spans="11:19" x14ac:dyDescent="0.3">
      <c r="K362">
        <v>3224</v>
      </c>
      <c r="L362" t="s">
        <v>8323</v>
      </c>
      <c r="M362" t="s">
        <v>8310</v>
      </c>
      <c r="N362">
        <v>216</v>
      </c>
      <c r="P362">
        <v>2774</v>
      </c>
      <c r="Q362" t="s">
        <v>8321</v>
      </c>
      <c r="R362" t="s">
        <v>8351</v>
      </c>
      <c r="S362">
        <v>13</v>
      </c>
    </row>
    <row r="363" spans="11:19" x14ac:dyDescent="0.3">
      <c r="K363">
        <v>1513</v>
      </c>
      <c r="L363" t="s">
        <v>8320</v>
      </c>
      <c r="M363" t="s">
        <v>8348</v>
      </c>
      <c r="N363">
        <v>215</v>
      </c>
      <c r="P363">
        <v>2850</v>
      </c>
      <c r="Q363" t="s">
        <v>8323</v>
      </c>
      <c r="R363" t="s">
        <v>8310</v>
      </c>
      <c r="S363">
        <v>13</v>
      </c>
    </row>
    <row r="364" spans="11:19" x14ac:dyDescent="0.3">
      <c r="K364">
        <v>3147</v>
      </c>
      <c r="L364" t="s">
        <v>8323</v>
      </c>
      <c r="M364" t="s">
        <v>8310</v>
      </c>
      <c r="N364">
        <v>213</v>
      </c>
      <c r="P364">
        <v>2871</v>
      </c>
      <c r="Q364" t="s">
        <v>8323</v>
      </c>
      <c r="R364" t="s">
        <v>8310</v>
      </c>
      <c r="S364">
        <v>13</v>
      </c>
    </row>
    <row r="365" spans="11:19" x14ac:dyDescent="0.3">
      <c r="K365">
        <v>3250</v>
      </c>
      <c r="L365" t="s">
        <v>8323</v>
      </c>
      <c r="M365" t="s">
        <v>8310</v>
      </c>
      <c r="N365">
        <v>213</v>
      </c>
      <c r="P365">
        <v>2920</v>
      </c>
      <c r="Q365" t="s">
        <v>8323</v>
      </c>
      <c r="R365" t="s">
        <v>8310</v>
      </c>
      <c r="S365">
        <v>13</v>
      </c>
    </row>
    <row r="366" spans="11:19" x14ac:dyDescent="0.3">
      <c r="K366">
        <v>1036</v>
      </c>
      <c r="L366" t="s">
        <v>8319</v>
      </c>
      <c r="M366" t="s">
        <v>8338</v>
      </c>
      <c r="N366">
        <v>211</v>
      </c>
      <c r="P366">
        <v>2947</v>
      </c>
      <c r="Q366" t="s">
        <v>8323</v>
      </c>
      <c r="R366" t="s">
        <v>8363</v>
      </c>
      <c r="S366">
        <v>13</v>
      </c>
    </row>
    <row r="367" spans="11:19" x14ac:dyDescent="0.3">
      <c r="K367">
        <v>1508</v>
      </c>
      <c r="L367" t="s">
        <v>8320</v>
      </c>
      <c r="M367" t="s">
        <v>8348</v>
      </c>
      <c r="N367">
        <v>211</v>
      </c>
      <c r="P367">
        <v>3100</v>
      </c>
      <c r="Q367" t="s">
        <v>8323</v>
      </c>
      <c r="R367" t="s">
        <v>8363</v>
      </c>
      <c r="S367">
        <v>13</v>
      </c>
    </row>
    <row r="368" spans="11:19" x14ac:dyDescent="0.3">
      <c r="K368">
        <v>2301</v>
      </c>
      <c r="L368" t="s">
        <v>8319</v>
      </c>
      <c r="M368" t="s">
        <v>8340</v>
      </c>
      <c r="N368">
        <v>211</v>
      </c>
      <c r="P368">
        <v>3860</v>
      </c>
      <c r="Q368" t="s">
        <v>8323</v>
      </c>
      <c r="R368" t="s">
        <v>8310</v>
      </c>
      <c r="S368">
        <v>13</v>
      </c>
    </row>
    <row r="369" spans="11:19" x14ac:dyDescent="0.3">
      <c r="K369">
        <v>2261</v>
      </c>
      <c r="L369" t="s">
        <v>8317</v>
      </c>
      <c r="M369" t="s">
        <v>8334</v>
      </c>
      <c r="N369">
        <v>210</v>
      </c>
      <c r="P369">
        <v>3943</v>
      </c>
      <c r="Q369" t="s">
        <v>8323</v>
      </c>
      <c r="R369" t="s">
        <v>8310</v>
      </c>
      <c r="S369">
        <v>13</v>
      </c>
    </row>
    <row r="370" spans="11:19" x14ac:dyDescent="0.3">
      <c r="K370">
        <v>1846</v>
      </c>
      <c r="L370" t="s">
        <v>8319</v>
      </c>
      <c r="M370" t="s">
        <v>8344</v>
      </c>
      <c r="N370">
        <v>209</v>
      </c>
      <c r="P370">
        <v>3986</v>
      </c>
      <c r="Q370" t="s">
        <v>8323</v>
      </c>
      <c r="R370" t="s">
        <v>8310</v>
      </c>
      <c r="S370">
        <v>13</v>
      </c>
    </row>
    <row r="371" spans="11:19" x14ac:dyDescent="0.3">
      <c r="K371">
        <v>414</v>
      </c>
      <c r="L371" t="s">
        <v>8315</v>
      </c>
      <c r="M371" t="s">
        <v>8325</v>
      </c>
      <c r="N371">
        <v>208</v>
      </c>
      <c r="P371">
        <v>3987</v>
      </c>
      <c r="Q371" t="s">
        <v>8323</v>
      </c>
      <c r="R371" t="s">
        <v>8310</v>
      </c>
      <c r="S371">
        <v>13</v>
      </c>
    </row>
    <row r="372" spans="11:19" x14ac:dyDescent="0.3">
      <c r="K372">
        <v>2277</v>
      </c>
      <c r="L372" t="s">
        <v>8317</v>
      </c>
      <c r="M372" t="s">
        <v>8334</v>
      </c>
      <c r="N372">
        <v>207</v>
      </c>
      <c r="P372">
        <v>4052</v>
      </c>
      <c r="Q372" t="s">
        <v>8323</v>
      </c>
      <c r="R372" t="s">
        <v>8310</v>
      </c>
      <c r="S372">
        <v>13</v>
      </c>
    </row>
    <row r="373" spans="11:19" x14ac:dyDescent="0.3">
      <c r="K373">
        <v>3288</v>
      </c>
      <c r="L373" t="s">
        <v>8323</v>
      </c>
      <c r="M373" t="s">
        <v>8310</v>
      </c>
      <c r="N373">
        <v>207</v>
      </c>
      <c r="P373">
        <v>4069</v>
      </c>
      <c r="Q373" t="s">
        <v>8323</v>
      </c>
      <c r="R373" t="s">
        <v>8310</v>
      </c>
      <c r="S373">
        <v>13</v>
      </c>
    </row>
    <row r="374" spans="11:19" x14ac:dyDescent="0.3">
      <c r="K374">
        <v>392</v>
      </c>
      <c r="L374" t="s">
        <v>8315</v>
      </c>
      <c r="M374" t="s">
        <v>8325</v>
      </c>
      <c r="N374">
        <v>206</v>
      </c>
      <c r="P374">
        <v>4075</v>
      </c>
      <c r="Q374" t="s">
        <v>8323</v>
      </c>
      <c r="R374" t="s">
        <v>8310</v>
      </c>
      <c r="S374">
        <v>13</v>
      </c>
    </row>
    <row r="375" spans="11:19" x14ac:dyDescent="0.3">
      <c r="K375">
        <v>1269</v>
      </c>
      <c r="L375" t="s">
        <v>8319</v>
      </c>
      <c r="M375" t="s">
        <v>8344</v>
      </c>
      <c r="N375">
        <v>206</v>
      </c>
      <c r="P375">
        <v>183</v>
      </c>
      <c r="Q375" t="s">
        <v>8315</v>
      </c>
      <c r="R375" t="s">
        <v>8326</v>
      </c>
      <c r="S375">
        <v>12</v>
      </c>
    </row>
    <row r="376" spans="11:19" x14ac:dyDescent="0.3">
      <c r="K376">
        <v>1511</v>
      </c>
      <c r="L376" t="s">
        <v>8320</v>
      </c>
      <c r="M376" t="s">
        <v>8348</v>
      </c>
      <c r="N376">
        <v>206</v>
      </c>
      <c r="P376">
        <v>211</v>
      </c>
      <c r="Q376" t="s">
        <v>8315</v>
      </c>
      <c r="R376" t="s">
        <v>8326</v>
      </c>
      <c r="S376">
        <v>12</v>
      </c>
    </row>
    <row r="377" spans="11:19" x14ac:dyDescent="0.3">
      <c r="K377">
        <v>2259</v>
      </c>
      <c r="L377" t="s">
        <v>8317</v>
      </c>
      <c r="M377" t="s">
        <v>8334</v>
      </c>
      <c r="N377">
        <v>206</v>
      </c>
      <c r="P377">
        <v>422</v>
      </c>
      <c r="Q377" t="s">
        <v>8315</v>
      </c>
      <c r="R377" t="s">
        <v>8324</v>
      </c>
      <c r="S377">
        <v>12</v>
      </c>
    </row>
    <row r="378" spans="11:19" x14ac:dyDescent="0.3">
      <c r="K378">
        <v>2666</v>
      </c>
      <c r="L378" t="s">
        <v>8322</v>
      </c>
      <c r="M378" t="s">
        <v>8358</v>
      </c>
      <c r="N378">
        <v>206</v>
      </c>
      <c r="P378">
        <v>452</v>
      </c>
      <c r="Q378" t="s">
        <v>8315</v>
      </c>
      <c r="R378" t="s">
        <v>8324</v>
      </c>
      <c r="S378">
        <v>12</v>
      </c>
    </row>
    <row r="379" spans="11:19" x14ac:dyDescent="0.3">
      <c r="K379">
        <v>816</v>
      </c>
      <c r="L379" t="s">
        <v>8319</v>
      </c>
      <c r="M379" t="s">
        <v>8344</v>
      </c>
      <c r="N379">
        <v>205</v>
      </c>
      <c r="P379">
        <v>665</v>
      </c>
      <c r="Q379" t="s">
        <v>8322</v>
      </c>
      <c r="R379" t="s">
        <v>8360</v>
      </c>
      <c r="S379">
        <v>12</v>
      </c>
    </row>
    <row r="380" spans="11:19" x14ac:dyDescent="0.3">
      <c r="K380">
        <v>1607</v>
      </c>
      <c r="L380" t="s">
        <v>8319</v>
      </c>
      <c r="M380" t="s">
        <v>8344</v>
      </c>
      <c r="N380">
        <v>205</v>
      </c>
      <c r="P380">
        <v>715</v>
      </c>
      <c r="Q380" t="s">
        <v>8322</v>
      </c>
      <c r="R380" t="s">
        <v>8360</v>
      </c>
      <c r="S380">
        <v>12</v>
      </c>
    </row>
    <row r="381" spans="11:19" x14ac:dyDescent="0.3">
      <c r="K381">
        <v>1963</v>
      </c>
      <c r="L381" t="s">
        <v>8322</v>
      </c>
      <c r="M381" t="s">
        <v>8357</v>
      </c>
      <c r="N381">
        <v>205</v>
      </c>
      <c r="P381">
        <v>871</v>
      </c>
      <c r="Q381" t="s">
        <v>8319</v>
      </c>
      <c r="R381" t="s">
        <v>8341</v>
      </c>
      <c r="S381">
        <v>12</v>
      </c>
    </row>
    <row r="382" spans="11:19" x14ac:dyDescent="0.3">
      <c r="K382">
        <v>2258</v>
      </c>
      <c r="L382" t="s">
        <v>8317</v>
      </c>
      <c r="M382" t="s">
        <v>8334</v>
      </c>
      <c r="N382">
        <v>205</v>
      </c>
      <c r="P382">
        <v>943</v>
      </c>
      <c r="Q382" t="s">
        <v>8322</v>
      </c>
      <c r="R382" t="s">
        <v>8360</v>
      </c>
      <c r="S382">
        <v>12</v>
      </c>
    </row>
    <row r="383" spans="11:19" x14ac:dyDescent="0.3">
      <c r="K383">
        <v>2038</v>
      </c>
      <c r="L383" t="s">
        <v>8322</v>
      </c>
      <c r="M383" t="s">
        <v>8357</v>
      </c>
      <c r="N383">
        <v>204</v>
      </c>
      <c r="P383">
        <v>977</v>
      </c>
      <c r="Q383" t="s">
        <v>8322</v>
      </c>
      <c r="R383" t="s">
        <v>8360</v>
      </c>
      <c r="S383">
        <v>12</v>
      </c>
    </row>
    <row r="384" spans="11:19" x14ac:dyDescent="0.3">
      <c r="K384">
        <v>3534</v>
      </c>
      <c r="L384" t="s">
        <v>8323</v>
      </c>
      <c r="M384" t="s">
        <v>8310</v>
      </c>
      <c r="N384">
        <v>204</v>
      </c>
      <c r="P384">
        <v>1146</v>
      </c>
      <c r="Q384" t="s">
        <v>8316</v>
      </c>
      <c r="R384" t="s">
        <v>8330</v>
      </c>
      <c r="S384">
        <v>12</v>
      </c>
    </row>
    <row r="385" spans="11:19" x14ac:dyDescent="0.3">
      <c r="K385">
        <v>2062</v>
      </c>
      <c r="L385" t="s">
        <v>8322</v>
      </c>
      <c r="M385" t="s">
        <v>8357</v>
      </c>
      <c r="N385">
        <v>203</v>
      </c>
      <c r="P385">
        <v>1556</v>
      </c>
      <c r="Q385" t="s">
        <v>8320</v>
      </c>
      <c r="R385" t="s">
        <v>8346</v>
      </c>
      <c r="S385">
        <v>12</v>
      </c>
    </row>
    <row r="386" spans="11:19" x14ac:dyDescent="0.3">
      <c r="K386">
        <v>242</v>
      </c>
      <c r="L386" t="s">
        <v>8315</v>
      </c>
      <c r="M386" t="s">
        <v>8325</v>
      </c>
      <c r="N386">
        <v>202</v>
      </c>
      <c r="P386">
        <v>1585</v>
      </c>
      <c r="Q386" t="s">
        <v>8320</v>
      </c>
      <c r="R386" t="s">
        <v>8349</v>
      </c>
      <c r="S386">
        <v>12</v>
      </c>
    </row>
    <row r="387" spans="11:19" x14ac:dyDescent="0.3">
      <c r="K387">
        <v>283</v>
      </c>
      <c r="L387" t="s">
        <v>8315</v>
      </c>
      <c r="M387" t="s">
        <v>8325</v>
      </c>
      <c r="N387">
        <v>202</v>
      </c>
      <c r="P387">
        <v>1981</v>
      </c>
      <c r="Q387" t="s">
        <v>8320</v>
      </c>
      <c r="R387" t="s">
        <v>8347</v>
      </c>
      <c r="S387">
        <v>12</v>
      </c>
    </row>
    <row r="388" spans="11:19" x14ac:dyDescent="0.3">
      <c r="K388">
        <v>308</v>
      </c>
      <c r="L388" t="s">
        <v>8315</v>
      </c>
      <c r="M388" t="s">
        <v>8325</v>
      </c>
      <c r="N388">
        <v>202</v>
      </c>
      <c r="P388">
        <v>2129</v>
      </c>
      <c r="Q388" t="s">
        <v>8317</v>
      </c>
      <c r="R388" t="s">
        <v>8335</v>
      </c>
      <c r="S388">
        <v>12</v>
      </c>
    </row>
    <row r="389" spans="11:19" x14ac:dyDescent="0.3">
      <c r="K389">
        <v>3229</v>
      </c>
      <c r="L389" t="s">
        <v>8323</v>
      </c>
      <c r="M389" t="s">
        <v>8310</v>
      </c>
      <c r="N389">
        <v>202</v>
      </c>
      <c r="P389">
        <v>2138</v>
      </c>
      <c r="Q389" t="s">
        <v>8317</v>
      </c>
      <c r="R389" t="s">
        <v>8335</v>
      </c>
      <c r="S389">
        <v>12</v>
      </c>
    </row>
    <row r="390" spans="11:19" x14ac:dyDescent="0.3">
      <c r="K390">
        <v>2316</v>
      </c>
      <c r="L390" t="s">
        <v>8319</v>
      </c>
      <c r="M390" t="s">
        <v>8340</v>
      </c>
      <c r="N390">
        <v>200</v>
      </c>
      <c r="P390">
        <v>2142</v>
      </c>
      <c r="Q390" t="s">
        <v>8317</v>
      </c>
      <c r="R390" t="s">
        <v>8335</v>
      </c>
      <c r="S390">
        <v>12</v>
      </c>
    </row>
    <row r="391" spans="11:19" x14ac:dyDescent="0.3">
      <c r="K391">
        <v>3248</v>
      </c>
      <c r="L391" t="s">
        <v>8323</v>
      </c>
      <c r="M391" t="s">
        <v>8310</v>
      </c>
      <c r="N391">
        <v>200</v>
      </c>
      <c r="P391">
        <v>2403</v>
      </c>
      <c r="Q391" t="s">
        <v>8316</v>
      </c>
      <c r="R391" t="s">
        <v>8330</v>
      </c>
      <c r="S391">
        <v>12</v>
      </c>
    </row>
    <row r="392" spans="11:19" x14ac:dyDescent="0.3">
      <c r="K392">
        <v>2633</v>
      </c>
      <c r="L392" t="s">
        <v>8322</v>
      </c>
      <c r="M392" t="s">
        <v>8359</v>
      </c>
      <c r="N392">
        <v>199</v>
      </c>
      <c r="P392">
        <v>2515</v>
      </c>
      <c r="Q392" t="s">
        <v>8316</v>
      </c>
      <c r="R392" t="s">
        <v>8331</v>
      </c>
      <c r="S392">
        <v>12</v>
      </c>
    </row>
    <row r="393" spans="11:19" x14ac:dyDescent="0.3">
      <c r="K393">
        <v>2925</v>
      </c>
      <c r="L393" t="s">
        <v>8323</v>
      </c>
      <c r="M393" t="s">
        <v>8362</v>
      </c>
      <c r="N393">
        <v>199</v>
      </c>
      <c r="P393">
        <v>2896</v>
      </c>
      <c r="Q393" t="s">
        <v>8323</v>
      </c>
      <c r="R393" t="s">
        <v>8310</v>
      </c>
      <c r="S393">
        <v>12</v>
      </c>
    </row>
    <row r="394" spans="11:19" x14ac:dyDescent="0.3">
      <c r="K394">
        <v>3677</v>
      </c>
      <c r="L394" t="s">
        <v>8323</v>
      </c>
      <c r="M394" t="s">
        <v>8310</v>
      </c>
      <c r="N394">
        <v>199</v>
      </c>
      <c r="P394">
        <v>2898</v>
      </c>
      <c r="Q394" t="s">
        <v>8323</v>
      </c>
      <c r="R394" t="s">
        <v>8310</v>
      </c>
      <c r="S394">
        <v>12</v>
      </c>
    </row>
    <row r="395" spans="11:19" x14ac:dyDescent="0.3">
      <c r="K395">
        <v>2254</v>
      </c>
      <c r="L395" t="s">
        <v>8317</v>
      </c>
      <c r="M395" t="s">
        <v>8334</v>
      </c>
      <c r="N395">
        <v>197</v>
      </c>
      <c r="P395">
        <v>3101</v>
      </c>
      <c r="Q395" t="s">
        <v>8323</v>
      </c>
      <c r="R395" t="s">
        <v>8363</v>
      </c>
      <c r="S395">
        <v>12</v>
      </c>
    </row>
    <row r="396" spans="11:19" x14ac:dyDescent="0.3">
      <c r="K396">
        <v>3620</v>
      </c>
      <c r="L396" t="s">
        <v>8323</v>
      </c>
      <c r="M396" t="s">
        <v>8310</v>
      </c>
      <c r="N396">
        <v>197</v>
      </c>
      <c r="P396">
        <v>3205</v>
      </c>
      <c r="Q396" t="s">
        <v>8323</v>
      </c>
      <c r="R396" t="s">
        <v>8362</v>
      </c>
      <c r="S396">
        <v>12</v>
      </c>
    </row>
    <row r="397" spans="11:19" x14ac:dyDescent="0.3">
      <c r="K397">
        <v>396</v>
      </c>
      <c r="L397" t="s">
        <v>8315</v>
      </c>
      <c r="M397" t="s">
        <v>8325</v>
      </c>
      <c r="N397">
        <v>196</v>
      </c>
      <c r="P397">
        <v>3644</v>
      </c>
      <c r="Q397" t="s">
        <v>8323</v>
      </c>
      <c r="R397" t="s">
        <v>8362</v>
      </c>
      <c r="S397">
        <v>12</v>
      </c>
    </row>
    <row r="398" spans="11:19" x14ac:dyDescent="0.3">
      <c r="K398">
        <v>1509</v>
      </c>
      <c r="L398" t="s">
        <v>8320</v>
      </c>
      <c r="M398" t="s">
        <v>8348</v>
      </c>
      <c r="N398">
        <v>196</v>
      </c>
      <c r="P398">
        <v>3731</v>
      </c>
      <c r="Q398" t="s">
        <v>8323</v>
      </c>
      <c r="R398" t="s">
        <v>8310</v>
      </c>
      <c r="S398">
        <v>12</v>
      </c>
    </row>
    <row r="399" spans="11:19" x14ac:dyDescent="0.3">
      <c r="K399">
        <v>2964</v>
      </c>
      <c r="L399" t="s">
        <v>8323</v>
      </c>
      <c r="M399" t="s">
        <v>8310</v>
      </c>
      <c r="N399">
        <v>196</v>
      </c>
      <c r="P399">
        <v>3845</v>
      </c>
      <c r="Q399" t="s">
        <v>8323</v>
      </c>
      <c r="R399" t="s">
        <v>8310</v>
      </c>
      <c r="S399">
        <v>12</v>
      </c>
    </row>
    <row r="400" spans="11:19" x14ac:dyDescent="0.3">
      <c r="K400">
        <v>2266</v>
      </c>
      <c r="L400" t="s">
        <v>8317</v>
      </c>
      <c r="M400" t="s">
        <v>8334</v>
      </c>
      <c r="N400">
        <v>194</v>
      </c>
      <c r="P400">
        <v>3933</v>
      </c>
      <c r="Q400" t="s">
        <v>8323</v>
      </c>
      <c r="R400" t="s">
        <v>8310</v>
      </c>
      <c r="S400">
        <v>12</v>
      </c>
    </row>
    <row r="401" spans="7:19" x14ac:dyDescent="0.3">
      <c r="G401">
        <f>400/2200</f>
        <v>0.18181818181818182</v>
      </c>
      <c r="K401">
        <v>2268</v>
      </c>
      <c r="L401" t="s">
        <v>8317</v>
      </c>
      <c r="M401" t="s">
        <v>8334</v>
      </c>
      <c r="N401">
        <v>194</v>
      </c>
      <c r="P401">
        <v>3934</v>
      </c>
      <c r="Q401" t="s">
        <v>8323</v>
      </c>
      <c r="R401" t="s">
        <v>8310</v>
      </c>
      <c r="S401">
        <v>12</v>
      </c>
    </row>
    <row r="402" spans="7:19" x14ac:dyDescent="0.3">
      <c r="K402">
        <v>391</v>
      </c>
      <c r="L402" t="s">
        <v>8315</v>
      </c>
      <c r="M402" t="s">
        <v>8325</v>
      </c>
      <c r="N402">
        <v>193</v>
      </c>
      <c r="P402">
        <v>3959</v>
      </c>
      <c r="Q402" t="s">
        <v>8323</v>
      </c>
      <c r="R402" t="s">
        <v>8310</v>
      </c>
      <c r="S402">
        <v>12</v>
      </c>
    </row>
    <row r="403" spans="7:19" x14ac:dyDescent="0.3">
      <c r="K403">
        <v>2043</v>
      </c>
      <c r="L403" t="s">
        <v>8322</v>
      </c>
      <c r="M403" t="s">
        <v>8357</v>
      </c>
      <c r="N403">
        <v>193</v>
      </c>
      <c r="P403">
        <v>3998</v>
      </c>
      <c r="Q403" t="s">
        <v>8323</v>
      </c>
      <c r="R403" t="s">
        <v>8310</v>
      </c>
      <c r="S403">
        <v>12</v>
      </c>
    </row>
    <row r="404" spans="7:19" x14ac:dyDescent="0.3">
      <c r="K404">
        <v>3246</v>
      </c>
      <c r="L404" t="s">
        <v>8323</v>
      </c>
      <c r="M404" t="s">
        <v>8310</v>
      </c>
      <c r="N404">
        <v>193</v>
      </c>
      <c r="P404">
        <v>4046</v>
      </c>
      <c r="Q404" t="s">
        <v>8323</v>
      </c>
      <c r="R404" t="s">
        <v>8310</v>
      </c>
      <c r="S404">
        <v>12</v>
      </c>
    </row>
    <row r="405" spans="7:19" x14ac:dyDescent="0.3">
      <c r="K405">
        <v>1223</v>
      </c>
      <c r="L405" t="s">
        <v>8320</v>
      </c>
      <c r="M405" t="s">
        <v>8348</v>
      </c>
      <c r="N405">
        <v>191</v>
      </c>
      <c r="P405">
        <v>4081</v>
      </c>
      <c r="Q405" t="s">
        <v>8323</v>
      </c>
      <c r="R405" t="s">
        <v>8310</v>
      </c>
      <c r="S405">
        <v>12</v>
      </c>
    </row>
    <row r="406" spans="7:19" x14ac:dyDescent="0.3">
      <c r="K406">
        <v>1855</v>
      </c>
      <c r="L406" t="s">
        <v>8319</v>
      </c>
      <c r="M406" t="s">
        <v>8344</v>
      </c>
      <c r="N406">
        <v>191</v>
      </c>
      <c r="P406">
        <v>438</v>
      </c>
      <c r="Q406" t="s">
        <v>8315</v>
      </c>
      <c r="R406" t="s">
        <v>8324</v>
      </c>
      <c r="S406">
        <v>11</v>
      </c>
    </row>
    <row r="407" spans="7:19" x14ac:dyDescent="0.3">
      <c r="K407">
        <v>2005</v>
      </c>
      <c r="L407" t="s">
        <v>8322</v>
      </c>
      <c r="M407" t="s">
        <v>8357</v>
      </c>
      <c r="N407">
        <v>191</v>
      </c>
      <c r="P407">
        <v>463</v>
      </c>
      <c r="Q407" t="s">
        <v>8315</v>
      </c>
      <c r="R407" t="s">
        <v>8324</v>
      </c>
      <c r="S407">
        <v>11</v>
      </c>
    </row>
    <row r="408" spans="7:19" x14ac:dyDescent="0.3">
      <c r="K408">
        <v>2108</v>
      </c>
      <c r="L408" t="s">
        <v>8319</v>
      </c>
      <c r="M408" t="s">
        <v>8340</v>
      </c>
      <c r="N408">
        <v>191</v>
      </c>
      <c r="P408">
        <v>484</v>
      </c>
      <c r="Q408" t="s">
        <v>8315</v>
      </c>
      <c r="R408" t="s">
        <v>8324</v>
      </c>
      <c r="S408">
        <v>11</v>
      </c>
    </row>
    <row r="409" spans="7:19" x14ac:dyDescent="0.3">
      <c r="K409">
        <v>2739</v>
      </c>
      <c r="L409" t="s">
        <v>8322</v>
      </c>
      <c r="M409" t="s">
        <v>8357</v>
      </c>
      <c r="N409">
        <v>191</v>
      </c>
      <c r="P409">
        <v>866</v>
      </c>
      <c r="Q409" t="s">
        <v>8319</v>
      </c>
      <c r="R409" t="s">
        <v>8341</v>
      </c>
      <c r="S409">
        <v>11</v>
      </c>
    </row>
    <row r="410" spans="7:19" x14ac:dyDescent="0.3">
      <c r="K410">
        <v>840</v>
      </c>
      <c r="L410" t="s">
        <v>8319</v>
      </c>
      <c r="M410" t="s">
        <v>8342</v>
      </c>
      <c r="N410">
        <v>190</v>
      </c>
      <c r="P410">
        <v>867</v>
      </c>
      <c r="Q410" t="s">
        <v>8319</v>
      </c>
      <c r="R410" t="s">
        <v>8341</v>
      </c>
      <c r="S410">
        <v>11</v>
      </c>
    </row>
    <row r="411" spans="7:19" x14ac:dyDescent="0.3">
      <c r="K411">
        <v>1278</v>
      </c>
      <c r="L411" t="s">
        <v>8319</v>
      </c>
      <c r="M411" t="s">
        <v>8344</v>
      </c>
      <c r="N411">
        <v>190</v>
      </c>
      <c r="P411">
        <v>969</v>
      </c>
      <c r="Q411" t="s">
        <v>8322</v>
      </c>
      <c r="R411" t="s">
        <v>8360</v>
      </c>
      <c r="S411">
        <v>11</v>
      </c>
    </row>
    <row r="412" spans="7:19" x14ac:dyDescent="0.3">
      <c r="K412">
        <v>305</v>
      </c>
      <c r="L412" t="s">
        <v>8315</v>
      </c>
      <c r="M412" t="s">
        <v>8325</v>
      </c>
      <c r="N412">
        <v>189</v>
      </c>
      <c r="P412">
        <v>994</v>
      </c>
      <c r="Q412" t="s">
        <v>8322</v>
      </c>
      <c r="R412" t="s">
        <v>8360</v>
      </c>
      <c r="S412">
        <v>11</v>
      </c>
    </row>
    <row r="413" spans="7:19" x14ac:dyDescent="0.3">
      <c r="K413">
        <v>1279</v>
      </c>
      <c r="L413" t="s">
        <v>8319</v>
      </c>
      <c r="M413" t="s">
        <v>8344</v>
      </c>
      <c r="N413">
        <v>189</v>
      </c>
      <c r="P413">
        <v>1110</v>
      </c>
      <c r="Q413" t="s">
        <v>8317</v>
      </c>
      <c r="R413" t="s">
        <v>8335</v>
      </c>
      <c r="S413">
        <v>11</v>
      </c>
    </row>
    <row r="414" spans="7:19" x14ac:dyDescent="0.3">
      <c r="K414">
        <v>255</v>
      </c>
      <c r="L414" t="s">
        <v>8315</v>
      </c>
      <c r="M414" t="s">
        <v>8325</v>
      </c>
      <c r="N414">
        <v>188</v>
      </c>
      <c r="P414">
        <v>1434</v>
      </c>
      <c r="Q414" t="s">
        <v>8321</v>
      </c>
      <c r="R414" t="s">
        <v>8355</v>
      </c>
      <c r="S414">
        <v>11</v>
      </c>
    </row>
    <row r="415" spans="7:19" x14ac:dyDescent="0.3">
      <c r="K415">
        <v>346</v>
      </c>
      <c r="L415" t="s">
        <v>8315</v>
      </c>
      <c r="M415" t="s">
        <v>8325</v>
      </c>
      <c r="N415">
        <v>188</v>
      </c>
      <c r="P415">
        <v>1494</v>
      </c>
      <c r="Q415" t="s">
        <v>8321</v>
      </c>
      <c r="R415" t="s">
        <v>8352</v>
      </c>
      <c r="S415">
        <v>11</v>
      </c>
    </row>
    <row r="416" spans="7:19" x14ac:dyDescent="0.3">
      <c r="K416">
        <v>2077</v>
      </c>
      <c r="L416" t="s">
        <v>8322</v>
      </c>
      <c r="M416" t="s">
        <v>8357</v>
      </c>
      <c r="N416">
        <v>188</v>
      </c>
      <c r="P416">
        <v>1546</v>
      </c>
      <c r="Q416" t="s">
        <v>8320</v>
      </c>
      <c r="R416" t="s">
        <v>8346</v>
      </c>
      <c r="S416">
        <v>11</v>
      </c>
    </row>
    <row r="417" spans="11:19" x14ac:dyDescent="0.3">
      <c r="K417">
        <v>2716</v>
      </c>
      <c r="L417" t="s">
        <v>8323</v>
      </c>
      <c r="M417" t="s">
        <v>8363</v>
      </c>
      <c r="N417">
        <v>187</v>
      </c>
      <c r="P417">
        <v>1704</v>
      </c>
      <c r="Q417" t="s">
        <v>8319</v>
      </c>
      <c r="R417" t="s">
        <v>8339</v>
      </c>
      <c r="S417">
        <v>11</v>
      </c>
    </row>
    <row r="418" spans="11:19" x14ac:dyDescent="0.3">
      <c r="K418">
        <v>322</v>
      </c>
      <c r="L418" t="s">
        <v>8315</v>
      </c>
      <c r="M418" t="s">
        <v>8325</v>
      </c>
      <c r="N418">
        <v>186</v>
      </c>
      <c r="P418">
        <v>1870</v>
      </c>
      <c r="Q418" t="s">
        <v>8317</v>
      </c>
      <c r="R418" t="s">
        <v>8333</v>
      </c>
      <c r="S418">
        <v>11</v>
      </c>
    </row>
    <row r="419" spans="11:19" x14ac:dyDescent="0.3">
      <c r="K419">
        <v>2451</v>
      </c>
      <c r="L419" t="s">
        <v>8316</v>
      </c>
      <c r="M419" t="s">
        <v>8332</v>
      </c>
      <c r="N419">
        <v>186</v>
      </c>
      <c r="P419">
        <v>2140</v>
      </c>
      <c r="Q419" t="s">
        <v>8317</v>
      </c>
      <c r="R419" t="s">
        <v>8335</v>
      </c>
      <c r="S419">
        <v>11</v>
      </c>
    </row>
    <row r="420" spans="11:19" x14ac:dyDescent="0.3">
      <c r="K420">
        <v>3254</v>
      </c>
      <c r="L420" t="s">
        <v>8323</v>
      </c>
      <c r="M420" t="s">
        <v>8310</v>
      </c>
      <c r="N420">
        <v>186</v>
      </c>
      <c r="P420">
        <v>2581</v>
      </c>
      <c r="Q420" t="s">
        <v>8316</v>
      </c>
      <c r="R420" t="s">
        <v>8330</v>
      </c>
      <c r="S420">
        <v>11</v>
      </c>
    </row>
    <row r="421" spans="11:19" x14ac:dyDescent="0.3">
      <c r="K421">
        <v>2538</v>
      </c>
      <c r="L421" t="s">
        <v>8319</v>
      </c>
      <c r="M421" t="s">
        <v>8337</v>
      </c>
      <c r="N421">
        <v>185</v>
      </c>
      <c r="P421">
        <v>3059</v>
      </c>
      <c r="Q421" t="s">
        <v>8323</v>
      </c>
      <c r="R421" t="s">
        <v>8363</v>
      </c>
      <c r="S421">
        <v>11</v>
      </c>
    </row>
    <row r="422" spans="11:19" x14ac:dyDescent="0.3">
      <c r="K422">
        <v>2722</v>
      </c>
      <c r="L422" t="s">
        <v>8322</v>
      </c>
      <c r="M422" t="s">
        <v>8357</v>
      </c>
      <c r="N422">
        <v>185</v>
      </c>
      <c r="P422">
        <v>3894</v>
      </c>
      <c r="Q422" t="s">
        <v>8323</v>
      </c>
      <c r="R422" t="s">
        <v>8310</v>
      </c>
      <c r="S422">
        <v>11</v>
      </c>
    </row>
    <row r="423" spans="11:19" x14ac:dyDescent="0.3">
      <c r="K423">
        <v>395</v>
      </c>
      <c r="L423" t="s">
        <v>8315</v>
      </c>
      <c r="M423" t="s">
        <v>8325</v>
      </c>
      <c r="N423">
        <v>184</v>
      </c>
      <c r="P423">
        <v>3968</v>
      </c>
      <c r="Q423" t="s">
        <v>8323</v>
      </c>
      <c r="R423" t="s">
        <v>8310</v>
      </c>
      <c r="S423">
        <v>11</v>
      </c>
    </row>
    <row r="424" spans="11:19" x14ac:dyDescent="0.3">
      <c r="K424">
        <v>795</v>
      </c>
      <c r="L424" t="s">
        <v>8319</v>
      </c>
      <c r="M424" t="s">
        <v>8344</v>
      </c>
      <c r="N424">
        <v>184</v>
      </c>
      <c r="P424">
        <v>3974</v>
      </c>
      <c r="Q424" t="s">
        <v>8323</v>
      </c>
      <c r="R424" t="s">
        <v>8310</v>
      </c>
      <c r="S424">
        <v>11</v>
      </c>
    </row>
    <row r="425" spans="11:19" x14ac:dyDescent="0.3">
      <c r="K425">
        <v>1399</v>
      </c>
      <c r="L425" t="s">
        <v>8319</v>
      </c>
      <c r="M425" t="s">
        <v>8344</v>
      </c>
      <c r="N425">
        <v>184</v>
      </c>
      <c r="P425">
        <v>4028</v>
      </c>
      <c r="Q425" t="s">
        <v>8323</v>
      </c>
      <c r="R425" t="s">
        <v>8310</v>
      </c>
      <c r="S425">
        <v>11</v>
      </c>
    </row>
    <row r="426" spans="11:19" x14ac:dyDescent="0.3">
      <c r="K426">
        <v>3218</v>
      </c>
      <c r="L426" t="s">
        <v>8323</v>
      </c>
      <c r="M426" t="s">
        <v>8310</v>
      </c>
      <c r="N426">
        <v>184</v>
      </c>
      <c r="P426">
        <v>162</v>
      </c>
      <c r="Q426" t="s">
        <v>8315</v>
      </c>
      <c r="R426" t="s">
        <v>8326</v>
      </c>
      <c r="S426">
        <v>10</v>
      </c>
    </row>
    <row r="427" spans="11:19" x14ac:dyDescent="0.3">
      <c r="K427">
        <v>1217</v>
      </c>
      <c r="L427" t="s">
        <v>8320</v>
      </c>
      <c r="M427" t="s">
        <v>8348</v>
      </c>
      <c r="N427">
        <v>183</v>
      </c>
      <c r="P427">
        <v>169</v>
      </c>
      <c r="Q427" t="s">
        <v>8315</v>
      </c>
      <c r="R427" t="s">
        <v>8326</v>
      </c>
      <c r="S427">
        <v>10</v>
      </c>
    </row>
    <row r="428" spans="11:19" x14ac:dyDescent="0.3">
      <c r="K428">
        <v>1897</v>
      </c>
      <c r="L428" t="s">
        <v>8319</v>
      </c>
      <c r="M428" t="s">
        <v>8340</v>
      </c>
      <c r="N428">
        <v>183</v>
      </c>
      <c r="P428">
        <v>170</v>
      </c>
      <c r="Q428" t="s">
        <v>8315</v>
      </c>
      <c r="R428" t="s">
        <v>8326</v>
      </c>
      <c r="S428">
        <v>10</v>
      </c>
    </row>
    <row r="429" spans="11:19" x14ac:dyDescent="0.3">
      <c r="K429">
        <v>2012</v>
      </c>
      <c r="L429" t="s">
        <v>8322</v>
      </c>
      <c r="M429" t="s">
        <v>8357</v>
      </c>
      <c r="N429">
        <v>183</v>
      </c>
      <c r="P429">
        <v>185</v>
      </c>
      <c r="Q429" t="s">
        <v>8315</v>
      </c>
      <c r="R429" t="s">
        <v>8326</v>
      </c>
      <c r="S429">
        <v>10</v>
      </c>
    </row>
    <row r="430" spans="11:19" x14ac:dyDescent="0.3">
      <c r="K430">
        <v>3242</v>
      </c>
      <c r="L430" t="s">
        <v>8323</v>
      </c>
      <c r="M430" t="s">
        <v>8310</v>
      </c>
      <c r="N430">
        <v>183</v>
      </c>
      <c r="P430">
        <v>507</v>
      </c>
      <c r="Q430" t="s">
        <v>8315</v>
      </c>
      <c r="R430" t="s">
        <v>8324</v>
      </c>
      <c r="S430">
        <v>10</v>
      </c>
    </row>
    <row r="431" spans="11:19" x14ac:dyDescent="0.3">
      <c r="K431">
        <v>0</v>
      </c>
      <c r="L431" t="s">
        <v>8315</v>
      </c>
      <c r="M431" t="s">
        <v>8329</v>
      </c>
      <c r="N431">
        <v>182</v>
      </c>
      <c r="P431">
        <v>685</v>
      </c>
      <c r="Q431" t="s">
        <v>8322</v>
      </c>
      <c r="R431" t="s">
        <v>8360</v>
      </c>
      <c r="S431">
        <v>10</v>
      </c>
    </row>
    <row r="432" spans="11:19" x14ac:dyDescent="0.3">
      <c r="K432">
        <v>1268</v>
      </c>
      <c r="L432" t="s">
        <v>8319</v>
      </c>
      <c r="M432" t="s">
        <v>8344</v>
      </c>
      <c r="N432">
        <v>182</v>
      </c>
      <c r="P432">
        <v>691</v>
      </c>
      <c r="Q432" t="s">
        <v>8322</v>
      </c>
      <c r="R432" t="s">
        <v>8360</v>
      </c>
      <c r="S432">
        <v>10</v>
      </c>
    </row>
    <row r="433" spans="11:19" x14ac:dyDescent="0.3">
      <c r="K433">
        <v>3024</v>
      </c>
      <c r="L433" t="s">
        <v>8323</v>
      </c>
      <c r="M433" t="s">
        <v>8363</v>
      </c>
      <c r="N433">
        <v>182</v>
      </c>
      <c r="P433">
        <v>719</v>
      </c>
      <c r="Q433" t="s">
        <v>8322</v>
      </c>
      <c r="R433" t="s">
        <v>8360</v>
      </c>
      <c r="S433">
        <v>10</v>
      </c>
    </row>
    <row r="434" spans="11:19" x14ac:dyDescent="0.3">
      <c r="K434">
        <v>1748</v>
      </c>
      <c r="L434" t="s">
        <v>8320</v>
      </c>
      <c r="M434" t="s">
        <v>8348</v>
      </c>
      <c r="N434">
        <v>181</v>
      </c>
      <c r="P434">
        <v>918</v>
      </c>
      <c r="Q434" t="s">
        <v>8319</v>
      </c>
      <c r="R434" t="s">
        <v>8341</v>
      </c>
      <c r="S434">
        <v>10</v>
      </c>
    </row>
    <row r="435" spans="11:19" x14ac:dyDescent="0.3">
      <c r="K435">
        <v>2262</v>
      </c>
      <c r="L435" t="s">
        <v>8317</v>
      </c>
      <c r="M435" t="s">
        <v>8334</v>
      </c>
      <c r="N435">
        <v>181</v>
      </c>
      <c r="P435">
        <v>1067</v>
      </c>
      <c r="Q435" t="s">
        <v>8317</v>
      </c>
      <c r="R435" t="s">
        <v>8335</v>
      </c>
      <c r="S435">
        <v>10</v>
      </c>
    </row>
    <row r="436" spans="11:19" x14ac:dyDescent="0.3">
      <c r="K436">
        <v>3235</v>
      </c>
      <c r="L436" t="s">
        <v>8323</v>
      </c>
      <c r="M436" t="s">
        <v>8310</v>
      </c>
      <c r="N436">
        <v>181</v>
      </c>
      <c r="P436">
        <v>1100</v>
      </c>
      <c r="Q436" t="s">
        <v>8317</v>
      </c>
      <c r="R436" t="s">
        <v>8335</v>
      </c>
      <c r="S436">
        <v>10</v>
      </c>
    </row>
    <row r="437" spans="11:19" x14ac:dyDescent="0.3">
      <c r="K437">
        <v>2044</v>
      </c>
      <c r="L437" t="s">
        <v>8322</v>
      </c>
      <c r="M437" t="s">
        <v>8357</v>
      </c>
      <c r="N437">
        <v>180</v>
      </c>
      <c r="P437">
        <v>1116</v>
      </c>
      <c r="Q437" t="s">
        <v>8317</v>
      </c>
      <c r="R437" t="s">
        <v>8335</v>
      </c>
      <c r="S437">
        <v>10</v>
      </c>
    </row>
    <row r="438" spans="11:19" x14ac:dyDescent="0.3">
      <c r="K438">
        <v>2249</v>
      </c>
      <c r="L438" t="s">
        <v>8317</v>
      </c>
      <c r="M438" t="s">
        <v>8334</v>
      </c>
      <c r="N438">
        <v>180</v>
      </c>
      <c r="P438">
        <v>1419</v>
      </c>
      <c r="Q438" t="s">
        <v>8321</v>
      </c>
      <c r="R438" t="s">
        <v>8355</v>
      </c>
      <c r="S438">
        <v>10</v>
      </c>
    </row>
    <row r="439" spans="11:19" x14ac:dyDescent="0.3">
      <c r="K439">
        <v>282</v>
      </c>
      <c r="L439" t="s">
        <v>8315</v>
      </c>
      <c r="M439" t="s">
        <v>8325</v>
      </c>
      <c r="N439">
        <v>179</v>
      </c>
      <c r="P439">
        <v>1433</v>
      </c>
      <c r="Q439" t="s">
        <v>8321</v>
      </c>
      <c r="R439" t="s">
        <v>8355</v>
      </c>
      <c r="S439">
        <v>10</v>
      </c>
    </row>
    <row r="440" spans="11:19" x14ac:dyDescent="0.3">
      <c r="K440">
        <v>345</v>
      </c>
      <c r="L440" t="s">
        <v>8315</v>
      </c>
      <c r="M440" t="s">
        <v>8325</v>
      </c>
      <c r="N440">
        <v>179</v>
      </c>
      <c r="P440">
        <v>1594</v>
      </c>
      <c r="Q440" t="s">
        <v>8320</v>
      </c>
      <c r="R440" t="s">
        <v>8349</v>
      </c>
      <c r="S440">
        <v>10</v>
      </c>
    </row>
    <row r="441" spans="11:19" x14ac:dyDescent="0.3">
      <c r="K441">
        <v>1850</v>
      </c>
      <c r="L441" t="s">
        <v>8319</v>
      </c>
      <c r="M441" t="s">
        <v>8344</v>
      </c>
      <c r="N441">
        <v>179</v>
      </c>
      <c r="P441">
        <v>1777</v>
      </c>
      <c r="Q441" t="s">
        <v>8320</v>
      </c>
      <c r="R441" t="s">
        <v>8348</v>
      </c>
      <c r="S441">
        <v>10</v>
      </c>
    </row>
    <row r="442" spans="11:19" x14ac:dyDescent="0.3">
      <c r="K442">
        <v>2337</v>
      </c>
      <c r="L442" t="s">
        <v>8316</v>
      </c>
      <c r="M442" t="s">
        <v>8332</v>
      </c>
      <c r="N442">
        <v>179</v>
      </c>
      <c r="P442">
        <v>2121</v>
      </c>
      <c r="Q442" t="s">
        <v>8317</v>
      </c>
      <c r="R442" t="s">
        <v>8335</v>
      </c>
      <c r="S442">
        <v>10</v>
      </c>
    </row>
    <row r="443" spans="11:19" x14ac:dyDescent="0.3">
      <c r="K443">
        <v>69</v>
      </c>
      <c r="L443" t="s">
        <v>8315</v>
      </c>
      <c r="M443" t="s">
        <v>8328</v>
      </c>
      <c r="N443">
        <v>178</v>
      </c>
      <c r="P443">
        <v>2867</v>
      </c>
      <c r="Q443" t="s">
        <v>8323</v>
      </c>
      <c r="R443" t="s">
        <v>8310</v>
      </c>
      <c r="S443">
        <v>10</v>
      </c>
    </row>
    <row r="444" spans="11:19" x14ac:dyDescent="0.3">
      <c r="K444">
        <v>845</v>
      </c>
      <c r="L444" t="s">
        <v>8319</v>
      </c>
      <c r="M444" t="s">
        <v>8342</v>
      </c>
      <c r="N444">
        <v>177</v>
      </c>
      <c r="P444">
        <v>2891</v>
      </c>
      <c r="Q444" t="s">
        <v>8323</v>
      </c>
      <c r="R444" t="s">
        <v>8310</v>
      </c>
      <c r="S444">
        <v>10</v>
      </c>
    </row>
    <row r="445" spans="11:19" x14ac:dyDescent="0.3">
      <c r="K445">
        <v>1257</v>
      </c>
      <c r="L445" t="s">
        <v>8319</v>
      </c>
      <c r="M445" t="s">
        <v>8344</v>
      </c>
      <c r="N445">
        <v>176</v>
      </c>
      <c r="P445">
        <v>3116</v>
      </c>
      <c r="Q445" t="s">
        <v>8323</v>
      </c>
      <c r="R445" t="s">
        <v>8363</v>
      </c>
      <c r="S445">
        <v>10</v>
      </c>
    </row>
    <row r="446" spans="11:19" x14ac:dyDescent="0.3">
      <c r="K446">
        <v>1514</v>
      </c>
      <c r="L446" t="s">
        <v>8320</v>
      </c>
      <c r="M446" t="s">
        <v>8348</v>
      </c>
      <c r="N446">
        <v>176</v>
      </c>
      <c r="P446">
        <v>3120</v>
      </c>
      <c r="Q446" t="s">
        <v>8323</v>
      </c>
      <c r="R446" t="s">
        <v>8363</v>
      </c>
      <c r="S446">
        <v>10</v>
      </c>
    </row>
    <row r="447" spans="11:19" x14ac:dyDescent="0.3">
      <c r="K447">
        <v>2723</v>
      </c>
      <c r="L447" t="s">
        <v>8322</v>
      </c>
      <c r="M447" t="s">
        <v>8357</v>
      </c>
      <c r="N447">
        <v>176</v>
      </c>
      <c r="P447">
        <v>3635</v>
      </c>
      <c r="Q447" t="s">
        <v>8323</v>
      </c>
      <c r="R447" t="s">
        <v>8362</v>
      </c>
      <c r="S447">
        <v>10</v>
      </c>
    </row>
    <row r="448" spans="11:19" x14ac:dyDescent="0.3">
      <c r="K448">
        <v>3256</v>
      </c>
      <c r="L448" t="s">
        <v>8323</v>
      </c>
      <c r="M448" t="s">
        <v>8310</v>
      </c>
      <c r="N448">
        <v>176</v>
      </c>
      <c r="P448">
        <v>3897</v>
      </c>
      <c r="Q448" t="s">
        <v>8323</v>
      </c>
      <c r="R448" t="s">
        <v>8310</v>
      </c>
      <c r="S448">
        <v>10</v>
      </c>
    </row>
    <row r="449" spans="11:19" x14ac:dyDescent="0.3">
      <c r="K449">
        <v>3001</v>
      </c>
      <c r="L449" t="s">
        <v>8323</v>
      </c>
      <c r="M449" t="s">
        <v>8363</v>
      </c>
      <c r="N449">
        <v>175</v>
      </c>
      <c r="P449">
        <v>3937</v>
      </c>
      <c r="Q449" t="s">
        <v>8323</v>
      </c>
      <c r="R449" t="s">
        <v>8310</v>
      </c>
      <c r="S449">
        <v>10</v>
      </c>
    </row>
    <row r="450" spans="11:19" x14ac:dyDescent="0.3">
      <c r="K450">
        <v>3304</v>
      </c>
      <c r="L450" t="s">
        <v>8323</v>
      </c>
      <c r="M450" t="s">
        <v>8310</v>
      </c>
      <c r="N450">
        <v>175</v>
      </c>
      <c r="P450">
        <v>3967</v>
      </c>
      <c r="Q450" t="s">
        <v>8323</v>
      </c>
      <c r="R450" t="s">
        <v>8310</v>
      </c>
      <c r="S450">
        <v>10</v>
      </c>
    </row>
    <row r="451" spans="11:19" x14ac:dyDescent="0.3">
      <c r="K451">
        <v>56</v>
      </c>
      <c r="L451" t="s">
        <v>8315</v>
      </c>
      <c r="M451" t="s">
        <v>8329</v>
      </c>
      <c r="N451">
        <v>174</v>
      </c>
      <c r="P451">
        <v>3976</v>
      </c>
      <c r="Q451" t="s">
        <v>8323</v>
      </c>
      <c r="R451" t="s">
        <v>8310</v>
      </c>
      <c r="S451">
        <v>10</v>
      </c>
    </row>
    <row r="452" spans="11:19" x14ac:dyDescent="0.3">
      <c r="K452">
        <v>374</v>
      </c>
      <c r="L452" t="s">
        <v>8315</v>
      </c>
      <c r="M452" t="s">
        <v>8325</v>
      </c>
      <c r="N452">
        <v>174</v>
      </c>
      <c r="P452">
        <v>3984</v>
      </c>
      <c r="Q452" t="s">
        <v>8323</v>
      </c>
      <c r="R452" t="s">
        <v>8310</v>
      </c>
      <c r="S452">
        <v>10</v>
      </c>
    </row>
    <row r="453" spans="11:19" x14ac:dyDescent="0.3">
      <c r="K453">
        <v>1854</v>
      </c>
      <c r="L453" t="s">
        <v>8319</v>
      </c>
      <c r="M453" t="s">
        <v>8344</v>
      </c>
      <c r="N453">
        <v>174</v>
      </c>
      <c r="P453">
        <v>503</v>
      </c>
      <c r="Q453" t="s">
        <v>8315</v>
      </c>
      <c r="R453" t="s">
        <v>8324</v>
      </c>
      <c r="S453">
        <v>9</v>
      </c>
    </row>
    <row r="454" spans="11:19" x14ac:dyDescent="0.3">
      <c r="K454">
        <v>532</v>
      </c>
      <c r="L454" t="s">
        <v>8323</v>
      </c>
      <c r="M454" t="s">
        <v>8310</v>
      </c>
      <c r="N454">
        <v>173</v>
      </c>
      <c r="P454">
        <v>573</v>
      </c>
      <c r="Q454" t="s">
        <v>8322</v>
      </c>
      <c r="R454" t="s">
        <v>8361</v>
      </c>
      <c r="S454">
        <v>9</v>
      </c>
    </row>
    <row r="455" spans="11:19" x14ac:dyDescent="0.3">
      <c r="K455">
        <v>2720</v>
      </c>
      <c r="L455" t="s">
        <v>8323</v>
      </c>
      <c r="M455" t="s">
        <v>8363</v>
      </c>
      <c r="N455">
        <v>173</v>
      </c>
      <c r="P455">
        <v>590</v>
      </c>
      <c r="Q455" t="s">
        <v>8322</v>
      </c>
      <c r="R455" t="s">
        <v>8361</v>
      </c>
      <c r="S455">
        <v>9</v>
      </c>
    </row>
    <row r="456" spans="11:19" x14ac:dyDescent="0.3">
      <c r="K456">
        <v>1349</v>
      </c>
      <c r="L456" t="s">
        <v>8321</v>
      </c>
      <c r="M456" t="s">
        <v>8353</v>
      </c>
      <c r="N456">
        <v>172</v>
      </c>
      <c r="P456">
        <v>661</v>
      </c>
      <c r="Q456" t="s">
        <v>8322</v>
      </c>
      <c r="R456" t="s">
        <v>8360</v>
      </c>
      <c r="S456">
        <v>9</v>
      </c>
    </row>
    <row r="457" spans="11:19" x14ac:dyDescent="0.3">
      <c r="K457">
        <v>413</v>
      </c>
      <c r="L457" t="s">
        <v>8315</v>
      </c>
      <c r="M457" t="s">
        <v>8325</v>
      </c>
      <c r="N457">
        <v>171</v>
      </c>
      <c r="P457">
        <v>774</v>
      </c>
      <c r="Q457" t="s">
        <v>8321</v>
      </c>
      <c r="R457" t="s">
        <v>8352</v>
      </c>
      <c r="S457">
        <v>9</v>
      </c>
    </row>
    <row r="458" spans="11:19" x14ac:dyDescent="0.3">
      <c r="K458">
        <v>1195</v>
      </c>
      <c r="L458" t="s">
        <v>8320</v>
      </c>
      <c r="M458" t="s">
        <v>8348</v>
      </c>
      <c r="N458">
        <v>170</v>
      </c>
      <c r="P458">
        <v>891</v>
      </c>
      <c r="Q458" t="s">
        <v>8319</v>
      </c>
      <c r="R458" t="s">
        <v>8340</v>
      </c>
      <c r="S458">
        <v>9</v>
      </c>
    </row>
    <row r="459" spans="11:19" x14ac:dyDescent="0.3">
      <c r="K459">
        <v>2050</v>
      </c>
      <c r="L459" t="s">
        <v>8322</v>
      </c>
      <c r="M459" t="s">
        <v>8357</v>
      </c>
      <c r="N459">
        <v>170</v>
      </c>
      <c r="P459">
        <v>915</v>
      </c>
      <c r="Q459" t="s">
        <v>8319</v>
      </c>
      <c r="R459" t="s">
        <v>8341</v>
      </c>
      <c r="S459">
        <v>9</v>
      </c>
    </row>
    <row r="460" spans="11:19" x14ac:dyDescent="0.3">
      <c r="K460">
        <v>2499</v>
      </c>
      <c r="L460" t="s">
        <v>8319</v>
      </c>
      <c r="M460" t="s">
        <v>8340</v>
      </c>
      <c r="N460">
        <v>170</v>
      </c>
      <c r="P460">
        <v>963</v>
      </c>
      <c r="Q460" t="s">
        <v>8322</v>
      </c>
      <c r="R460" t="s">
        <v>8360</v>
      </c>
      <c r="S460">
        <v>9</v>
      </c>
    </row>
    <row r="461" spans="11:19" x14ac:dyDescent="0.3">
      <c r="K461">
        <v>42</v>
      </c>
      <c r="L461" t="s">
        <v>8315</v>
      </c>
      <c r="M461" t="s">
        <v>8329</v>
      </c>
      <c r="N461">
        <v>169</v>
      </c>
      <c r="P461">
        <v>995</v>
      </c>
      <c r="Q461" t="s">
        <v>8322</v>
      </c>
      <c r="R461" t="s">
        <v>8360</v>
      </c>
      <c r="S461">
        <v>9</v>
      </c>
    </row>
    <row r="462" spans="11:19" x14ac:dyDescent="0.3">
      <c r="K462">
        <v>733</v>
      </c>
      <c r="L462" t="s">
        <v>8321</v>
      </c>
      <c r="M462" t="s">
        <v>8353</v>
      </c>
      <c r="N462">
        <v>169</v>
      </c>
      <c r="P462">
        <v>1085</v>
      </c>
      <c r="Q462" t="s">
        <v>8317</v>
      </c>
      <c r="R462" t="s">
        <v>8335</v>
      </c>
      <c r="S462">
        <v>9</v>
      </c>
    </row>
    <row r="463" spans="11:19" x14ac:dyDescent="0.3">
      <c r="K463">
        <v>1270</v>
      </c>
      <c r="L463" t="s">
        <v>8319</v>
      </c>
      <c r="M463" t="s">
        <v>8344</v>
      </c>
      <c r="N463">
        <v>169</v>
      </c>
      <c r="P463">
        <v>1175</v>
      </c>
      <c r="Q463" t="s">
        <v>8316</v>
      </c>
      <c r="R463" t="s">
        <v>8330</v>
      </c>
      <c r="S463">
        <v>9</v>
      </c>
    </row>
    <row r="464" spans="11:19" x14ac:dyDescent="0.3">
      <c r="K464">
        <v>2257</v>
      </c>
      <c r="L464" t="s">
        <v>8317</v>
      </c>
      <c r="M464" t="s">
        <v>8334</v>
      </c>
      <c r="N464">
        <v>169</v>
      </c>
      <c r="P464">
        <v>1415</v>
      </c>
      <c r="Q464" t="s">
        <v>8321</v>
      </c>
      <c r="R464" t="s">
        <v>8355</v>
      </c>
      <c r="S464">
        <v>9</v>
      </c>
    </row>
    <row r="465" spans="11:19" x14ac:dyDescent="0.3">
      <c r="K465">
        <v>2816</v>
      </c>
      <c r="L465" t="s">
        <v>8323</v>
      </c>
      <c r="M465" t="s">
        <v>8310</v>
      </c>
      <c r="N465">
        <v>169</v>
      </c>
      <c r="P465">
        <v>1600</v>
      </c>
      <c r="Q465" t="s">
        <v>8320</v>
      </c>
      <c r="R465" t="s">
        <v>8349</v>
      </c>
      <c r="S465">
        <v>9</v>
      </c>
    </row>
    <row r="466" spans="11:19" x14ac:dyDescent="0.3">
      <c r="K466">
        <v>290</v>
      </c>
      <c r="L466" t="s">
        <v>8315</v>
      </c>
      <c r="M466" t="s">
        <v>8325</v>
      </c>
      <c r="N466">
        <v>168</v>
      </c>
      <c r="P466">
        <v>1707</v>
      </c>
      <c r="Q466" t="s">
        <v>8319</v>
      </c>
      <c r="R466" t="s">
        <v>8339</v>
      </c>
      <c r="S466">
        <v>9</v>
      </c>
    </row>
    <row r="467" spans="11:19" x14ac:dyDescent="0.3">
      <c r="K467">
        <v>1376</v>
      </c>
      <c r="L467" t="s">
        <v>8319</v>
      </c>
      <c r="M467" t="s">
        <v>8344</v>
      </c>
      <c r="N467">
        <v>168</v>
      </c>
      <c r="P467">
        <v>1725</v>
      </c>
      <c r="Q467" t="s">
        <v>8319</v>
      </c>
      <c r="R467" t="s">
        <v>8339</v>
      </c>
      <c r="S467">
        <v>9</v>
      </c>
    </row>
    <row r="468" spans="11:19" x14ac:dyDescent="0.3">
      <c r="K468">
        <v>1653</v>
      </c>
      <c r="L468" t="s">
        <v>8319</v>
      </c>
      <c r="M468" t="s">
        <v>8343</v>
      </c>
      <c r="N468">
        <v>168</v>
      </c>
      <c r="P468">
        <v>1809</v>
      </c>
      <c r="Q468" t="s">
        <v>8320</v>
      </c>
      <c r="R468" t="s">
        <v>8348</v>
      </c>
      <c r="S468">
        <v>9</v>
      </c>
    </row>
    <row r="469" spans="11:19" x14ac:dyDescent="0.3">
      <c r="K469">
        <v>3434</v>
      </c>
      <c r="L469" t="s">
        <v>8323</v>
      </c>
      <c r="M469" t="s">
        <v>8310</v>
      </c>
      <c r="N469">
        <v>168</v>
      </c>
      <c r="P469">
        <v>1918</v>
      </c>
      <c r="Q469" t="s">
        <v>8322</v>
      </c>
      <c r="R469" t="s">
        <v>8356</v>
      </c>
      <c r="S469">
        <v>9</v>
      </c>
    </row>
    <row r="470" spans="11:19" x14ac:dyDescent="0.3">
      <c r="K470">
        <v>329</v>
      </c>
      <c r="L470" t="s">
        <v>8315</v>
      </c>
      <c r="M470" t="s">
        <v>8325</v>
      </c>
      <c r="N470">
        <v>167</v>
      </c>
      <c r="P470">
        <v>2401</v>
      </c>
      <c r="Q470" t="s">
        <v>8316</v>
      </c>
      <c r="R470" t="s">
        <v>8330</v>
      </c>
      <c r="S470">
        <v>9</v>
      </c>
    </row>
    <row r="471" spans="11:19" x14ac:dyDescent="0.3">
      <c r="K471">
        <v>349</v>
      </c>
      <c r="L471" t="s">
        <v>8315</v>
      </c>
      <c r="M471" t="s">
        <v>8325</v>
      </c>
      <c r="N471">
        <v>167</v>
      </c>
      <c r="P471">
        <v>2424</v>
      </c>
      <c r="Q471" t="s">
        <v>8316</v>
      </c>
      <c r="R471" t="s">
        <v>8330</v>
      </c>
      <c r="S471">
        <v>9</v>
      </c>
    </row>
    <row r="472" spans="11:19" x14ac:dyDescent="0.3">
      <c r="K472">
        <v>369</v>
      </c>
      <c r="L472" t="s">
        <v>8315</v>
      </c>
      <c r="M472" t="s">
        <v>8325</v>
      </c>
      <c r="N472">
        <v>167</v>
      </c>
      <c r="P472">
        <v>2676</v>
      </c>
      <c r="Q472" t="s">
        <v>8322</v>
      </c>
      <c r="R472" t="s">
        <v>8358</v>
      </c>
      <c r="S472">
        <v>9</v>
      </c>
    </row>
    <row r="473" spans="11:19" x14ac:dyDescent="0.3">
      <c r="K473">
        <v>1198</v>
      </c>
      <c r="L473" t="s">
        <v>8320</v>
      </c>
      <c r="M473" t="s">
        <v>8348</v>
      </c>
      <c r="N473">
        <v>167</v>
      </c>
      <c r="P473">
        <v>2860</v>
      </c>
      <c r="Q473" t="s">
        <v>8323</v>
      </c>
      <c r="R473" t="s">
        <v>8310</v>
      </c>
      <c r="S473">
        <v>9</v>
      </c>
    </row>
    <row r="474" spans="11:19" x14ac:dyDescent="0.3">
      <c r="K474">
        <v>1520</v>
      </c>
      <c r="L474" t="s">
        <v>8320</v>
      </c>
      <c r="M474" t="s">
        <v>8348</v>
      </c>
      <c r="N474">
        <v>167</v>
      </c>
      <c r="P474">
        <v>2870</v>
      </c>
      <c r="Q474" t="s">
        <v>8323</v>
      </c>
      <c r="R474" t="s">
        <v>8310</v>
      </c>
      <c r="S474">
        <v>9</v>
      </c>
    </row>
    <row r="475" spans="11:19" x14ac:dyDescent="0.3">
      <c r="K475">
        <v>2305</v>
      </c>
      <c r="L475" t="s">
        <v>8319</v>
      </c>
      <c r="M475" t="s">
        <v>8340</v>
      </c>
      <c r="N475">
        <v>167</v>
      </c>
      <c r="P475">
        <v>2917</v>
      </c>
      <c r="Q475" t="s">
        <v>8323</v>
      </c>
      <c r="R475" t="s">
        <v>8310</v>
      </c>
      <c r="S475">
        <v>9</v>
      </c>
    </row>
    <row r="476" spans="11:19" x14ac:dyDescent="0.3">
      <c r="K476">
        <v>3241</v>
      </c>
      <c r="L476" t="s">
        <v>8323</v>
      </c>
      <c r="M476" t="s">
        <v>8310</v>
      </c>
      <c r="N476">
        <v>167</v>
      </c>
      <c r="P476">
        <v>2948</v>
      </c>
      <c r="Q476" t="s">
        <v>8323</v>
      </c>
      <c r="R476" t="s">
        <v>8363</v>
      </c>
      <c r="S476">
        <v>9</v>
      </c>
    </row>
    <row r="477" spans="11:19" x14ac:dyDescent="0.3">
      <c r="K477">
        <v>1034</v>
      </c>
      <c r="L477" t="s">
        <v>8319</v>
      </c>
      <c r="M477" t="s">
        <v>8338</v>
      </c>
      <c r="N477">
        <v>166</v>
      </c>
      <c r="P477">
        <v>3085</v>
      </c>
      <c r="Q477" t="s">
        <v>8323</v>
      </c>
      <c r="R477" t="s">
        <v>8363</v>
      </c>
      <c r="S477">
        <v>9</v>
      </c>
    </row>
    <row r="478" spans="11:19" x14ac:dyDescent="0.3">
      <c r="K478">
        <v>267</v>
      </c>
      <c r="L478" t="s">
        <v>8315</v>
      </c>
      <c r="M478" t="s">
        <v>8325</v>
      </c>
      <c r="N478">
        <v>165</v>
      </c>
      <c r="P478">
        <v>3090</v>
      </c>
      <c r="Q478" t="s">
        <v>8323</v>
      </c>
      <c r="R478" t="s">
        <v>8363</v>
      </c>
      <c r="S478">
        <v>9</v>
      </c>
    </row>
    <row r="479" spans="11:19" x14ac:dyDescent="0.3">
      <c r="K479">
        <v>355</v>
      </c>
      <c r="L479" t="s">
        <v>8315</v>
      </c>
      <c r="M479" t="s">
        <v>8325</v>
      </c>
      <c r="N479">
        <v>165</v>
      </c>
      <c r="P479">
        <v>3091</v>
      </c>
      <c r="Q479" t="s">
        <v>8323</v>
      </c>
      <c r="R479" t="s">
        <v>8363</v>
      </c>
      <c r="S479">
        <v>9</v>
      </c>
    </row>
    <row r="480" spans="11:19" x14ac:dyDescent="0.3">
      <c r="K480">
        <v>3402</v>
      </c>
      <c r="L480" t="s">
        <v>8323</v>
      </c>
      <c r="M480" t="s">
        <v>8310</v>
      </c>
      <c r="N480">
        <v>165</v>
      </c>
      <c r="P480">
        <v>3112</v>
      </c>
      <c r="Q480" t="s">
        <v>8323</v>
      </c>
      <c r="R480" t="s">
        <v>8363</v>
      </c>
      <c r="S480">
        <v>9</v>
      </c>
    </row>
    <row r="481" spans="11:19" x14ac:dyDescent="0.3">
      <c r="K481">
        <v>2241</v>
      </c>
      <c r="L481" t="s">
        <v>8317</v>
      </c>
      <c r="M481" t="s">
        <v>8334</v>
      </c>
      <c r="N481">
        <v>163</v>
      </c>
      <c r="P481">
        <v>3188</v>
      </c>
      <c r="Q481" t="s">
        <v>8323</v>
      </c>
      <c r="R481" t="s">
        <v>8362</v>
      </c>
      <c r="S481">
        <v>9</v>
      </c>
    </row>
    <row r="482" spans="11:19" x14ac:dyDescent="0.3">
      <c r="K482">
        <v>2318</v>
      </c>
      <c r="L482" t="s">
        <v>8319</v>
      </c>
      <c r="M482" t="s">
        <v>8340</v>
      </c>
      <c r="N482">
        <v>163</v>
      </c>
      <c r="P482">
        <v>3801</v>
      </c>
      <c r="Q482" t="s">
        <v>8323</v>
      </c>
      <c r="R482" t="s">
        <v>8362</v>
      </c>
      <c r="S482">
        <v>9</v>
      </c>
    </row>
    <row r="483" spans="11:19" x14ac:dyDescent="0.3">
      <c r="K483">
        <v>2330</v>
      </c>
      <c r="L483" t="s">
        <v>8316</v>
      </c>
      <c r="M483" t="s">
        <v>8332</v>
      </c>
      <c r="N483">
        <v>163</v>
      </c>
      <c r="P483">
        <v>3807</v>
      </c>
      <c r="Q483" t="s">
        <v>8323</v>
      </c>
      <c r="R483" t="s">
        <v>8362</v>
      </c>
      <c r="S483">
        <v>9</v>
      </c>
    </row>
    <row r="484" spans="11:19" x14ac:dyDescent="0.3">
      <c r="K484">
        <v>2734</v>
      </c>
      <c r="L484" t="s">
        <v>8322</v>
      </c>
      <c r="M484" t="s">
        <v>8357</v>
      </c>
      <c r="N484">
        <v>163</v>
      </c>
      <c r="P484">
        <v>3847</v>
      </c>
      <c r="Q484" t="s">
        <v>8323</v>
      </c>
      <c r="R484" t="s">
        <v>8310</v>
      </c>
      <c r="S484">
        <v>9</v>
      </c>
    </row>
    <row r="485" spans="11:19" x14ac:dyDescent="0.3">
      <c r="K485">
        <v>3266</v>
      </c>
      <c r="L485" t="s">
        <v>8323</v>
      </c>
      <c r="M485" t="s">
        <v>8310</v>
      </c>
      <c r="N485">
        <v>163</v>
      </c>
      <c r="P485">
        <v>3889</v>
      </c>
      <c r="Q485" t="s">
        <v>8323</v>
      </c>
      <c r="R485" t="s">
        <v>8310</v>
      </c>
      <c r="S485">
        <v>9</v>
      </c>
    </row>
    <row r="486" spans="11:19" x14ac:dyDescent="0.3">
      <c r="K486">
        <v>2015</v>
      </c>
      <c r="L486" t="s">
        <v>8322</v>
      </c>
      <c r="M486" t="s">
        <v>8357</v>
      </c>
      <c r="N486">
        <v>162</v>
      </c>
      <c r="P486">
        <v>3992</v>
      </c>
      <c r="Q486" t="s">
        <v>8323</v>
      </c>
      <c r="R486" t="s">
        <v>8310</v>
      </c>
      <c r="S486">
        <v>9</v>
      </c>
    </row>
    <row r="487" spans="11:19" x14ac:dyDescent="0.3">
      <c r="K487">
        <v>3358</v>
      </c>
      <c r="L487" t="s">
        <v>8323</v>
      </c>
      <c r="M487" t="s">
        <v>8310</v>
      </c>
      <c r="N487">
        <v>162</v>
      </c>
      <c r="P487">
        <v>4056</v>
      </c>
      <c r="Q487" t="s">
        <v>8323</v>
      </c>
      <c r="R487" t="s">
        <v>8310</v>
      </c>
      <c r="S487">
        <v>9</v>
      </c>
    </row>
    <row r="488" spans="11:19" x14ac:dyDescent="0.3">
      <c r="K488">
        <v>1528</v>
      </c>
      <c r="L488" t="s">
        <v>8320</v>
      </c>
      <c r="M488" t="s">
        <v>8348</v>
      </c>
      <c r="N488">
        <v>160</v>
      </c>
      <c r="P488">
        <v>4063</v>
      </c>
      <c r="Q488" t="s">
        <v>8323</v>
      </c>
      <c r="R488" t="s">
        <v>8310</v>
      </c>
      <c r="S488">
        <v>9</v>
      </c>
    </row>
    <row r="489" spans="11:19" x14ac:dyDescent="0.3">
      <c r="K489">
        <v>2090</v>
      </c>
      <c r="L489" t="s">
        <v>8319</v>
      </c>
      <c r="M489" t="s">
        <v>8340</v>
      </c>
      <c r="N489">
        <v>160</v>
      </c>
      <c r="P489">
        <v>197</v>
      </c>
      <c r="Q489" t="s">
        <v>8315</v>
      </c>
      <c r="R489" t="s">
        <v>8326</v>
      </c>
      <c r="S489">
        <v>8</v>
      </c>
    </row>
    <row r="490" spans="11:19" x14ac:dyDescent="0.3">
      <c r="K490">
        <v>368</v>
      </c>
      <c r="L490" t="s">
        <v>8315</v>
      </c>
      <c r="M490" t="s">
        <v>8325</v>
      </c>
      <c r="N490">
        <v>159</v>
      </c>
      <c r="P490">
        <v>203</v>
      </c>
      <c r="Q490" t="s">
        <v>8315</v>
      </c>
      <c r="R490" t="s">
        <v>8326</v>
      </c>
      <c r="S490">
        <v>8</v>
      </c>
    </row>
    <row r="491" spans="11:19" x14ac:dyDescent="0.3">
      <c r="K491">
        <v>844</v>
      </c>
      <c r="L491" t="s">
        <v>8319</v>
      </c>
      <c r="M491" t="s">
        <v>8342</v>
      </c>
      <c r="N491">
        <v>159</v>
      </c>
      <c r="P491">
        <v>426</v>
      </c>
      <c r="Q491" t="s">
        <v>8315</v>
      </c>
      <c r="R491" t="s">
        <v>8324</v>
      </c>
      <c r="S491">
        <v>8</v>
      </c>
    </row>
    <row r="492" spans="11:19" x14ac:dyDescent="0.3">
      <c r="K492">
        <v>1030</v>
      </c>
      <c r="L492" t="s">
        <v>8319</v>
      </c>
      <c r="M492" t="s">
        <v>8338</v>
      </c>
      <c r="N492">
        <v>159</v>
      </c>
      <c r="P492">
        <v>431</v>
      </c>
      <c r="Q492" t="s">
        <v>8315</v>
      </c>
      <c r="R492" t="s">
        <v>8324</v>
      </c>
      <c r="S492">
        <v>8</v>
      </c>
    </row>
    <row r="493" spans="11:19" x14ac:dyDescent="0.3">
      <c r="K493">
        <v>1267</v>
      </c>
      <c r="L493" t="s">
        <v>8319</v>
      </c>
      <c r="M493" t="s">
        <v>8344</v>
      </c>
      <c r="N493">
        <v>159</v>
      </c>
      <c r="P493">
        <v>432</v>
      </c>
      <c r="Q493" t="s">
        <v>8315</v>
      </c>
      <c r="R493" t="s">
        <v>8324</v>
      </c>
      <c r="S493">
        <v>8</v>
      </c>
    </row>
    <row r="494" spans="11:19" x14ac:dyDescent="0.3">
      <c r="K494">
        <v>1747</v>
      </c>
      <c r="L494" t="s">
        <v>8320</v>
      </c>
      <c r="M494" t="s">
        <v>8348</v>
      </c>
      <c r="N494">
        <v>159</v>
      </c>
      <c r="P494">
        <v>465</v>
      </c>
      <c r="Q494" t="s">
        <v>8315</v>
      </c>
      <c r="R494" t="s">
        <v>8324</v>
      </c>
      <c r="S494">
        <v>8</v>
      </c>
    </row>
    <row r="495" spans="11:19" x14ac:dyDescent="0.3">
      <c r="K495">
        <v>2617</v>
      </c>
      <c r="L495" t="s">
        <v>8322</v>
      </c>
      <c r="M495" t="s">
        <v>8359</v>
      </c>
      <c r="N495">
        <v>159</v>
      </c>
      <c r="P495">
        <v>549</v>
      </c>
      <c r="Q495" t="s">
        <v>8322</v>
      </c>
      <c r="R495" t="s">
        <v>8361</v>
      </c>
      <c r="S495">
        <v>8</v>
      </c>
    </row>
    <row r="496" spans="11:19" x14ac:dyDescent="0.3">
      <c r="K496">
        <v>3017</v>
      </c>
      <c r="L496" t="s">
        <v>8323</v>
      </c>
      <c r="M496" t="s">
        <v>8363</v>
      </c>
      <c r="N496">
        <v>159</v>
      </c>
      <c r="P496">
        <v>595</v>
      </c>
      <c r="Q496" t="s">
        <v>8322</v>
      </c>
      <c r="R496" t="s">
        <v>8361</v>
      </c>
      <c r="S496">
        <v>8</v>
      </c>
    </row>
    <row r="497" spans="11:19" x14ac:dyDescent="0.3">
      <c r="K497">
        <v>316</v>
      </c>
      <c r="L497" t="s">
        <v>8315</v>
      </c>
      <c r="M497" t="s">
        <v>8325</v>
      </c>
      <c r="N497">
        <v>158</v>
      </c>
      <c r="P497">
        <v>880</v>
      </c>
      <c r="Q497" t="s">
        <v>8319</v>
      </c>
      <c r="R497" t="s">
        <v>8340</v>
      </c>
      <c r="S497">
        <v>8</v>
      </c>
    </row>
    <row r="498" spans="11:19" x14ac:dyDescent="0.3">
      <c r="K498">
        <v>320</v>
      </c>
      <c r="L498" t="s">
        <v>8315</v>
      </c>
      <c r="M498" t="s">
        <v>8325</v>
      </c>
      <c r="N498">
        <v>158</v>
      </c>
      <c r="P498">
        <v>899</v>
      </c>
      <c r="Q498" t="s">
        <v>8319</v>
      </c>
      <c r="R498" t="s">
        <v>8340</v>
      </c>
      <c r="S498">
        <v>8</v>
      </c>
    </row>
    <row r="499" spans="11:19" x14ac:dyDescent="0.3">
      <c r="K499">
        <v>527</v>
      </c>
      <c r="L499" t="s">
        <v>8323</v>
      </c>
      <c r="M499" t="s">
        <v>8310</v>
      </c>
      <c r="N499">
        <v>158</v>
      </c>
      <c r="P499">
        <v>909</v>
      </c>
      <c r="Q499" t="s">
        <v>8319</v>
      </c>
      <c r="R499" t="s">
        <v>8341</v>
      </c>
      <c r="S499">
        <v>8</v>
      </c>
    </row>
    <row r="500" spans="11:19" x14ac:dyDescent="0.3">
      <c r="K500">
        <v>1397</v>
      </c>
      <c r="L500" t="s">
        <v>8319</v>
      </c>
      <c r="M500" t="s">
        <v>8344</v>
      </c>
      <c r="N500">
        <v>158</v>
      </c>
      <c r="P500">
        <v>948</v>
      </c>
      <c r="Q500" t="s">
        <v>8322</v>
      </c>
      <c r="R500" t="s">
        <v>8360</v>
      </c>
      <c r="S500">
        <v>8</v>
      </c>
    </row>
    <row r="501" spans="11:19" x14ac:dyDescent="0.3">
      <c r="K501">
        <v>1617</v>
      </c>
      <c r="L501" t="s">
        <v>8319</v>
      </c>
      <c r="M501" t="s">
        <v>8344</v>
      </c>
      <c r="N501">
        <v>158</v>
      </c>
      <c r="P501">
        <v>973</v>
      </c>
      <c r="Q501" t="s">
        <v>8322</v>
      </c>
      <c r="R501" t="s">
        <v>8360</v>
      </c>
      <c r="S501">
        <v>8</v>
      </c>
    </row>
    <row r="502" spans="11:19" x14ac:dyDescent="0.3">
      <c r="K502">
        <v>2033</v>
      </c>
      <c r="L502" t="s">
        <v>8322</v>
      </c>
      <c r="M502" t="s">
        <v>8357</v>
      </c>
      <c r="N502">
        <v>158</v>
      </c>
      <c r="P502">
        <v>997</v>
      </c>
      <c r="Q502" t="s">
        <v>8322</v>
      </c>
      <c r="R502" t="s">
        <v>8360</v>
      </c>
      <c r="S502">
        <v>8</v>
      </c>
    </row>
    <row r="503" spans="11:19" x14ac:dyDescent="0.3">
      <c r="K503">
        <v>1616</v>
      </c>
      <c r="L503" t="s">
        <v>8319</v>
      </c>
      <c r="M503" t="s">
        <v>8344</v>
      </c>
      <c r="N503">
        <v>157</v>
      </c>
      <c r="P503">
        <v>1117</v>
      </c>
      <c r="Q503" t="s">
        <v>8317</v>
      </c>
      <c r="R503" t="s">
        <v>8335</v>
      </c>
      <c r="S503">
        <v>8</v>
      </c>
    </row>
    <row r="504" spans="11:19" x14ac:dyDescent="0.3">
      <c r="K504">
        <v>2313</v>
      </c>
      <c r="L504" t="s">
        <v>8319</v>
      </c>
      <c r="M504" t="s">
        <v>8340</v>
      </c>
      <c r="N504">
        <v>157</v>
      </c>
      <c r="P504">
        <v>1143</v>
      </c>
      <c r="Q504" t="s">
        <v>8317</v>
      </c>
      <c r="R504" t="s">
        <v>8333</v>
      </c>
      <c r="S504">
        <v>8</v>
      </c>
    </row>
    <row r="505" spans="11:19" x14ac:dyDescent="0.3">
      <c r="K505">
        <v>790</v>
      </c>
      <c r="L505" t="s">
        <v>8319</v>
      </c>
      <c r="M505" t="s">
        <v>8344</v>
      </c>
      <c r="N505">
        <v>156</v>
      </c>
      <c r="P505">
        <v>1155</v>
      </c>
      <c r="Q505" t="s">
        <v>8316</v>
      </c>
      <c r="R505" t="s">
        <v>8330</v>
      </c>
      <c r="S505">
        <v>8</v>
      </c>
    </row>
    <row r="506" spans="11:19" x14ac:dyDescent="0.3">
      <c r="K506">
        <v>3044</v>
      </c>
      <c r="L506" t="s">
        <v>8323</v>
      </c>
      <c r="M506" t="s">
        <v>8363</v>
      </c>
      <c r="N506">
        <v>156</v>
      </c>
      <c r="P506">
        <v>1166</v>
      </c>
      <c r="Q506" t="s">
        <v>8316</v>
      </c>
      <c r="R506" t="s">
        <v>8330</v>
      </c>
      <c r="S506">
        <v>8</v>
      </c>
    </row>
    <row r="507" spans="11:19" x14ac:dyDescent="0.3">
      <c r="K507">
        <v>832</v>
      </c>
      <c r="L507" t="s">
        <v>8319</v>
      </c>
      <c r="M507" t="s">
        <v>8344</v>
      </c>
      <c r="N507">
        <v>154</v>
      </c>
      <c r="P507">
        <v>1438</v>
      </c>
      <c r="Q507" t="s">
        <v>8321</v>
      </c>
      <c r="R507" t="s">
        <v>8355</v>
      </c>
      <c r="S507">
        <v>8</v>
      </c>
    </row>
    <row r="508" spans="11:19" x14ac:dyDescent="0.3">
      <c r="K508">
        <v>722</v>
      </c>
      <c r="L508" t="s">
        <v>8321</v>
      </c>
      <c r="M508" t="s">
        <v>8353</v>
      </c>
      <c r="N508">
        <v>153</v>
      </c>
      <c r="P508">
        <v>1720</v>
      </c>
      <c r="Q508" t="s">
        <v>8319</v>
      </c>
      <c r="R508" t="s">
        <v>8339</v>
      </c>
      <c r="S508">
        <v>8</v>
      </c>
    </row>
    <row r="509" spans="11:19" x14ac:dyDescent="0.3">
      <c r="K509">
        <v>643</v>
      </c>
      <c r="L509" t="s">
        <v>8322</v>
      </c>
      <c r="M509" t="s">
        <v>8360</v>
      </c>
      <c r="N509">
        <v>152</v>
      </c>
      <c r="P509">
        <v>1806</v>
      </c>
      <c r="Q509" t="s">
        <v>8320</v>
      </c>
      <c r="R509" t="s">
        <v>8348</v>
      </c>
      <c r="S509">
        <v>8</v>
      </c>
    </row>
    <row r="510" spans="11:19" x14ac:dyDescent="0.3">
      <c r="K510">
        <v>1379</v>
      </c>
      <c r="L510" t="s">
        <v>8319</v>
      </c>
      <c r="M510" t="s">
        <v>8344</v>
      </c>
      <c r="N510">
        <v>151</v>
      </c>
      <c r="P510">
        <v>1807</v>
      </c>
      <c r="Q510" t="s">
        <v>8320</v>
      </c>
      <c r="R510" t="s">
        <v>8348</v>
      </c>
      <c r="S510">
        <v>8</v>
      </c>
    </row>
    <row r="511" spans="11:19" x14ac:dyDescent="0.3">
      <c r="K511">
        <v>2601</v>
      </c>
      <c r="L511" t="s">
        <v>8322</v>
      </c>
      <c r="M511" t="s">
        <v>8359</v>
      </c>
      <c r="N511">
        <v>151</v>
      </c>
      <c r="P511">
        <v>1820</v>
      </c>
      <c r="Q511" t="s">
        <v>8320</v>
      </c>
      <c r="R511" t="s">
        <v>8348</v>
      </c>
      <c r="S511">
        <v>8</v>
      </c>
    </row>
    <row r="512" spans="11:19" x14ac:dyDescent="0.3">
      <c r="K512">
        <v>3182</v>
      </c>
      <c r="L512" t="s">
        <v>8323</v>
      </c>
      <c r="M512" t="s">
        <v>8310</v>
      </c>
      <c r="N512">
        <v>151</v>
      </c>
      <c r="P512">
        <v>1919</v>
      </c>
      <c r="Q512" t="s">
        <v>8322</v>
      </c>
      <c r="R512" t="s">
        <v>8356</v>
      </c>
      <c r="S512">
        <v>8</v>
      </c>
    </row>
    <row r="513" spans="11:19" x14ac:dyDescent="0.3">
      <c r="K513">
        <v>3</v>
      </c>
      <c r="L513" t="s">
        <v>8315</v>
      </c>
      <c r="M513" t="s">
        <v>8329</v>
      </c>
      <c r="N513">
        <v>150</v>
      </c>
      <c r="P513">
        <v>2588</v>
      </c>
      <c r="Q513" t="s">
        <v>8316</v>
      </c>
      <c r="R513" t="s">
        <v>8330</v>
      </c>
      <c r="S513">
        <v>8</v>
      </c>
    </row>
    <row r="514" spans="11:19" x14ac:dyDescent="0.3">
      <c r="K514">
        <v>27</v>
      </c>
      <c r="L514" t="s">
        <v>8315</v>
      </c>
      <c r="M514" t="s">
        <v>8329</v>
      </c>
      <c r="N514">
        <v>150</v>
      </c>
      <c r="P514">
        <v>2753</v>
      </c>
      <c r="Q514" t="s">
        <v>8321</v>
      </c>
      <c r="R514" t="s">
        <v>8351</v>
      </c>
      <c r="S514">
        <v>8</v>
      </c>
    </row>
    <row r="515" spans="11:19" x14ac:dyDescent="0.3">
      <c r="K515">
        <v>311</v>
      </c>
      <c r="L515" t="s">
        <v>8315</v>
      </c>
      <c r="M515" t="s">
        <v>8325</v>
      </c>
      <c r="N515">
        <v>150</v>
      </c>
      <c r="P515">
        <v>2873</v>
      </c>
      <c r="Q515" t="s">
        <v>8323</v>
      </c>
      <c r="R515" t="s">
        <v>8310</v>
      </c>
      <c r="S515">
        <v>8</v>
      </c>
    </row>
    <row r="516" spans="11:19" x14ac:dyDescent="0.3">
      <c r="K516">
        <v>1462</v>
      </c>
      <c r="L516" t="s">
        <v>8321</v>
      </c>
      <c r="M516" t="s">
        <v>8354</v>
      </c>
      <c r="N516">
        <v>150</v>
      </c>
      <c r="P516">
        <v>3192</v>
      </c>
      <c r="Q516" t="s">
        <v>8323</v>
      </c>
      <c r="R516" t="s">
        <v>8362</v>
      </c>
      <c r="S516">
        <v>8</v>
      </c>
    </row>
    <row r="517" spans="11:19" x14ac:dyDescent="0.3">
      <c r="K517">
        <v>2550</v>
      </c>
      <c r="L517" t="s">
        <v>8319</v>
      </c>
      <c r="M517" t="s">
        <v>8337</v>
      </c>
      <c r="N517">
        <v>150</v>
      </c>
      <c r="P517">
        <v>3646</v>
      </c>
      <c r="Q517" t="s">
        <v>8323</v>
      </c>
      <c r="R517" t="s">
        <v>8362</v>
      </c>
      <c r="S517">
        <v>8</v>
      </c>
    </row>
    <row r="518" spans="11:19" x14ac:dyDescent="0.3">
      <c r="K518">
        <v>379</v>
      </c>
      <c r="L518" t="s">
        <v>8315</v>
      </c>
      <c r="M518" t="s">
        <v>8325</v>
      </c>
      <c r="N518">
        <v>149</v>
      </c>
      <c r="P518">
        <v>3739</v>
      </c>
      <c r="Q518" t="s">
        <v>8323</v>
      </c>
      <c r="R518" t="s">
        <v>8310</v>
      </c>
      <c r="S518">
        <v>8</v>
      </c>
    </row>
    <row r="519" spans="11:19" x14ac:dyDescent="0.3">
      <c r="K519">
        <v>727</v>
      </c>
      <c r="L519" t="s">
        <v>8321</v>
      </c>
      <c r="M519" t="s">
        <v>8353</v>
      </c>
      <c r="N519">
        <v>149</v>
      </c>
      <c r="P519">
        <v>3846</v>
      </c>
      <c r="Q519" t="s">
        <v>8323</v>
      </c>
      <c r="R519" t="s">
        <v>8310</v>
      </c>
      <c r="S519">
        <v>8</v>
      </c>
    </row>
    <row r="520" spans="11:19" x14ac:dyDescent="0.3">
      <c r="K520">
        <v>1346</v>
      </c>
      <c r="L520" t="s">
        <v>8321</v>
      </c>
      <c r="M520" t="s">
        <v>8353</v>
      </c>
      <c r="N520">
        <v>149</v>
      </c>
      <c r="P520">
        <v>3890</v>
      </c>
      <c r="Q520" t="s">
        <v>8323</v>
      </c>
      <c r="R520" t="s">
        <v>8310</v>
      </c>
      <c r="S520">
        <v>8</v>
      </c>
    </row>
    <row r="521" spans="11:19" x14ac:dyDescent="0.3">
      <c r="K521">
        <v>1858</v>
      </c>
      <c r="L521" t="s">
        <v>8319</v>
      </c>
      <c r="M521" t="s">
        <v>8344</v>
      </c>
      <c r="N521">
        <v>149</v>
      </c>
      <c r="P521">
        <v>3955</v>
      </c>
      <c r="Q521" t="s">
        <v>8323</v>
      </c>
      <c r="R521" t="s">
        <v>8310</v>
      </c>
      <c r="S521">
        <v>8</v>
      </c>
    </row>
    <row r="522" spans="11:19" x14ac:dyDescent="0.3">
      <c r="K522">
        <v>1382</v>
      </c>
      <c r="L522" t="s">
        <v>8319</v>
      </c>
      <c r="M522" t="s">
        <v>8344</v>
      </c>
      <c r="N522">
        <v>148</v>
      </c>
      <c r="P522">
        <v>3972</v>
      </c>
      <c r="Q522" t="s">
        <v>8323</v>
      </c>
      <c r="R522" t="s">
        <v>8310</v>
      </c>
      <c r="S522">
        <v>8</v>
      </c>
    </row>
    <row r="523" spans="11:19" x14ac:dyDescent="0.3">
      <c r="K523">
        <v>2718</v>
      </c>
      <c r="L523" t="s">
        <v>8323</v>
      </c>
      <c r="M523" t="s">
        <v>8363</v>
      </c>
      <c r="N523">
        <v>148</v>
      </c>
      <c r="P523">
        <v>3978</v>
      </c>
      <c r="Q523" t="s">
        <v>8323</v>
      </c>
      <c r="R523" t="s">
        <v>8310</v>
      </c>
      <c r="S523">
        <v>8</v>
      </c>
    </row>
    <row r="524" spans="11:19" x14ac:dyDescent="0.3">
      <c r="K524">
        <v>1366</v>
      </c>
      <c r="L524" t="s">
        <v>8319</v>
      </c>
      <c r="M524" t="s">
        <v>8344</v>
      </c>
      <c r="N524">
        <v>147</v>
      </c>
      <c r="P524">
        <v>4089</v>
      </c>
      <c r="Q524" t="s">
        <v>8323</v>
      </c>
      <c r="R524" t="s">
        <v>8310</v>
      </c>
      <c r="S524">
        <v>8</v>
      </c>
    </row>
    <row r="525" spans="11:19" x14ac:dyDescent="0.3">
      <c r="K525">
        <v>1953</v>
      </c>
      <c r="L525" t="s">
        <v>8322</v>
      </c>
      <c r="M525" t="s">
        <v>8357</v>
      </c>
      <c r="N525">
        <v>147</v>
      </c>
      <c r="P525">
        <v>4091</v>
      </c>
      <c r="Q525" t="s">
        <v>8323</v>
      </c>
      <c r="R525" t="s">
        <v>8310</v>
      </c>
      <c r="S525">
        <v>8</v>
      </c>
    </row>
    <row r="526" spans="11:19" x14ac:dyDescent="0.3">
      <c r="K526">
        <v>2114</v>
      </c>
      <c r="L526" t="s">
        <v>8319</v>
      </c>
      <c r="M526" t="s">
        <v>8340</v>
      </c>
      <c r="N526">
        <v>147</v>
      </c>
      <c r="P526">
        <v>4094</v>
      </c>
      <c r="Q526" t="s">
        <v>8323</v>
      </c>
      <c r="R526" t="s">
        <v>8310</v>
      </c>
      <c r="S526">
        <v>8</v>
      </c>
    </row>
    <row r="527" spans="11:19" x14ac:dyDescent="0.3">
      <c r="K527">
        <v>2235</v>
      </c>
      <c r="L527" t="s">
        <v>8317</v>
      </c>
      <c r="M527" t="s">
        <v>8334</v>
      </c>
      <c r="N527">
        <v>147</v>
      </c>
      <c r="P527">
        <v>164</v>
      </c>
      <c r="Q527" t="s">
        <v>8315</v>
      </c>
      <c r="R527" t="s">
        <v>8326</v>
      </c>
      <c r="S527">
        <v>7</v>
      </c>
    </row>
    <row r="528" spans="11:19" x14ac:dyDescent="0.3">
      <c r="K528">
        <v>2273</v>
      </c>
      <c r="L528" t="s">
        <v>8317</v>
      </c>
      <c r="M528" t="s">
        <v>8334</v>
      </c>
      <c r="N528">
        <v>147</v>
      </c>
      <c r="P528">
        <v>177</v>
      </c>
      <c r="Q528" t="s">
        <v>8315</v>
      </c>
      <c r="R528" t="s">
        <v>8326</v>
      </c>
      <c r="S528">
        <v>7</v>
      </c>
    </row>
    <row r="529" spans="11:19" x14ac:dyDescent="0.3">
      <c r="K529">
        <v>2924</v>
      </c>
      <c r="L529" t="s">
        <v>8323</v>
      </c>
      <c r="M529" t="s">
        <v>8362</v>
      </c>
      <c r="N529">
        <v>147</v>
      </c>
      <c r="P529">
        <v>201</v>
      </c>
      <c r="Q529" t="s">
        <v>8315</v>
      </c>
      <c r="R529" t="s">
        <v>8326</v>
      </c>
      <c r="S529">
        <v>7</v>
      </c>
    </row>
    <row r="530" spans="11:19" x14ac:dyDescent="0.3">
      <c r="K530">
        <v>248</v>
      </c>
      <c r="L530" t="s">
        <v>8315</v>
      </c>
      <c r="M530" t="s">
        <v>8325</v>
      </c>
      <c r="N530">
        <v>146</v>
      </c>
      <c r="P530">
        <v>232</v>
      </c>
      <c r="Q530" t="s">
        <v>8315</v>
      </c>
      <c r="R530" t="s">
        <v>8326</v>
      </c>
      <c r="S530">
        <v>7</v>
      </c>
    </row>
    <row r="531" spans="11:19" x14ac:dyDescent="0.3">
      <c r="K531">
        <v>312</v>
      </c>
      <c r="L531" t="s">
        <v>8315</v>
      </c>
      <c r="M531" t="s">
        <v>8325</v>
      </c>
      <c r="N531">
        <v>146</v>
      </c>
      <c r="P531">
        <v>450</v>
      </c>
      <c r="Q531" t="s">
        <v>8315</v>
      </c>
      <c r="R531" t="s">
        <v>8324</v>
      </c>
      <c r="S531">
        <v>7</v>
      </c>
    </row>
    <row r="532" spans="11:19" x14ac:dyDescent="0.3">
      <c r="K532">
        <v>2732</v>
      </c>
      <c r="L532" t="s">
        <v>8322</v>
      </c>
      <c r="M532" t="s">
        <v>8357</v>
      </c>
      <c r="N532">
        <v>146</v>
      </c>
      <c r="P532">
        <v>578</v>
      </c>
      <c r="Q532" t="s">
        <v>8322</v>
      </c>
      <c r="R532" t="s">
        <v>8361</v>
      </c>
      <c r="S532">
        <v>7</v>
      </c>
    </row>
    <row r="533" spans="11:19" x14ac:dyDescent="0.3">
      <c r="K533">
        <v>262</v>
      </c>
      <c r="L533" t="s">
        <v>8315</v>
      </c>
      <c r="M533" t="s">
        <v>8325</v>
      </c>
      <c r="N533">
        <v>145</v>
      </c>
      <c r="P533">
        <v>587</v>
      </c>
      <c r="Q533" t="s">
        <v>8322</v>
      </c>
      <c r="R533" t="s">
        <v>8361</v>
      </c>
      <c r="S533">
        <v>7</v>
      </c>
    </row>
    <row r="534" spans="11:19" x14ac:dyDescent="0.3">
      <c r="K534">
        <v>1519</v>
      </c>
      <c r="L534" t="s">
        <v>8320</v>
      </c>
      <c r="M534" t="s">
        <v>8348</v>
      </c>
      <c r="N534">
        <v>145</v>
      </c>
      <c r="P534">
        <v>593</v>
      </c>
      <c r="Q534" t="s">
        <v>8322</v>
      </c>
      <c r="R534" t="s">
        <v>8361</v>
      </c>
      <c r="S534">
        <v>7</v>
      </c>
    </row>
    <row r="535" spans="11:19" x14ac:dyDescent="0.3">
      <c r="K535">
        <v>1936</v>
      </c>
      <c r="L535" t="s">
        <v>8319</v>
      </c>
      <c r="M535" t="s">
        <v>8340</v>
      </c>
      <c r="N535">
        <v>145</v>
      </c>
      <c r="P535">
        <v>598</v>
      </c>
      <c r="Q535" t="s">
        <v>8322</v>
      </c>
      <c r="R535" t="s">
        <v>8361</v>
      </c>
      <c r="S535">
        <v>7</v>
      </c>
    </row>
    <row r="536" spans="11:19" x14ac:dyDescent="0.3">
      <c r="K536">
        <v>2296</v>
      </c>
      <c r="L536" t="s">
        <v>8319</v>
      </c>
      <c r="M536" t="s">
        <v>8344</v>
      </c>
      <c r="N536">
        <v>145</v>
      </c>
      <c r="P536">
        <v>663</v>
      </c>
      <c r="Q536" t="s">
        <v>8322</v>
      </c>
      <c r="R536" t="s">
        <v>8360</v>
      </c>
      <c r="S536">
        <v>7</v>
      </c>
    </row>
    <row r="537" spans="11:19" x14ac:dyDescent="0.3">
      <c r="K537">
        <v>3025</v>
      </c>
      <c r="L537" t="s">
        <v>8323</v>
      </c>
      <c r="M537" t="s">
        <v>8363</v>
      </c>
      <c r="N537">
        <v>145</v>
      </c>
      <c r="P537">
        <v>694</v>
      </c>
      <c r="Q537" t="s">
        <v>8322</v>
      </c>
      <c r="R537" t="s">
        <v>8360</v>
      </c>
      <c r="S537">
        <v>7</v>
      </c>
    </row>
    <row r="538" spans="11:19" x14ac:dyDescent="0.3">
      <c r="K538">
        <v>3272</v>
      </c>
      <c r="L538" t="s">
        <v>8323</v>
      </c>
      <c r="M538" t="s">
        <v>8310</v>
      </c>
      <c r="N538">
        <v>145</v>
      </c>
      <c r="P538">
        <v>695</v>
      </c>
      <c r="Q538" t="s">
        <v>8322</v>
      </c>
      <c r="R538" t="s">
        <v>8360</v>
      </c>
      <c r="S538">
        <v>7</v>
      </c>
    </row>
    <row r="539" spans="11:19" x14ac:dyDescent="0.3">
      <c r="K539">
        <v>1364</v>
      </c>
      <c r="L539" t="s">
        <v>8319</v>
      </c>
      <c r="M539" t="s">
        <v>8344</v>
      </c>
      <c r="N539">
        <v>144</v>
      </c>
      <c r="P539">
        <v>703</v>
      </c>
      <c r="Q539" t="s">
        <v>8322</v>
      </c>
      <c r="R539" t="s">
        <v>8360</v>
      </c>
      <c r="S539">
        <v>7</v>
      </c>
    </row>
    <row r="540" spans="11:19" x14ac:dyDescent="0.3">
      <c r="K540">
        <v>2228</v>
      </c>
      <c r="L540" t="s">
        <v>8317</v>
      </c>
      <c r="M540" t="s">
        <v>8334</v>
      </c>
      <c r="N540">
        <v>144</v>
      </c>
      <c r="P540">
        <v>886</v>
      </c>
      <c r="Q540" t="s">
        <v>8319</v>
      </c>
      <c r="R540" t="s">
        <v>8340</v>
      </c>
      <c r="S540">
        <v>7</v>
      </c>
    </row>
    <row r="541" spans="11:19" x14ac:dyDescent="0.3">
      <c r="K541">
        <v>724</v>
      </c>
      <c r="L541" t="s">
        <v>8321</v>
      </c>
      <c r="M541" t="s">
        <v>8353</v>
      </c>
      <c r="N541">
        <v>143</v>
      </c>
      <c r="P541">
        <v>895</v>
      </c>
      <c r="Q541" t="s">
        <v>8319</v>
      </c>
      <c r="R541" t="s">
        <v>8340</v>
      </c>
      <c r="S541">
        <v>7</v>
      </c>
    </row>
    <row r="542" spans="11:19" x14ac:dyDescent="0.3">
      <c r="K542">
        <v>2712</v>
      </c>
      <c r="L542" t="s">
        <v>8323</v>
      </c>
      <c r="M542" t="s">
        <v>8363</v>
      </c>
      <c r="N542">
        <v>143</v>
      </c>
      <c r="P542">
        <v>931</v>
      </c>
      <c r="Q542" t="s">
        <v>8319</v>
      </c>
      <c r="R542" t="s">
        <v>8341</v>
      </c>
      <c r="S542">
        <v>7</v>
      </c>
    </row>
    <row r="543" spans="11:19" x14ac:dyDescent="0.3">
      <c r="K543">
        <v>297</v>
      </c>
      <c r="L543" t="s">
        <v>8315</v>
      </c>
      <c r="M543" t="s">
        <v>8325</v>
      </c>
      <c r="N543">
        <v>142</v>
      </c>
      <c r="P543">
        <v>949</v>
      </c>
      <c r="Q543" t="s">
        <v>8322</v>
      </c>
      <c r="R543" t="s">
        <v>8360</v>
      </c>
      <c r="S543">
        <v>7</v>
      </c>
    </row>
    <row r="544" spans="11:19" x14ac:dyDescent="0.3">
      <c r="K544">
        <v>2785</v>
      </c>
      <c r="L544" t="s">
        <v>8323</v>
      </c>
      <c r="M544" t="s">
        <v>8310</v>
      </c>
      <c r="N544">
        <v>142</v>
      </c>
      <c r="P544">
        <v>957</v>
      </c>
      <c r="Q544" t="s">
        <v>8322</v>
      </c>
      <c r="R544" t="s">
        <v>8360</v>
      </c>
      <c r="S544">
        <v>7</v>
      </c>
    </row>
    <row r="545" spans="11:19" x14ac:dyDescent="0.3">
      <c r="K545">
        <v>1029</v>
      </c>
      <c r="L545" t="s">
        <v>8319</v>
      </c>
      <c r="M545" t="s">
        <v>8338</v>
      </c>
      <c r="N545">
        <v>141</v>
      </c>
      <c r="P545">
        <v>991</v>
      </c>
      <c r="Q545" t="s">
        <v>8322</v>
      </c>
      <c r="R545" t="s">
        <v>8360</v>
      </c>
      <c r="S545">
        <v>7</v>
      </c>
    </row>
    <row r="546" spans="11:19" x14ac:dyDescent="0.3">
      <c r="K546">
        <v>1207</v>
      </c>
      <c r="L546" t="s">
        <v>8320</v>
      </c>
      <c r="M546" t="s">
        <v>8348</v>
      </c>
      <c r="N546">
        <v>141</v>
      </c>
      <c r="P546">
        <v>1092</v>
      </c>
      <c r="Q546" t="s">
        <v>8317</v>
      </c>
      <c r="R546" t="s">
        <v>8335</v>
      </c>
      <c r="S546">
        <v>7</v>
      </c>
    </row>
    <row r="547" spans="11:19" x14ac:dyDescent="0.3">
      <c r="K547">
        <v>1252</v>
      </c>
      <c r="L547" t="s">
        <v>8319</v>
      </c>
      <c r="M547" t="s">
        <v>8344</v>
      </c>
      <c r="N547">
        <v>141</v>
      </c>
      <c r="P547">
        <v>1097</v>
      </c>
      <c r="Q547" t="s">
        <v>8317</v>
      </c>
      <c r="R547" t="s">
        <v>8335</v>
      </c>
      <c r="S547">
        <v>7</v>
      </c>
    </row>
    <row r="548" spans="11:19" x14ac:dyDescent="0.3">
      <c r="K548">
        <v>1254</v>
      </c>
      <c r="L548" t="s">
        <v>8319</v>
      </c>
      <c r="M548" t="s">
        <v>8344</v>
      </c>
      <c r="N548">
        <v>141</v>
      </c>
      <c r="P548">
        <v>1106</v>
      </c>
      <c r="Q548" t="s">
        <v>8317</v>
      </c>
      <c r="R548" t="s">
        <v>8335</v>
      </c>
      <c r="S548">
        <v>7</v>
      </c>
    </row>
    <row r="549" spans="11:19" x14ac:dyDescent="0.3">
      <c r="K549">
        <v>1529</v>
      </c>
      <c r="L549" t="s">
        <v>8320</v>
      </c>
      <c r="M549" t="s">
        <v>8348</v>
      </c>
      <c r="N549">
        <v>141</v>
      </c>
      <c r="P549">
        <v>1124</v>
      </c>
      <c r="Q549" t="s">
        <v>8317</v>
      </c>
      <c r="R549" t="s">
        <v>8333</v>
      </c>
      <c r="S549">
        <v>7</v>
      </c>
    </row>
    <row r="550" spans="11:19" x14ac:dyDescent="0.3">
      <c r="K550">
        <v>2803</v>
      </c>
      <c r="L550" t="s">
        <v>8323</v>
      </c>
      <c r="M550" t="s">
        <v>8310</v>
      </c>
      <c r="N550">
        <v>141</v>
      </c>
      <c r="P550">
        <v>1550</v>
      </c>
      <c r="Q550" t="s">
        <v>8320</v>
      </c>
      <c r="R550" t="s">
        <v>8346</v>
      </c>
      <c r="S550">
        <v>7</v>
      </c>
    </row>
    <row r="551" spans="11:19" x14ac:dyDescent="0.3">
      <c r="K551">
        <v>725</v>
      </c>
      <c r="L551" t="s">
        <v>8321</v>
      </c>
      <c r="M551" t="s">
        <v>8353</v>
      </c>
      <c r="N551">
        <v>140</v>
      </c>
      <c r="P551">
        <v>1595</v>
      </c>
      <c r="Q551" t="s">
        <v>8320</v>
      </c>
      <c r="R551" t="s">
        <v>8349</v>
      </c>
      <c r="S551">
        <v>7</v>
      </c>
    </row>
    <row r="552" spans="11:19" x14ac:dyDescent="0.3">
      <c r="K552">
        <v>1220</v>
      </c>
      <c r="L552" t="s">
        <v>8320</v>
      </c>
      <c r="M552" t="s">
        <v>8348</v>
      </c>
      <c r="N552">
        <v>140</v>
      </c>
      <c r="P552">
        <v>1728</v>
      </c>
      <c r="Q552" t="s">
        <v>8319</v>
      </c>
      <c r="R552" t="s">
        <v>8339</v>
      </c>
      <c r="S552">
        <v>7</v>
      </c>
    </row>
    <row r="553" spans="11:19" x14ac:dyDescent="0.3">
      <c r="K553">
        <v>1525</v>
      </c>
      <c r="L553" t="s">
        <v>8320</v>
      </c>
      <c r="M553" t="s">
        <v>8348</v>
      </c>
      <c r="N553">
        <v>140</v>
      </c>
      <c r="P553">
        <v>1984</v>
      </c>
      <c r="Q553" t="s">
        <v>8320</v>
      </c>
      <c r="R553" t="s">
        <v>8347</v>
      </c>
      <c r="S553">
        <v>7</v>
      </c>
    </row>
    <row r="554" spans="11:19" x14ac:dyDescent="0.3">
      <c r="K554">
        <v>2042</v>
      </c>
      <c r="L554" t="s">
        <v>8322</v>
      </c>
      <c r="M554" t="s">
        <v>8357</v>
      </c>
      <c r="N554">
        <v>140</v>
      </c>
      <c r="P554">
        <v>1999</v>
      </c>
      <c r="Q554" t="s">
        <v>8320</v>
      </c>
      <c r="R554" t="s">
        <v>8347</v>
      </c>
      <c r="S554">
        <v>7</v>
      </c>
    </row>
    <row r="555" spans="11:19" x14ac:dyDescent="0.3">
      <c r="K555">
        <v>739</v>
      </c>
      <c r="L555" t="s">
        <v>8321</v>
      </c>
      <c r="M555" t="s">
        <v>8353</v>
      </c>
      <c r="N555">
        <v>139</v>
      </c>
      <c r="P555">
        <v>2501</v>
      </c>
      <c r="Q555" t="s">
        <v>8316</v>
      </c>
      <c r="R555" t="s">
        <v>8331</v>
      </c>
      <c r="S555">
        <v>7</v>
      </c>
    </row>
    <row r="556" spans="11:19" x14ac:dyDescent="0.3">
      <c r="K556">
        <v>1344</v>
      </c>
      <c r="L556" t="s">
        <v>8321</v>
      </c>
      <c r="M556" t="s">
        <v>8353</v>
      </c>
      <c r="N556">
        <v>139</v>
      </c>
      <c r="P556">
        <v>2597</v>
      </c>
      <c r="Q556" t="s">
        <v>8316</v>
      </c>
      <c r="R556" t="s">
        <v>8330</v>
      </c>
      <c r="S556">
        <v>7</v>
      </c>
    </row>
    <row r="557" spans="11:19" x14ac:dyDescent="0.3">
      <c r="K557">
        <v>2798</v>
      </c>
      <c r="L557" t="s">
        <v>8323</v>
      </c>
      <c r="M557" t="s">
        <v>8310</v>
      </c>
      <c r="N557">
        <v>139</v>
      </c>
      <c r="P557">
        <v>2900</v>
      </c>
      <c r="Q557" t="s">
        <v>8323</v>
      </c>
      <c r="R557" t="s">
        <v>8310</v>
      </c>
      <c r="S557">
        <v>7</v>
      </c>
    </row>
    <row r="558" spans="11:19" x14ac:dyDescent="0.3">
      <c r="K558">
        <v>1222</v>
      </c>
      <c r="L558" t="s">
        <v>8320</v>
      </c>
      <c r="M558" t="s">
        <v>8348</v>
      </c>
      <c r="N558">
        <v>138</v>
      </c>
      <c r="P558">
        <v>2906</v>
      </c>
      <c r="Q558" t="s">
        <v>8323</v>
      </c>
      <c r="R558" t="s">
        <v>8310</v>
      </c>
      <c r="S558">
        <v>7</v>
      </c>
    </row>
    <row r="559" spans="11:19" x14ac:dyDescent="0.3">
      <c r="K559">
        <v>240</v>
      </c>
      <c r="L559" t="s">
        <v>8315</v>
      </c>
      <c r="M559" t="s">
        <v>8325</v>
      </c>
      <c r="N559">
        <v>137</v>
      </c>
      <c r="P559">
        <v>2916</v>
      </c>
      <c r="Q559" t="s">
        <v>8323</v>
      </c>
      <c r="R559" t="s">
        <v>8310</v>
      </c>
      <c r="S559">
        <v>7</v>
      </c>
    </row>
    <row r="560" spans="11:19" x14ac:dyDescent="0.3">
      <c r="K560">
        <v>2007</v>
      </c>
      <c r="L560" t="s">
        <v>8322</v>
      </c>
      <c r="M560" t="s">
        <v>8357</v>
      </c>
      <c r="N560">
        <v>137</v>
      </c>
      <c r="P560">
        <v>3069</v>
      </c>
      <c r="Q560" t="s">
        <v>8323</v>
      </c>
      <c r="R560" t="s">
        <v>8363</v>
      </c>
      <c r="S560">
        <v>7</v>
      </c>
    </row>
    <row r="561" spans="11:19" x14ac:dyDescent="0.3">
      <c r="K561">
        <v>1615</v>
      </c>
      <c r="L561" t="s">
        <v>8319</v>
      </c>
      <c r="M561" t="s">
        <v>8344</v>
      </c>
      <c r="N561">
        <v>136</v>
      </c>
      <c r="P561">
        <v>3073</v>
      </c>
      <c r="Q561" t="s">
        <v>8323</v>
      </c>
      <c r="R561" t="s">
        <v>8363</v>
      </c>
      <c r="S561">
        <v>7</v>
      </c>
    </row>
    <row r="562" spans="11:19" x14ac:dyDescent="0.3">
      <c r="K562">
        <v>2533</v>
      </c>
      <c r="L562" t="s">
        <v>8319</v>
      </c>
      <c r="M562" t="s">
        <v>8337</v>
      </c>
      <c r="N562">
        <v>136</v>
      </c>
      <c r="P562">
        <v>3080</v>
      </c>
      <c r="Q562" t="s">
        <v>8323</v>
      </c>
      <c r="R562" t="s">
        <v>8363</v>
      </c>
      <c r="S562">
        <v>7</v>
      </c>
    </row>
    <row r="563" spans="11:19" x14ac:dyDescent="0.3">
      <c r="K563">
        <v>3698</v>
      </c>
      <c r="L563" t="s">
        <v>8323</v>
      </c>
      <c r="M563" t="s">
        <v>8310</v>
      </c>
      <c r="N563">
        <v>136</v>
      </c>
      <c r="P563">
        <v>3734</v>
      </c>
      <c r="Q563" t="s">
        <v>8323</v>
      </c>
      <c r="R563" t="s">
        <v>8310</v>
      </c>
      <c r="S563">
        <v>7</v>
      </c>
    </row>
    <row r="564" spans="11:19" x14ac:dyDescent="0.3">
      <c r="K564">
        <v>286</v>
      </c>
      <c r="L564" t="s">
        <v>8315</v>
      </c>
      <c r="M564" t="s">
        <v>8325</v>
      </c>
      <c r="N564">
        <v>135</v>
      </c>
      <c r="P564">
        <v>3891</v>
      </c>
      <c r="Q564" t="s">
        <v>8323</v>
      </c>
      <c r="R564" t="s">
        <v>8310</v>
      </c>
      <c r="S564">
        <v>7</v>
      </c>
    </row>
    <row r="565" spans="11:19" x14ac:dyDescent="0.3">
      <c r="K565">
        <v>366</v>
      </c>
      <c r="L565" t="s">
        <v>8315</v>
      </c>
      <c r="M565" t="s">
        <v>8325</v>
      </c>
      <c r="N565">
        <v>134</v>
      </c>
      <c r="P565">
        <v>3905</v>
      </c>
      <c r="Q565" t="s">
        <v>8323</v>
      </c>
      <c r="R565" t="s">
        <v>8310</v>
      </c>
      <c r="S565">
        <v>7</v>
      </c>
    </row>
    <row r="566" spans="11:19" x14ac:dyDescent="0.3">
      <c r="K566">
        <v>1385</v>
      </c>
      <c r="L566" t="s">
        <v>8319</v>
      </c>
      <c r="M566" t="s">
        <v>8344</v>
      </c>
      <c r="N566">
        <v>134</v>
      </c>
      <c r="P566">
        <v>3913</v>
      </c>
      <c r="Q566" t="s">
        <v>8323</v>
      </c>
      <c r="R566" t="s">
        <v>8310</v>
      </c>
      <c r="S566">
        <v>7</v>
      </c>
    </row>
    <row r="567" spans="11:19" x14ac:dyDescent="0.3">
      <c r="K567">
        <v>1843</v>
      </c>
      <c r="L567" t="s">
        <v>8319</v>
      </c>
      <c r="M567" t="s">
        <v>8344</v>
      </c>
      <c r="N567">
        <v>134</v>
      </c>
      <c r="P567">
        <v>3928</v>
      </c>
      <c r="Q567" t="s">
        <v>8323</v>
      </c>
      <c r="R567" t="s">
        <v>8310</v>
      </c>
      <c r="S567">
        <v>7</v>
      </c>
    </row>
    <row r="568" spans="11:19" x14ac:dyDescent="0.3">
      <c r="K568">
        <v>2547</v>
      </c>
      <c r="L568" t="s">
        <v>8319</v>
      </c>
      <c r="M568" t="s">
        <v>8337</v>
      </c>
      <c r="N568">
        <v>134</v>
      </c>
      <c r="P568">
        <v>3980</v>
      </c>
      <c r="Q568" t="s">
        <v>8323</v>
      </c>
      <c r="R568" t="s">
        <v>8310</v>
      </c>
      <c r="S568">
        <v>7</v>
      </c>
    </row>
    <row r="569" spans="11:19" x14ac:dyDescent="0.3">
      <c r="K569">
        <v>3215</v>
      </c>
      <c r="L569" t="s">
        <v>8323</v>
      </c>
      <c r="M569" t="s">
        <v>8310</v>
      </c>
      <c r="N569">
        <v>134</v>
      </c>
      <c r="P569">
        <v>3981</v>
      </c>
      <c r="Q569" t="s">
        <v>8323</v>
      </c>
      <c r="R569" t="s">
        <v>8310</v>
      </c>
      <c r="S569">
        <v>7</v>
      </c>
    </row>
    <row r="570" spans="11:19" x14ac:dyDescent="0.3">
      <c r="K570">
        <v>3262</v>
      </c>
      <c r="L570" t="s">
        <v>8323</v>
      </c>
      <c r="M570" t="s">
        <v>8310</v>
      </c>
      <c r="N570">
        <v>134</v>
      </c>
      <c r="P570">
        <v>4016</v>
      </c>
      <c r="Q570" t="s">
        <v>8323</v>
      </c>
      <c r="R570" t="s">
        <v>8310</v>
      </c>
      <c r="S570">
        <v>7</v>
      </c>
    </row>
    <row r="571" spans="11:19" x14ac:dyDescent="0.3">
      <c r="K571">
        <v>377</v>
      </c>
      <c r="L571" t="s">
        <v>8315</v>
      </c>
      <c r="M571" t="s">
        <v>8325</v>
      </c>
      <c r="N571">
        <v>133</v>
      </c>
      <c r="P571">
        <v>4027</v>
      </c>
      <c r="Q571" t="s">
        <v>8323</v>
      </c>
      <c r="R571" t="s">
        <v>8310</v>
      </c>
      <c r="S571">
        <v>7</v>
      </c>
    </row>
    <row r="572" spans="11:19" x14ac:dyDescent="0.3">
      <c r="K572">
        <v>850</v>
      </c>
      <c r="L572" t="s">
        <v>8319</v>
      </c>
      <c r="M572" t="s">
        <v>8342</v>
      </c>
      <c r="N572">
        <v>133</v>
      </c>
      <c r="P572">
        <v>4032</v>
      </c>
      <c r="Q572" t="s">
        <v>8323</v>
      </c>
      <c r="R572" t="s">
        <v>8310</v>
      </c>
      <c r="S572">
        <v>7</v>
      </c>
    </row>
    <row r="573" spans="11:19" x14ac:dyDescent="0.3">
      <c r="K573">
        <v>1378</v>
      </c>
      <c r="L573" t="s">
        <v>8319</v>
      </c>
      <c r="M573" t="s">
        <v>8344</v>
      </c>
      <c r="N573">
        <v>133</v>
      </c>
      <c r="P573">
        <v>4059</v>
      </c>
      <c r="Q573" t="s">
        <v>8323</v>
      </c>
      <c r="R573" t="s">
        <v>8310</v>
      </c>
      <c r="S573">
        <v>7</v>
      </c>
    </row>
    <row r="574" spans="11:19" x14ac:dyDescent="0.3">
      <c r="K574">
        <v>1631</v>
      </c>
      <c r="L574" t="s">
        <v>8319</v>
      </c>
      <c r="M574" t="s">
        <v>8344</v>
      </c>
      <c r="N574">
        <v>133</v>
      </c>
      <c r="P574">
        <v>198</v>
      </c>
      <c r="Q574" t="s">
        <v>8315</v>
      </c>
      <c r="R574" t="s">
        <v>8326</v>
      </c>
      <c r="S574">
        <v>6</v>
      </c>
    </row>
    <row r="575" spans="11:19" x14ac:dyDescent="0.3">
      <c r="K575">
        <v>3483</v>
      </c>
      <c r="L575" t="s">
        <v>8323</v>
      </c>
      <c r="M575" t="s">
        <v>8310</v>
      </c>
      <c r="N575">
        <v>133</v>
      </c>
      <c r="P575">
        <v>421</v>
      </c>
      <c r="Q575" t="s">
        <v>8315</v>
      </c>
      <c r="R575" t="s">
        <v>8324</v>
      </c>
      <c r="S575">
        <v>6</v>
      </c>
    </row>
    <row r="576" spans="11:19" x14ac:dyDescent="0.3">
      <c r="K576">
        <v>2521</v>
      </c>
      <c r="L576" t="s">
        <v>8319</v>
      </c>
      <c r="M576" t="s">
        <v>8337</v>
      </c>
      <c r="N576">
        <v>132</v>
      </c>
      <c r="P576">
        <v>553</v>
      </c>
      <c r="Q576" t="s">
        <v>8322</v>
      </c>
      <c r="R576" t="s">
        <v>8361</v>
      </c>
      <c r="S576">
        <v>6</v>
      </c>
    </row>
    <row r="577" spans="11:19" x14ac:dyDescent="0.3">
      <c r="K577">
        <v>2840</v>
      </c>
      <c r="L577" t="s">
        <v>8323</v>
      </c>
      <c r="M577" t="s">
        <v>8310</v>
      </c>
      <c r="N577">
        <v>132</v>
      </c>
      <c r="P577">
        <v>687</v>
      </c>
      <c r="Q577" t="s">
        <v>8322</v>
      </c>
      <c r="R577" t="s">
        <v>8360</v>
      </c>
      <c r="S577">
        <v>6</v>
      </c>
    </row>
    <row r="578" spans="11:19" x14ac:dyDescent="0.3">
      <c r="K578">
        <v>293</v>
      </c>
      <c r="L578" t="s">
        <v>8315</v>
      </c>
      <c r="M578" t="s">
        <v>8325</v>
      </c>
      <c r="N578">
        <v>131</v>
      </c>
      <c r="P578">
        <v>761</v>
      </c>
      <c r="Q578" t="s">
        <v>8321</v>
      </c>
      <c r="R578" t="s">
        <v>8352</v>
      </c>
      <c r="S578">
        <v>6</v>
      </c>
    </row>
    <row r="579" spans="11:19" x14ac:dyDescent="0.3">
      <c r="K579">
        <v>1023</v>
      </c>
      <c r="L579" t="s">
        <v>8319</v>
      </c>
      <c r="M579" t="s">
        <v>8338</v>
      </c>
      <c r="N579">
        <v>131</v>
      </c>
      <c r="P579">
        <v>779</v>
      </c>
      <c r="Q579" t="s">
        <v>8321</v>
      </c>
      <c r="R579" t="s">
        <v>8352</v>
      </c>
      <c r="S579">
        <v>6</v>
      </c>
    </row>
    <row r="580" spans="11:19" x14ac:dyDescent="0.3">
      <c r="K580">
        <v>1749</v>
      </c>
      <c r="L580" t="s">
        <v>8320</v>
      </c>
      <c r="M580" t="s">
        <v>8348</v>
      </c>
      <c r="N580">
        <v>131</v>
      </c>
      <c r="P580">
        <v>905</v>
      </c>
      <c r="Q580" t="s">
        <v>8319</v>
      </c>
      <c r="R580" t="s">
        <v>8341</v>
      </c>
      <c r="S580">
        <v>6</v>
      </c>
    </row>
    <row r="581" spans="11:19" x14ac:dyDescent="0.3">
      <c r="K581">
        <v>1852</v>
      </c>
      <c r="L581" t="s">
        <v>8319</v>
      </c>
      <c r="M581" t="s">
        <v>8344</v>
      </c>
      <c r="N581">
        <v>131</v>
      </c>
      <c r="P581">
        <v>923</v>
      </c>
      <c r="Q581" t="s">
        <v>8319</v>
      </c>
      <c r="R581" t="s">
        <v>8341</v>
      </c>
      <c r="S581">
        <v>6</v>
      </c>
    </row>
    <row r="582" spans="11:19" x14ac:dyDescent="0.3">
      <c r="K582">
        <v>524</v>
      </c>
      <c r="L582" t="s">
        <v>8323</v>
      </c>
      <c r="M582" t="s">
        <v>8310</v>
      </c>
      <c r="N582">
        <v>130</v>
      </c>
      <c r="P582">
        <v>965</v>
      </c>
      <c r="Q582" t="s">
        <v>8322</v>
      </c>
      <c r="R582" t="s">
        <v>8360</v>
      </c>
      <c r="S582">
        <v>6</v>
      </c>
    </row>
    <row r="583" spans="11:19" x14ac:dyDescent="0.3">
      <c r="K583">
        <v>728</v>
      </c>
      <c r="L583" t="s">
        <v>8321</v>
      </c>
      <c r="M583" t="s">
        <v>8353</v>
      </c>
      <c r="N583">
        <v>130</v>
      </c>
      <c r="P583">
        <v>1101</v>
      </c>
      <c r="Q583" t="s">
        <v>8317</v>
      </c>
      <c r="R583" t="s">
        <v>8335</v>
      </c>
      <c r="S583">
        <v>6</v>
      </c>
    </row>
    <row r="584" spans="11:19" x14ac:dyDescent="0.3">
      <c r="K584">
        <v>1280</v>
      </c>
      <c r="L584" t="s">
        <v>8319</v>
      </c>
      <c r="M584" t="s">
        <v>8344</v>
      </c>
      <c r="N584">
        <v>130</v>
      </c>
      <c r="P584">
        <v>1136</v>
      </c>
      <c r="Q584" t="s">
        <v>8317</v>
      </c>
      <c r="R584" t="s">
        <v>8333</v>
      </c>
      <c r="S584">
        <v>6</v>
      </c>
    </row>
    <row r="585" spans="11:19" x14ac:dyDescent="0.3">
      <c r="K585">
        <v>2454</v>
      </c>
      <c r="L585" t="s">
        <v>8316</v>
      </c>
      <c r="M585" t="s">
        <v>8332</v>
      </c>
      <c r="N585">
        <v>130</v>
      </c>
      <c r="P585">
        <v>1150</v>
      </c>
      <c r="Q585" t="s">
        <v>8316</v>
      </c>
      <c r="R585" t="s">
        <v>8330</v>
      </c>
      <c r="S585">
        <v>6</v>
      </c>
    </row>
    <row r="586" spans="11:19" x14ac:dyDescent="0.3">
      <c r="K586">
        <v>2799</v>
      </c>
      <c r="L586" t="s">
        <v>8323</v>
      </c>
      <c r="M586" t="s">
        <v>8310</v>
      </c>
      <c r="N586">
        <v>130</v>
      </c>
      <c r="P586">
        <v>1408</v>
      </c>
      <c r="Q586" t="s">
        <v>8321</v>
      </c>
      <c r="R586" t="s">
        <v>8355</v>
      </c>
      <c r="S586">
        <v>6</v>
      </c>
    </row>
    <row r="587" spans="11:19" x14ac:dyDescent="0.3">
      <c r="K587">
        <v>296</v>
      </c>
      <c r="L587" t="s">
        <v>8315</v>
      </c>
      <c r="M587" t="s">
        <v>8325</v>
      </c>
      <c r="N587">
        <v>129</v>
      </c>
      <c r="P587">
        <v>1439</v>
      </c>
      <c r="Q587" t="s">
        <v>8321</v>
      </c>
      <c r="R587" t="s">
        <v>8355</v>
      </c>
      <c r="S587">
        <v>6</v>
      </c>
    </row>
    <row r="588" spans="11:19" x14ac:dyDescent="0.3">
      <c r="K588">
        <v>291</v>
      </c>
      <c r="L588" t="s">
        <v>8315</v>
      </c>
      <c r="M588" t="s">
        <v>8325</v>
      </c>
      <c r="N588">
        <v>128</v>
      </c>
      <c r="P588">
        <v>1481</v>
      </c>
      <c r="Q588" t="s">
        <v>8321</v>
      </c>
      <c r="R588" t="s">
        <v>8352</v>
      </c>
      <c r="S588">
        <v>6</v>
      </c>
    </row>
    <row r="589" spans="11:19" x14ac:dyDescent="0.3">
      <c r="K589">
        <v>791</v>
      </c>
      <c r="L589" t="s">
        <v>8319</v>
      </c>
      <c r="M589" t="s">
        <v>8344</v>
      </c>
      <c r="N589">
        <v>128</v>
      </c>
      <c r="P589">
        <v>1488</v>
      </c>
      <c r="Q589" t="s">
        <v>8321</v>
      </c>
      <c r="R589" t="s">
        <v>8352</v>
      </c>
      <c r="S589">
        <v>6</v>
      </c>
    </row>
    <row r="590" spans="11:19" x14ac:dyDescent="0.3">
      <c r="K590">
        <v>1644</v>
      </c>
      <c r="L590" t="s">
        <v>8319</v>
      </c>
      <c r="M590" t="s">
        <v>8343</v>
      </c>
      <c r="N590">
        <v>128</v>
      </c>
      <c r="P590">
        <v>1549</v>
      </c>
      <c r="Q590" t="s">
        <v>8320</v>
      </c>
      <c r="R590" t="s">
        <v>8346</v>
      </c>
      <c r="S590">
        <v>6</v>
      </c>
    </row>
    <row r="591" spans="11:19" x14ac:dyDescent="0.3">
      <c r="K591">
        <v>2248</v>
      </c>
      <c r="L591" t="s">
        <v>8317</v>
      </c>
      <c r="M591" t="s">
        <v>8334</v>
      </c>
      <c r="N591">
        <v>128</v>
      </c>
      <c r="P591">
        <v>1799</v>
      </c>
      <c r="Q591" t="s">
        <v>8320</v>
      </c>
      <c r="R591" t="s">
        <v>8348</v>
      </c>
      <c r="S591">
        <v>6</v>
      </c>
    </row>
    <row r="592" spans="11:19" x14ac:dyDescent="0.3">
      <c r="K592">
        <v>2966</v>
      </c>
      <c r="L592" t="s">
        <v>8323</v>
      </c>
      <c r="M592" t="s">
        <v>8310</v>
      </c>
      <c r="N592">
        <v>128</v>
      </c>
      <c r="P592">
        <v>1816</v>
      </c>
      <c r="Q592" t="s">
        <v>8320</v>
      </c>
      <c r="R592" t="s">
        <v>8348</v>
      </c>
      <c r="S592">
        <v>6</v>
      </c>
    </row>
    <row r="593" spans="11:19" x14ac:dyDescent="0.3">
      <c r="K593">
        <v>3009</v>
      </c>
      <c r="L593" t="s">
        <v>8323</v>
      </c>
      <c r="M593" t="s">
        <v>8363</v>
      </c>
      <c r="N593">
        <v>128</v>
      </c>
      <c r="P593">
        <v>1916</v>
      </c>
      <c r="Q593" t="s">
        <v>8322</v>
      </c>
      <c r="R593" t="s">
        <v>8356</v>
      </c>
      <c r="S593">
        <v>6</v>
      </c>
    </row>
    <row r="594" spans="11:19" x14ac:dyDescent="0.3">
      <c r="K594">
        <v>3043</v>
      </c>
      <c r="L594" t="s">
        <v>8323</v>
      </c>
      <c r="M594" t="s">
        <v>8363</v>
      </c>
      <c r="N594">
        <v>128</v>
      </c>
      <c r="P594">
        <v>2151</v>
      </c>
      <c r="Q594" t="s">
        <v>8317</v>
      </c>
      <c r="R594" t="s">
        <v>8335</v>
      </c>
      <c r="S594">
        <v>6</v>
      </c>
    </row>
    <row r="595" spans="11:19" x14ac:dyDescent="0.3">
      <c r="K595">
        <v>843</v>
      </c>
      <c r="L595" t="s">
        <v>8319</v>
      </c>
      <c r="M595" t="s">
        <v>8342</v>
      </c>
      <c r="N595">
        <v>127</v>
      </c>
      <c r="P595">
        <v>2409</v>
      </c>
      <c r="Q595" t="s">
        <v>8316</v>
      </c>
      <c r="R595" t="s">
        <v>8330</v>
      </c>
      <c r="S595">
        <v>6</v>
      </c>
    </row>
    <row r="596" spans="11:19" x14ac:dyDescent="0.3">
      <c r="K596">
        <v>315</v>
      </c>
      <c r="L596" t="s">
        <v>8315</v>
      </c>
      <c r="M596" t="s">
        <v>8325</v>
      </c>
      <c r="N596">
        <v>126</v>
      </c>
      <c r="P596">
        <v>2415</v>
      </c>
      <c r="Q596" t="s">
        <v>8316</v>
      </c>
      <c r="R596" t="s">
        <v>8330</v>
      </c>
      <c r="S596">
        <v>6</v>
      </c>
    </row>
    <row r="597" spans="11:19" x14ac:dyDescent="0.3">
      <c r="K597">
        <v>1630</v>
      </c>
      <c r="L597" t="s">
        <v>8319</v>
      </c>
      <c r="M597" t="s">
        <v>8344</v>
      </c>
      <c r="N597">
        <v>126</v>
      </c>
      <c r="P597">
        <v>2587</v>
      </c>
      <c r="Q597" t="s">
        <v>8316</v>
      </c>
      <c r="R597" t="s">
        <v>8330</v>
      </c>
      <c r="S597">
        <v>6</v>
      </c>
    </row>
    <row r="598" spans="11:19" x14ac:dyDescent="0.3">
      <c r="K598">
        <v>3685</v>
      </c>
      <c r="L598" t="s">
        <v>8323</v>
      </c>
      <c r="M598" t="s">
        <v>8310</v>
      </c>
      <c r="N598">
        <v>126</v>
      </c>
      <c r="P598">
        <v>2758</v>
      </c>
      <c r="Q598" t="s">
        <v>8321</v>
      </c>
      <c r="R598" t="s">
        <v>8351</v>
      </c>
      <c r="S598">
        <v>6</v>
      </c>
    </row>
    <row r="599" spans="11:19" x14ac:dyDescent="0.3">
      <c r="K599">
        <v>1750</v>
      </c>
      <c r="L599" t="s">
        <v>8320</v>
      </c>
      <c r="M599" t="s">
        <v>8348</v>
      </c>
      <c r="N599">
        <v>125</v>
      </c>
      <c r="P599">
        <v>2852</v>
      </c>
      <c r="Q599" t="s">
        <v>8323</v>
      </c>
      <c r="R599" t="s">
        <v>8310</v>
      </c>
      <c r="S599">
        <v>6</v>
      </c>
    </row>
    <row r="600" spans="11:19" x14ac:dyDescent="0.3">
      <c r="K600">
        <v>2329</v>
      </c>
      <c r="L600" t="s">
        <v>8316</v>
      </c>
      <c r="M600" t="s">
        <v>8332</v>
      </c>
      <c r="N600">
        <v>125</v>
      </c>
      <c r="P600">
        <v>2856</v>
      </c>
      <c r="Q600" t="s">
        <v>8323</v>
      </c>
      <c r="R600" t="s">
        <v>8310</v>
      </c>
      <c r="S600">
        <v>6</v>
      </c>
    </row>
    <row r="601" spans="11:19" x14ac:dyDescent="0.3">
      <c r="K601">
        <v>3316</v>
      </c>
      <c r="L601" t="s">
        <v>8323</v>
      </c>
      <c r="M601" t="s">
        <v>8310</v>
      </c>
      <c r="N601">
        <v>125</v>
      </c>
      <c r="P601">
        <v>2877</v>
      </c>
      <c r="Q601" t="s">
        <v>8323</v>
      </c>
      <c r="R601" t="s">
        <v>8310</v>
      </c>
      <c r="S601">
        <v>6</v>
      </c>
    </row>
    <row r="602" spans="11:19" x14ac:dyDescent="0.3">
      <c r="K602">
        <v>2457</v>
      </c>
      <c r="L602" t="s">
        <v>8316</v>
      </c>
      <c r="M602" t="s">
        <v>8332</v>
      </c>
      <c r="N602">
        <v>124</v>
      </c>
      <c r="P602">
        <v>2919</v>
      </c>
      <c r="Q602" t="s">
        <v>8323</v>
      </c>
      <c r="R602" t="s">
        <v>8310</v>
      </c>
      <c r="S602">
        <v>6</v>
      </c>
    </row>
    <row r="603" spans="11:19" x14ac:dyDescent="0.3">
      <c r="K603">
        <v>1186</v>
      </c>
      <c r="L603" t="s">
        <v>8320</v>
      </c>
      <c r="M603" t="s">
        <v>8348</v>
      </c>
      <c r="N603">
        <v>123</v>
      </c>
      <c r="P603">
        <v>3060</v>
      </c>
      <c r="Q603" t="s">
        <v>8323</v>
      </c>
      <c r="R603" t="s">
        <v>8363</v>
      </c>
      <c r="S603">
        <v>6</v>
      </c>
    </row>
    <row r="604" spans="11:19" x14ac:dyDescent="0.3">
      <c r="K604">
        <v>2212</v>
      </c>
      <c r="L604" t="s">
        <v>8319</v>
      </c>
      <c r="M604" t="s">
        <v>8338</v>
      </c>
      <c r="N604">
        <v>123</v>
      </c>
      <c r="P604">
        <v>3084</v>
      </c>
      <c r="Q604" t="s">
        <v>8323</v>
      </c>
      <c r="R604" t="s">
        <v>8363</v>
      </c>
      <c r="S604">
        <v>6</v>
      </c>
    </row>
    <row r="605" spans="11:19" x14ac:dyDescent="0.3">
      <c r="K605">
        <v>2338</v>
      </c>
      <c r="L605" t="s">
        <v>8316</v>
      </c>
      <c r="M605" t="s">
        <v>8332</v>
      </c>
      <c r="N605">
        <v>123</v>
      </c>
      <c r="P605">
        <v>3196</v>
      </c>
      <c r="Q605" t="s">
        <v>8323</v>
      </c>
      <c r="R605" t="s">
        <v>8362</v>
      </c>
      <c r="S605">
        <v>6</v>
      </c>
    </row>
    <row r="606" spans="11:19" x14ac:dyDescent="0.3">
      <c r="K606">
        <v>3154</v>
      </c>
      <c r="L606" t="s">
        <v>8323</v>
      </c>
      <c r="M606" t="s">
        <v>8310</v>
      </c>
      <c r="N606">
        <v>123</v>
      </c>
      <c r="P606">
        <v>3203</v>
      </c>
      <c r="Q606" t="s">
        <v>8323</v>
      </c>
      <c r="R606" t="s">
        <v>8362</v>
      </c>
      <c r="S606">
        <v>6</v>
      </c>
    </row>
    <row r="607" spans="11:19" x14ac:dyDescent="0.3">
      <c r="K607">
        <v>1026</v>
      </c>
      <c r="L607" t="s">
        <v>8319</v>
      </c>
      <c r="M607" t="s">
        <v>8338</v>
      </c>
      <c r="N607">
        <v>122</v>
      </c>
      <c r="P607">
        <v>3738</v>
      </c>
      <c r="Q607" t="s">
        <v>8323</v>
      </c>
      <c r="R607" t="s">
        <v>8310</v>
      </c>
      <c r="S607">
        <v>6</v>
      </c>
    </row>
    <row r="608" spans="11:19" x14ac:dyDescent="0.3">
      <c r="K608">
        <v>2020</v>
      </c>
      <c r="L608" t="s">
        <v>8322</v>
      </c>
      <c r="M608" t="s">
        <v>8357</v>
      </c>
      <c r="N608">
        <v>122</v>
      </c>
      <c r="P608">
        <v>3922</v>
      </c>
      <c r="Q608" t="s">
        <v>8323</v>
      </c>
      <c r="R608" t="s">
        <v>8310</v>
      </c>
      <c r="S608">
        <v>6</v>
      </c>
    </row>
    <row r="609" spans="11:19" x14ac:dyDescent="0.3">
      <c r="K609">
        <v>3286</v>
      </c>
      <c r="L609" t="s">
        <v>8323</v>
      </c>
      <c r="M609" t="s">
        <v>8310</v>
      </c>
      <c r="N609">
        <v>122</v>
      </c>
      <c r="P609">
        <v>3969</v>
      </c>
      <c r="Q609" t="s">
        <v>8323</v>
      </c>
      <c r="R609" t="s">
        <v>8310</v>
      </c>
      <c r="S609">
        <v>6</v>
      </c>
    </row>
    <row r="610" spans="11:19" x14ac:dyDescent="0.3">
      <c r="K610">
        <v>1355</v>
      </c>
      <c r="L610" t="s">
        <v>8321</v>
      </c>
      <c r="M610" t="s">
        <v>8353</v>
      </c>
      <c r="N610">
        <v>121</v>
      </c>
      <c r="P610">
        <v>3971</v>
      </c>
      <c r="Q610" t="s">
        <v>8323</v>
      </c>
      <c r="R610" t="s">
        <v>8310</v>
      </c>
      <c r="S610">
        <v>6</v>
      </c>
    </row>
    <row r="611" spans="11:19" x14ac:dyDescent="0.3">
      <c r="K611">
        <v>2053</v>
      </c>
      <c r="L611" t="s">
        <v>8322</v>
      </c>
      <c r="M611" t="s">
        <v>8357</v>
      </c>
      <c r="N611">
        <v>121</v>
      </c>
      <c r="P611">
        <v>3977</v>
      </c>
      <c r="Q611" t="s">
        <v>8323</v>
      </c>
      <c r="R611" t="s">
        <v>8310</v>
      </c>
      <c r="S611">
        <v>6</v>
      </c>
    </row>
    <row r="612" spans="11:19" x14ac:dyDescent="0.3">
      <c r="K612">
        <v>314</v>
      </c>
      <c r="L612" t="s">
        <v>8315</v>
      </c>
      <c r="M612" t="s">
        <v>8325</v>
      </c>
      <c r="N612">
        <v>120</v>
      </c>
      <c r="P612">
        <v>3979</v>
      </c>
      <c r="Q612" t="s">
        <v>8323</v>
      </c>
      <c r="R612" t="s">
        <v>8310</v>
      </c>
      <c r="S612">
        <v>6</v>
      </c>
    </row>
    <row r="613" spans="11:19" x14ac:dyDescent="0.3">
      <c r="K613">
        <v>729</v>
      </c>
      <c r="L613" t="s">
        <v>8321</v>
      </c>
      <c r="M613" t="s">
        <v>8353</v>
      </c>
      <c r="N613">
        <v>120</v>
      </c>
      <c r="P613">
        <v>4030</v>
      </c>
      <c r="Q613" t="s">
        <v>8323</v>
      </c>
      <c r="R613" t="s">
        <v>8310</v>
      </c>
      <c r="S613">
        <v>6</v>
      </c>
    </row>
    <row r="614" spans="11:19" x14ac:dyDescent="0.3">
      <c r="K614">
        <v>1293</v>
      </c>
      <c r="L614" t="s">
        <v>8323</v>
      </c>
      <c r="M614" t="s">
        <v>8310</v>
      </c>
      <c r="N614">
        <v>120</v>
      </c>
      <c r="P614">
        <v>4057</v>
      </c>
      <c r="Q614" t="s">
        <v>8323</v>
      </c>
      <c r="R614" t="s">
        <v>8310</v>
      </c>
      <c r="S614">
        <v>6</v>
      </c>
    </row>
    <row r="615" spans="11:19" x14ac:dyDescent="0.3">
      <c r="K615">
        <v>1351</v>
      </c>
      <c r="L615" t="s">
        <v>8321</v>
      </c>
      <c r="M615" t="s">
        <v>8353</v>
      </c>
      <c r="N615">
        <v>120</v>
      </c>
      <c r="P615">
        <v>4064</v>
      </c>
      <c r="Q615" t="s">
        <v>8323</v>
      </c>
      <c r="R615" t="s">
        <v>8310</v>
      </c>
      <c r="S615">
        <v>6</v>
      </c>
    </row>
    <row r="616" spans="11:19" x14ac:dyDescent="0.3">
      <c r="K616">
        <v>1756</v>
      </c>
      <c r="L616" t="s">
        <v>8320</v>
      </c>
      <c r="M616" t="s">
        <v>8348</v>
      </c>
      <c r="N616">
        <v>120</v>
      </c>
      <c r="P616">
        <v>4070</v>
      </c>
      <c r="Q616" t="s">
        <v>8323</v>
      </c>
      <c r="R616" t="s">
        <v>8310</v>
      </c>
      <c r="S616">
        <v>6</v>
      </c>
    </row>
    <row r="617" spans="11:19" x14ac:dyDescent="0.3">
      <c r="K617">
        <v>1891</v>
      </c>
      <c r="L617" t="s">
        <v>8319</v>
      </c>
      <c r="M617" t="s">
        <v>8340</v>
      </c>
      <c r="N617">
        <v>120</v>
      </c>
      <c r="P617">
        <v>4077</v>
      </c>
      <c r="Q617" t="s">
        <v>8323</v>
      </c>
      <c r="R617" t="s">
        <v>8310</v>
      </c>
      <c r="S617">
        <v>6</v>
      </c>
    </row>
    <row r="618" spans="11:19" x14ac:dyDescent="0.3">
      <c r="K618">
        <v>2041</v>
      </c>
      <c r="L618" t="s">
        <v>8322</v>
      </c>
      <c r="M618" t="s">
        <v>8357</v>
      </c>
      <c r="N618">
        <v>120</v>
      </c>
      <c r="P618">
        <v>4083</v>
      </c>
      <c r="Q618" t="s">
        <v>8323</v>
      </c>
      <c r="R618" t="s">
        <v>8310</v>
      </c>
      <c r="S618">
        <v>6</v>
      </c>
    </row>
    <row r="619" spans="11:19" x14ac:dyDescent="0.3">
      <c r="K619">
        <v>2211</v>
      </c>
      <c r="L619" t="s">
        <v>8319</v>
      </c>
      <c r="M619" t="s">
        <v>8338</v>
      </c>
      <c r="N619">
        <v>120</v>
      </c>
      <c r="P619">
        <v>4102</v>
      </c>
      <c r="Q619" t="s">
        <v>8323</v>
      </c>
      <c r="R619" t="s">
        <v>8310</v>
      </c>
      <c r="S619">
        <v>6</v>
      </c>
    </row>
    <row r="620" spans="11:19" x14ac:dyDescent="0.3">
      <c r="K620">
        <v>2449</v>
      </c>
      <c r="L620" t="s">
        <v>8316</v>
      </c>
      <c r="M620" t="s">
        <v>8332</v>
      </c>
      <c r="N620">
        <v>120</v>
      </c>
      <c r="P620">
        <v>4103</v>
      </c>
      <c r="Q620" t="s">
        <v>8323</v>
      </c>
      <c r="R620" t="s">
        <v>8310</v>
      </c>
      <c r="S620">
        <v>6</v>
      </c>
    </row>
    <row r="621" spans="11:19" x14ac:dyDescent="0.3">
      <c r="K621">
        <v>51</v>
      </c>
      <c r="L621" t="s">
        <v>8315</v>
      </c>
      <c r="M621" t="s">
        <v>8329</v>
      </c>
      <c r="N621">
        <v>119</v>
      </c>
      <c r="P621">
        <v>4105</v>
      </c>
      <c r="Q621" t="s">
        <v>8323</v>
      </c>
      <c r="R621" t="s">
        <v>8310</v>
      </c>
      <c r="S621">
        <v>6</v>
      </c>
    </row>
    <row r="622" spans="11:19" x14ac:dyDescent="0.3">
      <c r="K622">
        <v>348</v>
      </c>
      <c r="L622" t="s">
        <v>8315</v>
      </c>
      <c r="M622" t="s">
        <v>8325</v>
      </c>
      <c r="N622">
        <v>119</v>
      </c>
      <c r="P622">
        <v>4110</v>
      </c>
      <c r="Q622" t="s">
        <v>8323</v>
      </c>
      <c r="R622" t="s">
        <v>8310</v>
      </c>
      <c r="S622">
        <v>6</v>
      </c>
    </row>
    <row r="623" spans="11:19" x14ac:dyDescent="0.3">
      <c r="K623">
        <v>367</v>
      </c>
      <c r="L623" t="s">
        <v>8315</v>
      </c>
      <c r="M623" t="s">
        <v>8325</v>
      </c>
      <c r="N623">
        <v>119</v>
      </c>
      <c r="P623">
        <v>4111</v>
      </c>
      <c r="Q623" t="s">
        <v>8323</v>
      </c>
      <c r="R623" t="s">
        <v>8310</v>
      </c>
      <c r="S623">
        <v>6</v>
      </c>
    </row>
    <row r="624" spans="11:19" x14ac:dyDescent="0.3">
      <c r="K624">
        <v>721</v>
      </c>
      <c r="L624" t="s">
        <v>8321</v>
      </c>
      <c r="M624" t="s">
        <v>8353</v>
      </c>
      <c r="N624">
        <v>119</v>
      </c>
      <c r="P624">
        <v>187</v>
      </c>
      <c r="Q624" t="s">
        <v>8315</v>
      </c>
      <c r="R624" t="s">
        <v>8326</v>
      </c>
      <c r="S624">
        <v>5</v>
      </c>
    </row>
    <row r="625" spans="11:19" x14ac:dyDescent="0.3">
      <c r="K625">
        <v>2733</v>
      </c>
      <c r="L625" t="s">
        <v>8322</v>
      </c>
      <c r="M625" t="s">
        <v>8357</v>
      </c>
      <c r="N625">
        <v>119</v>
      </c>
      <c r="P625">
        <v>189</v>
      </c>
      <c r="Q625" t="s">
        <v>8315</v>
      </c>
      <c r="R625" t="s">
        <v>8326</v>
      </c>
      <c r="S625">
        <v>5</v>
      </c>
    </row>
    <row r="626" spans="11:19" x14ac:dyDescent="0.3">
      <c r="K626">
        <v>3219</v>
      </c>
      <c r="L626" t="s">
        <v>8323</v>
      </c>
      <c r="M626" t="s">
        <v>8310</v>
      </c>
      <c r="N626">
        <v>119</v>
      </c>
      <c r="P626">
        <v>234</v>
      </c>
      <c r="Q626" t="s">
        <v>8315</v>
      </c>
      <c r="R626" t="s">
        <v>8326</v>
      </c>
      <c r="S626">
        <v>5</v>
      </c>
    </row>
    <row r="627" spans="11:19" x14ac:dyDescent="0.3">
      <c r="K627">
        <v>273</v>
      </c>
      <c r="L627" t="s">
        <v>8315</v>
      </c>
      <c r="M627" t="s">
        <v>8325</v>
      </c>
      <c r="N627">
        <v>118</v>
      </c>
      <c r="P627">
        <v>239</v>
      </c>
      <c r="Q627" t="s">
        <v>8315</v>
      </c>
      <c r="R627" t="s">
        <v>8326</v>
      </c>
      <c r="S627">
        <v>5</v>
      </c>
    </row>
    <row r="628" spans="11:19" x14ac:dyDescent="0.3">
      <c r="K628">
        <v>1763</v>
      </c>
      <c r="L628" t="s">
        <v>8320</v>
      </c>
      <c r="M628" t="s">
        <v>8348</v>
      </c>
      <c r="N628">
        <v>118</v>
      </c>
      <c r="P628">
        <v>424</v>
      </c>
      <c r="Q628" t="s">
        <v>8315</v>
      </c>
      <c r="R628" t="s">
        <v>8324</v>
      </c>
      <c r="S628">
        <v>5</v>
      </c>
    </row>
    <row r="629" spans="11:19" x14ac:dyDescent="0.3">
      <c r="K629">
        <v>3005</v>
      </c>
      <c r="L629" t="s">
        <v>8323</v>
      </c>
      <c r="M629" t="s">
        <v>8363</v>
      </c>
      <c r="N629">
        <v>118</v>
      </c>
      <c r="P629">
        <v>430</v>
      </c>
      <c r="Q629" t="s">
        <v>8315</v>
      </c>
      <c r="R629" t="s">
        <v>8324</v>
      </c>
      <c r="S629">
        <v>5</v>
      </c>
    </row>
    <row r="630" spans="11:19" x14ac:dyDescent="0.3">
      <c r="K630">
        <v>29</v>
      </c>
      <c r="L630" t="s">
        <v>8315</v>
      </c>
      <c r="M630" t="s">
        <v>8329</v>
      </c>
      <c r="N630">
        <v>117</v>
      </c>
      <c r="P630">
        <v>449</v>
      </c>
      <c r="Q630" t="s">
        <v>8315</v>
      </c>
      <c r="R630" t="s">
        <v>8324</v>
      </c>
      <c r="S630">
        <v>5</v>
      </c>
    </row>
    <row r="631" spans="11:19" x14ac:dyDescent="0.3">
      <c r="K631">
        <v>53</v>
      </c>
      <c r="L631" t="s">
        <v>8315</v>
      </c>
      <c r="M631" t="s">
        <v>8329</v>
      </c>
      <c r="N631">
        <v>117</v>
      </c>
      <c r="P631">
        <v>454</v>
      </c>
      <c r="Q631" t="s">
        <v>8315</v>
      </c>
      <c r="R631" t="s">
        <v>8324</v>
      </c>
      <c r="S631">
        <v>5</v>
      </c>
    </row>
    <row r="632" spans="11:19" x14ac:dyDescent="0.3">
      <c r="K632">
        <v>2165</v>
      </c>
      <c r="L632" t="s">
        <v>8319</v>
      </c>
      <c r="M632" t="s">
        <v>8344</v>
      </c>
      <c r="N632">
        <v>117</v>
      </c>
      <c r="P632">
        <v>466</v>
      </c>
      <c r="Q632" t="s">
        <v>8315</v>
      </c>
      <c r="R632" t="s">
        <v>8324</v>
      </c>
      <c r="S632">
        <v>5</v>
      </c>
    </row>
    <row r="633" spans="11:19" x14ac:dyDescent="0.3">
      <c r="K633">
        <v>3171</v>
      </c>
      <c r="L633" t="s">
        <v>8323</v>
      </c>
      <c r="M633" t="s">
        <v>8310</v>
      </c>
      <c r="N633">
        <v>117</v>
      </c>
      <c r="P633">
        <v>472</v>
      </c>
      <c r="Q633" t="s">
        <v>8315</v>
      </c>
      <c r="R633" t="s">
        <v>8324</v>
      </c>
      <c r="S633">
        <v>5</v>
      </c>
    </row>
    <row r="634" spans="11:19" x14ac:dyDescent="0.3">
      <c r="K634">
        <v>1516</v>
      </c>
      <c r="L634" t="s">
        <v>8320</v>
      </c>
      <c r="M634" t="s">
        <v>8348</v>
      </c>
      <c r="N634">
        <v>116</v>
      </c>
      <c r="P634">
        <v>504</v>
      </c>
      <c r="Q634" t="s">
        <v>8315</v>
      </c>
      <c r="R634" t="s">
        <v>8324</v>
      </c>
      <c r="S634">
        <v>5</v>
      </c>
    </row>
    <row r="635" spans="11:19" x14ac:dyDescent="0.3">
      <c r="K635">
        <v>1668</v>
      </c>
      <c r="L635" t="s">
        <v>8319</v>
      </c>
      <c r="M635" t="s">
        <v>8343</v>
      </c>
      <c r="N635">
        <v>116</v>
      </c>
      <c r="P635">
        <v>511</v>
      </c>
      <c r="Q635" t="s">
        <v>8315</v>
      </c>
      <c r="R635" t="s">
        <v>8324</v>
      </c>
      <c r="S635">
        <v>5</v>
      </c>
    </row>
    <row r="636" spans="11:19" x14ac:dyDescent="0.3">
      <c r="K636">
        <v>849</v>
      </c>
      <c r="L636" t="s">
        <v>8319</v>
      </c>
      <c r="M636" t="s">
        <v>8342</v>
      </c>
      <c r="N636">
        <v>115</v>
      </c>
      <c r="P636">
        <v>568</v>
      </c>
      <c r="Q636" t="s">
        <v>8322</v>
      </c>
      <c r="R636" t="s">
        <v>8361</v>
      </c>
      <c r="S636">
        <v>5</v>
      </c>
    </row>
    <row r="637" spans="11:19" x14ac:dyDescent="0.3">
      <c r="K637">
        <v>2103</v>
      </c>
      <c r="L637" t="s">
        <v>8319</v>
      </c>
      <c r="M637" t="s">
        <v>8340</v>
      </c>
      <c r="N637">
        <v>115</v>
      </c>
      <c r="P637">
        <v>579</v>
      </c>
      <c r="Q637" t="s">
        <v>8322</v>
      </c>
      <c r="R637" t="s">
        <v>8361</v>
      </c>
      <c r="S637">
        <v>5</v>
      </c>
    </row>
    <row r="638" spans="11:19" x14ac:dyDescent="0.3">
      <c r="K638">
        <v>2195</v>
      </c>
      <c r="L638" t="s">
        <v>8317</v>
      </c>
      <c r="M638" t="s">
        <v>8334</v>
      </c>
      <c r="N638">
        <v>115</v>
      </c>
      <c r="P638">
        <v>705</v>
      </c>
      <c r="Q638" t="s">
        <v>8322</v>
      </c>
      <c r="R638" t="s">
        <v>8360</v>
      </c>
      <c r="S638">
        <v>5</v>
      </c>
    </row>
    <row r="639" spans="11:19" x14ac:dyDescent="0.3">
      <c r="K639">
        <v>2445</v>
      </c>
      <c r="L639" t="s">
        <v>8316</v>
      </c>
      <c r="M639" t="s">
        <v>8332</v>
      </c>
      <c r="N639">
        <v>115</v>
      </c>
      <c r="P639">
        <v>775</v>
      </c>
      <c r="Q639" t="s">
        <v>8321</v>
      </c>
      <c r="R639" t="s">
        <v>8352</v>
      </c>
      <c r="S639">
        <v>5</v>
      </c>
    </row>
    <row r="640" spans="11:19" x14ac:dyDescent="0.3">
      <c r="K640">
        <v>2462</v>
      </c>
      <c r="L640" t="s">
        <v>8319</v>
      </c>
      <c r="M640" t="s">
        <v>8340</v>
      </c>
      <c r="N640">
        <v>115</v>
      </c>
      <c r="P640">
        <v>863</v>
      </c>
      <c r="Q640" t="s">
        <v>8319</v>
      </c>
      <c r="R640" t="s">
        <v>8341</v>
      </c>
      <c r="S640">
        <v>5</v>
      </c>
    </row>
    <row r="641" spans="11:19" x14ac:dyDescent="0.3">
      <c r="K641">
        <v>2997</v>
      </c>
      <c r="L641" t="s">
        <v>8323</v>
      </c>
      <c r="M641" t="s">
        <v>8363</v>
      </c>
      <c r="N641">
        <v>115</v>
      </c>
      <c r="P641">
        <v>870</v>
      </c>
      <c r="Q641" t="s">
        <v>8319</v>
      </c>
      <c r="R641" t="s">
        <v>8341</v>
      </c>
      <c r="S641">
        <v>5</v>
      </c>
    </row>
    <row r="642" spans="11:19" x14ac:dyDescent="0.3">
      <c r="K642">
        <v>3214</v>
      </c>
      <c r="L642" t="s">
        <v>8323</v>
      </c>
      <c r="M642" t="s">
        <v>8310</v>
      </c>
      <c r="N642">
        <v>115</v>
      </c>
      <c r="P642">
        <v>873</v>
      </c>
      <c r="Q642" t="s">
        <v>8319</v>
      </c>
      <c r="R642" t="s">
        <v>8341</v>
      </c>
      <c r="S642">
        <v>5</v>
      </c>
    </row>
    <row r="643" spans="11:19" x14ac:dyDescent="0.3">
      <c r="K643">
        <v>3234</v>
      </c>
      <c r="L643" t="s">
        <v>8323</v>
      </c>
      <c r="M643" t="s">
        <v>8310</v>
      </c>
      <c r="N643">
        <v>115</v>
      </c>
      <c r="P643">
        <v>893</v>
      </c>
      <c r="Q643" t="s">
        <v>8319</v>
      </c>
      <c r="R643" t="s">
        <v>8340</v>
      </c>
      <c r="S643">
        <v>5</v>
      </c>
    </row>
    <row r="644" spans="11:19" x14ac:dyDescent="0.3">
      <c r="K644">
        <v>3253</v>
      </c>
      <c r="L644" t="s">
        <v>8323</v>
      </c>
      <c r="M644" t="s">
        <v>8310</v>
      </c>
      <c r="N644">
        <v>115</v>
      </c>
      <c r="P644">
        <v>910</v>
      </c>
      <c r="Q644" t="s">
        <v>8319</v>
      </c>
      <c r="R644" t="s">
        <v>8341</v>
      </c>
      <c r="S644">
        <v>5</v>
      </c>
    </row>
    <row r="645" spans="11:19" x14ac:dyDescent="0.3">
      <c r="K645">
        <v>3779</v>
      </c>
      <c r="L645" t="s">
        <v>8323</v>
      </c>
      <c r="M645" t="s">
        <v>8362</v>
      </c>
      <c r="N645">
        <v>115</v>
      </c>
      <c r="P645">
        <v>925</v>
      </c>
      <c r="Q645" t="s">
        <v>8319</v>
      </c>
      <c r="R645" t="s">
        <v>8341</v>
      </c>
      <c r="S645">
        <v>5</v>
      </c>
    </row>
    <row r="646" spans="11:19" x14ac:dyDescent="0.3">
      <c r="K646">
        <v>1938</v>
      </c>
      <c r="L646" t="s">
        <v>8319</v>
      </c>
      <c r="M646" t="s">
        <v>8340</v>
      </c>
      <c r="N646">
        <v>114</v>
      </c>
      <c r="P646">
        <v>930</v>
      </c>
      <c r="Q646" t="s">
        <v>8319</v>
      </c>
      <c r="R646" t="s">
        <v>8341</v>
      </c>
      <c r="S646">
        <v>5</v>
      </c>
    </row>
    <row r="647" spans="11:19" x14ac:dyDescent="0.3">
      <c r="K647">
        <v>3463</v>
      </c>
      <c r="L647" t="s">
        <v>8323</v>
      </c>
      <c r="M647" t="s">
        <v>8310</v>
      </c>
      <c r="N647">
        <v>114</v>
      </c>
      <c r="P647">
        <v>946</v>
      </c>
      <c r="Q647" t="s">
        <v>8322</v>
      </c>
      <c r="R647" t="s">
        <v>8360</v>
      </c>
      <c r="S647">
        <v>5</v>
      </c>
    </row>
    <row r="648" spans="11:19" x14ac:dyDescent="0.3">
      <c r="K648">
        <v>3673</v>
      </c>
      <c r="L648" t="s">
        <v>8323</v>
      </c>
      <c r="M648" t="s">
        <v>8310</v>
      </c>
      <c r="N648">
        <v>114</v>
      </c>
      <c r="P648">
        <v>953</v>
      </c>
      <c r="Q648" t="s">
        <v>8322</v>
      </c>
      <c r="R648" t="s">
        <v>8360</v>
      </c>
      <c r="S648">
        <v>5</v>
      </c>
    </row>
    <row r="649" spans="11:19" x14ac:dyDescent="0.3">
      <c r="K649">
        <v>274</v>
      </c>
      <c r="L649" t="s">
        <v>8315</v>
      </c>
      <c r="M649" t="s">
        <v>8325</v>
      </c>
      <c r="N649">
        <v>113</v>
      </c>
      <c r="P649">
        <v>971</v>
      </c>
      <c r="Q649" t="s">
        <v>8322</v>
      </c>
      <c r="R649" t="s">
        <v>8360</v>
      </c>
      <c r="S649">
        <v>5</v>
      </c>
    </row>
    <row r="650" spans="11:19" x14ac:dyDescent="0.3">
      <c r="K650">
        <v>364</v>
      </c>
      <c r="L650" t="s">
        <v>8315</v>
      </c>
      <c r="M650" t="s">
        <v>8325</v>
      </c>
      <c r="N650">
        <v>113</v>
      </c>
      <c r="P650">
        <v>996</v>
      </c>
      <c r="Q650" t="s">
        <v>8322</v>
      </c>
      <c r="R650" t="s">
        <v>8360</v>
      </c>
      <c r="S650">
        <v>5</v>
      </c>
    </row>
    <row r="651" spans="11:19" x14ac:dyDescent="0.3">
      <c r="K651">
        <v>1402</v>
      </c>
      <c r="L651" t="s">
        <v>8319</v>
      </c>
      <c r="M651" t="s">
        <v>8344</v>
      </c>
      <c r="N651">
        <v>113</v>
      </c>
      <c r="P651">
        <v>1065</v>
      </c>
      <c r="Q651" t="s">
        <v>8317</v>
      </c>
      <c r="R651" t="s">
        <v>8335</v>
      </c>
      <c r="S651">
        <v>5</v>
      </c>
    </row>
    <row r="652" spans="11:19" x14ac:dyDescent="0.3">
      <c r="K652">
        <v>1674</v>
      </c>
      <c r="L652" t="s">
        <v>8319</v>
      </c>
      <c r="M652" t="s">
        <v>8343</v>
      </c>
      <c r="N652">
        <v>113</v>
      </c>
      <c r="P652">
        <v>1078</v>
      </c>
      <c r="Q652" t="s">
        <v>8317</v>
      </c>
      <c r="R652" t="s">
        <v>8335</v>
      </c>
      <c r="S652">
        <v>5</v>
      </c>
    </row>
    <row r="653" spans="11:19" x14ac:dyDescent="0.3">
      <c r="K653">
        <v>2304</v>
      </c>
      <c r="L653" t="s">
        <v>8319</v>
      </c>
      <c r="M653" t="s">
        <v>8340</v>
      </c>
      <c r="N653">
        <v>113</v>
      </c>
      <c r="P653">
        <v>1121</v>
      </c>
      <c r="Q653" t="s">
        <v>8317</v>
      </c>
      <c r="R653" t="s">
        <v>8335</v>
      </c>
      <c r="S653">
        <v>5</v>
      </c>
    </row>
    <row r="654" spans="11:19" x14ac:dyDescent="0.3">
      <c r="K654">
        <v>2725</v>
      </c>
      <c r="L654" t="s">
        <v>8322</v>
      </c>
      <c r="M654" t="s">
        <v>8357</v>
      </c>
      <c r="N654">
        <v>113</v>
      </c>
      <c r="P654">
        <v>1179</v>
      </c>
      <c r="Q654" t="s">
        <v>8316</v>
      </c>
      <c r="R654" t="s">
        <v>8330</v>
      </c>
      <c r="S654">
        <v>5</v>
      </c>
    </row>
    <row r="655" spans="11:19" x14ac:dyDescent="0.3">
      <c r="K655">
        <v>2975</v>
      </c>
      <c r="L655" t="s">
        <v>8323</v>
      </c>
      <c r="M655" t="s">
        <v>8310</v>
      </c>
      <c r="N655">
        <v>113</v>
      </c>
      <c r="P655">
        <v>1404</v>
      </c>
      <c r="Q655" t="s">
        <v>8321</v>
      </c>
      <c r="R655" t="s">
        <v>8355</v>
      </c>
      <c r="S655">
        <v>5</v>
      </c>
    </row>
    <row r="656" spans="11:19" x14ac:dyDescent="0.3">
      <c r="K656">
        <v>3221</v>
      </c>
      <c r="L656" t="s">
        <v>8323</v>
      </c>
      <c r="M656" t="s">
        <v>8310</v>
      </c>
      <c r="N656">
        <v>113</v>
      </c>
      <c r="P656">
        <v>1430</v>
      </c>
      <c r="Q656" t="s">
        <v>8321</v>
      </c>
      <c r="R656" t="s">
        <v>8355</v>
      </c>
      <c r="S656">
        <v>5</v>
      </c>
    </row>
    <row r="657" spans="11:19" x14ac:dyDescent="0.3">
      <c r="K657">
        <v>1388</v>
      </c>
      <c r="L657" t="s">
        <v>8319</v>
      </c>
      <c r="M657" t="s">
        <v>8344</v>
      </c>
      <c r="N657">
        <v>112</v>
      </c>
      <c r="P657">
        <v>1990</v>
      </c>
      <c r="Q657" t="s">
        <v>8320</v>
      </c>
      <c r="R657" t="s">
        <v>8347</v>
      </c>
      <c r="S657">
        <v>5</v>
      </c>
    </row>
    <row r="658" spans="11:19" x14ac:dyDescent="0.3">
      <c r="K658">
        <v>1610</v>
      </c>
      <c r="L658" t="s">
        <v>8319</v>
      </c>
      <c r="M658" t="s">
        <v>8344</v>
      </c>
      <c r="N658">
        <v>112</v>
      </c>
      <c r="P658">
        <v>2123</v>
      </c>
      <c r="Q658" t="s">
        <v>8317</v>
      </c>
      <c r="R658" t="s">
        <v>8335</v>
      </c>
      <c r="S658">
        <v>5</v>
      </c>
    </row>
    <row r="659" spans="11:19" x14ac:dyDescent="0.3">
      <c r="K659">
        <v>2294</v>
      </c>
      <c r="L659" t="s">
        <v>8319</v>
      </c>
      <c r="M659" t="s">
        <v>8344</v>
      </c>
      <c r="N659">
        <v>112</v>
      </c>
      <c r="P659">
        <v>2124</v>
      </c>
      <c r="Q659" t="s">
        <v>8317</v>
      </c>
      <c r="R659" t="s">
        <v>8335</v>
      </c>
      <c r="S659">
        <v>5</v>
      </c>
    </row>
    <row r="660" spans="11:19" x14ac:dyDescent="0.3">
      <c r="K660">
        <v>3338</v>
      </c>
      <c r="L660" t="s">
        <v>8323</v>
      </c>
      <c r="M660" t="s">
        <v>8310</v>
      </c>
      <c r="N660">
        <v>112</v>
      </c>
      <c r="P660">
        <v>2143</v>
      </c>
      <c r="Q660" t="s">
        <v>8317</v>
      </c>
      <c r="R660" t="s">
        <v>8335</v>
      </c>
      <c r="S660">
        <v>5</v>
      </c>
    </row>
    <row r="661" spans="11:19" x14ac:dyDescent="0.3">
      <c r="K661">
        <v>3584</v>
      </c>
      <c r="L661" t="s">
        <v>8323</v>
      </c>
      <c r="M661" t="s">
        <v>8310</v>
      </c>
      <c r="N661">
        <v>112</v>
      </c>
      <c r="P661">
        <v>2155</v>
      </c>
      <c r="Q661" t="s">
        <v>8317</v>
      </c>
      <c r="R661" t="s">
        <v>8335</v>
      </c>
      <c r="S661">
        <v>5</v>
      </c>
    </row>
    <row r="662" spans="11:19" x14ac:dyDescent="0.3">
      <c r="K662">
        <v>268</v>
      </c>
      <c r="L662" t="s">
        <v>8315</v>
      </c>
      <c r="M662" t="s">
        <v>8325</v>
      </c>
      <c r="N662">
        <v>111</v>
      </c>
      <c r="P662">
        <v>2418</v>
      </c>
      <c r="Q662" t="s">
        <v>8316</v>
      </c>
      <c r="R662" t="s">
        <v>8330</v>
      </c>
      <c r="S662">
        <v>5</v>
      </c>
    </row>
    <row r="663" spans="11:19" x14ac:dyDescent="0.3">
      <c r="K663">
        <v>1027</v>
      </c>
      <c r="L663" t="s">
        <v>8319</v>
      </c>
      <c r="M663" t="s">
        <v>8338</v>
      </c>
      <c r="N663">
        <v>111</v>
      </c>
      <c r="P663">
        <v>2502</v>
      </c>
      <c r="Q663" t="s">
        <v>8316</v>
      </c>
      <c r="R663" t="s">
        <v>8331</v>
      </c>
      <c r="S663">
        <v>5</v>
      </c>
    </row>
    <row r="664" spans="11:19" x14ac:dyDescent="0.3">
      <c r="K664">
        <v>1185</v>
      </c>
      <c r="L664" t="s">
        <v>8320</v>
      </c>
      <c r="M664" t="s">
        <v>8348</v>
      </c>
      <c r="N664">
        <v>111</v>
      </c>
      <c r="P664">
        <v>2583</v>
      </c>
      <c r="Q664" t="s">
        <v>8316</v>
      </c>
      <c r="R664" t="s">
        <v>8330</v>
      </c>
      <c r="S664">
        <v>5</v>
      </c>
    </row>
    <row r="665" spans="11:19" x14ac:dyDescent="0.3">
      <c r="K665">
        <v>1201</v>
      </c>
      <c r="L665" t="s">
        <v>8320</v>
      </c>
      <c r="M665" t="s">
        <v>8348</v>
      </c>
      <c r="N665">
        <v>111</v>
      </c>
      <c r="P665">
        <v>2599</v>
      </c>
      <c r="Q665" t="s">
        <v>8316</v>
      </c>
      <c r="R665" t="s">
        <v>8330</v>
      </c>
      <c r="S665">
        <v>5</v>
      </c>
    </row>
    <row r="666" spans="11:19" x14ac:dyDescent="0.3">
      <c r="K666">
        <v>2446</v>
      </c>
      <c r="L666" t="s">
        <v>8316</v>
      </c>
      <c r="M666" t="s">
        <v>8332</v>
      </c>
      <c r="N666">
        <v>111</v>
      </c>
      <c r="P666">
        <v>2855</v>
      </c>
      <c r="Q666" t="s">
        <v>8323</v>
      </c>
      <c r="R666" t="s">
        <v>8310</v>
      </c>
      <c r="S666">
        <v>5</v>
      </c>
    </row>
    <row r="667" spans="11:19" x14ac:dyDescent="0.3">
      <c r="K667">
        <v>2985</v>
      </c>
      <c r="L667" t="s">
        <v>8323</v>
      </c>
      <c r="M667" t="s">
        <v>8363</v>
      </c>
      <c r="N667">
        <v>111</v>
      </c>
      <c r="P667">
        <v>2869</v>
      </c>
      <c r="Q667" t="s">
        <v>8323</v>
      </c>
      <c r="R667" t="s">
        <v>8310</v>
      </c>
      <c r="S667">
        <v>5</v>
      </c>
    </row>
    <row r="668" spans="11:19" x14ac:dyDescent="0.3">
      <c r="K668">
        <v>3333</v>
      </c>
      <c r="L668" t="s">
        <v>8323</v>
      </c>
      <c r="M668" t="s">
        <v>8310</v>
      </c>
      <c r="N668">
        <v>111</v>
      </c>
      <c r="P668">
        <v>2883</v>
      </c>
      <c r="Q668" t="s">
        <v>8323</v>
      </c>
      <c r="R668" t="s">
        <v>8310</v>
      </c>
      <c r="S668">
        <v>5</v>
      </c>
    </row>
    <row r="669" spans="11:19" x14ac:dyDescent="0.3">
      <c r="K669">
        <v>749</v>
      </c>
      <c r="L669" t="s">
        <v>8321</v>
      </c>
      <c r="M669" t="s">
        <v>8353</v>
      </c>
      <c r="N669">
        <v>110</v>
      </c>
      <c r="P669">
        <v>2885</v>
      </c>
      <c r="Q669" t="s">
        <v>8323</v>
      </c>
      <c r="R669" t="s">
        <v>8310</v>
      </c>
      <c r="S669">
        <v>5</v>
      </c>
    </row>
    <row r="670" spans="11:19" x14ac:dyDescent="0.3">
      <c r="K670">
        <v>1535</v>
      </c>
      <c r="L670" t="s">
        <v>8320</v>
      </c>
      <c r="M670" t="s">
        <v>8348</v>
      </c>
      <c r="N670">
        <v>110</v>
      </c>
      <c r="P670">
        <v>2908</v>
      </c>
      <c r="Q670" t="s">
        <v>8323</v>
      </c>
      <c r="R670" t="s">
        <v>8310</v>
      </c>
      <c r="S670">
        <v>5</v>
      </c>
    </row>
    <row r="671" spans="11:19" x14ac:dyDescent="0.3">
      <c r="K671">
        <v>1933</v>
      </c>
      <c r="L671" t="s">
        <v>8319</v>
      </c>
      <c r="M671" t="s">
        <v>8340</v>
      </c>
      <c r="N671">
        <v>110</v>
      </c>
      <c r="P671">
        <v>3081</v>
      </c>
      <c r="Q671" t="s">
        <v>8323</v>
      </c>
      <c r="R671" t="s">
        <v>8363</v>
      </c>
      <c r="S671">
        <v>5</v>
      </c>
    </row>
    <row r="672" spans="11:19" x14ac:dyDescent="0.3">
      <c r="K672">
        <v>3236</v>
      </c>
      <c r="L672" t="s">
        <v>8323</v>
      </c>
      <c r="M672" t="s">
        <v>8310</v>
      </c>
      <c r="N672">
        <v>110</v>
      </c>
      <c r="P672">
        <v>3099</v>
      </c>
      <c r="Q672" t="s">
        <v>8323</v>
      </c>
      <c r="R672" t="s">
        <v>8363</v>
      </c>
      <c r="S672">
        <v>5</v>
      </c>
    </row>
    <row r="673" spans="11:19" x14ac:dyDescent="0.3">
      <c r="K673">
        <v>1255</v>
      </c>
      <c r="L673" t="s">
        <v>8319</v>
      </c>
      <c r="M673" t="s">
        <v>8344</v>
      </c>
      <c r="N673">
        <v>109</v>
      </c>
      <c r="P673">
        <v>3104</v>
      </c>
      <c r="Q673" t="s">
        <v>8323</v>
      </c>
      <c r="R673" t="s">
        <v>8363</v>
      </c>
      <c r="S673">
        <v>5</v>
      </c>
    </row>
    <row r="674" spans="11:19" x14ac:dyDescent="0.3">
      <c r="K674">
        <v>1375</v>
      </c>
      <c r="L674" t="s">
        <v>8319</v>
      </c>
      <c r="M674" t="s">
        <v>8344</v>
      </c>
      <c r="N674">
        <v>109</v>
      </c>
      <c r="P674">
        <v>3729</v>
      </c>
      <c r="Q674" t="s">
        <v>8323</v>
      </c>
      <c r="R674" t="s">
        <v>8310</v>
      </c>
      <c r="S674">
        <v>5</v>
      </c>
    </row>
    <row r="675" spans="11:19" x14ac:dyDescent="0.3">
      <c r="K675">
        <v>2441</v>
      </c>
      <c r="L675" t="s">
        <v>8316</v>
      </c>
      <c r="M675" t="s">
        <v>8332</v>
      </c>
      <c r="N675">
        <v>109</v>
      </c>
      <c r="P675">
        <v>3798</v>
      </c>
      <c r="Q675" t="s">
        <v>8323</v>
      </c>
      <c r="R675" t="s">
        <v>8362</v>
      </c>
      <c r="S675">
        <v>5</v>
      </c>
    </row>
    <row r="676" spans="11:19" x14ac:dyDescent="0.3">
      <c r="K676">
        <v>60</v>
      </c>
      <c r="L676" t="s">
        <v>8315</v>
      </c>
      <c r="M676" t="s">
        <v>8328</v>
      </c>
      <c r="N676">
        <v>108</v>
      </c>
      <c r="P676">
        <v>3867</v>
      </c>
      <c r="Q676" t="s">
        <v>8323</v>
      </c>
      <c r="R676" t="s">
        <v>8310</v>
      </c>
      <c r="S676">
        <v>5</v>
      </c>
    </row>
    <row r="677" spans="11:19" x14ac:dyDescent="0.3">
      <c r="K677">
        <v>252</v>
      </c>
      <c r="L677" t="s">
        <v>8315</v>
      </c>
      <c r="M677" t="s">
        <v>8325</v>
      </c>
      <c r="N677">
        <v>108</v>
      </c>
      <c r="P677">
        <v>3900</v>
      </c>
      <c r="Q677" t="s">
        <v>8323</v>
      </c>
      <c r="R677" t="s">
        <v>8310</v>
      </c>
      <c r="S677">
        <v>5</v>
      </c>
    </row>
    <row r="678" spans="11:19" x14ac:dyDescent="0.3">
      <c r="K678">
        <v>302</v>
      </c>
      <c r="L678" t="s">
        <v>8315</v>
      </c>
      <c r="M678" t="s">
        <v>8325</v>
      </c>
      <c r="N678">
        <v>108</v>
      </c>
      <c r="P678">
        <v>3938</v>
      </c>
      <c r="Q678" t="s">
        <v>8323</v>
      </c>
      <c r="R678" t="s">
        <v>8310</v>
      </c>
      <c r="S678">
        <v>5</v>
      </c>
    </row>
    <row r="679" spans="11:19" x14ac:dyDescent="0.3">
      <c r="K679">
        <v>736</v>
      </c>
      <c r="L679" t="s">
        <v>8321</v>
      </c>
      <c r="M679" t="s">
        <v>8353</v>
      </c>
      <c r="N679">
        <v>108</v>
      </c>
      <c r="P679">
        <v>3946</v>
      </c>
      <c r="Q679" t="s">
        <v>8323</v>
      </c>
      <c r="R679" t="s">
        <v>8310</v>
      </c>
      <c r="S679">
        <v>5</v>
      </c>
    </row>
    <row r="680" spans="11:19" x14ac:dyDescent="0.3">
      <c r="K680">
        <v>737</v>
      </c>
      <c r="L680" t="s">
        <v>8321</v>
      </c>
      <c r="M680" t="s">
        <v>8353</v>
      </c>
      <c r="N680">
        <v>108</v>
      </c>
      <c r="P680">
        <v>3982</v>
      </c>
      <c r="Q680" t="s">
        <v>8323</v>
      </c>
      <c r="R680" t="s">
        <v>8310</v>
      </c>
      <c r="S680">
        <v>5</v>
      </c>
    </row>
    <row r="681" spans="11:19" x14ac:dyDescent="0.3">
      <c r="K681">
        <v>1213</v>
      </c>
      <c r="L681" t="s">
        <v>8320</v>
      </c>
      <c r="M681" t="s">
        <v>8348</v>
      </c>
      <c r="N681">
        <v>108</v>
      </c>
      <c r="P681">
        <v>4039</v>
      </c>
      <c r="Q681" t="s">
        <v>8323</v>
      </c>
      <c r="R681" t="s">
        <v>8310</v>
      </c>
      <c r="S681">
        <v>5</v>
      </c>
    </row>
    <row r="682" spans="11:19" x14ac:dyDescent="0.3">
      <c r="K682">
        <v>1303</v>
      </c>
      <c r="L682" t="s">
        <v>8323</v>
      </c>
      <c r="M682" t="s">
        <v>8310</v>
      </c>
      <c r="N682">
        <v>108</v>
      </c>
      <c r="P682">
        <v>4060</v>
      </c>
      <c r="Q682" t="s">
        <v>8323</v>
      </c>
      <c r="R682" t="s">
        <v>8310</v>
      </c>
      <c r="S682">
        <v>5</v>
      </c>
    </row>
    <row r="683" spans="11:19" x14ac:dyDescent="0.3">
      <c r="K683">
        <v>1626</v>
      </c>
      <c r="L683" t="s">
        <v>8319</v>
      </c>
      <c r="M683" t="s">
        <v>8344</v>
      </c>
      <c r="N683">
        <v>108</v>
      </c>
      <c r="P683">
        <v>4086</v>
      </c>
      <c r="Q683" t="s">
        <v>8323</v>
      </c>
      <c r="R683" t="s">
        <v>8310</v>
      </c>
      <c r="S683">
        <v>5</v>
      </c>
    </row>
    <row r="684" spans="11:19" x14ac:dyDescent="0.3">
      <c r="K684">
        <v>2784</v>
      </c>
      <c r="L684" t="s">
        <v>8323</v>
      </c>
      <c r="M684" t="s">
        <v>8310</v>
      </c>
      <c r="N684">
        <v>108</v>
      </c>
      <c r="P684">
        <v>4096</v>
      </c>
      <c r="Q684" t="s">
        <v>8323</v>
      </c>
      <c r="R684" t="s">
        <v>8310</v>
      </c>
      <c r="S684">
        <v>5</v>
      </c>
    </row>
    <row r="685" spans="11:19" x14ac:dyDescent="0.3">
      <c r="K685">
        <v>2811</v>
      </c>
      <c r="L685" t="s">
        <v>8323</v>
      </c>
      <c r="M685" t="s">
        <v>8310</v>
      </c>
      <c r="N685">
        <v>108</v>
      </c>
      <c r="P685">
        <v>181</v>
      </c>
      <c r="Q685" t="s">
        <v>8315</v>
      </c>
      <c r="R685" t="s">
        <v>8326</v>
      </c>
      <c r="S685">
        <v>4</v>
      </c>
    </row>
    <row r="686" spans="11:19" x14ac:dyDescent="0.3">
      <c r="K686">
        <v>2961</v>
      </c>
      <c r="L686" t="s">
        <v>8323</v>
      </c>
      <c r="M686" t="s">
        <v>8310</v>
      </c>
      <c r="N686">
        <v>108</v>
      </c>
      <c r="P686">
        <v>448</v>
      </c>
      <c r="Q686" t="s">
        <v>8315</v>
      </c>
      <c r="R686" t="s">
        <v>8324</v>
      </c>
      <c r="S686">
        <v>4</v>
      </c>
    </row>
    <row r="687" spans="11:19" x14ac:dyDescent="0.3">
      <c r="K687">
        <v>1658</v>
      </c>
      <c r="L687" t="s">
        <v>8319</v>
      </c>
      <c r="M687" t="s">
        <v>8343</v>
      </c>
      <c r="N687">
        <v>107</v>
      </c>
      <c r="P687">
        <v>500</v>
      </c>
      <c r="Q687" t="s">
        <v>8315</v>
      </c>
      <c r="R687" t="s">
        <v>8324</v>
      </c>
      <c r="S687">
        <v>4</v>
      </c>
    </row>
    <row r="688" spans="11:19" x14ac:dyDescent="0.3">
      <c r="K688">
        <v>1746</v>
      </c>
      <c r="L688" t="s">
        <v>8320</v>
      </c>
      <c r="M688" t="s">
        <v>8348</v>
      </c>
      <c r="N688">
        <v>107</v>
      </c>
      <c r="P688">
        <v>502</v>
      </c>
      <c r="Q688" t="s">
        <v>8315</v>
      </c>
      <c r="R688" t="s">
        <v>8324</v>
      </c>
      <c r="S688">
        <v>4</v>
      </c>
    </row>
    <row r="689" spans="11:19" x14ac:dyDescent="0.3">
      <c r="K689">
        <v>1926</v>
      </c>
      <c r="L689" t="s">
        <v>8319</v>
      </c>
      <c r="M689" t="s">
        <v>8340</v>
      </c>
      <c r="N689">
        <v>107</v>
      </c>
      <c r="P689">
        <v>550</v>
      </c>
      <c r="Q689" t="s">
        <v>8322</v>
      </c>
      <c r="R689" t="s">
        <v>8361</v>
      </c>
      <c r="S689">
        <v>4</v>
      </c>
    </row>
    <row r="690" spans="11:19" x14ac:dyDescent="0.3">
      <c r="K690">
        <v>2113</v>
      </c>
      <c r="L690" t="s">
        <v>8319</v>
      </c>
      <c r="M690" t="s">
        <v>8340</v>
      </c>
      <c r="N690">
        <v>107</v>
      </c>
      <c r="P690">
        <v>574</v>
      </c>
      <c r="Q690" t="s">
        <v>8322</v>
      </c>
      <c r="R690" t="s">
        <v>8361</v>
      </c>
      <c r="S690">
        <v>4</v>
      </c>
    </row>
    <row r="691" spans="11:19" x14ac:dyDescent="0.3">
      <c r="K691">
        <v>2309</v>
      </c>
      <c r="L691" t="s">
        <v>8319</v>
      </c>
      <c r="M691" t="s">
        <v>8340</v>
      </c>
      <c r="N691">
        <v>107</v>
      </c>
      <c r="P691">
        <v>575</v>
      </c>
      <c r="Q691" t="s">
        <v>8322</v>
      </c>
      <c r="R691" t="s">
        <v>8361</v>
      </c>
      <c r="S691">
        <v>4</v>
      </c>
    </row>
    <row r="692" spans="11:19" x14ac:dyDescent="0.3">
      <c r="K692">
        <v>3013</v>
      </c>
      <c r="L692" t="s">
        <v>8323</v>
      </c>
      <c r="M692" t="s">
        <v>8363</v>
      </c>
      <c r="N692">
        <v>107</v>
      </c>
      <c r="P692">
        <v>586</v>
      </c>
      <c r="Q692" t="s">
        <v>8322</v>
      </c>
      <c r="R692" t="s">
        <v>8361</v>
      </c>
      <c r="S692">
        <v>4</v>
      </c>
    </row>
    <row r="693" spans="11:19" x14ac:dyDescent="0.3">
      <c r="K693">
        <v>3765</v>
      </c>
      <c r="L693" t="s">
        <v>8323</v>
      </c>
      <c r="M693" t="s">
        <v>8362</v>
      </c>
      <c r="N693">
        <v>107</v>
      </c>
      <c r="P693">
        <v>662</v>
      </c>
      <c r="Q693" t="s">
        <v>8322</v>
      </c>
      <c r="R693" t="s">
        <v>8360</v>
      </c>
      <c r="S693">
        <v>4</v>
      </c>
    </row>
    <row r="694" spans="11:19" x14ac:dyDescent="0.3">
      <c r="K694">
        <v>2287</v>
      </c>
      <c r="L694" t="s">
        <v>8319</v>
      </c>
      <c r="M694" t="s">
        <v>8344</v>
      </c>
      <c r="N694">
        <v>106</v>
      </c>
      <c r="P694">
        <v>666</v>
      </c>
      <c r="Q694" t="s">
        <v>8322</v>
      </c>
      <c r="R694" t="s">
        <v>8360</v>
      </c>
      <c r="S694">
        <v>4</v>
      </c>
    </row>
    <row r="695" spans="11:19" x14ac:dyDescent="0.3">
      <c r="K695">
        <v>651</v>
      </c>
      <c r="L695" t="s">
        <v>8322</v>
      </c>
      <c r="M695" t="s">
        <v>8360</v>
      </c>
      <c r="N695">
        <v>105</v>
      </c>
      <c r="P695">
        <v>682</v>
      </c>
      <c r="Q695" t="s">
        <v>8322</v>
      </c>
      <c r="R695" t="s">
        <v>8360</v>
      </c>
      <c r="S695">
        <v>4</v>
      </c>
    </row>
    <row r="696" spans="11:19" x14ac:dyDescent="0.3">
      <c r="K696">
        <v>752</v>
      </c>
      <c r="L696" t="s">
        <v>8321</v>
      </c>
      <c r="M696" t="s">
        <v>8353</v>
      </c>
      <c r="N696">
        <v>105</v>
      </c>
      <c r="P696">
        <v>704</v>
      </c>
      <c r="Q696" t="s">
        <v>8322</v>
      </c>
      <c r="R696" t="s">
        <v>8360</v>
      </c>
      <c r="S696">
        <v>4</v>
      </c>
    </row>
    <row r="697" spans="11:19" x14ac:dyDescent="0.3">
      <c r="K697">
        <v>1262</v>
      </c>
      <c r="L697" t="s">
        <v>8319</v>
      </c>
      <c r="M697" t="s">
        <v>8344</v>
      </c>
      <c r="N697">
        <v>105</v>
      </c>
      <c r="P697">
        <v>712</v>
      </c>
      <c r="Q697" t="s">
        <v>8322</v>
      </c>
      <c r="R697" t="s">
        <v>8360</v>
      </c>
      <c r="S697">
        <v>4</v>
      </c>
    </row>
    <row r="698" spans="11:19" x14ac:dyDescent="0.3">
      <c r="K698">
        <v>1885</v>
      </c>
      <c r="L698" t="s">
        <v>8319</v>
      </c>
      <c r="M698" t="s">
        <v>8340</v>
      </c>
      <c r="N698">
        <v>105</v>
      </c>
      <c r="P698">
        <v>717</v>
      </c>
      <c r="Q698" t="s">
        <v>8322</v>
      </c>
      <c r="R698" t="s">
        <v>8360</v>
      </c>
      <c r="S698">
        <v>4</v>
      </c>
    </row>
    <row r="699" spans="11:19" x14ac:dyDescent="0.3">
      <c r="K699">
        <v>2024</v>
      </c>
      <c r="L699" t="s">
        <v>8322</v>
      </c>
      <c r="M699" t="s">
        <v>8357</v>
      </c>
      <c r="N699">
        <v>105</v>
      </c>
      <c r="P699">
        <v>718</v>
      </c>
      <c r="Q699" t="s">
        <v>8322</v>
      </c>
      <c r="R699" t="s">
        <v>8360</v>
      </c>
      <c r="S699">
        <v>4</v>
      </c>
    </row>
    <row r="700" spans="11:19" x14ac:dyDescent="0.3">
      <c r="K700">
        <v>418</v>
      </c>
      <c r="L700" t="s">
        <v>8315</v>
      </c>
      <c r="M700" t="s">
        <v>8325</v>
      </c>
      <c r="N700">
        <v>104</v>
      </c>
      <c r="P700">
        <v>862</v>
      </c>
      <c r="Q700" t="s">
        <v>8319</v>
      </c>
      <c r="R700" t="s">
        <v>8341</v>
      </c>
      <c r="S700">
        <v>4</v>
      </c>
    </row>
    <row r="701" spans="11:19" x14ac:dyDescent="0.3">
      <c r="K701">
        <v>1392</v>
      </c>
      <c r="L701" t="s">
        <v>8319</v>
      </c>
      <c r="M701" t="s">
        <v>8344</v>
      </c>
      <c r="N701">
        <v>104</v>
      </c>
      <c r="P701">
        <v>888</v>
      </c>
      <c r="Q701" t="s">
        <v>8319</v>
      </c>
      <c r="R701" t="s">
        <v>8340</v>
      </c>
      <c r="S701">
        <v>4</v>
      </c>
    </row>
    <row r="702" spans="11:19" x14ac:dyDescent="0.3">
      <c r="K702">
        <v>1625</v>
      </c>
      <c r="L702" t="s">
        <v>8319</v>
      </c>
      <c r="M702" t="s">
        <v>8344</v>
      </c>
      <c r="N702">
        <v>104</v>
      </c>
      <c r="P702">
        <v>890</v>
      </c>
      <c r="Q702" t="s">
        <v>8319</v>
      </c>
      <c r="R702" t="s">
        <v>8340</v>
      </c>
      <c r="S702">
        <v>4</v>
      </c>
    </row>
    <row r="703" spans="11:19" x14ac:dyDescent="0.3">
      <c r="K703">
        <v>2311</v>
      </c>
      <c r="L703" t="s">
        <v>8319</v>
      </c>
      <c r="M703" t="s">
        <v>8340</v>
      </c>
      <c r="N703">
        <v>104</v>
      </c>
      <c r="P703">
        <v>903</v>
      </c>
      <c r="Q703" t="s">
        <v>8319</v>
      </c>
      <c r="R703" t="s">
        <v>8341</v>
      </c>
      <c r="S703">
        <v>4</v>
      </c>
    </row>
    <row r="704" spans="11:19" x14ac:dyDescent="0.3">
      <c r="K704">
        <v>2472</v>
      </c>
      <c r="L704" t="s">
        <v>8319</v>
      </c>
      <c r="M704" t="s">
        <v>8340</v>
      </c>
      <c r="N704">
        <v>104</v>
      </c>
      <c r="P704">
        <v>968</v>
      </c>
      <c r="Q704" t="s">
        <v>8322</v>
      </c>
      <c r="R704" t="s">
        <v>8360</v>
      </c>
      <c r="S704">
        <v>4</v>
      </c>
    </row>
    <row r="705" spans="11:19" x14ac:dyDescent="0.3">
      <c r="K705">
        <v>2664</v>
      </c>
      <c r="L705" t="s">
        <v>8322</v>
      </c>
      <c r="M705" t="s">
        <v>8358</v>
      </c>
      <c r="N705">
        <v>104</v>
      </c>
      <c r="P705">
        <v>981</v>
      </c>
      <c r="Q705" t="s">
        <v>8322</v>
      </c>
      <c r="R705" t="s">
        <v>8360</v>
      </c>
      <c r="S705">
        <v>4</v>
      </c>
    </row>
    <row r="706" spans="11:19" x14ac:dyDescent="0.3">
      <c r="K706">
        <v>2819</v>
      </c>
      <c r="L706" t="s">
        <v>8323</v>
      </c>
      <c r="M706" t="s">
        <v>8310</v>
      </c>
      <c r="N706">
        <v>104</v>
      </c>
      <c r="P706">
        <v>992</v>
      </c>
      <c r="Q706" t="s">
        <v>8322</v>
      </c>
      <c r="R706" t="s">
        <v>8360</v>
      </c>
      <c r="S706">
        <v>4</v>
      </c>
    </row>
    <row r="707" spans="11:19" x14ac:dyDescent="0.3">
      <c r="K707">
        <v>3002</v>
      </c>
      <c r="L707" t="s">
        <v>8323</v>
      </c>
      <c r="M707" t="s">
        <v>8363</v>
      </c>
      <c r="N707">
        <v>104</v>
      </c>
      <c r="P707">
        <v>1068</v>
      </c>
      <c r="Q707" t="s">
        <v>8317</v>
      </c>
      <c r="R707" t="s">
        <v>8335</v>
      </c>
      <c r="S707">
        <v>4</v>
      </c>
    </row>
    <row r="708" spans="11:19" x14ac:dyDescent="0.3">
      <c r="K708">
        <v>3150</v>
      </c>
      <c r="L708" t="s">
        <v>8323</v>
      </c>
      <c r="M708" t="s">
        <v>8310</v>
      </c>
      <c r="N708">
        <v>104</v>
      </c>
      <c r="P708">
        <v>1072</v>
      </c>
      <c r="Q708" t="s">
        <v>8317</v>
      </c>
      <c r="R708" t="s">
        <v>8335</v>
      </c>
      <c r="S708">
        <v>4</v>
      </c>
    </row>
    <row r="709" spans="11:19" x14ac:dyDescent="0.3">
      <c r="K709">
        <v>3217</v>
      </c>
      <c r="L709" t="s">
        <v>8323</v>
      </c>
      <c r="M709" t="s">
        <v>8310</v>
      </c>
      <c r="N709">
        <v>104</v>
      </c>
      <c r="P709">
        <v>1081</v>
      </c>
      <c r="Q709" t="s">
        <v>8317</v>
      </c>
      <c r="R709" t="s">
        <v>8335</v>
      </c>
      <c r="S709">
        <v>4</v>
      </c>
    </row>
    <row r="710" spans="11:19" x14ac:dyDescent="0.3">
      <c r="K710">
        <v>3239</v>
      </c>
      <c r="L710" t="s">
        <v>8323</v>
      </c>
      <c r="M710" t="s">
        <v>8310</v>
      </c>
      <c r="N710">
        <v>104</v>
      </c>
      <c r="P710">
        <v>1093</v>
      </c>
      <c r="Q710" t="s">
        <v>8317</v>
      </c>
      <c r="R710" t="s">
        <v>8335</v>
      </c>
      <c r="S710">
        <v>4</v>
      </c>
    </row>
    <row r="711" spans="11:19" x14ac:dyDescent="0.3">
      <c r="K711">
        <v>3425</v>
      </c>
      <c r="L711" t="s">
        <v>8323</v>
      </c>
      <c r="M711" t="s">
        <v>8310</v>
      </c>
      <c r="N711">
        <v>104</v>
      </c>
      <c r="P711">
        <v>1115</v>
      </c>
      <c r="Q711" t="s">
        <v>8317</v>
      </c>
      <c r="R711" t="s">
        <v>8335</v>
      </c>
      <c r="S711">
        <v>4</v>
      </c>
    </row>
    <row r="712" spans="11:19" x14ac:dyDescent="0.3">
      <c r="K712">
        <v>3553</v>
      </c>
      <c r="L712" t="s">
        <v>8323</v>
      </c>
      <c r="M712" t="s">
        <v>8310</v>
      </c>
      <c r="N712">
        <v>104</v>
      </c>
      <c r="P712">
        <v>1138</v>
      </c>
      <c r="Q712" t="s">
        <v>8317</v>
      </c>
      <c r="R712" t="s">
        <v>8333</v>
      </c>
      <c r="S712">
        <v>4</v>
      </c>
    </row>
    <row r="713" spans="11:19" x14ac:dyDescent="0.3">
      <c r="K713">
        <v>3712</v>
      </c>
      <c r="L713" t="s">
        <v>8323</v>
      </c>
      <c r="M713" t="s">
        <v>8310</v>
      </c>
      <c r="N713">
        <v>104</v>
      </c>
      <c r="P713">
        <v>1182</v>
      </c>
      <c r="Q713" t="s">
        <v>8316</v>
      </c>
      <c r="R713" t="s">
        <v>8330</v>
      </c>
      <c r="S713">
        <v>4</v>
      </c>
    </row>
    <row r="714" spans="11:19" x14ac:dyDescent="0.3">
      <c r="K714">
        <v>1200</v>
      </c>
      <c r="L714" t="s">
        <v>8320</v>
      </c>
      <c r="M714" t="s">
        <v>8348</v>
      </c>
      <c r="N714">
        <v>103</v>
      </c>
      <c r="P714">
        <v>1427</v>
      </c>
      <c r="Q714" t="s">
        <v>8321</v>
      </c>
      <c r="R714" t="s">
        <v>8355</v>
      </c>
      <c r="S714">
        <v>4</v>
      </c>
    </row>
    <row r="715" spans="11:19" x14ac:dyDescent="0.3">
      <c r="K715">
        <v>1210</v>
      </c>
      <c r="L715" t="s">
        <v>8320</v>
      </c>
      <c r="M715" t="s">
        <v>8348</v>
      </c>
      <c r="N715">
        <v>103</v>
      </c>
      <c r="P715">
        <v>1560</v>
      </c>
      <c r="Q715" t="s">
        <v>8320</v>
      </c>
      <c r="R715" t="s">
        <v>8346</v>
      </c>
      <c r="S715">
        <v>4</v>
      </c>
    </row>
    <row r="716" spans="11:19" x14ac:dyDescent="0.3">
      <c r="K716">
        <v>1221</v>
      </c>
      <c r="L716" t="s">
        <v>8320</v>
      </c>
      <c r="M716" t="s">
        <v>8348</v>
      </c>
      <c r="N716">
        <v>103</v>
      </c>
      <c r="P716">
        <v>1709</v>
      </c>
      <c r="Q716" t="s">
        <v>8319</v>
      </c>
      <c r="R716" t="s">
        <v>8339</v>
      </c>
      <c r="S716">
        <v>4</v>
      </c>
    </row>
    <row r="717" spans="11:19" x14ac:dyDescent="0.3">
      <c r="K717">
        <v>1965</v>
      </c>
      <c r="L717" t="s">
        <v>8322</v>
      </c>
      <c r="M717" t="s">
        <v>8357</v>
      </c>
      <c r="N717">
        <v>103</v>
      </c>
      <c r="P717">
        <v>1724</v>
      </c>
      <c r="Q717" t="s">
        <v>8319</v>
      </c>
      <c r="R717" t="s">
        <v>8339</v>
      </c>
      <c r="S717">
        <v>4</v>
      </c>
    </row>
    <row r="718" spans="11:19" x14ac:dyDescent="0.3">
      <c r="K718">
        <v>2303</v>
      </c>
      <c r="L718" t="s">
        <v>8319</v>
      </c>
      <c r="M718" t="s">
        <v>8340</v>
      </c>
      <c r="N718">
        <v>103</v>
      </c>
      <c r="P718">
        <v>1776</v>
      </c>
      <c r="Q718" t="s">
        <v>8320</v>
      </c>
      <c r="R718" t="s">
        <v>8348</v>
      </c>
      <c r="S718">
        <v>4</v>
      </c>
    </row>
    <row r="719" spans="11:19" x14ac:dyDescent="0.3">
      <c r="K719">
        <v>3021</v>
      </c>
      <c r="L719" t="s">
        <v>8323</v>
      </c>
      <c r="M719" t="s">
        <v>8363</v>
      </c>
      <c r="N719">
        <v>103</v>
      </c>
      <c r="P719">
        <v>1788</v>
      </c>
      <c r="Q719" t="s">
        <v>8320</v>
      </c>
      <c r="R719" t="s">
        <v>8348</v>
      </c>
      <c r="S719">
        <v>4</v>
      </c>
    </row>
    <row r="720" spans="11:19" x14ac:dyDescent="0.3">
      <c r="K720">
        <v>1760</v>
      </c>
      <c r="L720" t="s">
        <v>8320</v>
      </c>
      <c r="M720" t="s">
        <v>8348</v>
      </c>
      <c r="N720">
        <v>102</v>
      </c>
      <c r="P720">
        <v>1789</v>
      </c>
      <c r="Q720" t="s">
        <v>8320</v>
      </c>
      <c r="R720" t="s">
        <v>8348</v>
      </c>
      <c r="S720">
        <v>4</v>
      </c>
    </row>
    <row r="721" spans="11:19" x14ac:dyDescent="0.3">
      <c r="K721">
        <v>2278</v>
      </c>
      <c r="L721" t="s">
        <v>8317</v>
      </c>
      <c r="M721" t="s">
        <v>8334</v>
      </c>
      <c r="N721">
        <v>102</v>
      </c>
      <c r="P721">
        <v>1791</v>
      </c>
      <c r="Q721" t="s">
        <v>8320</v>
      </c>
      <c r="R721" t="s">
        <v>8348</v>
      </c>
      <c r="S721">
        <v>4</v>
      </c>
    </row>
    <row r="722" spans="11:19" x14ac:dyDescent="0.3">
      <c r="K722">
        <v>2450</v>
      </c>
      <c r="L722" t="s">
        <v>8316</v>
      </c>
      <c r="M722" t="s">
        <v>8332</v>
      </c>
      <c r="N722">
        <v>102</v>
      </c>
      <c r="P722">
        <v>1819</v>
      </c>
      <c r="Q722" t="s">
        <v>8320</v>
      </c>
      <c r="R722" t="s">
        <v>8348</v>
      </c>
      <c r="S722">
        <v>4</v>
      </c>
    </row>
    <row r="723" spans="11:19" x14ac:dyDescent="0.3">
      <c r="K723">
        <v>2818</v>
      </c>
      <c r="L723" t="s">
        <v>8323</v>
      </c>
      <c r="M723" t="s">
        <v>8310</v>
      </c>
      <c r="N723">
        <v>102</v>
      </c>
      <c r="P723">
        <v>1905</v>
      </c>
      <c r="Q723" t="s">
        <v>8322</v>
      </c>
      <c r="R723" t="s">
        <v>8356</v>
      </c>
      <c r="S723">
        <v>4</v>
      </c>
    </row>
    <row r="724" spans="11:19" x14ac:dyDescent="0.3">
      <c r="K724">
        <v>3575</v>
      </c>
      <c r="L724" t="s">
        <v>8323</v>
      </c>
      <c r="M724" t="s">
        <v>8310</v>
      </c>
      <c r="N724">
        <v>102</v>
      </c>
      <c r="P724">
        <v>1907</v>
      </c>
      <c r="Q724" t="s">
        <v>8322</v>
      </c>
      <c r="R724" t="s">
        <v>8356</v>
      </c>
      <c r="S724">
        <v>4</v>
      </c>
    </row>
    <row r="725" spans="11:19" x14ac:dyDescent="0.3">
      <c r="K725">
        <v>21</v>
      </c>
      <c r="L725" t="s">
        <v>8315</v>
      </c>
      <c r="M725" t="s">
        <v>8329</v>
      </c>
      <c r="N725">
        <v>101</v>
      </c>
      <c r="P725">
        <v>1908</v>
      </c>
      <c r="Q725" t="s">
        <v>8322</v>
      </c>
      <c r="R725" t="s">
        <v>8356</v>
      </c>
      <c r="S725">
        <v>4</v>
      </c>
    </row>
    <row r="726" spans="11:19" x14ac:dyDescent="0.3">
      <c r="K726">
        <v>1203</v>
      </c>
      <c r="L726" t="s">
        <v>8320</v>
      </c>
      <c r="M726" t="s">
        <v>8348</v>
      </c>
      <c r="N726">
        <v>101</v>
      </c>
      <c r="P726">
        <v>1915</v>
      </c>
      <c r="Q726" t="s">
        <v>8322</v>
      </c>
      <c r="R726" t="s">
        <v>8356</v>
      </c>
      <c r="S726">
        <v>4</v>
      </c>
    </row>
    <row r="727" spans="11:19" x14ac:dyDescent="0.3">
      <c r="K727">
        <v>1661</v>
      </c>
      <c r="L727" t="s">
        <v>8319</v>
      </c>
      <c r="M727" t="s">
        <v>8343</v>
      </c>
      <c r="N727">
        <v>101</v>
      </c>
      <c r="P727">
        <v>1985</v>
      </c>
      <c r="Q727" t="s">
        <v>8320</v>
      </c>
      <c r="R727" t="s">
        <v>8347</v>
      </c>
      <c r="S727">
        <v>4</v>
      </c>
    </row>
    <row r="728" spans="11:19" x14ac:dyDescent="0.3">
      <c r="K728">
        <v>2055</v>
      </c>
      <c r="L728" t="s">
        <v>8322</v>
      </c>
      <c r="M728" t="s">
        <v>8357</v>
      </c>
      <c r="N728">
        <v>101</v>
      </c>
      <c r="P728">
        <v>2130</v>
      </c>
      <c r="Q728" t="s">
        <v>8317</v>
      </c>
      <c r="R728" t="s">
        <v>8335</v>
      </c>
      <c r="S728">
        <v>4</v>
      </c>
    </row>
    <row r="729" spans="11:19" x14ac:dyDescent="0.3">
      <c r="K729">
        <v>82</v>
      </c>
      <c r="L729" t="s">
        <v>8315</v>
      </c>
      <c r="M729" t="s">
        <v>8328</v>
      </c>
      <c r="N729">
        <v>100</v>
      </c>
      <c r="P729">
        <v>2136</v>
      </c>
      <c r="Q729" t="s">
        <v>8317</v>
      </c>
      <c r="R729" t="s">
        <v>8335</v>
      </c>
      <c r="S729">
        <v>4</v>
      </c>
    </row>
    <row r="730" spans="11:19" x14ac:dyDescent="0.3">
      <c r="K730">
        <v>723</v>
      </c>
      <c r="L730" t="s">
        <v>8321</v>
      </c>
      <c r="M730" t="s">
        <v>8353</v>
      </c>
      <c r="N730">
        <v>100</v>
      </c>
      <c r="P730">
        <v>2150</v>
      </c>
      <c r="Q730" t="s">
        <v>8317</v>
      </c>
      <c r="R730" t="s">
        <v>8335</v>
      </c>
      <c r="S730">
        <v>4</v>
      </c>
    </row>
    <row r="731" spans="11:19" x14ac:dyDescent="0.3">
      <c r="K731">
        <v>2223</v>
      </c>
      <c r="L731" t="s">
        <v>8317</v>
      </c>
      <c r="M731" t="s">
        <v>8334</v>
      </c>
      <c r="N731">
        <v>100</v>
      </c>
      <c r="P731">
        <v>2152</v>
      </c>
      <c r="Q731" t="s">
        <v>8317</v>
      </c>
      <c r="R731" t="s">
        <v>8335</v>
      </c>
      <c r="S731">
        <v>4</v>
      </c>
    </row>
    <row r="732" spans="11:19" x14ac:dyDescent="0.3">
      <c r="K732">
        <v>2614</v>
      </c>
      <c r="L732" t="s">
        <v>8322</v>
      </c>
      <c r="M732" t="s">
        <v>8359</v>
      </c>
      <c r="N732">
        <v>100</v>
      </c>
      <c r="P732">
        <v>2153</v>
      </c>
      <c r="Q732" t="s">
        <v>8317</v>
      </c>
      <c r="R732" t="s">
        <v>8335</v>
      </c>
      <c r="S732">
        <v>4</v>
      </c>
    </row>
    <row r="733" spans="11:19" x14ac:dyDescent="0.3">
      <c r="K733">
        <v>2629</v>
      </c>
      <c r="L733" t="s">
        <v>8322</v>
      </c>
      <c r="M733" t="s">
        <v>8359</v>
      </c>
      <c r="N733">
        <v>100</v>
      </c>
      <c r="P733">
        <v>2429</v>
      </c>
      <c r="Q733" t="s">
        <v>8316</v>
      </c>
      <c r="R733" t="s">
        <v>8330</v>
      </c>
      <c r="S733">
        <v>4</v>
      </c>
    </row>
    <row r="734" spans="11:19" x14ac:dyDescent="0.3">
      <c r="K734">
        <v>3276</v>
      </c>
      <c r="L734" t="s">
        <v>8323</v>
      </c>
      <c r="M734" t="s">
        <v>8310</v>
      </c>
      <c r="N734">
        <v>100</v>
      </c>
      <c r="P734">
        <v>2435</v>
      </c>
      <c r="Q734" t="s">
        <v>8316</v>
      </c>
      <c r="R734" t="s">
        <v>8330</v>
      </c>
      <c r="S734">
        <v>4</v>
      </c>
    </row>
    <row r="735" spans="11:19" x14ac:dyDescent="0.3">
      <c r="K735">
        <v>3277</v>
      </c>
      <c r="L735" t="s">
        <v>8323</v>
      </c>
      <c r="M735" t="s">
        <v>8310</v>
      </c>
      <c r="N735">
        <v>100</v>
      </c>
      <c r="P735">
        <v>2514</v>
      </c>
      <c r="Q735" t="s">
        <v>8316</v>
      </c>
      <c r="R735" t="s">
        <v>8331</v>
      </c>
      <c r="S735">
        <v>4</v>
      </c>
    </row>
    <row r="736" spans="11:19" x14ac:dyDescent="0.3">
      <c r="K736">
        <v>3838</v>
      </c>
      <c r="L736" t="s">
        <v>8323</v>
      </c>
      <c r="M736" t="s">
        <v>8310</v>
      </c>
      <c r="N736">
        <v>100</v>
      </c>
      <c r="P736">
        <v>2519</v>
      </c>
      <c r="Q736" t="s">
        <v>8316</v>
      </c>
      <c r="R736" t="s">
        <v>8331</v>
      </c>
      <c r="S736">
        <v>4</v>
      </c>
    </row>
    <row r="737" spans="11:19" x14ac:dyDescent="0.3">
      <c r="K737">
        <v>657</v>
      </c>
      <c r="L737" t="s">
        <v>8322</v>
      </c>
      <c r="M737" t="s">
        <v>8360</v>
      </c>
      <c r="N737">
        <v>99</v>
      </c>
      <c r="P737">
        <v>2680</v>
      </c>
      <c r="Q737" t="s">
        <v>8322</v>
      </c>
      <c r="R737" t="s">
        <v>8358</v>
      </c>
      <c r="S737">
        <v>4</v>
      </c>
    </row>
    <row r="738" spans="11:19" x14ac:dyDescent="0.3">
      <c r="K738">
        <v>759</v>
      </c>
      <c r="L738" t="s">
        <v>8321</v>
      </c>
      <c r="M738" t="s">
        <v>8353</v>
      </c>
      <c r="N738">
        <v>99</v>
      </c>
      <c r="P738">
        <v>2684</v>
      </c>
      <c r="Q738" t="s">
        <v>8316</v>
      </c>
      <c r="R738" t="s">
        <v>8330</v>
      </c>
      <c r="S738">
        <v>4</v>
      </c>
    </row>
    <row r="739" spans="11:19" x14ac:dyDescent="0.3">
      <c r="K739">
        <v>825</v>
      </c>
      <c r="L739" t="s">
        <v>8319</v>
      </c>
      <c r="M739" t="s">
        <v>8344</v>
      </c>
      <c r="N739">
        <v>99</v>
      </c>
      <c r="P739">
        <v>2700</v>
      </c>
      <c r="Q739" t="s">
        <v>8316</v>
      </c>
      <c r="R739" t="s">
        <v>8330</v>
      </c>
      <c r="S739">
        <v>4</v>
      </c>
    </row>
    <row r="740" spans="11:19" x14ac:dyDescent="0.3">
      <c r="K740">
        <v>1031</v>
      </c>
      <c r="L740" t="s">
        <v>8319</v>
      </c>
      <c r="M740" t="s">
        <v>8338</v>
      </c>
      <c r="N740">
        <v>99</v>
      </c>
      <c r="P740">
        <v>2741</v>
      </c>
      <c r="Q740" t="s">
        <v>8321</v>
      </c>
      <c r="R740" t="s">
        <v>8351</v>
      </c>
      <c r="S740">
        <v>4</v>
      </c>
    </row>
    <row r="741" spans="11:19" x14ac:dyDescent="0.3">
      <c r="K741">
        <v>2105</v>
      </c>
      <c r="L741" t="s">
        <v>8319</v>
      </c>
      <c r="M741" t="s">
        <v>8340</v>
      </c>
      <c r="N741">
        <v>99</v>
      </c>
      <c r="P741">
        <v>2747</v>
      </c>
      <c r="Q741" t="s">
        <v>8321</v>
      </c>
      <c r="R741" t="s">
        <v>8351</v>
      </c>
      <c r="S741">
        <v>4</v>
      </c>
    </row>
    <row r="742" spans="11:19" x14ac:dyDescent="0.3">
      <c r="K742">
        <v>2274</v>
      </c>
      <c r="L742" t="s">
        <v>8317</v>
      </c>
      <c r="M742" t="s">
        <v>8334</v>
      </c>
      <c r="N742">
        <v>99</v>
      </c>
      <c r="P742">
        <v>2748</v>
      </c>
      <c r="Q742" t="s">
        <v>8321</v>
      </c>
      <c r="R742" t="s">
        <v>8351</v>
      </c>
      <c r="S742">
        <v>4</v>
      </c>
    </row>
    <row r="743" spans="11:19" x14ac:dyDescent="0.3">
      <c r="K743">
        <v>3028</v>
      </c>
      <c r="L743" t="s">
        <v>8323</v>
      </c>
      <c r="M743" t="s">
        <v>8363</v>
      </c>
      <c r="N743">
        <v>99</v>
      </c>
      <c r="P743">
        <v>2761</v>
      </c>
      <c r="Q743" t="s">
        <v>8321</v>
      </c>
      <c r="R743" t="s">
        <v>8351</v>
      </c>
      <c r="S743">
        <v>4</v>
      </c>
    </row>
    <row r="744" spans="11:19" x14ac:dyDescent="0.3">
      <c r="K744">
        <v>15</v>
      </c>
      <c r="L744" t="s">
        <v>8315</v>
      </c>
      <c r="M744" t="s">
        <v>8329</v>
      </c>
      <c r="N744">
        <v>98</v>
      </c>
      <c r="P744">
        <v>2764</v>
      </c>
      <c r="Q744" t="s">
        <v>8321</v>
      </c>
      <c r="R744" t="s">
        <v>8351</v>
      </c>
      <c r="S744">
        <v>4</v>
      </c>
    </row>
    <row r="745" spans="11:19" x14ac:dyDescent="0.3">
      <c r="K745">
        <v>859</v>
      </c>
      <c r="L745" t="s">
        <v>8319</v>
      </c>
      <c r="M745" t="s">
        <v>8342</v>
      </c>
      <c r="N745">
        <v>98</v>
      </c>
      <c r="P745">
        <v>2766</v>
      </c>
      <c r="Q745" t="s">
        <v>8321</v>
      </c>
      <c r="R745" t="s">
        <v>8351</v>
      </c>
      <c r="S745">
        <v>4</v>
      </c>
    </row>
    <row r="746" spans="11:19" x14ac:dyDescent="0.3">
      <c r="K746">
        <v>1540</v>
      </c>
      <c r="L746" t="s">
        <v>8320</v>
      </c>
      <c r="M746" t="s">
        <v>8348</v>
      </c>
      <c r="N746">
        <v>98</v>
      </c>
      <c r="P746">
        <v>2878</v>
      </c>
      <c r="Q746" t="s">
        <v>8323</v>
      </c>
      <c r="R746" t="s">
        <v>8310</v>
      </c>
      <c r="S746">
        <v>4</v>
      </c>
    </row>
    <row r="747" spans="11:19" x14ac:dyDescent="0.3">
      <c r="K747">
        <v>1666</v>
      </c>
      <c r="L747" t="s">
        <v>8319</v>
      </c>
      <c r="M747" t="s">
        <v>8343</v>
      </c>
      <c r="N747">
        <v>98</v>
      </c>
      <c r="P747">
        <v>2882</v>
      </c>
      <c r="Q747" t="s">
        <v>8323</v>
      </c>
      <c r="R747" t="s">
        <v>8310</v>
      </c>
      <c r="S747">
        <v>4</v>
      </c>
    </row>
    <row r="748" spans="11:19" x14ac:dyDescent="0.3">
      <c r="K748">
        <v>2963</v>
      </c>
      <c r="L748" t="s">
        <v>8323</v>
      </c>
      <c r="M748" t="s">
        <v>8310</v>
      </c>
      <c r="N748">
        <v>98</v>
      </c>
      <c r="P748">
        <v>2884</v>
      </c>
      <c r="Q748" t="s">
        <v>8323</v>
      </c>
      <c r="R748" t="s">
        <v>8310</v>
      </c>
      <c r="S748">
        <v>4</v>
      </c>
    </row>
    <row r="749" spans="11:19" x14ac:dyDescent="0.3">
      <c r="K749">
        <v>3421</v>
      </c>
      <c r="L749" t="s">
        <v>8323</v>
      </c>
      <c r="M749" t="s">
        <v>8310</v>
      </c>
      <c r="N749">
        <v>98</v>
      </c>
      <c r="P749">
        <v>2895</v>
      </c>
      <c r="Q749" t="s">
        <v>8323</v>
      </c>
      <c r="R749" t="s">
        <v>8310</v>
      </c>
      <c r="S749">
        <v>4</v>
      </c>
    </row>
    <row r="750" spans="11:19" x14ac:dyDescent="0.3">
      <c r="K750">
        <v>356</v>
      </c>
      <c r="L750" t="s">
        <v>8315</v>
      </c>
      <c r="M750" t="s">
        <v>8325</v>
      </c>
      <c r="N750">
        <v>97</v>
      </c>
      <c r="P750">
        <v>2903</v>
      </c>
      <c r="Q750" t="s">
        <v>8323</v>
      </c>
      <c r="R750" t="s">
        <v>8310</v>
      </c>
      <c r="S750">
        <v>4</v>
      </c>
    </row>
    <row r="751" spans="11:19" x14ac:dyDescent="0.3">
      <c r="K751">
        <v>746</v>
      </c>
      <c r="L751" t="s">
        <v>8321</v>
      </c>
      <c r="M751" t="s">
        <v>8353</v>
      </c>
      <c r="N751">
        <v>97</v>
      </c>
      <c r="P751">
        <v>2904</v>
      </c>
      <c r="Q751" t="s">
        <v>8323</v>
      </c>
      <c r="R751" t="s">
        <v>8310</v>
      </c>
      <c r="S751">
        <v>4</v>
      </c>
    </row>
    <row r="752" spans="11:19" x14ac:dyDescent="0.3">
      <c r="K752">
        <v>2828</v>
      </c>
      <c r="L752" t="s">
        <v>8323</v>
      </c>
      <c r="M752" t="s">
        <v>8310</v>
      </c>
      <c r="N752">
        <v>97</v>
      </c>
      <c r="P752">
        <v>3106</v>
      </c>
      <c r="Q752" t="s">
        <v>8323</v>
      </c>
      <c r="R752" t="s">
        <v>8363</v>
      </c>
      <c r="S752">
        <v>4</v>
      </c>
    </row>
    <row r="753" spans="11:19" x14ac:dyDescent="0.3">
      <c r="K753">
        <v>2981</v>
      </c>
      <c r="L753" t="s">
        <v>8323</v>
      </c>
      <c r="M753" t="s">
        <v>8363</v>
      </c>
      <c r="N753">
        <v>97</v>
      </c>
      <c r="P753">
        <v>3191</v>
      </c>
      <c r="Q753" t="s">
        <v>8323</v>
      </c>
      <c r="R753" t="s">
        <v>8362</v>
      </c>
      <c r="S753">
        <v>4</v>
      </c>
    </row>
    <row r="754" spans="11:19" x14ac:dyDescent="0.3">
      <c r="K754">
        <v>3006</v>
      </c>
      <c r="L754" t="s">
        <v>8323</v>
      </c>
      <c r="M754" t="s">
        <v>8363</v>
      </c>
      <c r="N754">
        <v>97</v>
      </c>
      <c r="P754">
        <v>3197</v>
      </c>
      <c r="Q754" t="s">
        <v>8323</v>
      </c>
      <c r="R754" t="s">
        <v>8362</v>
      </c>
      <c r="S754">
        <v>4</v>
      </c>
    </row>
    <row r="755" spans="11:19" x14ac:dyDescent="0.3">
      <c r="K755">
        <v>3259</v>
      </c>
      <c r="L755" t="s">
        <v>8323</v>
      </c>
      <c r="M755" t="s">
        <v>8310</v>
      </c>
      <c r="N755">
        <v>97</v>
      </c>
      <c r="P755">
        <v>3732</v>
      </c>
      <c r="Q755" t="s">
        <v>8323</v>
      </c>
      <c r="R755" t="s">
        <v>8310</v>
      </c>
      <c r="S755">
        <v>4</v>
      </c>
    </row>
    <row r="756" spans="11:19" x14ac:dyDescent="0.3">
      <c r="K756">
        <v>3714</v>
      </c>
      <c r="L756" t="s">
        <v>8323</v>
      </c>
      <c r="M756" t="s">
        <v>8310</v>
      </c>
      <c r="N756">
        <v>97</v>
      </c>
      <c r="P756">
        <v>3737</v>
      </c>
      <c r="Q756" t="s">
        <v>8323</v>
      </c>
      <c r="R756" t="s">
        <v>8310</v>
      </c>
      <c r="S756">
        <v>4</v>
      </c>
    </row>
    <row r="757" spans="11:19" x14ac:dyDescent="0.3">
      <c r="K757">
        <v>245</v>
      </c>
      <c r="L757" t="s">
        <v>8315</v>
      </c>
      <c r="M757" t="s">
        <v>8325</v>
      </c>
      <c r="N757">
        <v>96</v>
      </c>
      <c r="P757">
        <v>3742</v>
      </c>
      <c r="Q757" t="s">
        <v>8323</v>
      </c>
      <c r="R757" t="s">
        <v>8310</v>
      </c>
      <c r="S757">
        <v>4</v>
      </c>
    </row>
    <row r="758" spans="11:19" x14ac:dyDescent="0.3">
      <c r="K758">
        <v>813</v>
      </c>
      <c r="L758" t="s">
        <v>8319</v>
      </c>
      <c r="M758" t="s">
        <v>8344</v>
      </c>
      <c r="N758">
        <v>96</v>
      </c>
      <c r="P758">
        <v>3789</v>
      </c>
      <c r="Q758" t="s">
        <v>8323</v>
      </c>
      <c r="R758" t="s">
        <v>8362</v>
      </c>
      <c r="S758">
        <v>4</v>
      </c>
    </row>
    <row r="759" spans="11:19" x14ac:dyDescent="0.3">
      <c r="K759">
        <v>839</v>
      </c>
      <c r="L759" t="s">
        <v>8319</v>
      </c>
      <c r="M759" t="s">
        <v>8344</v>
      </c>
      <c r="N759">
        <v>96</v>
      </c>
      <c r="P759">
        <v>3799</v>
      </c>
      <c r="Q759" t="s">
        <v>8323</v>
      </c>
      <c r="R759" t="s">
        <v>8362</v>
      </c>
      <c r="S759">
        <v>4</v>
      </c>
    </row>
    <row r="760" spans="11:19" x14ac:dyDescent="0.3">
      <c r="K760">
        <v>1032</v>
      </c>
      <c r="L760" t="s">
        <v>8319</v>
      </c>
      <c r="M760" t="s">
        <v>8338</v>
      </c>
      <c r="N760">
        <v>96</v>
      </c>
      <c r="P760">
        <v>3850</v>
      </c>
      <c r="Q760" t="s">
        <v>8323</v>
      </c>
      <c r="R760" t="s">
        <v>8310</v>
      </c>
      <c r="S760">
        <v>4</v>
      </c>
    </row>
    <row r="761" spans="11:19" x14ac:dyDescent="0.3">
      <c r="K761">
        <v>1259</v>
      </c>
      <c r="L761" t="s">
        <v>8319</v>
      </c>
      <c r="M761" t="s">
        <v>8344</v>
      </c>
      <c r="N761">
        <v>96</v>
      </c>
      <c r="P761">
        <v>3857</v>
      </c>
      <c r="Q761" t="s">
        <v>8323</v>
      </c>
      <c r="R761" t="s">
        <v>8310</v>
      </c>
      <c r="S761">
        <v>4</v>
      </c>
    </row>
    <row r="762" spans="11:19" x14ac:dyDescent="0.3">
      <c r="K762">
        <v>1827</v>
      </c>
      <c r="L762" t="s">
        <v>8319</v>
      </c>
      <c r="M762" t="s">
        <v>8344</v>
      </c>
      <c r="N762">
        <v>96</v>
      </c>
      <c r="P762">
        <v>3896</v>
      </c>
      <c r="Q762" t="s">
        <v>8323</v>
      </c>
      <c r="R762" t="s">
        <v>8310</v>
      </c>
      <c r="S762">
        <v>4</v>
      </c>
    </row>
    <row r="763" spans="11:19" x14ac:dyDescent="0.3">
      <c r="K763">
        <v>1939</v>
      </c>
      <c r="L763" t="s">
        <v>8319</v>
      </c>
      <c r="M763" t="s">
        <v>8340</v>
      </c>
      <c r="N763">
        <v>96</v>
      </c>
      <c r="P763">
        <v>3907</v>
      </c>
      <c r="Q763" t="s">
        <v>8323</v>
      </c>
      <c r="R763" t="s">
        <v>8310</v>
      </c>
      <c r="S763">
        <v>4</v>
      </c>
    </row>
    <row r="764" spans="11:19" x14ac:dyDescent="0.3">
      <c r="K764">
        <v>2240</v>
      </c>
      <c r="L764" t="s">
        <v>8317</v>
      </c>
      <c r="M764" t="s">
        <v>8334</v>
      </c>
      <c r="N764">
        <v>96</v>
      </c>
      <c r="P764">
        <v>3908</v>
      </c>
      <c r="Q764" t="s">
        <v>8323</v>
      </c>
      <c r="R764" t="s">
        <v>8310</v>
      </c>
      <c r="S764">
        <v>4</v>
      </c>
    </row>
    <row r="765" spans="11:19" x14ac:dyDescent="0.3">
      <c r="K765">
        <v>2813</v>
      </c>
      <c r="L765" t="s">
        <v>8323</v>
      </c>
      <c r="M765" t="s">
        <v>8310</v>
      </c>
      <c r="N765">
        <v>96</v>
      </c>
      <c r="P765">
        <v>3909</v>
      </c>
      <c r="Q765" t="s">
        <v>8323</v>
      </c>
      <c r="R765" t="s">
        <v>8310</v>
      </c>
      <c r="S765">
        <v>4</v>
      </c>
    </row>
    <row r="766" spans="11:19" x14ac:dyDescent="0.3">
      <c r="K766">
        <v>3766</v>
      </c>
      <c r="L766" t="s">
        <v>8323</v>
      </c>
      <c r="M766" t="s">
        <v>8362</v>
      </c>
      <c r="N766">
        <v>96</v>
      </c>
      <c r="P766">
        <v>3960</v>
      </c>
      <c r="Q766" t="s">
        <v>8323</v>
      </c>
      <c r="R766" t="s">
        <v>8310</v>
      </c>
      <c r="S766">
        <v>4</v>
      </c>
    </row>
    <row r="767" spans="11:19" x14ac:dyDescent="0.3">
      <c r="K767">
        <v>399</v>
      </c>
      <c r="L767" t="s">
        <v>8315</v>
      </c>
      <c r="M767" t="s">
        <v>8325</v>
      </c>
      <c r="N767">
        <v>95</v>
      </c>
      <c r="P767">
        <v>3965</v>
      </c>
      <c r="Q767" t="s">
        <v>8323</v>
      </c>
      <c r="R767" t="s">
        <v>8310</v>
      </c>
      <c r="S767">
        <v>4</v>
      </c>
    </row>
    <row r="768" spans="11:19" x14ac:dyDescent="0.3">
      <c r="K768">
        <v>1942</v>
      </c>
      <c r="L768" t="s">
        <v>8322</v>
      </c>
      <c r="M768" t="s">
        <v>8357</v>
      </c>
      <c r="N768">
        <v>95</v>
      </c>
      <c r="P768">
        <v>3988</v>
      </c>
      <c r="Q768" t="s">
        <v>8323</v>
      </c>
      <c r="R768" t="s">
        <v>8310</v>
      </c>
      <c r="S768">
        <v>4</v>
      </c>
    </row>
    <row r="769" spans="11:19" x14ac:dyDescent="0.3">
      <c r="K769">
        <v>2021</v>
      </c>
      <c r="L769" t="s">
        <v>8322</v>
      </c>
      <c r="M769" t="s">
        <v>8357</v>
      </c>
      <c r="N769">
        <v>95</v>
      </c>
      <c r="P769">
        <v>3995</v>
      </c>
      <c r="Q769" t="s">
        <v>8323</v>
      </c>
      <c r="R769" t="s">
        <v>8310</v>
      </c>
      <c r="S769">
        <v>4</v>
      </c>
    </row>
    <row r="770" spans="11:19" x14ac:dyDescent="0.3">
      <c r="K770">
        <v>2481</v>
      </c>
      <c r="L770" t="s">
        <v>8319</v>
      </c>
      <c r="M770" t="s">
        <v>8340</v>
      </c>
      <c r="N770">
        <v>95</v>
      </c>
      <c r="P770">
        <v>4002</v>
      </c>
      <c r="Q770" t="s">
        <v>8323</v>
      </c>
      <c r="R770" t="s">
        <v>8310</v>
      </c>
      <c r="S770">
        <v>4</v>
      </c>
    </row>
    <row r="771" spans="11:19" x14ac:dyDescent="0.3">
      <c r="K771">
        <v>2832</v>
      </c>
      <c r="L771" t="s">
        <v>8323</v>
      </c>
      <c r="M771" t="s">
        <v>8310</v>
      </c>
      <c r="N771">
        <v>95</v>
      </c>
      <c r="P771">
        <v>4008</v>
      </c>
      <c r="Q771" t="s">
        <v>8323</v>
      </c>
      <c r="R771" t="s">
        <v>8310</v>
      </c>
      <c r="S771">
        <v>4</v>
      </c>
    </row>
    <row r="772" spans="11:19" x14ac:dyDescent="0.3">
      <c r="K772">
        <v>3041</v>
      </c>
      <c r="L772" t="s">
        <v>8323</v>
      </c>
      <c r="M772" t="s">
        <v>8363</v>
      </c>
      <c r="N772">
        <v>95</v>
      </c>
      <c r="P772">
        <v>4011</v>
      </c>
      <c r="Q772" t="s">
        <v>8323</v>
      </c>
      <c r="R772" t="s">
        <v>8310</v>
      </c>
      <c r="S772">
        <v>4</v>
      </c>
    </row>
    <row r="773" spans="11:19" x14ac:dyDescent="0.3">
      <c r="K773">
        <v>3481</v>
      </c>
      <c r="L773" t="s">
        <v>8323</v>
      </c>
      <c r="M773" t="s">
        <v>8310</v>
      </c>
      <c r="N773">
        <v>95</v>
      </c>
      <c r="P773">
        <v>4018</v>
      </c>
      <c r="Q773" t="s">
        <v>8323</v>
      </c>
      <c r="R773" t="s">
        <v>8310</v>
      </c>
      <c r="S773">
        <v>4</v>
      </c>
    </row>
    <row r="774" spans="11:19" x14ac:dyDescent="0.3">
      <c r="K774">
        <v>741</v>
      </c>
      <c r="L774" t="s">
        <v>8321</v>
      </c>
      <c r="M774" t="s">
        <v>8353</v>
      </c>
      <c r="N774">
        <v>94</v>
      </c>
      <c r="P774">
        <v>4019</v>
      </c>
      <c r="Q774" t="s">
        <v>8323</v>
      </c>
      <c r="R774" t="s">
        <v>8310</v>
      </c>
      <c r="S774">
        <v>4</v>
      </c>
    </row>
    <row r="775" spans="11:19" x14ac:dyDescent="0.3">
      <c r="K775">
        <v>841</v>
      </c>
      <c r="L775" t="s">
        <v>8319</v>
      </c>
      <c r="M775" t="s">
        <v>8342</v>
      </c>
      <c r="N775">
        <v>94</v>
      </c>
      <c r="P775">
        <v>4025</v>
      </c>
      <c r="Q775" t="s">
        <v>8323</v>
      </c>
      <c r="R775" t="s">
        <v>8310</v>
      </c>
      <c r="S775">
        <v>4</v>
      </c>
    </row>
    <row r="776" spans="11:19" x14ac:dyDescent="0.3">
      <c r="K776">
        <v>2029</v>
      </c>
      <c r="L776" t="s">
        <v>8322</v>
      </c>
      <c r="M776" t="s">
        <v>8357</v>
      </c>
      <c r="N776">
        <v>94</v>
      </c>
      <c r="P776">
        <v>4038</v>
      </c>
      <c r="Q776" t="s">
        <v>8323</v>
      </c>
      <c r="R776" t="s">
        <v>8310</v>
      </c>
      <c r="S776">
        <v>4</v>
      </c>
    </row>
    <row r="777" spans="11:19" x14ac:dyDescent="0.3">
      <c r="K777">
        <v>2333</v>
      </c>
      <c r="L777" t="s">
        <v>8316</v>
      </c>
      <c r="M777" t="s">
        <v>8332</v>
      </c>
      <c r="N777">
        <v>94</v>
      </c>
      <c r="P777">
        <v>4044</v>
      </c>
      <c r="Q777" t="s">
        <v>8323</v>
      </c>
      <c r="R777" t="s">
        <v>8310</v>
      </c>
      <c r="S777">
        <v>4</v>
      </c>
    </row>
    <row r="778" spans="11:19" x14ac:dyDescent="0.3">
      <c r="K778">
        <v>2797</v>
      </c>
      <c r="L778" t="s">
        <v>8323</v>
      </c>
      <c r="M778" t="s">
        <v>8310</v>
      </c>
      <c r="N778">
        <v>94</v>
      </c>
      <c r="P778">
        <v>4047</v>
      </c>
      <c r="Q778" t="s">
        <v>8323</v>
      </c>
      <c r="R778" t="s">
        <v>8310</v>
      </c>
      <c r="S778">
        <v>4</v>
      </c>
    </row>
    <row r="779" spans="11:19" x14ac:dyDescent="0.3">
      <c r="K779">
        <v>2822</v>
      </c>
      <c r="L779" t="s">
        <v>8323</v>
      </c>
      <c r="M779" t="s">
        <v>8310</v>
      </c>
      <c r="N779">
        <v>94</v>
      </c>
      <c r="P779">
        <v>4058</v>
      </c>
      <c r="Q779" t="s">
        <v>8323</v>
      </c>
      <c r="R779" t="s">
        <v>8310</v>
      </c>
      <c r="S779">
        <v>4</v>
      </c>
    </row>
    <row r="780" spans="11:19" x14ac:dyDescent="0.3">
      <c r="K780">
        <v>3212</v>
      </c>
      <c r="L780" t="s">
        <v>8323</v>
      </c>
      <c r="M780" t="s">
        <v>8310</v>
      </c>
      <c r="N780">
        <v>94</v>
      </c>
      <c r="P780">
        <v>4065</v>
      </c>
      <c r="Q780" t="s">
        <v>8323</v>
      </c>
      <c r="R780" t="s">
        <v>8310</v>
      </c>
      <c r="S780">
        <v>4</v>
      </c>
    </row>
    <row r="781" spans="11:19" x14ac:dyDescent="0.3">
      <c r="K781">
        <v>3776</v>
      </c>
      <c r="L781" t="s">
        <v>8323</v>
      </c>
      <c r="M781" t="s">
        <v>8362</v>
      </c>
      <c r="N781">
        <v>94</v>
      </c>
      <c r="P781">
        <v>4093</v>
      </c>
      <c r="Q781" t="s">
        <v>8323</v>
      </c>
      <c r="R781" t="s">
        <v>8310</v>
      </c>
      <c r="S781">
        <v>4</v>
      </c>
    </row>
    <row r="782" spans="11:19" x14ac:dyDescent="0.3">
      <c r="K782">
        <v>1383</v>
      </c>
      <c r="L782" t="s">
        <v>8319</v>
      </c>
      <c r="M782" t="s">
        <v>8344</v>
      </c>
      <c r="N782">
        <v>93</v>
      </c>
      <c r="P782">
        <v>4107</v>
      </c>
      <c r="Q782" t="s">
        <v>8323</v>
      </c>
      <c r="R782" t="s">
        <v>8310</v>
      </c>
      <c r="S782">
        <v>4</v>
      </c>
    </row>
    <row r="783" spans="11:19" x14ac:dyDescent="0.3">
      <c r="K783">
        <v>1665</v>
      </c>
      <c r="L783" t="s">
        <v>8319</v>
      </c>
      <c r="M783" t="s">
        <v>8343</v>
      </c>
      <c r="N783">
        <v>93</v>
      </c>
      <c r="P783">
        <v>168</v>
      </c>
      <c r="Q783" t="s">
        <v>8315</v>
      </c>
      <c r="R783" t="s">
        <v>8326</v>
      </c>
      <c r="S783">
        <v>3</v>
      </c>
    </row>
    <row r="784" spans="11:19" x14ac:dyDescent="0.3">
      <c r="K784">
        <v>2807</v>
      </c>
      <c r="L784" t="s">
        <v>8323</v>
      </c>
      <c r="M784" t="s">
        <v>8310</v>
      </c>
      <c r="N784">
        <v>93</v>
      </c>
      <c r="P784">
        <v>191</v>
      </c>
      <c r="Q784" t="s">
        <v>8315</v>
      </c>
      <c r="R784" t="s">
        <v>8326</v>
      </c>
      <c r="S784">
        <v>3</v>
      </c>
    </row>
    <row r="785" spans="11:19" x14ac:dyDescent="0.3">
      <c r="K785">
        <v>2835</v>
      </c>
      <c r="L785" t="s">
        <v>8323</v>
      </c>
      <c r="M785" t="s">
        <v>8310</v>
      </c>
      <c r="N785">
        <v>93</v>
      </c>
      <c r="P785">
        <v>192</v>
      </c>
      <c r="Q785" t="s">
        <v>8315</v>
      </c>
      <c r="R785" t="s">
        <v>8326</v>
      </c>
      <c r="S785">
        <v>3</v>
      </c>
    </row>
    <row r="786" spans="11:19" x14ac:dyDescent="0.3">
      <c r="K786">
        <v>2991</v>
      </c>
      <c r="L786" t="s">
        <v>8323</v>
      </c>
      <c r="M786" t="s">
        <v>8363</v>
      </c>
      <c r="N786">
        <v>93</v>
      </c>
      <c r="P786">
        <v>194</v>
      </c>
      <c r="Q786" t="s">
        <v>8315</v>
      </c>
      <c r="R786" t="s">
        <v>8326</v>
      </c>
      <c r="S786">
        <v>3</v>
      </c>
    </row>
    <row r="787" spans="11:19" x14ac:dyDescent="0.3">
      <c r="K787">
        <v>3464</v>
      </c>
      <c r="L787" t="s">
        <v>8323</v>
      </c>
      <c r="M787" t="s">
        <v>8310</v>
      </c>
      <c r="N787">
        <v>93</v>
      </c>
      <c r="P787">
        <v>220</v>
      </c>
      <c r="Q787" t="s">
        <v>8315</v>
      </c>
      <c r="R787" t="s">
        <v>8326</v>
      </c>
      <c r="S787">
        <v>3</v>
      </c>
    </row>
    <row r="788" spans="11:19" x14ac:dyDescent="0.3">
      <c r="K788">
        <v>1365</v>
      </c>
      <c r="L788" t="s">
        <v>8319</v>
      </c>
      <c r="M788" t="s">
        <v>8344</v>
      </c>
      <c r="N788">
        <v>92</v>
      </c>
      <c r="P788">
        <v>420</v>
      </c>
      <c r="Q788" t="s">
        <v>8315</v>
      </c>
      <c r="R788" t="s">
        <v>8324</v>
      </c>
      <c r="S788">
        <v>3</v>
      </c>
    </row>
    <row r="789" spans="11:19" x14ac:dyDescent="0.3">
      <c r="K789">
        <v>1606</v>
      </c>
      <c r="L789" t="s">
        <v>8319</v>
      </c>
      <c r="M789" t="s">
        <v>8344</v>
      </c>
      <c r="N789">
        <v>92</v>
      </c>
      <c r="P789">
        <v>435</v>
      </c>
      <c r="Q789" t="s">
        <v>8315</v>
      </c>
      <c r="R789" t="s">
        <v>8324</v>
      </c>
      <c r="S789">
        <v>3</v>
      </c>
    </row>
    <row r="790" spans="11:19" x14ac:dyDescent="0.3">
      <c r="K790">
        <v>2116</v>
      </c>
      <c r="L790" t="s">
        <v>8319</v>
      </c>
      <c r="M790" t="s">
        <v>8340</v>
      </c>
      <c r="N790">
        <v>92</v>
      </c>
      <c r="P790">
        <v>456</v>
      </c>
      <c r="Q790" t="s">
        <v>8315</v>
      </c>
      <c r="R790" t="s">
        <v>8324</v>
      </c>
      <c r="S790">
        <v>3</v>
      </c>
    </row>
    <row r="791" spans="11:19" x14ac:dyDescent="0.3">
      <c r="K791">
        <v>264</v>
      </c>
      <c r="L791" t="s">
        <v>8315</v>
      </c>
      <c r="M791" t="s">
        <v>8325</v>
      </c>
      <c r="N791">
        <v>91</v>
      </c>
      <c r="P791">
        <v>489</v>
      </c>
      <c r="Q791" t="s">
        <v>8315</v>
      </c>
      <c r="R791" t="s">
        <v>8324</v>
      </c>
      <c r="S791">
        <v>3</v>
      </c>
    </row>
    <row r="792" spans="11:19" x14ac:dyDescent="0.3">
      <c r="K792">
        <v>2970</v>
      </c>
      <c r="L792" t="s">
        <v>8323</v>
      </c>
      <c r="M792" t="s">
        <v>8310</v>
      </c>
      <c r="N792">
        <v>91</v>
      </c>
      <c r="P792">
        <v>494</v>
      </c>
      <c r="Q792" t="s">
        <v>8315</v>
      </c>
      <c r="R792" t="s">
        <v>8324</v>
      </c>
      <c r="S792">
        <v>3</v>
      </c>
    </row>
    <row r="793" spans="11:19" x14ac:dyDescent="0.3">
      <c r="K793">
        <v>3293</v>
      </c>
      <c r="L793" t="s">
        <v>8323</v>
      </c>
      <c r="M793" t="s">
        <v>8310</v>
      </c>
      <c r="N793">
        <v>91</v>
      </c>
      <c r="P793">
        <v>497</v>
      </c>
      <c r="Q793" t="s">
        <v>8315</v>
      </c>
      <c r="R793" t="s">
        <v>8324</v>
      </c>
      <c r="S793">
        <v>3</v>
      </c>
    </row>
    <row r="794" spans="11:19" x14ac:dyDescent="0.3">
      <c r="K794">
        <v>3406</v>
      </c>
      <c r="L794" t="s">
        <v>8323</v>
      </c>
      <c r="M794" t="s">
        <v>8310</v>
      </c>
      <c r="N794">
        <v>91</v>
      </c>
      <c r="P794">
        <v>508</v>
      </c>
      <c r="Q794" t="s">
        <v>8315</v>
      </c>
      <c r="R794" t="s">
        <v>8324</v>
      </c>
      <c r="S794">
        <v>3</v>
      </c>
    </row>
    <row r="795" spans="11:19" x14ac:dyDescent="0.3">
      <c r="K795">
        <v>3760</v>
      </c>
      <c r="L795" t="s">
        <v>8323</v>
      </c>
      <c r="M795" t="s">
        <v>8362</v>
      </c>
      <c r="N795">
        <v>91</v>
      </c>
      <c r="P795">
        <v>514</v>
      </c>
      <c r="Q795" t="s">
        <v>8315</v>
      </c>
      <c r="R795" t="s">
        <v>8324</v>
      </c>
      <c r="S795">
        <v>3</v>
      </c>
    </row>
    <row r="796" spans="11:19" x14ac:dyDescent="0.3">
      <c r="K796">
        <v>796</v>
      </c>
      <c r="L796" t="s">
        <v>8319</v>
      </c>
      <c r="M796" t="s">
        <v>8344</v>
      </c>
      <c r="N796">
        <v>90</v>
      </c>
      <c r="P796">
        <v>517</v>
      </c>
      <c r="Q796" t="s">
        <v>8315</v>
      </c>
      <c r="R796" t="s">
        <v>8324</v>
      </c>
      <c r="S796">
        <v>3</v>
      </c>
    </row>
    <row r="797" spans="11:19" x14ac:dyDescent="0.3">
      <c r="K797">
        <v>1367</v>
      </c>
      <c r="L797" t="s">
        <v>8319</v>
      </c>
      <c r="M797" t="s">
        <v>8344</v>
      </c>
      <c r="N797">
        <v>90</v>
      </c>
      <c r="P797">
        <v>560</v>
      </c>
      <c r="Q797" t="s">
        <v>8322</v>
      </c>
      <c r="R797" t="s">
        <v>8361</v>
      </c>
      <c r="S797">
        <v>3</v>
      </c>
    </row>
    <row r="798" spans="11:19" x14ac:dyDescent="0.3">
      <c r="K798">
        <v>1648</v>
      </c>
      <c r="L798" t="s">
        <v>8319</v>
      </c>
      <c r="M798" t="s">
        <v>8343</v>
      </c>
      <c r="N798">
        <v>90</v>
      </c>
      <c r="P798">
        <v>673</v>
      </c>
      <c r="Q798" t="s">
        <v>8322</v>
      </c>
      <c r="R798" t="s">
        <v>8360</v>
      </c>
      <c r="S798">
        <v>3</v>
      </c>
    </row>
    <row r="799" spans="11:19" x14ac:dyDescent="0.3">
      <c r="K799">
        <v>1752</v>
      </c>
      <c r="L799" t="s">
        <v>8320</v>
      </c>
      <c r="M799" t="s">
        <v>8348</v>
      </c>
      <c r="N799">
        <v>90</v>
      </c>
      <c r="P799">
        <v>683</v>
      </c>
      <c r="Q799" t="s">
        <v>8322</v>
      </c>
      <c r="R799" t="s">
        <v>8360</v>
      </c>
      <c r="S799">
        <v>3</v>
      </c>
    </row>
    <row r="800" spans="11:19" x14ac:dyDescent="0.3">
      <c r="K800">
        <v>1754</v>
      </c>
      <c r="L800" t="s">
        <v>8320</v>
      </c>
      <c r="M800" t="s">
        <v>8348</v>
      </c>
      <c r="N800">
        <v>90</v>
      </c>
      <c r="P800">
        <v>767</v>
      </c>
      <c r="Q800" t="s">
        <v>8321</v>
      </c>
      <c r="R800" t="s">
        <v>8352</v>
      </c>
      <c r="S800">
        <v>3</v>
      </c>
    </row>
    <row r="801" spans="11:19" x14ac:dyDescent="0.3">
      <c r="K801">
        <v>1834</v>
      </c>
      <c r="L801" t="s">
        <v>8319</v>
      </c>
      <c r="M801" t="s">
        <v>8344</v>
      </c>
      <c r="N801">
        <v>90</v>
      </c>
      <c r="P801">
        <v>777</v>
      </c>
      <c r="Q801" t="s">
        <v>8321</v>
      </c>
      <c r="R801" t="s">
        <v>8352</v>
      </c>
      <c r="S801">
        <v>3</v>
      </c>
    </row>
    <row r="802" spans="11:19" x14ac:dyDescent="0.3">
      <c r="K802">
        <v>2173</v>
      </c>
      <c r="L802" t="s">
        <v>8319</v>
      </c>
      <c r="M802" t="s">
        <v>8344</v>
      </c>
      <c r="N802">
        <v>90</v>
      </c>
      <c r="P802">
        <v>869</v>
      </c>
      <c r="Q802" t="s">
        <v>8319</v>
      </c>
      <c r="R802" t="s">
        <v>8341</v>
      </c>
      <c r="S802">
        <v>3</v>
      </c>
    </row>
    <row r="803" spans="11:19" x14ac:dyDescent="0.3">
      <c r="K803">
        <v>2484</v>
      </c>
      <c r="L803" t="s">
        <v>8319</v>
      </c>
      <c r="M803" t="s">
        <v>8340</v>
      </c>
      <c r="N803">
        <v>90</v>
      </c>
      <c r="P803">
        <v>902</v>
      </c>
      <c r="Q803" t="s">
        <v>8319</v>
      </c>
      <c r="R803" t="s">
        <v>8341</v>
      </c>
      <c r="S803">
        <v>3</v>
      </c>
    </row>
    <row r="804" spans="11:19" x14ac:dyDescent="0.3">
      <c r="K804">
        <v>2802</v>
      </c>
      <c r="L804" t="s">
        <v>8323</v>
      </c>
      <c r="M804" t="s">
        <v>8310</v>
      </c>
      <c r="N804">
        <v>90</v>
      </c>
      <c r="P804">
        <v>904</v>
      </c>
      <c r="Q804" t="s">
        <v>8319</v>
      </c>
      <c r="R804" t="s">
        <v>8341</v>
      </c>
      <c r="S804">
        <v>3</v>
      </c>
    </row>
    <row r="805" spans="11:19" x14ac:dyDescent="0.3">
      <c r="K805">
        <v>32</v>
      </c>
      <c r="L805" t="s">
        <v>8315</v>
      </c>
      <c r="M805" t="s">
        <v>8329</v>
      </c>
      <c r="N805">
        <v>89</v>
      </c>
      <c r="P805">
        <v>974</v>
      </c>
      <c r="Q805" t="s">
        <v>8322</v>
      </c>
      <c r="R805" t="s">
        <v>8360</v>
      </c>
      <c r="S805">
        <v>3</v>
      </c>
    </row>
    <row r="806" spans="11:19" x14ac:dyDescent="0.3">
      <c r="K806">
        <v>339</v>
      </c>
      <c r="L806" t="s">
        <v>8315</v>
      </c>
      <c r="M806" t="s">
        <v>8325</v>
      </c>
      <c r="N806">
        <v>89</v>
      </c>
      <c r="P806">
        <v>982</v>
      </c>
      <c r="Q806" t="s">
        <v>8322</v>
      </c>
      <c r="R806" t="s">
        <v>8360</v>
      </c>
      <c r="S806">
        <v>3</v>
      </c>
    </row>
    <row r="807" spans="11:19" x14ac:dyDescent="0.3">
      <c r="K807">
        <v>373</v>
      </c>
      <c r="L807" t="s">
        <v>8315</v>
      </c>
      <c r="M807" t="s">
        <v>8325</v>
      </c>
      <c r="N807">
        <v>89</v>
      </c>
      <c r="P807">
        <v>984</v>
      </c>
      <c r="Q807" t="s">
        <v>8322</v>
      </c>
      <c r="R807" t="s">
        <v>8360</v>
      </c>
      <c r="S807">
        <v>3</v>
      </c>
    </row>
    <row r="808" spans="11:19" x14ac:dyDescent="0.3">
      <c r="K808">
        <v>1218</v>
      </c>
      <c r="L808" t="s">
        <v>8320</v>
      </c>
      <c r="M808" t="s">
        <v>8348</v>
      </c>
      <c r="N808">
        <v>89</v>
      </c>
      <c r="P808">
        <v>1075</v>
      </c>
      <c r="Q808" t="s">
        <v>8317</v>
      </c>
      <c r="R808" t="s">
        <v>8335</v>
      </c>
      <c r="S808">
        <v>3</v>
      </c>
    </row>
    <row r="809" spans="11:19" x14ac:dyDescent="0.3">
      <c r="K809">
        <v>1664</v>
      </c>
      <c r="L809" t="s">
        <v>8319</v>
      </c>
      <c r="M809" t="s">
        <v>8343</v>
      </c>
      <c r="N809">
        <v>89</v>
      </c>
      <c r="P809">
        <v>1082</v>
      </c>
      <c r="Q809" t="s">
        <v>8317</v>
      </c>
      <c r="R809" t="s">
        <v>8335</v>
      </c>
      <c r="S809">
        <v>3</v>
      </c>
    </row>
    <row r="810" spans="11:19" x14ac:dyDescent="0.3">
      <c r="K810">
        <v>1745</v>
      </c>
      <c r="L810" t="s">
        <v>8320</v>
      </c>
      <c r="M810" t="s">
        <v>8348</v>
      </c>
      <c r="N810">
        <v>89</v>
      </c>
      <c r="P810">
        <v>1109</v>
      </c>
      <c r="Q810" t="s">
        <v>8317</v>
      </c>
      <c r="R810" t="s">
        <v>8335</v>
      </c>
      <c r="S810">
        <v>3</v>
      </c>
    </row>
    <row r="811" spans="11:19" x14ac:dyDescent="0.3">
      <c r="K811">
        <v>1888</v>
      </c>
      <c r="L811" t="s">
        <v>8319</v>
      </c>
      <c r="M811" t="s">
        <v>8340</v>
      </c>
      <c r="N811">
        <v>89</v>
      </c>
      <c r="P811">
        <v>1114</v>
      </c>
      <c r="Q811" t="s">
        <v>8317</v>
      </c>
      <c r="R811" t="s">
        <v>8335</v>
      </c>
      <c r="S811">
        <v>3</v>
      </c>
    </row>
    <row r="812" spans="11:19" x14ac:dyDescent="0.3">
      <c r="K812">
        <v>2320</v>
      </c>
      <c r="L812" t="s">
        <v>8319</v>
      </c>
      <c r="M812" t="s">
        <v>8340</v>
      </c>
      <c r="N812">
        <v>89</v>
      </c>
      <c r="P812">
        <v>1118</v>
      </c>
      <c r="Q812" t="s">
        <v>8317</v>
      </c>
      <c r="R812" t="s">
        <v>8335</v>
      </c>
      <c r="S812">
        <v>3</v>
      </c>
    </row>
    <row r="813" spans="11:19" x14ac:dyDescent="0.3">
      <c r="K813">
        <v>3156</v>
      </c>
      <c r="L813" t="s">
        <v>8323</v>
      </c>
      <c r="M813" t="s">
        <v>8310</v>
      </c>
      <c r="N813">
        <v>89</v>
      </c>
      <c r="P813">
        <v>1123</v>
      </c>
      <c r="Q813" t="s">
        <v>8317</v>
      </c>
      <c r="R813" t="s">
        <v>8335</v>
      </c>
      <c r="S813">
        <v>3</v>
      </c>
    </row>
    <row r="814" spans="11:19" x14ac:dyDescent="0.3">
      <c r="K814">
        <v>3315</v>
      </c>
      <c r="L814" t="s">
        <v>8323</v>
      </c>
      <c r="M814" t="s">
        <v>8310</v>
      </c>
      <c r="N814">
        <v>89</v>
      </c>
      <c r="P814">
        <v>1130</v>
      </c>
      <c r="Q814" t="s">
        <v>8317</v>
      </c>
      <c r="R814" t="s">
        <v>8333</v>
      </c>
      <c r="S814">
        <v>3</v>
      </c>
    </row>
    <row r="815" spans="11:19" x14ac:dyDescent="0.3">
      <c r="K815">
        <v>3724</v>
      </c>
      <c r="L815" t="s">
        <v>8323</v>
      </c>
      <c r="M815" t="s">
        <v>8310</v>
      </c>
      <c r="N815">
        <v>89</v>
      </c>
      <c r="P815">
        <v>1148</v>
      </c>
      <c r="Q815" t="s">
        <v>8316</v>
      </c>
      <c r="R815" t="s">
        <v>8330</v>
      </c>
      <c r="S815">
        <v>3</v>
      </c>
    </row>
    <row r="816" spans="11:19" x14ac:dyDescent="0.3">
      <c r="K816">
        <v>260</v>
      </c>
      <c r="L816" t="s">
        <v>8315</v>
      </c>
      <c r="M816" t="s">
        <v>8325</v>
      </c>
      <c r="N816">
        <v>88</v>
      </c>
      <c r="P816">
        <v>1154</v>
      </c>
      <c r="Q816" t="s">
        <v>8316</v>
      </c>
      <c r="R816" t="s">
        <v>8330</v>
      </c>
      <c r="S816">
        <v>3</v>
      </c>
    </row>
    <row r="817" spans="11:19" x14ac:dyDescent="0.3">
      <c r="K817">
        <v>1628</v>
      </c>
      <c r="L817" t="s">
        <v>8319</v>
      </c>
      <c r="M817" t="s">
        <v>8344</v>
      </c>
      <c r="N817">
        <v>88</v>
      </c>
      <c r="P817">
        <v>1157</v>
      </c>
      <c r="Q817" t="s">
        <v>8316</v>
      </c>
      <c r="R817" t="s">
        <v>8330</v>
      </c>
      <c r="S817">
        <v>3</v>
      </c>
    </row>
    <row r="818" spans="11:19" x14ac:dyDescent="0.3">
      <c r="K818">
        <v>2189</v>
      </c>
      <c r="L818" t="s">
        <v>8317</v>
      </c>
      <c r="M818" t="s">
        <v>8334</v>
      </c>
      <c r="N818">
        <v>88</v>
      </c>
      <c r="P818">
        <v>1158</v>
      </c>
      <c r="Q818" t="s">
        <v>8316</v>
      </c>
      <c r="R818" t="s">
        <v>8330</v>
      </c>
      <c r="S818">
        <v>3</v>
      </c>
    </row>
    <row r="819" spans="11:19" x14ac:dyDescent="0.3">
      <c r="K819">
        <v>3249</v>
      </c>
      <c r="L819" t="s">
        <v>8323</v>
      </c>
      <c r="M819" t="s">
        <v>8310</v>
      </c>
      <c r="N819">
        <v>88</v>
      </c>
      <c r="P819">
        <v>1168</v>
      </c>
      <c r="Q819" t="s">
        <v>8316</v>
      </c>
      <c r="R819" t="s">
        <v>8330</v>
      </c>
      <c r="S819">
        <v>3</v>
      </c>
    </row>
    <row r="820" spans="11:19" x14ac:dyDescent="0.3">
      <c r="K820">
        <v>3300</v>
      </c>
      <c r="L820" t="s">
        <v>8323</v>
      </c>
      <c r="M820" t="s">
        <v>8310</v>
      </c>
      <c r="N820">
        <v>88</v>
      </c>
      <c r="P820">
        <v>1169</v>
      </c>
      <c r="Q820" t="s">
        <v>8316</v>
      </c>
      <c r="R820" t="s">
        <v>8330</v>
      </c>
      <c r="S820">
        <v>3</v>
      </c>
    </row>
    <row r="821" spans="11:19" x14ac:dyDescent="0.3">
      <c r="K821">
        <v>3759</v>
      </c>
      <c r="L821" t="s">
        <v>8323</v>
      </c>
      <c r="M821" t="s">
        <v>8362</v>
      </c>
      <c r="N821">
        <v>88</v>
      </c>
      <c r="P821">
        <v>1181</v>
      </c>
      <c r="Q821" t="s">
        <v>8316</v>
      </c>
      <c r="R821" t="s">
        <v>8330</v>
      </c>
      <c r="S821">
        <v>3</v>
      </c>
    </row>
    <row r="822" spans="11:19" x14ac:dyDescent="0.3">
      <c r="K822">
        <v>49</v>
      </c>
      <c r="L822" t="s">
        <v>8315</v>
      </c>
      <c r="M822" t="s">
        <v>8329</v>
      </c>
      <c r="N822">
        <v>87</v>
      </c>
      <c r="P822">
        <v>1183</v>
      </c>
      <c r="Q822" t="s">
        <v>8316</v>
      </c>
      <c r="R822" t="s">
        <v>8330</v>
      </c>
      <c r="S822">
        <v>3</v>
      </c>
    </row>
    <row r="823" spans="11:19" x14ac:dyDescent="0.3">
      <c r="K823">
        <v>360</v>
      </c>
      <c r="L823" t="s">
        <v>8315</v>
      </c>
      <c r="M823" t="s">
        <v>8325</v>
      </c>
      <c r="N823">
        <v>87</v>
      </c>
      <c r="P823">
        <v>1406</v>
      </c>
      <c r="Q823" t="s">
        <v>8321</v>
      </c>
      <c r="R823" t="s">
        <v>8355</v>
      </c>
      <c r="S823">
        <v>3</v>
      </c>
    </row>
    <row r="824" spans="11:19" x14ac:dyDescent="0.3">
      <c r="K824">
        <v>656</v>
      </c>
      <c r="L824" t="s">
        <v>8322</v>
      </c>
      <c r="M824" t="s">
        <v>8360</v>
      </c>
      <c r="N824">
        <v>87</v>
      </c>
      <c r="P824">
        <v>1411</v>
      </c>
      <c r="Q824" t="s">
        <v>8321</v>
      </c>
      <c r="R824" t="s">
        <v>8355</v>
      </c>
      <c r="S824">
        <v>3</v>
      </c>
    </row>
    <row r="825" spans="11:19" x14ac:dyDescent="0.3">
      <c r="K825">
        <v>798</v>
      </c>
      <c r="L825" t="s">
        <v>8319</v>
      </c>
      <c r="M825" t="s">
        <v>8344</v>
      </c>
      <c r="N825">
        <v>87</v>
      </c>
      <c r="P825">
        <v>1420</v>
      </c>
      <c r="Q825" t="s">
        <v>8321</v>
      </c>
      <c r="R825" t="s">
        <v>8355</v>
      </c>
      <c r="S825">
        <v>3</v>
      </c>
    </row>
    <row r="826" spans="11:19" x14ac:dyDescent="0.3">
      <c r="K826">
        <v>1356</v>
      </c>
      <c r="L826" t="s">
        <v>8321</v>
      </c>
      <c r="M826" t="s">
        <v>8353</v>
      </c>
      <c r="N826">
        <v>87</v>
      </c>
      <c r="P826">
        <v>1428</v>
      </c>
      <c r="Q826" t="s">
        <v>8321</v>
      </c>
      <c r="R826" t="s">
        <v>8355</v>
      </c>
      <c r="S826">
        <v>3</v>
      </c>
    </row>
    <row r="827" spans="11:19" x14ac:dyDescent="0.3">
      <c r="K827">
        <v>1368</v>
      </c>
      <c r="L827" t="s">
        <v>8319</v>
      </c>
      <c r="M827" t="s">
        <v>8344</v>
      </c>
      <c r="N827">
        <v>87</v>
      </c>
      <c r="P827">
        <v>1441</v>
      </c>
      <c r="Q827" t="s">
        <v>8321</v>
      </c>
      <c r="R827" t="s">
        <v>8355</v>
      </c>
      <c r="S827">
        <v>3</v>
      </c>
    </row>
    <row r="828" spans="11:19" x14ac:dyDescent="0.3">
      <c r="K828">
        <v>1636</v>
      </c>
      <c r="L828" t="s">
        <v>8319</v>
      </c>
      <c r="M828" t="s">
        <v>8344</v>
      </c>
      <c r="N828">
        <v>87</v>
      </c>
      <c r="P828">
        <v>1447</v>
      </c>
      <c r="Q828" t="s">
        <v>8321</v>
      </c>
      <c r="R828" t="s">
        <v>8355</v>
      </c>
      <c r="S828">
        <v>3</v>
      </c>
    </row>
    <row r="829" spans="11:19" x14ac:dyDescent="0.3">
      <c r="K829">
        <v>2974</v>
      </c>
      <c r="L829" t="s">
        <v>8323</v>
      </c>
      <c r="M829" t="s">
        <v>8310</v>
      </c>
      <c r="N829">
        <v>87</v>
      </c>
      <c r="P829">
        <v>1485</v>
      </c>
      <c r="Q829" t="s">
        <v>8321</v>
      </c>
      <c r="R829" t="s">
        <v>8352</v>
      </c>
      <c r="S829">
        <v>3</v>
      </c>
    </row>
    <row r="830" spans="11:19" x14ac:dyDescent="0.3">
      <c r="K830">
        <v>3426</v>
      </c>
      <c r="L830" t="s">
        <v>8323</v>
      </c>
      <c r="M830" t="s">
        <v>8310</v>
      </c>
      <c r="N830">
        <v>87</v>
      </c>
      <c r="P830">
        <v>1486</v>
      </c>
      <c r="Q830" t="s">
        <v>8321</v>
      </c>
      <c r="R830" t="s">
        <v>8352</v>
      </c>
      <c r="S830">
        <v>3</v>
      </c>
    </row>
    <row r="831" spans="11:19" x14ac:dyDescent="0.3">
      <c r="K831">
        <v>55</v>
      </c>
      <c r="L831" t="s">
        <v>8315</v>
      </c>
      <c r="M831" t="s">
        <v>8329</v>
      </c>
      <c r="N831">
        <v>86</v>
      </c>
      <c r="P831">
        <v>1498</v>
      </c>
      <c r="Q831" t="s">
        <v>8321</v>
      </c>
      <c r="R831" t="s">
        <v>8352</v>
      </c>
      <c r="S831">
        <v>3</v>
      </c>
    </row>
    <row r="832" spans="11:19" x14ac:dyDescent="0.3">
      <c r="K832">
        <v>362</v>
      </c>
      <c r="L832" t="s">
        <v>8315</v>
      </c>
      <c r="M832" t="s">
        <v>8325</v>
      </c>
      <c r="N832">
        <v>86</v>
      </c>
      <c r="P832">
        <v>1558</v>
      </c>
      <c r="Q832" t="s">
        <v>8320</v>
      </c>
      <c r="R832" t="s">
        <v>8346</v>
      </c>
      <c r="S832">
        <v>3</v>
      </c>
    </row>
    <row r="833" spans="11:19" x14ac:dyDescent="0.3">
      <c r="K833">
        <v>1189</v>
      </c>
      <c r="L833" t="s">
        <v>8320</v>
      </c>
      <c r="M833" t="s">
        <v>8348</v>
      </c>
      <c r="N833">
        <v>86</v>
      </c>
      <c r="P833">
        <v>1582</v>
      </c>
      <c r="Q833" t="s">
        <v>8320</v>
      </c>
      <c r="R833" t="s">
        <v>8349</v>
      </c>
      <c r="S833">
        <v>3</v>
      </c>
    </row>
    <row r="834" spans="11:19" x14ac:dyDescent="0.3">
      <c r="K834">
        <v>1290</v>
      </c>
      <c r="L834" t="s">
        <v>8323</v>
      </c>
      <c r="M834" t="s">
        <v>8310</v>
      </c>
      <c r="N834">
        <v>86</v>
      </c>
      <c r="P834">
        <v>1593</v>
      </c>
      <c r="Q834" t="s">
        <v>8320</v>
      </c>
      <c r="R834" t="s">
        <v>8349</v>
      </c>
      <c r="S834">
        <v>3</v>
      </c>
    </row>
    <row r="835" spans="11:19" x14ac:dyDescent="0.3">
      <c r="K835">
        <v>2461</v>
      </c>
      <c r="L835" t="s">
        <v>8319</v>
      </c>
      <c r="M835" t="s">
        <v>8340</v>
      </c>
      <c r="N835">
        <v>86</v>
      </c>
      <c r="P835">
        <v>1596</v>
      </c>
      <c r="Q835" t="s">
        <v>8320</v>
      </c>
      <c r="R835" t="s">
        <v>8349</v>
      </c>
      <c r="S835">
        <v>3</v>
      </c>
    </row>
    <row r="836" spans="11:19" x14ac:dyDescent="0.3">
      <c r="K836">
        <v>3527</v>
      </c>
      <c r="L836" t="s">
        <v>8323</v>
      </c>
      <c r="M836" t="s">
        <v>8310</v>
      </c>
      <c r="N836">
        <v>86</v>
      </c>
      <c r="P836">
        <v>1716</v>
      </c>
      <c r="Q836" t="s">
        <v>8319</v>
      </c>
      <c r="R836" t="s">
        <v>8339</v>
      </c>
      <c r="S836">
        <v>3</v>
      </c>
    </row>
    <row r="837" spans="11:19" x14ac:dyDescent="0.3">
      <c r="K837">
        <v>1188</v>
      </c>
      <c r="L837" t="s">
        <v>8320</v>
      </c>
      <c r="M837" t="s">
        <v>8348</v>
      </c>
      <c r="N837">
        <v>85</v>
      </c>
      <c r="P837">
        <v>1719</v>
      </c>
      <c r="Q837" t="s">
        <v>8319</v>
      </c>
      <c r="R837" t="s">
        <v>8339</v>
      </c>
      <c r="S837">
        <v>3</v>
      </c>
    </row>
    <row r="838" spans="11:19" x14ac:dyDescent="0.3">
      <c r="K838">
        <v>2302</v>
      </c>
      <c r="L838" t="s">
        <v>8319</v>
      </c>
      <c r="M838" t="s">
        <v>8340</v>
      </c>
      <c r="N838">
        <v>85</v>
      </c>
      <c r="P838">
        <v>1723</v>
      </c>
      <c r="Q838" t="s">
        <v>8319</v>
      </c>
      <c r="R838" t="s">
        <v>8339</v>
      </c>
      <c r="S838">
        <v>3</v>
      </c>
    </row>
    <row r="839" spans="11:19" x14ac:dyDescent="0.3">
      <c r="K839">
        <v>3400</v>
      </c>
      <c r="L839" t="s">
        <v>8323</v>
      </c>
      <c r="M839" t="s">
        <v>8310</v>
      </c>
      <c r="N839">
        <v>85</v>
      </c>
      <c r="P839">
        <v>1875</v>
      </c>
      <c r="Q839" t="s">
        <v>8317</v>
      </c>
      <c r="R839" t="s">
        <v>8333</v>
      </c>
      <c r="S839">
        <v>3</v>
      </c>
    </row>
    <row r="840" spans="11:19" x14ac:dyDescent="0.3">
      <c r="K840">
        <v>3542</v>
      </c>
      <c r="L840" t="s">
        <v>8323</v>
      </c>
      <c r="M840" t="s">
        <v>8310</v>
      </c>
      <c r="N840">
        <v>85</v>
      </c>
      <c r="P840">
        <v>1902</v>
      </c>
      <c r="Q840" t="s">
        <v>8322</v>
      </c>
      <c r="R840" t="s">
        <v>8356</v>
      </c>
      <c r="S840">
        <v>3</v>
      </c>
    </row>
    <row r="841" spans="11:19" x14ac:dyDescent="0.3">
      <c r="K841">
        <v>244</v>
      </c>
      <c r="L841" t="s">
        <v>8315</v>
      </c>
      <c r="M841" t="s">
        <v>8325</v>
      </c>
      <c r="N841">
        <v>84</v>
      </c>
      <c r="P841">
        <v>1991</v>
      </c>
      <c r="Q841" t="s">
        <v>8320</v>
      </c>
      <c r="R841" t="s">
        <v>8347</v>
      </c>
      <c r="S841">
        <v>3</v>
      </c>
    </row>
    <row r="842" spans="11:19" x14ac:dyDescent="0.3">
      <c r="K842">
        <v>523</v>
      </c>
      <c r="L842" t="s">
        <v>8323</v>
      </c>
      <c r="M842" t="s">
        <v>8310</v>
      </c>
      <c r="N842">
        <v>84</v>
      </c>
      <c r="P842">
        <v>1995</v>
      </c>
      <c r="Q842" t="s">
        <v>8320</v>
      </c>
      <c r="R842" t="s">
        <v>8347</v>
      </c>
      <c r="S842">
        <v>3</v>
      </c>
    </row>
    <row r="843" spans="11:19" x14ac:dyDescent="0.3">
      <c r="K843">
        <v>2253</v>
      </c>
      <c r="L843" t="s">
        <v>8317</v>
      </c>
      <c r="M843" t="s">
        <v>8334</v>
      </c>
      <c r="N843">
        <v>84</v>
      </c>
      <c r="P843">
        <v>1998</v>
      </c>
      <c r="Q843" t="s">
        <v>8320</v>
      </c>
      <c r="R843" t="s">
        <v>8347</v>
      </c>
      <c r="S843">
        <v>3</v>
      </c>
    </row>
    <row r="844" spans="11:19" x14ac:dyDescent="0.3">
      <c r="K844">
        <v>2260</v>
      </c>
      <c r="L844" t="s">
        <v>8317</v>
      </c>
      <c r="M844" t="s">
        <v>8334</v>
      </c>
      <c r="N844">
        <v>84</v>
      </c>
      <c r="P844">
        <v>2122</v>
      </c>
      <c r="Q844" t="s">
        <v>8317</v>
      </c>
      <c r="R844" t="s">
        <v>8335</v>
      </c>
      <c r="S844">
        <v>3</v>
      </c>
    </row>
    <row r="845" spans="11:19" x14ac:dyDescent="0.3">
      <c r="K845">
        <v>2635</v>
      </c>
      <c r="L845" t="s">
        <v>8322</v>
      </c>
      <c r="M845" t="s">
        <v>8359</v>
      </c>
      <c r="N845">
        <v>84</v>
      </c>
      <c r="P845">
        <v>2131</v>
      </c>
      <c r="Q845" t="s">
        <v>8317</v>
      </c>
      <c r="R845" t="s">
        <v>8335</v>
      </c>
      <c r="S845">
        <v>3</v>
      </c>
    </row>
    <row r="846" spans="11:19" x14ac:dyDescent="0.3">
      <c r="K846">
        <v>3222</v>
      </c>
      <c r="L846" t="s">
        <v>8323</v>
      </c>
      <c r="M846" t="s">
        <v>8310</v>
      </c>
      <c r="N846">
        <v>84</v>
      </c>
      <c r="P846">
        <v>2133</v>
      </c>
      <c r="Q846" t="s">
        <v>8317</v>
      </c>
      <c r="R846" t="s">
        <v>8335</v>
      </c>
      <c r="S846">
        <v>3</v>
      </c>
    </row>
    <row r="847" spans="11:19" x14ac:dyDescent="0.3">
      <c r="K847">
        <v>378</v>
      </c>
      <c r="L847" t="s">
        <v>8315</v>
      </c>
      <c r="M847" t="s">
        <v>8325</v>
      </c>
      <c r="N847">
        <v>83</v>
      </c>
      <c r="P847">
        <v>2134</v>
      </c>
      <c r="Q847" t="s">
        <v>8317</v>
      </c>
      <c r="R847" t="s">
        <v>8335</v>
      </c>
      <c r="S847">
        <v>3</v>
      </c>
    </row>
    <row r="848" spans="11:19" x14ac:dyDescent="0.3">
      <c r="K848">
        <v>1212</v>
      </c>
      <c r="L848" t="s">
        <v>8320</v>
      </c>
      <c r="M848" t="s">
        <v>8348</v>
      </c>
      <c r="N848">
        <v>83</v>
      </c>
      <c r="P848">
        <v>2411</v>
      </c>
      <c r="Q848" t="s">
        <v>8316</v>
      </c>
      <c r="R848" t="s">
        <v>8330</v>
      </c>
      <c r="S848">
        <v>3</v>
      </c>
    </row>
    <row r="849" spans="11:19" x14ac:dyDescent="0.3">
      <c r="K849">
        <v>1646</v>
      </c>
      <c r="L849" t="s">
        <v>8319</v>
      </c>
      <c r="M849" t="s">
        <v>8343</v>
      </c>
      <c r="N849">
        <v>83</v>
      </c>
      <c r="P849">
        <v>2413</v>
      </c>
      <c r="Q849" t="s">
        <v>8316</v>
      </c>
      <c r="R849" t="s">
        <v>8330</v>
      </c>
      <c r="S849">
        <v>3</v>
      </c>
    </row>
    <row r="850" spans="11:19" x14ac:dyDescent="0.3">
      <c r="K850">
        <v>2085</v>
      </c>
      <c r="L850" t="s">
        <v>8319</v>
      </c>
      <c r="M850" t="s">
        <v>8340</v>
      </c>
      <c r="N850">
        <v>83</v>
      </c>
      <c r="P850">
        <v>2679</v>
      </c>
      <c r="Q850" t="s">
        <v>8322</v>
      </c>
      <c r="R850" t="s">
        <v>8358</v>
      </c>
      <c r="S850">
        <v>3</v>
      </c>
    </row>
    <row r="851" spans="11:19" x14ac:dyDescent="0.3">
      <c r="K851">
        <v>2164</v>
      </c>
      <c r="L851" t="s">
        <v>8319</v>
      </c>
      <c r="M851" t="s">
        <v>8344</v>
      </c>
      <c r="N851">
        <v>83</v>
      </c>
      <c r="P851">
        <v>2683</v>
      </c>
      <c r="Q851" t="s">
        <v>8316</v>
      </c>
      <c r="R851" t="s">
        <v>8330</v>
      </c>
      <c r="S851">
        <v>3</v>
      </c>
    </row>
    <row r="852" spans="11:19" x14ac:dyDescent="0.3">
      <c r="K852">
        <v>2812</v>
      </c>
      <c r="L852" t="s">
        <v>8323</v>
      </c>
      <c r="M852" t="s">
        <v>8310</v>
      </c>
      <c r="N852">
        <v>83</v>
      </c>
      <c r="P852">
        <v>2693</v>
      </c>
      <c r="Q852" t="s">
        <v>8316</v>
      </c>
      <c r="R852" t="s">
        <v>8330</v>
      </c>
      <c r="S852">
        <v>3</v>
      </c>
    </row>
    <row r="853" spans="11:19" x14ac:dyDescent="0.3">
      <c r="K853">
        <v>3332</v>
      </c>
      <c r="L853" t="s">
        <v>8323</v>
      </c>
      <c r="M853" t="s">
        <v>8310</v>
      </c>
      <c r="N853">
        <v>83</v>
      </c>
      <c r="P853">
        <v>2695</v>
      </c>
      <c r="Q853" t="s">
        <v>8316</v>
      </c>
      <c r="R853" t="s">
        <v>8330</v>
      </c>
      <c r="S853">
        <v>3</v>
      </c>
    </row>
    <row r="854" spans="11:19" x14ac:dyDescent="0.3">
      <c r="K854">
        <v>3538</v>
      </c>
      <c r="L854" t="s">
        <v>8323</v>
      </c>
      <c r="M854" t="s">
        <v>8310</v>
      </c>
      <c r="N854">
        <v>83</v>
      </c>
      <c r="P854">
        <v>2763</v>
      </c>
      <c r="Q854" t="s">
        <v>8321</v>
      </c>
      <c r="R854" t="s">
        <v>8351</v>
      </c>
      <c r="S854">
        <v>3</v>
      </c>
    </row>
    <row r="855" spans="11:19" x14ac:dyDescent="0.3">
      <c r="K855">
        <v>303</v>
      </c>
      <c r="L855" t="s">
        <v>8315</v>
      </c>
      <c r="M855" t="s">
        <v>8325</v>
      </c>
      <c r="N855">
        <v>82</v>
      </c>
      <c r="P855">
        <v>2767</v>
      </c>
      <c r="Q855" t="s">
        <v>8321</v>
      </c>
      <c r="R855" t="s">
        <v>8351</v>
      </c>
      <c r="S855">
        <v>3</v>
      </c>
    </row>
    <row r="856" spans="11:19" x14ac:dyDescent="0.3">
      <c r="K856">
        <v>324</v>
      </c>
      <c r="L856" t="s">
        <v>8315</v>
      </c>
      <c r="M856" t="s">
        <v>8325</v>
      </c>
      <c r="N856">
        <v>82</v>
      </c>
      <c r="P856">
        <v>2848</v>
      </c>
      <c r="Q856" t="s">
        <v>8323</v>
      </c>
      <c r="R856" t="s">
        <v>8310</v>
      </c>
      <c r="S856">
        <v>3</v>
      </c>
    </row>
    <row r="857" spans="11:19" x14ac:dyDescent="0.3">
      <c r="K857">
        <v>649</v>
      </c>
      <c r="L857" t="s">
        <v>8322</v>
      </c>
      <c r="M857" t="s">
        <v>8360</v>
      </c>
      <c r="N857">
        <v>82</v>
      </c>
      <c r="P857">
        <v>2861</v>
      </c>
      <c r="Q857" t="s">
        <v>8323</v>
      </c>
      <c r="R857" t="s">
        <v>8310</v>
      </c>
      <c r="S857">
        <v>3</v>
      </c>
    </row>
    <row r="858" spans="11:19" x14ac:dyDescent="0.3">
      <c r="K858">
        <v>1395</v>
      </c>
      <c r="L858" t="s">
        <v>8319</v>
      </c>
      <c r="M858" t="s">
        <v>8344</v>
      </c>
      <c r="N858">
        <v>82</v>
      </c>
      <c r="P858">
        <v>2862</v>
      </c>
      <c r="Q858" t="s">
        <v>8323</v>
      </c>
      <c r="R858" t="s">
        <v>8310</v>
      </c>
      <c r="S858">
        <v>3</v>
      </c>
    </row>
    <row r="859" spans="11:19" x14ac:dyDescent="0.3">
      <c r="K859">
        <v>1629</v>
      </c>
      <c r="L859" t="s">
        <v>8319</v>
      </c>
      <c r="M859" t="s">
        <v>8344</v>
      </c>
      <c r="N859">
        <v>82</v>
      </c>
      <c r="P859">
        <v>2864</v>
      </c>
      <c r="Q859" t="s">
        <v>8323</v>
      </c>
      <c r="R859" t="s">
        <v>8310</v>
      </c>
      <c r="S859">
        <v>3</v>
      </c>
    </row>
    <row r="860" spans="11:19" x14ac:dyDescent="0.3">
      <c r="K860">
        <v>1667</v>
      </c>
      <c r="L860" t="s">
        <v>8319</v>
      </c>
      <c r="M860" t="s">
        <v>8343</v>
      </c>
      <c r="N860">
        <v>82</v>
      </c>
      <c r="P860">
        <v>2874</v>
      </c>
      <c r="Q860" t="s">
        <v>8323</v>
      </c>
      <c r="R860" t="s">
        <v>8310</v>
      </c>
      <c r="S860">
        <v>3</v>
      </c>
    </row>
    <row r="861" spans="11:19" x14ac:dyDescent="0.3">
      <c r="K861">
        <v>3169</v>
      </c>
      <c r="L861" t="s">
        <v>8323</v>
      </c>
      <c r="M861" t="s">
        <v>8310</v>
      </c>
      <c r="N861">
        <v>82</v>
      </c>
      <c r="P861">
        <v>2875</v>
      </c>
      <c r="Q861" t="s">
        <v>8323</v>
      </c>
      <c r="R861" t="s">
        <v>8310</v>
      </c>
      <c r="S861">
        <v>3</v>
      </c>
    </row>
    <row r="862" spans="11:19" x14ac:dyDescent="0.3">
      <c r="K862">
        <v>3208</v>
      </c>
      <c r="L862" t="s">
        <v>8323</v>
      </c>
      <c r="M862" t="s">
        <v>8310</v>
      </c>
      <c r="N862">
        <v>82</v>
      </c>
      <c r="P862">
        <v>2890</v>
      </c>
      <c r="Q862" t="s">
        <v>8323</v>
      </c>
      <c r="R862" t="s">
        <v>8310</v>
      </c>
      <c r="S862">
        <v>3</v>
      </c>
    </row>
    <row r="863" spans="11:19" x14ac:dyDescent="0.3">
      <c r="K863">
        <v>3440</v>
      </c>
      <c r="L863" t="s">
        <v>8323</v>
      </c>
      <c r="M863" t="s">
        <v>8310</v>
      </c>
      <c r="N863">
        <v>82</v>
      </c>
      <c r="P863">
        <v>2897</v>
      </c>
      <c r="Q863" t="s">
        <v>8323</v>
      </c>
      <c r="R863" t="s">
        <v>8310</v>
      </c>
      <c r="S863">
        <v>3</v>
      </c>
    </row>
    <row r="864" spans="11:19" x14ac:dyDescent="0.3">
      <c r="K864">
        <v>112</v>
      </c>
      <c r="L864" t="s">
        <v>8315</v>
      </c>
      <c r="M864" t="s">
        <v>8328</v>
      </c>
      <c r="N864">
        <v>81</v>
      </c>
      <c r="P864">
        <v>2915</v>
      </c>
      <c r="Q864" t="s">
        <v>8323</v>
      </c>
      <c r="R864" t="s">
        <v>8310</v>
      </c>
      <c r="S864">
        <v>3</v>
      </c>
    </row>
    <row r="865" spans="11:19" x14ac:dyDescent="0.3">
      <c r="K865">
        <v>1249</v>
      </c>
      <c r="L865" t="s">
        <v>8319</v>
      </c>
      <c r="M865" t="s">
        <v>8344</v>
      </c>
      <c r="N865">
        <v>81</v>
      </c>
      <c r="P865">
        <v>3053</v>
      </c>
      <c r="Q865" t="s">
        <v>8323</v>
      </c>
      <c r="R865" t="s">
        <v>8363</v>
      </c>
      <c r="S865">
        <v>3</v>
      </c>
    </row>
    <row r="866" spans="11:19" x14ac:dyDescent="0.3">
      <c r="K866">
        <v>1360</v>
      </c>
      <c r="L866" t="s">
        <v>8321</v>
      </c>
      <c r="M866" t="s">
        <v>8353</v>
      </c>
      <c r="N866">
        <v>81</v>
      </c>
      <c r="P866">
        <v>3058</v>
      </c>
      <c r="Q866" t="s">
        <v>8323</v>
      </c>
      <c r="R866" t="s">
        <v>8363</v>
      </c>
      <c r="S866">
        <v>3</v>
      </c>
    </row>
    <row r="867" spans="11:19" x14ac:dyDescent="0.3">
      <c r="K867">
        <v>1470</v>
      </c>
      <c r="L867" t="s">
        <v>8321</v>
      </c>
      <c r="M867" t="s">
        <v>8354</v>
      </c>
      <c r="N867">
        <v>81</v>
      </c>
      <c r="P867">
        <v>3074</v>
      </c>
      <c r="Q867" t="s">
        <v>8323</v>
      </c>
      <c r="R867" t="s">
        <v>8363</v>
      </c>
      <c r="S867">
        <v>3</v>
      </c>
    </row>
    <row r="868" spans="11:19" x14ac:dyDescent="0.3">
      <c r="K868">
        <v>1649</v>
      </c>
      <c r="L868" t="s">
        <v>8319</v>
      </c>
      <c r="M868" t="s">
        <v>8343</v>
      </c>
      <c r="N868">
        <v>81</v>
      </c>
      <c r="P868">
        <v>3078</v>
      </c>
      <c r="Q868" t="s">
        <v>8323</v>
      </c>
      <c r="R868" t="s">
        <v>8363</v>
      </c>
      <c r="S868">
        <v>3</v>
      </c>
    </row>
    <row r="869" spans="11:19" x14ac:dyDescent="0.3">
      <c r="K869">
        <v>1882</v>
      </c>
      <c r="L869" t="s">
        <v>8319</v>
      </c>
      <c r="M869" t="s">
        <v>8340</v>
      </c>
      <c r="N869">
        <v>81</v>
      </c>
      <c r="P869">
        <v>3083</v>
      </c>
      <c r="Q869" t="s">
        <v>8323</v>
      </c>
      <c r="R869" t="s">
        <v>8363</v>
      </c>
      <c r="S869">
        <v>3</v>
      </c>
    </row>
    <row r="870" spans="11:19" x14ac:dyDescent="0.3">
      <c r="K870">
        <v>2475</v>
      </c>
      <c r="L870" t="s">
        <v>8319</v>
      </c>
      <c r="M870" t="s">
        <v>8340</v>
      </c>
      <c r="N870">
        <v>81</v>
      </c>
      <c r="P870">
        <v>3086</v>
      </c>
      <c r="Q870" t="s">
        <v>8323</v>
      </c>
      <c r="R870" t="s">
        <v>8363</v>
      </c>
      <c r="S870">
        <v>3</v>
      </c>
    </row>
    <row r="871" spans="11:19" x14ac:dyDescent="0.3">
      <c r="K871">
        <v>2528</v>
      </c>
      <c r="L871" t="s">
        <v>8319</v>
      </c>
      <c r="M871" t="s">
        <v>8337</v>
      </c>
      <c r="N871">
        <v>81</v>
      </c>
      <c r="P871">
        <v>3088</v>
      </c>
      <c r="Q871" t="s">
        <v>8323</v>
      </c>
      <c r="R871" t="s">
        <v>8363</v>
      </c>
      <c r="S871">
        <v>3</v>
      </c>
    </row>
    <row r="872" spans="11:19" x14ac:dyDescent="0.3">
      <c r="K872">
        <v>2630</v>
      </c>
      <c r="L872" t="s">
        <v>8322</v>
      </c>
      <c r="M872" t="s">
        <v>8359</v>
      </c>
      <c r="N872">
        <v>81</v>
      </c>
      <c r="P872">
        <v>3198</v>
      </c>
      <c r="Q872" t="s">
        <v>8323</v>
      </c>
      <c r="R872" t="s">
        <v>8362</v>
      </c>
      <c r="S872">
        <v>3</v>
      </c>
    </row>
    <row r="873" spans="11:19" x14ac:dyDescent="0.3">
      <c r="K873">
        <v>3285</v>
      </c>
      <c r="L873" t="s">
        <v>8323</v>
      </c>
      <c r="M873" t="s">
        <v>8310</v>
      </c>
      <c r="N873">
        <v>81</v>
      </c>
      <c r="P873">
        <v>3640</v>
      </c>
      <c r="Q873" t="s">
        <v>8323</v>
      </c>
      <c r="R873" t="s">
        <v>8362</v>
      </c>
      <c r="S873">
        <v>3</v>
      </c>
    </row>
    <row r="874" spans="11:19" x14ac:dyDescent="0.3">
      <c r="K874">
        <v>306</v>
      </c>
      <c r="L874" t="s">
        <v>8315</v>
      </c>
      <c r="M874" t="s">
        <v>8325</v>
      </c>
      <c r="N874">
        <v>80</v>
      </c>
      <c r="P874">
        <v>3864</v>
      </c>
      <c r="Q874" t="s">
        <v>8323</v>
      </c>
      <c r="R874" t="s">
        <v>8310</v>
      </c>
      <c r="S874">
        <v>3</v>
      </c>
    </row>
    <row r="875" spans="11:19" x14ac:dyDescent="0.3">
      <c r="K875">
        <v>335</v>
      </c>
      <c r="L875" t="s">
        <v>8315</v>
      </c>
      <c r="M875" t="s">
        <v>8325</v>
      </c>
      <c r="N875">
        <v>80</v>
      </c>
      <c r="P875">
        <v>3910</v>
      </c>
      <c r="Q875" t="s">
        <v>8323</v>
      </c>
      <c r="R875" t="s">
        <v>8310</v>
      </c>
      <c r="S875">
        <v>3</v>
      </c>
    </row>
    <row r="876" spans="11:19" x14ac:dyDescent="0.3">
      <c r="K876">
        <v>1932</v>
      </c>
      <c r="L876" t="s">
        <v>8319</v>
      </c>
      <c r="M876" t="s">
        <v>8340</v>
      </c>
      <c r="N876">
        <v>80</v>
      </c>
      <c r="P876">
        <v>3918</v>
      </c>
      <c r="Q876" t="s">
        <v>8323</v>
      </c>
      <c r="R876" t="s">
        <v>8310</v>
      </c>
      <c r="S876">
        <v>3</v>
      </c>
    </row>
    <row r="877" spans="11:19" x14ac:dyDescent="0.3">
      <c r="K877">
        <v>2458</v>
      </c>
      <c r="L877" t="s">
        <v>8316</v>
      </c>
      <c r="M877" t="s">
        <v>8332</v>
      </c>
      <c r="N877">
        <v>80</v>
      </c>
      <c r="P877">
        <v>3919</v>
      </c>
      <c r="Q877" t="s">
        <v>8323</v>
      </c>
      <c r="R877" t="s">
        <v>8310</v>
      </c>
      <c r="S877">
        <v>3</v>
      </c>
    </row>
    <row r="878" spans="11:19" x14ac:dyDescent="0.3">
      <c r="K878">
        <v>2525</v>
      </c>
      <c r="L878" t="s">
        <v>8319</v>
      </c>
      <c r="M878" t="s">
        <v>8337</v>
      </c>
      <c r="N878">
        <v>80</v>
      </c>
      <c r="P878">
        <v>3920</v>
      </c>
      <c r="Q878" t="s">
        <v>8323</v>
      </c>
      <c r="R878" t="s">
        <v>8310</v>
      </c>
      <c r="S878">
        <v>3</v>
      </c>
    </row>
    <row r="879" spans="11:19" x14ac:dyDescent="0.3">
      <c r="K879">
        <v>2662</v>
      </c>
      <c r="L879" t="s">
        <v>8322</v>
      </c>
      <c r="M879" t="s">
        <v>8358</v>
      </c>
      <c r="N879">
        <v>80</v>
      </c>
      <c r="P879">
        <v>3925</v>
      </c>
      <c r="Q879" t="s">
        <v>8323</v>
      </c>
      <c r="R879" t="s">
        <v>8310</v>
      </c>
      <c r="S879">
        <v>3</v>
      </c>
    </row>
    <row r="880" spans="11:19" x14ac:dyDescent="0.3">
      <c r="K880">
        <v>3482</v>
      </c>
      <c r="L880" t="s">
        <v>8323</v>
      </c>
      <c r="M880" t="s">
        <v>8310</v>
      </c>
      <c r="N880">
        <v>80</v>
      </c>
      <c r="P880">
        <v>3962</v>
      </c>
      <c r="Q880" t="s">
        <v>8323</v>
      </c>
      <c r="R880" t="s">
        <v>8310</v>
      </c>
      <c r="S880">
        <v>3</v>
      </c>
    </row>
    <row r="881" spans="11:19" x14ac:dyDescent="0.3">
      <c r="K881">
        <v>3523</v>
      </c>
      <c r="L881" t="s">
        <v>8323</v>
      </c>
      <c r="M881" t="s">
        <v>8310</v>
      </c>
      <c r="N881">
        <v>80</v>
      </c>
      <c r="P881">
        <v>3964</v>
      </c>
      <c r="Q881" t="s">
        <v>8323</v>
      </c>
      <c r="R881" t="s">
        <v>8310</v>
      </c>
      <c r="S881">
        <v>3</v>
      </c>
    </row>
    <row r="882" spans="11:19" x14ac:dyDescent="0.3">
      <c r="K882">
        <v>1</v>
      </c>
      <c r="L882" t="s">
        <v>8315</v>
      </c>
      <c r="M882" t="s">
        <v>8329</v>
      </c>
      <c r="N882">
        <v>79</v>
      </c>
      <c r="P882">
        <v>3990</v>
      </c>
      <c r="Q882" t="s">
        <v>8323</v>
      </c>
      <c r="R882" t="s">
        <v>8310</v>
      </c>
      <c r="S882">
        <v>3</v>
      </c>
    </row>
    <row r="883" spans="11:19" x14ac:dyDescent="0.3">
      <c r="K883">
        <v>281</v>
      </c>
      <c r="L883" t="s">
        <v>8315</v>
      </c>
      <c r="M883" t="s">
        <v>8325</v>
      </c>
      <c r="N883">
        <v>79</v>
      </c>
      <c r="P883">
        <v>4009</v>
      </c>
      <c r="Q883" t="s">
        <v>8323</v>
      </c>
      <c r="R883" t="s">
        <v>8310</v>
      </c>
      <c r="S883">
        <v>3</v>
      </c>
    </row>
    <row r="884" spans="11:19" x14ac:dyDescent="0.3">
      <c r="K884">
        <v>2028</v>
      </c>
      <c r="L884" t="s">
        <v>8322</v>
      </c>
      <c r="M884" t="s">
        <v>8357</v>
      </c>
      <c r="N884">
        <v>79</v>
      </c>
      <c r="P884">
        <v>4020</v>
      </c>
      <c r="Q884" t="s">
        <v>8323</v>
      </c>
      <c r="R884" t="s">
        <v>8310</v>
      </c>
      <c r="S884">
        <v>3</v>
      </c>
    </row>
    <row r="885" spans="11:19" x14ac:dyDescent="0.3">
      <c r="K885">
        <v>2238</v>
      </c>
      <c r="L885" t="s">
        <v>8317</v>
      </c>
      <c r="M885" t="s">
        <v>8334</v>
      </c>
      <c r="N885">
        <v>79</v>
      </c>
      <c r="P885">
        <v>4042</v>
      </c>
      <c r="Q885" t="s">
        <v>8323</v>
      </c>
      <c r="R885" t="s">
        <v>8310</v>
      </c>
      <c r="S885">
        <v>3</v>
      </c>
    </row>
    <row r="886" spans="11:19" x14ac:dyDescent="0.3">
      <c r="K886">
        <v>2275</v>
      </c>
      <c r="L886" t="s">
        <v>8317</v>
      </c>
      <c r="M886" t="s">
        <v>8334</v>
      </c>
      <c r="N886">
        <v>79</v>
      </c>
      <c r="P886">
        <v>4062</v>
      </c>
      <c r="Q886" t="s">
        <v>8323</v>
      </c>
      <c r="R886" t="s">
        <v>8310</v>
      </c>
      <c r="S886">
        <v>3</v>
      </c>
    </row>
    <row r="887" spans="11:19" x14ac:dyDescent="0.3">
      <c r="K887">
        <v>2285</v>
      </c>
      <c r="L887" t="s">
        <v>8319</v>
      </c>
      <c r="M887" t="s">
        <v>8344</v>
      </c>
      <c r="N887">
        <v>79</v>
      </c>
      <c r="P887">
        <v>4088</v>
      </c>
      <c r="Q887" t="s">
        <v>8323</v>
      </c>
      <c r="R887" t="s">
        <v>8310</v>
      </c>
      <c r="S887">
        <v>3</v>
      </c>
    </row>
    <row r="888" spans="11:19" x14ac:dyDescent="0.3">
      <c r="K888">
        <v>2312</v>
      </c>
      <c r="L888" t="s">
        <v>8319</v>
      </c>
      <c r="M888" t="s">
        <v>8340</v>
      </c>
      <c r="N888">
        <v>79</v>
      </c>
      <c r="P888">
        <v>4090</v>
      </c>
      <c r="Q888" t="s">
        <v>8323</v>
      </c>
      <c r="R888" t="s">
        <v>8310</v>
      </c>
      <c r="S888">
        <v>3</v>
      </c>
    </row>
    <row r="889" spans="11:19" x14ac:dyDescent="0.3">
      <c r="K889">
        <v>2478</v>
      </c>
      <c r="L889" t="s">
        <v>8319</v>
      </c>
      <c r="M889" t="s">
        <v>8340</v>
      </c>
      <c r="N889">
        <v>79</v>
      </c>
      <c r="P889">
        <v>4113</v>
      </c>
      <c r="Q889" t="s">
        <v>8323</v>
      </c>
      <c r="R889" t="s">
        <v>8310</v>
      </c>
      <c r="S889">
        <v>3</v>
      </c>
    </row>
    <row r="890" spans="11:19" x14ac:dyDescent="0.3">
      <c r="K890">
        <v>3238</v>
      </c>
      <c r="L890" t="s">
        <v>8323</v>
      </c>
      <c r="M890" t="s">
        <v>8310</v>
      </c>
      <c r="N890">
        <v>79</v>
      </c>
      <c r="P890">
        <v>167</v>
      </c>
      <c r="Q890" t="s">
        <v>8315</v>
      </c>
      <c r="R890" t="s">
        <v>8326</v>
      </c>
      <c r="S890">
        <v>2</v>
      </c>
    </row>
    <row r="891" spans="11:19" x14ac:dyDescent="0.3">
      <c r="K891">
        <v>3348</v>
      </c>
      <c r="L891" t="s">
        <v>8323</v>
      </c>
      <c r="M891" t="s">
        <v>8310</v>
      </c>
      <c r="N891">
        <v>79</v>
      </c>
      <c r="P891">
        <v>179</v>
      </c>
      <c r="Q891" t="s">
        <v>8315</v>
      </c>
      <c r="R891" t="s">
        <v>8326</v>
      </c>
      <c r="S891">
        <v>2</v>
      </c>
    </row>
    <row r="892" spans="11:19" x14ac:dyDescent="0.3">
      <c r="K892">
        <v>3655</v>
      </c>
      <c r="L892" t="s">
        <v>8323</v>
      </c>
      <c r="M892" t="s">
        <v>8310</v>
      </c>
      <c r="N892">
        <v>79</v>
      </c>
      <c r="P892">
        <v>184</v>
      </c>
      <c r="Q892" t="s">
        <v>8315</v>
      </c>
      <c r="R892" t="s">
        <v>8326</v>
      </c>
      <c r="S892">
        <v>2</v>
      </c>
    </row>
    <row r="893" spans="11:19" x14ac:dyDescent="0.3">
      <c r="K893">
        <v>113</v>
      </c>
      <c r="L893" t="s">
        <v>8315</v>
      </c>
      <c r="M893" t="s">
        <v>8328</v>
      </c>
      <c r="N893">
        <v>78</v>
      </c>
      <c r="P893">
        <v>222</v>
      </c>
      <c r="Q893" t="s">
        <v>8315</v>
      </c>
      <c r="R893" t="s">
        <v>8326</v>
      </c>
      <c r="S893">
        <v>2</v>
      </c>
    </row>
    <row r="894" spans="11:19" x14ac:dyDescent="0.3">
      <c r="K894">
        <v>821</v>
      </c>
      <c r="L894" t="s">
        <v>8319</v>
      </c>
      <c r="M894" t="s">
        <v>8344</v>
      </c>
      <c r="N894">
        <v>78</v>
      </c>
      <c r="P894">
        <v>226</v>
      </c>
      <c r="Q894" t="s">
        <v>8315</v>
      </c>
      <c r="R894" t="s">
        <v>8326</v>
      </c>
      <c r="S894">
        <v>2</v>
      </c>
    </row>
    <row r="895" spans="11:19" x14ac:dyDescent="0.3">
      <c r="K895">
        <v>1350</v>
      </c>
      <c r="L895" t="s">
        <v>8321</v>
      </c>
      <c r="M895" t="s">
        <v>8353</v>
      </c>
      <c r="N895">
        <v>78</v>
      </c>
      <c r="P895">
        <v>230</v>
      </c>
      <c r="Q895" t="s">
        <v>8315</v>
      </c>
      <c r="R895" t="s">
        <v>8326</v>
      </c>
      <c r="S895">
        <v>2</v>
      </c>
    </row>
    <row r="896" spans="11:19" x14ac:dyDescent="0.3">
      <c r="K896">
        <v>1387</v>
      </c>
      <c r="L896" t="s">
        <v>8319</v>
      </c>
      <c r="M896" t="s">
        <v>8344</v>
      </c>
      <c r="N896">
        <v>78</v>
      </c>
      <c r="P896">
        <v>425</v>
      </c>
      <c r="Q896" t="s">
        <v>8315</v>
      </c>
      <c r="R896" t="s">
        <v>8324</v>
      </c>
      <c r="S896">
        <v>2</v>
      </c>
    </row>
    <row r="897" spans="11:19" x14ac:dyDescent="0.3">
      <c r="K897">
        <v>2180</v>
      </c>
      <c r="L897" t="s">
        <v>8319</v>
      </c>
      <c r="M897" t="s">
        <v>8344</v>
      </c>
      <c r="N897">
        <v>78</v>
      </c>
      <c r="P897">
        <v>434</v>
      </c>
      <c r="Q897" t="s">
        <v>8315</v>
      </c>
      <c r="R897" t="s">
        <v>8324</v>
      </c>
      <c r="S897">
        <v>2</v>
      </c>
    </row>
    <row r="898" spans="11:19" x14ac:dyDescent="0.3">
      <c r="K898">
        <v>2535</v>
      </c>
      <c r="L898" t="s">
        <v>8319</v>
      </c>
      <c r="M898" t="s">
        <v>8337</v>
      </c>
      <c r="N898">
        <v>78</v>
      </c>
      <c r="P898">
        <v>443</v>
      </c>
      <c r="Q898" t="s">
        <v>8315</v>
      </c>
      <c r="R898" t="s">
        <v>8324</v>
      </c>
      <c r="S898">
        <v>2</v>
      </c>
    </row>
    <row r="899" spans="11:19" x14ac:dyDescent="0.3">
      <c r="K899">
        <v>3178</v>
      </c>
      <c r="L899" t="s">
        <v>8323</v>
      </c>
      <c r="M899" t="s">
        <v>8310</v>
      </c>
      <c r="N899">
        <v>78</v>
      </c>
      <c r="P899">
        <v>445</v>
      </c>
      <c r="Q899" t="s">
        <v>8315</v>
      </c>
      <c r="R899" t="s">
        <v>8324</v>
      </c>
      <c r="S899">
        <v>2</v>
      </c>
    </row>
    <row r="900" spans="11:19" x14ac:dyDescent="0.3">
      <c r="K900">
        <v>3342</v>
      </c>
      <c r="L900" t="s">
        <v>8323</v>
      </c>
      <c r="M900" t="s">
        <v>8310</v>
      </c>
      <c r="N900">
        <v>78</v>
      </c>
      <c r="P900">
        <v>453</v>
      </c>
      <c r="Q900" t="s">
        <v>8315</v>
      </c>
      <c r="R900" t="s">
        <v>8324</v>
      </c>
      <c r="S900">
        <v>2</v>
      </c>
    </row>
    <row r="901" spans="11:19" x14ac:dyDescent="0.3">
      <c r="K901">
        <v>3411</v>
      </c>
      <c r="L901" t="s">
        <v>8323</v>
      </c>
      <c r="M901" t="s">
        <v>8310</v>
      </c>
      <c r="N901">
        <v>78</v>
      </c>
      <c r="P901">
        <v>455</v>
      </c>
      <c r="Q901" t="s">
        <v>8315</v>
      </c>
      <c r="R901" t="s">
        <v>8324</v>
      </c>
      <c r="S901">
        <v>2</v>
      </c>
    </row>
    <row r="902" spans="11:19" x14ac:dyDescent="0.3">
      <c r="K902">
        <v>3496</v>
      </c>
      <c r="L902" t="s">
        <v>8323</v>
      </c>
      <c r="M902" t="s">
        <v>8310</v>
      </c>
      <c r="N902">
        <v>78</v>
      </c>
      <c r="P902">
        <v>460</v>
      </c>
      <c r="Q902" t="s">
        <v>8315</v>
      </c>
      <c r="R902" t="s">
        <v>8324</v>
      </c>
      <c r="S902">
        <v>2</v>
      </c>
    </row>
    <row r="903" spans="11:19" x14ac:dyDescent="0.3">
      <c r="K903">
        <v>3573</v>
      </c>
      <c r="L903" t="s">
        <v>8323</v>
      </c>
      <c r="M903" t="s">
        <v>8310</v>
      </c>
      <c r="N903">
        <v>78</v>
      </c>
      <c r="P903">
        <v>470</v>
      </c>
      <c r="Q903" t="s">
        <v>8315</v>
      </c>
      <c r="R903" t="s">
        <v>8324</v>
      </c>
      <c r="S903">
        <v>2</v>
      </c>
    </row>
    <row r="904" spans="11:19" x14ac:dyDescent="0.3">
      <c r="K904">
        <v>3625</v>
      </c>
      <c r="L904" t="s">
        <v>8323</v>
      </c>
      <c r="M904" t="s">
        <v>8310</v>
      </c>
      <c r="N904">
        <v>78</v>
      </c>
      <c r="P904">
        <v>512</v>
      </c>
      <c r="Q904" t="s">
        <v>8315</v>
      </c>
      <c r="R904" t="s">
        <v>8324</v>
      </c>
      <c r="S904">
        <v>2</v>
      </c>
    </row>
    <row r="905" spans="11:19" x14ac:dyDescent="0.3">
      <c r="K905">
        <v>3696</v>
      </c>
      <c r="L905" t="s">
        <v>8323</v>
      </c>
      <c r="M905" t="s">
        <v>8310</v>
      </c>
      <c r="N905">
        <v>78</v>
      </c>
      <c r="P905">
        <v>543</v>
      </c>
      <c r="Q905" t="s">
        <v>8322</v>
      </c>
      <c r="R905" t="s">
        <v>8361</v>
      </c>
      <c r="S905">
        <v>2</v>
      </c>
    </row>
    <row r="906" spans="11:19" x14ac:dyDescent="0.3">
      <c r="K906">
        <v>251</v>
      </c>
      <c r="L906" t="s">
        <v>8315</v>
      </c>
      <c r="M906" t="s">
        <v>8325</v>
      </c>
      <c r="N906">
        <v>77</v>
      </c>
      <c r="P906">
        <v>544</v>
      </c>
      <c r="Q906" t="s">
        <v>8322</v>
      </c>
      <c r="R906" t="s">
        <v>8361</v>
      </c>
      <c r="S906">
        <v>2</v>
      </c>
    </row>
    <row r="907" spans="11:19" x14ac:dyDescent="0.3">
      <c r="K907">
        <v>1614</v>
      </c>
      <c r="L907" t="s">
        <v>8319</v>
      </c>
      <c r="M907" t="s">
        <v>8344</v>
      </c>
      <c r="N907">
        <v>77</v>
      </c>
      <c r="P907">
        <v>546</v>
      </c>
      <c r="Q907" t="s">
        <v>8322</v>
      </c>
      <c r="R907" t="s">
        <v>8361</v>
      </c>
      <c r="S907">
        <v>2</v>
      </c>
    </row>
    <row r="908" spans="11:19" x14ac:dyDescent="0.3">
      <c r="K908">
        <v>1671</v>
      </c>
      <c r="L908" t="s">
        <v>8319</v>
      </c>
      <c r="M908" t="s">
        <v>8343</v>
      </c>
      <c r="N908">
        <v>77</v>
      </c>
      <c r="P908">
        <v>561</v>
      </c>
      <c r="Q908" t="s">
        <v>8322</v>
      </c>
      <c r="R908" t="s">
        <v>8361</v>
      </c>
      <c r="S908">
        <v>2</v>
      </c>
    </row>
    <row r="909" spans="11:19" x14ac:dyDescent="0.3">
      <c r="K909">
        <v>1934</v>
      </c>
      <c r="L909" t="s">
        <v>8319</v>
      </c>
      <c r="M909" t="s">
        <v>8340</v>
      </c>
      <c r="N909">
        <v>77</v>
      </c>
      <c r="P909">
        <v>563</v>
      </c>
      <c r="Q909" t="s">
        <v>8322</v>
      </c>
      <c r="R909" t="s">
        <v>8361</v>
      </c>
      <c r="S909">
        <v>2</v>
      </c>
    </row>
    <row r="910" spans="11:19" x14ac:dyDescent="0.3">
      <c r="K910">
        <v>2319</v>
      </c>
      <c r="L910" t="s">
        <v>8319</v>
      </c>
      <c r="M910" t="s">
        <v>8340</v>
      </c>
      <c r="N910">
        <v>77</v>
      </c>
      <c r="P910">
        <v>571</v>
      </c>
      <c r="Q910" t="s">
        <v>8322</v>
      </c>
      <c r="R910" t="s">
        <v>8361</v>
      </c>
      <c r="S910">
        <v>2</v>
      </c>
    </row>
    <row r="911" spans="11:19" x14ac:dyDescent="0.3">
      <c r="K911">
        <v>2618</v>
      </c>
      <c r="L911" t="s">
        <v>8322</v>
      </c>
      <c r="M911" t="s">
        <v>8359</v>
      </c>
      <c r="N911">
        <v>77</v>
      </c>
      <c r="P911">
        <v>584</v>
      </c>
      <c r="Q911" t="s">
        <v>8322</v>
      </c>
      <c r="R911" t="s">
        <v>8361</v>
      </c>
      <c r="S911">
        <v>2</v>
      </c>
    </row>
    <row r="912" spans="11:19" x14ac:dyDescent="0.3">
      <c r="K912">
        <v>3377</v>
      </c>
      <c r="L912" t="s">
        <v>8323</v>
      </c>
      <c r="M912" t="s">
        <v>8310</v>
      </c>
      <c r="N912">
        <v>77</v>
      </c>
      <c r="P912">
        <v>588</v>
      </c>
      <c r="Q912" t="s">
        <v>8322</v>
      </c>
      <c r="R912" t="s">
        <v>8361</v>
      </c>
      <c r="S912">
        <v>2</v>
      </c>
    </row>
    <row r="913" spans="11:19" x14ac:dyDescent="0.3">
      <c r="K913">
        <v>3763</v>
      </c>
      <c r="L913" t="s">
        <v>8323</v>
      </c>
      <c r="M913" t="s">
        <v>8362</v>
      </c>
      <c r="N913">
        <v>77</v>
      </c>
      <c r="P913">
        <v>591</v>
      </c>
      <c r="Q913" t="s">
        <v>8322</v>
      </c>
      <c r="R913" t="s">
        <v>8361</v>
      </c>
      <c r="S913">
        <v>2</v>
      </c>
    </row>
    <row r="914" spans="11:19" x14ac:dyDescent="0.3">
      <c r="K914">
        <v>858</v>
      </c>
      <c r="L914" t="s">
        <v>8319</v>
      </c>
      <c r="M914" t="s">
        <v>8342</v>
      </c>
      <c r="N914">
        <v>76</v>
      </c>
      <c r="P914">
        <v>594</v>
      </c>
      <c r="Q914" t="s">
        <v>8322</v>
      </c>
      <c r="R914" t="s">
        <v>8361</v>
      </c>
      <c r="S914">
        <v>2</v>
      </c>
    </row>
    <row r="915" spans="11:19" x14ac:dyDescent="0.3">
      <c r="K915">
        <v>1035</v>
      </c>
      <c r="L915" t="s">
        <v>8319</v>
      </c>
      <c r="M915" t="s">
        <v>8338</v>
      </c>
      <c r="N915">
        <v>76</v>
      </c>
      <c r="P915">
        <v>596</v>
      </c>
      <c r="Q915" t="s">
        <v>8322</v>
      </c>
      <c r="R915" t="s">
        <v>8361</v>
      </c>
      <c r="S915">
        <v>2</v>
      </c>
    </row>
    <row r="916" spans="11:19" x14ac:dyDescent="0.3">
      <c r="K916">
        <v>1474</v>
      </c>
      <c r="L916" t="s">
        <v>8321</v>
      </c>
      <c r="M916" t="s">
        <v>8354</v>
      </c>
      <c r="N916">
        <v>76</v>
      </c>
      <c r="P916">
        <v>597</v>
      </c>
      <c r="Q916" t="s">
        <v>8322</v>
      </c>
      <c r="R916" t="s">
        <v>8361</v>
      </c>
      <c r="S916">
        <v>2</v>
      </c>
    </row>
    <row r="917" spans="11:19" x14ac:dyDescent="0.3">
      <c r="K917">
        <v>2068</v>
      </c>
      <c r="L917" t="s">
        <v>8322</v>
      </c>
      <c r="M917" t="s">
        <v>8357</v>
      </c>
      <c r="N917">
        <v>76</v>
      </c>
      <c r="P917">
        <v>599</v>
      </c>
      <c r="Q917" t="s">
        <v>8322</v>
      </c>
      <c r="R917" t="s">
        <v>8361</v>
      </c>
      <c r="S917">
        <v>2</v>
      </c>
    </row>
    <row r="918" spans="11:19" x14ac:dyDescent="0.3">
      <c r="K918">
        <v>2218</v>
      </c>
      <c r="L918" t="s">
        <v>8319</v>
      </c>
      <c r="M918" t="s">
        <v>8338</v>
      </c>
      <c r="N918">
        <v>76</v>
      </c>
      <c r="P918">
        <v>674</v>
      </c>
      <c r="Q918" t="s">
        <v>8322</v>
      </c>
      <c r="R918" t="s">
        <v>8360</v>
      </c>
      <c r="S918">
        <v>2</v>
      </c>
    </row>
    <row r="919" spans="11:19" x14ac:dyDescent="0.3">
      <c r="K919">
        <v>2529</v>
      </c>
      <c r="L919" t="s">
        <v>8319</v>
      </c>
      <c r="M919" t="s">
        <v>8337</v>
      </c>
      <c r="N919">
        <v>76</v>
      </c>
      <c r="P919">
        <v>709</v>
      </c>
      <c r="Q919" t="s">
        <v>8322</v>
      </c>
      <c r="R919" t="s">
        <v>8360</v>
      </c>
      <c r="S919">
        <v>2</v>
      </c>
    </row>
    <row r="920" spans="11:19" x14ac:dyDescent="0.3">
      <c r="K920">
        <v>2806</v>
      </c>
      <c r="L920" t="s">
        <v>8323</v>
      </c>
      <c r="M920" t="s">
        <v>8310</v>
      </c>
      <c r="N920">
        <v>76</v>
      </c>
      <c r="P920">
        <v>773</v>
      </c>
      <c r="Q920" t="s">
        <v>8321</v>
      </c>
      <c r="R920" t="s">
        <v>8352</v>
      </c>
      <c r="S920">
        <v>2</v>
      </c>
    </row>
    <row r="921" spans="11:19" x14ac:dyDescent="0.3">
      <c r="K921">
        <v>2829</v>
      </c>
      <c r="L921" t="s">
        <v>8323</v>
      </c>
      <c r="M921" t="s">
        <v>8310</v>
      </c>
      <c r="N921">
        <v>76</v>
      </c>
      <c r="P921">
        <v>861</v>
      </c>
      <c r="Q921" t="s">
        <v>8319</v>
      </c>
      <c r="R921" t="s">
        <v>8341</v>
      </c>
      <c r="S921">
        <v>2</v>
      </c>
    </row>
    <row r="922" spans="11:19" x14ac:dyDescent="0.3">
      <c r="K922">
        <v>3424</v>
      </c>
      <c r="L922" t="s">
        <v>8323</v>
      </c>
      <c r="M922" t="s">
        <v>8310</v>
      </c>
      <c r="N922">
        <v>76</v>
      </c>
      <c r="P922">
        <v>865</v>
      </c>
      <c r="Q922" t="s">
        <v>8319</v>
      </c>
      <c r="R922" t="s">
        <v>8341</v>
      </c>
      <c r="S922">
        <v>2</v>
      </c>
    </row>
    <row r="923" spans="11:19" x14ac:dyDescent="0.3">
      <c r="K923">
        <v>3822</v>
      </c>
      <c r="L923" t="s">
        <v>8323</v>
      </c>
      <c r="M923" t="s">
        <v>8310</v>
      </c>
      <c r="N923">
        <v>76</v>
      </c>
      <c r="P923">
        <v>872</v>
      </c>
      <c r="Q923" t="s">
        <v>8319</v>
      </c>
      <c r="R923" t="s">
        <v>8341</v>
      </c>
      <c r="S923">
        <v>2</v>
      </c>
    </row>
    <row r="924" spans="11:19" x14ac:dyDescent="0.3">
      <c r="K924">
        <v>11</v>
      </c>
      <c r="L924" t="s">
        <v>8315</v>
      </c>
      <c r="M924" t="s">
        <v>8329</v>
      </c>
      <c r="N924">
        <v>75</v>
      </c>
      <c r="P924">
        <v>878</v>
      </c>
      <c r="Q924" t="s">
        <v>8319</v>
      </c>
      <c r="R924" t="s">
        <v>8341</v>
      </c>
      <c r="S924">
        <v>2</v>
      </c>
    </row>
    <row r="925" spans="11:19" x14ac:dyDescent="0.3">
      <c r="K925">
        <v>58</v>
      </c>
      <c r="L925" t="s">
        <v>8315</v>
      </c>
      <c r="M925" t="s">
        <v>8329</v>
      </c>
      <c r="N925">
        <v>75</v>
      </c>
      <c r="P925">
        <v>884</v>
      </c>
      <c r="Q925" t="s">
        <v>8319</v>
      </c>
      <c r="R925" t="s">
        <v>8340</v>
      </c>
      <c r="S925">
        <v>2</v>
      </c>
    </row>
    <row r="926" spans="11:19" x14ac:dyDescent="0.3">
      <c r="K926">
        <v>802</v>
      </c>
      <c r="L926" t="s">
        <v>8319</v>
      </c>
      <c r="M926" t="s">
        <v>8344</v>
      </c>
      <c r="N926">
        <v>75</v>
      </c>
      <c r="P926">
        <v>898</v>
      </c>
      <c r="Q926" t="s">
        <v>8319</v>
      </c>
      <c r="R926" t="s">
        <v>8340</v>
      </c>
      <c r="S926">
        <v>2</v>
      </c>
    </row>
    <row r="927" spans="11:19" x14ac:dyDescent="0.3">
      <c r="K927">
        <v>834</v>
      </c>
      <c r="L927" t="s">
        <v>8319</v>
      </c>
      <c r="M927" t="s">
        <v>8344</v>
      </c>
      <c r="N927">
        <v>75</v>
      </c>
      <c r="P927">
        <v>900</v>
      </c>
      <c r="Q927" t="s">
        <v>8319</v>
      </c>
      <c r="R927" t="s">
        <v>8341</v>
      </c>
      <c r="S927">
        <v>2</v>
      </c>
    </row>
    <row r="928" spans="11:19" x14ac:dyDescent="0.3">
      <c r="K928">
        <v>1208</v>
      </c>
      <c r="L928" t="s">
        <v>8320</v>
      </c>
      <c r="M928" t="s">
        <v>8348</v>
      </c>
      <c r="N928">
        <v>75</v>
      </c>
      <c r="P928">
        <v>912</v>
      </c>
      <c r="Q928" t="s">
        <v>8319</v>
      </c>
      <c r="R928" t="s">
        <v>8341</v>
      </c>
      <c r="S928">
        <v>2</v>
      </c>
    </row>
    <row r="929" spans="11:19" x14ac:dyDescent="0.3">
      <c r="K929">
        <v>1929</v>
      </c>
      <c r="L929" t="s">
        <v>8319</v>
      </c>
      <c r="M929" t="s">
        <v>8340</v>
      </c>
      <c r="N929">
        <v>75</v>
      </c>
      <c r="P929">
        <v>933</v>
      </c>
      <c r="Q929" t="s">
        <v>8319</v>
      </c>
      <c r="R929" t="s">
        <v>8341</v>
      </c>
      <c r="S929">
        <v>2</v>
      </c>
    </row>
    <row r="930" spans="11:19" x14ac:dyDescent="0.3">
      <c r="K930">
        <v>2088</v>
      </c>
      <c r="L930" t="s">
        <v>8319</v>
      </c>
      <c r="M930" t="s">
        <v>8340</v>
      </c>
      <c r="N930">
        <v>75</v>
      </c>
      <c r="P930">
        <v>935</v>
      </c>
      <c r="Q930" t="s">
        <v>8319</v>
      </c>
      <c r="R930" t="s">
        <v>8341</v>
      </c>
      <c r="S930">
        <v>2</v>
      </c>
    </row>
    <row r="931" spans="11:19" x14ac:dyDescent="0.3">
      <c r="K931">
        <v>2276</v>
      </c>
      <c r="L931" t="s">
        <v>8317</v>
      </c>
      <c r="M931" t="s">
        <v>8334</v>
      </c>
      <c r="N931">
        <v>75</v>
      </c>
      <c r="P931">
        <v>937</v>
      </c>
      <c r="Q931" t="s">
        <v>8319</v>
      </c>
      <c r="R931" t="s">
        <v>8341</v>
      </c>
      <c r="S931">
        <v>2</v>
      </c>
    </row>
    <row r="932" spans="11:19" x14ac:dyDescent="0.3">
      <c r="K932">
        <v>2307</v>
      </c>
      <c r="L932" t="s">
        <v>8319</v>
      </c>
      <c r="M932" t="s">
        <v>8340</v>
      </c>
      <c r="N932">
        <v>75</v>
      </c>
      <c r="P932">
        <v>939</v>
      </c>
      <c r="Q932" t="s">
        <v>8319</v>
      </c>
      <c r="R932" t="s">
        <v>8341</v>
      </c>
      <c r="S932">
        <v>2</v>
      </c>
    </row>
    <row r="933" spans="11:19" x14ac:dyDescent="0.3">
      <c r="K933">
        <v>2463</v>
      </c>
      <c r="L933" t="s">
        <v>8319</v>
      </c>
      <c r="M933" t="s">
        <v>8340</v>
      </c>
      <c r="N933">
        <v>75</v>
      </c>
      <c r="P933">
        <v>990</v>
      </c>
      <c r="Q933" t="s">
        <v>8322</v>
      </c>
      <c r="R933" t="s">
        <v>8360</v>
      </c>
      <c r="S933">
        <v>2</v>
      </c>
    </row>
    <row r="934" spans="11:19" x14ac:dyDescent="0.3">
      <c r="K934">
        <v>2489</v>
      </c>
      <c r="L934" t="s">
        <v>8319</v>
      </c>
      <c r="M934" t="s">
        <v>8340</v>
      </c>
      <c r="N934">
        <v>75</v>
      </c>
      <c r="P934">
        <v>1070</v>
      </c>
      <c r="Q934" t="s">
        <v>8317</v>
      </c>
      <c r="R934" t="s">
        <v>8335</v>
      </c>
      <c r="S934">
        <v>2</v>
      </c>
    </row>
    <row r="935" spans="11:19" x14ac:dyDescent="0.3">
      <c r="K935">
        <v>3258</v>
      </c>
      <c r="L935" t="s">
        <v>8323</v>
      </c>
      <c r="M935" t="s">
        <v>8310</v>
      </c>
      <c r="N935">
        <v>75</v>
      </c>
      <c r="P935">
        <v>1086</v>
      </c>
      <c r="Q935" t="s">
        <v>8317</v>
      </c>
      <c r="R935" t="s">
        <v>8335</v>
      </c>
      <c r="S935">
        <v>2</v>
      </c>
    </row>
    <row r="936" spans="11:19" x14ac:dyDescent="0.3">
      <c r="K936">
        <v>304</v>
      </c>
      <c r="L936" t="s">
        <v>8315</v>
      </c>
      <c r="M936" t="s">
        <v>8325</v>
      </c>
      <c r="N936">
        <v>74</v>
      </c>
      <c r="P936">
        <v>1091</v>
      </c>
      <c r="Q936" t="s">
        <v>8317</v>
      </c>
      <c r="R936" t="s">
        <v>8335</v>
      </c>
      <c r="S936">
        <v>2</v>
      </c>
    </row>
    <row r="937" spans="11:19" x14ac:dyDescent="0.3">
      <c r="K937">
        <v>745</v>
      </c>
      <c r="L937" t="s">
        <v>8321</v>
      </c>
      <c r="M937" t="s">
        <v>8353</v>
      </c>
      <c r="N937">
        <v>74</v>
      </c>
      <c r="P937">
        <v>1126</v>
      </c>
      <c r="Q937" t="s">
        <v>8317</v>
      </c>
      <c r="R937" t="s">
        <v>8333</v>
      </c>
      <c r="S937">
        <v>2</v>
      </c>
    </row>
    <row r="938" spans="11:19" x14ac:dyDescent="0.3">
      <c r="K938">
        <v>1022</v>
      </c>
      <c r="L938" t="s">
        <v>8319</v>
      </c>
      <c r="M938" t="s">
        <v>8338</v>
      </c>
      <c r="N938">
        <v>74</v>
      </c>
      <c r="P938">
        <v>1129</v>
      </c>
      <c r="Q938" t="s">
        <v>8317</v>
      </c>
      <c r="R938" t="s">
        <v>8333</v>
      </c>
      <c r="S938">
        <v>2</v>
      </c>
    </row>
    <row r="939" spans="11:19" x14ac:dyDescent="0.3">
      <c r="K939">
        <v>1251</v>
      </c>
      <c r="L939" t="s">
        <v>8319</v>
      </c>
      <c r="M939" t="s">
        <v>8344</v>
      </c>
      <c r="N939">
        <v>74</v>
      </c>
      <c r="P939">
        <v>1149</v>
      </c>
      <c r="Q939" t="s">
        <v>8316</v>
      </c>
      <c r="R939" t="s">
        <v>8330</v>
      </c>
      <c r="S939">
        <v>2</v>
      </c>
    </row>
    <row r="940" spans="11:19" x14ac:dyDescent="0.3">
      <c r="K940">
        <v>1260</v>
      </c>
      <c r="L940" t="s">
        <v>8319</v>
      </c>
      <c r="M940" t="s">
        <v>8344</v>
      </c>
      <c r="N940">
        <v>74</v>
      </c>
      <c r="P940">
        <v>1162</v>
      </c>
      <c r="Q940" t="s">
        <v>8316</v>
      </c>
      <c r="R940" t="s">
        <v>8330</v>
      </c>
      <c r="S940">
        <v>2</v>
      </c>
    </row>
    <row r="941" spans="11:19" x14ac:dyDescent="0.3">
      <c r="K941">
        <v>1281</v>
      </c>
      <c r="L941" t="s">
        <v>8319</v>
      </c>
      <c r="M941" t="s">
        <v>8344</v>
      </c>
      <c r="N941">
        <v>74</v>
      </c>
      <c r="P941">
        <v>1170</v>
      </c>
      <c r="Q941" t="s">
        <v>8316</v>
      </c>
      <c r="R941" t="s">
        <v>8330</v>
      </c>
      <c r="S941">
        <v>2</v>
      </c>
    </row>
    <row r="942" spans="11:19" x14ac:dyDescent="0.3">
      <c r="K942">
        <v>2622</v>
      </c>
      <c r="L942" t="s">
        <v>8322</v>
      </c>
      <c r="M942" t="s">
        <v>8359</v>
      </c>
      <c r="N942">
        <v>74</v>
      </c>
      <c r="P942">
        <v>1407</v>
      </c>
      <c r="Q942" t="s">
        <v>8321</v>
      </c>
      <c r="R942" t="s">
        <v>8355</v>
      </c>
      <c r="S942">
        <v>2</v>
      </c>
    </row>
    <row r="943" spans="11:19" x14ac:dyDescent="0.3">
      <c r="K943">
        <v>2786</v>
      </c>
      <c r="L943" t="s">
        <v>8323</v>
      </c>
      <c r="M943" t="s">
        <v>8310</v>
      </c>
      <c r="N943">
        <v>74</v>
      </c>
      <c r="P943">
        <v>1417</v>
      </c>
      <c r="Q943" t="s">
        <v>8321</v>
      </c>
      <c r="R943" t="s">
        <v>8355</v>
      </c>
      <c r="S943">
        <v>2</v>
      </c>
    </row>
    <row r="944" spans="11:19" x14ac:dyDescent="0.3">
      <c r="K944">
        <v>3161</v>
      </c>
      <c r="L944" t="s">
        <v>8323</v>
      </c>
      <c r="M944" t="s">
        <v>8310</v>
      </c>
      <c r="N944">
        <v>74</v>
      </c>
      <c r="P944">
        <v>1421</v>
      </c>
      <c r="Q944" t="s">
        <v>8321</v>
      </c>
      <c r="R944" t="s">
        <v>8355</v>
      </c>
      <c r="S944">
        <v>2</v>
      </c>
    </row>
    <row r="945" spans="11:19" x14ac:dyDescent="0.3">
      <c r="K945">
        <v>3173</v>
      </c>
      <c r="L945" t="s">
        <v>8323</v>
      </c>
      <c r="M945" t="s">
        <v>8310</v>
      </c>
      <c r="N945">
        <v>74</v>
      </c>
      <c r="P945">
        <v>1422</v>
      </c>
      <c r="Q945" t="s">
        <v>8321</v>
      </c>
      <c r="R945" t="s">
        <v>8355</v>
      </c>
      <c r="S945">
        <v>2</v>
      </c>
    </row>
    <row r="946" spans="11:19" x14ac:dyDescent="0.3">
      <c r="K946">
        <v>3223</v>
      </c>
      <c r="L946" t="s">
        <v>8323</v>
      </c>
      <c r="M946" t="s">
        <v>8310</v>
      </c>
      <c r="N946">
        <v>74</v>
      </c>
      <c r="P946">
        <v>1435</v>
      </c>
      <c r="Q946" t="s">
        <v>8321</v>
      </c>
      <c r="R946" t="s">
        <v>8355</v>
      </c>
      <c r="S946">
        <v>2</v>
      </c>
    </row>
    <row r="947" spans="11:19" x14ac:dyDescent="0.3">
      <c r="K947">
        <v>3524</v>
      </c>
      <c r="L947" t="s">
        <v>8323</v>
      </c>
      <c r="M947" t="s">
        <v>8310</v>
      </c>
      <c r="N947">
        <v>74</v>
      </c>
      <c r="P947">
        <v>1436</v>
      </c>
      <c r="Q947" t="s">
        <v>8321</v>
      </c>
      <c r="R947" t="s">
        <v>8355</v>
      </c>
      <c r="S947">
        <v>2</v>
      </c>
    </row>
    <row r="948" spans="11:19" x14ac:dyDescent="0.3">
      <c r="K948">
        <v>3560</v>
      </c>
      <c r="L948" t="s">
        <v>8323</v>
      </c>
      <c r="M948" t="s">
        <v>8310</v>
      </c>
      <c r="N948">
        <v>74</v>
      </c>
      <c r="P948">
        <v>1483</v>
      </c>
      <c r="Q948" t="s">
        <v>8321</v>
      </c>
      <c r="R948" t="s">
        <v>8352</v>
      </c>
      <c r="S948">
        <v>2</v>
      </c>
    </row>
    <row r="949" spans="11:19" x14ac:dyDescent="0.3">
      <c r="K949">
        <v>401</v>
      </c>
      <c r="L949" t="s">
        <v>8315</v>
      </c>
      <c r="M949" t="s">
        <v>8325</v>
      </c>
      <c r="N949">
        <v>73</v>
      </c>
      <c r="P949">
        <v>1492</v>
      </c>
      <c r="Q949" t="s">
        <v>8321</v>
      </c>
      <c r="R949" t="s">
        <v>8352</v>
      </c>
      <c r="S949">
        <v>2</v>
      </c>
    </row>
    <row r="950" spans="11:19" x14ac:dyDescent="0.3">
      <c r="K950">
        <v>419</v>
      </c>
      <c r="L950" t="s">
        <v>8315</v>
      </c>
      <c r="M950" t="s">
        <v>8325</v>
      </c>
      <c r="N950">
        <v>73</v>
      </c>
      <c r="P950">
        <v>1541</v>
      </c>
      <c r="Q950" t="s">
        <v>8320</v>
      </c>
      <c r="R950" t="s">
        <v>8346</v>
      </c>
      <c r="S950">
        <v>2</v>
      </c>
    </row>
    <row r="951" spans="11:19" x14ac:dyDescent="0.3">
      <c r="K951">
        <v>1381</v>
      </c>
      <c r="L951" t="s">
        <v>8319</v>
      </c>
      <c r="M951" t="s">
        <v>8344</v>
      </c>
      <c r="N951">
        <v>73</v>
      </c>
      <c r="P951">
        <v>1590</v>
      </c>
      <c r="Q951" t="s">
        <v>8320</v>
      </c>
      <c r="R951" t="s">
        <v>8349</v>
      </c>
      <c r="S951">
        <v>2</v>
      </c>
    </row>
    <row r="952" spans="11:19" x14ac:dyDescent="0.3">
      <c r="K952">
        <v>1396</v>
      </c>
      <c r="L952" t="s">
        <v>8319</v>
      </c>
      <c r="M952" t="s">
        <v>8344</v>
      </c>
      <c r="N952">
        <v>73</v>
      </c>
      <c r="P952">
        <v>1701</v>
      </c>
      <c r="Q952" t="s">
        <v>8319</v>
      </c>
      <c r="R952" t="s">
        <v>8339</v>
      </c>
      <c r="S952">
        <v>2</v>
      </c>
    </row>
    <row r="953" spans="11:19" x14ac:dyDescent="0.3">
      <c r="K953">
        <v>1531</v>
      </c>
      <c r="L953" t="s">
        <v>8320</v>
      </c>
      <c r="M953" t="s">
        <v>8348</v>
      </c>
      <c r="N953">
        <v>73</v>
      </c>
      <c r="P953">
        <v>1703</v>
      </c>
      <c r="Q953" t="s">
        <v>8319</v>
      </c>
      <c r="R953" t="s">
        <v>8339</v>
      </c>
      <c r="S953">
        <v>2</v>
      </c>
    </row>
    <row r="954" spans="11:19" x14ac:dyDescent="0.3">
      <c r="K954">
        <v>2204</v>
      </c>
      <c r="L954" t="s">
        <v>8319</v>
      </c>
      <c r="M954" t="s">
        <v>8338</v>
      </c>
      <c r="N954">
        <v>73</v>
      </c>
      <c r="P954">
        <v>1711</v>
      </c>
      <c r="Q954" t="s">
        <v>8319</v>
      </c>
      <c r="R954" t="s">
        <v>8339</v>
      </c>
      <c r="S954">
        <v>2</v>
      </c>
    </row>
    <row r="955" spans="11:19" x14ac:dyDescent="0.3">
      <c r="K955">
        <v>2306</v>
      </c>
      <c r="L955" t="s">
        <v>8319</v>
      </c>
      <c r="M955" t="s">
        <v>8340</v>
      </c>
      <c r="N955">
        <v>73</v>
      </c>
      <c r="P955">
        <v>1715</v>
      </c>
      <c r="Q955" t="s">
        <v>8319</v>
      </c>
      <c r="R955" t="s">
        <v>8339</v>
      </c>
      <c r="S955">
        <v>2</v>
      </c>
    </row>
    <row r="956" spans="11:19" x14ac:dyDescent="0.3">
      <c r="K956">
        <v>2711</v>
      </c>
      <c r="L956" t="s">
        <v>8323</v>
      </c>
      <c r="M956" t="s">
        <v>8363</v>
      </c>
      <c r="N956">
        <v>73</v>
      </c>
      <c r="P956">
        <v>1718</v>
      </c>
      <c r="Q956" t="s">
        <v>8319</v>
      </c>
      <c r="R956" t="s">
        <v>8339</v>
      </c>
      <c r="S956">
        <v>2</v>
      </c>
    </row>
    <row r="957" spans="11:19" x14ac:dyDescent="0.3">
      <c r="K957">
        <v>2793</v>
      </c>
      <c r="L957" t="s">
        <v>8323</v>
      </c>
      <c r="M957" t="s">
        <v>8310</v>
      </c>
      <c r="N957">
        <v>73</v>
      </c>
      <c r="P957">
        <v>1735</v>
      </c>
      <c r="Q957" t="s">
        <v>8319</v>
      </c>
      <c r="R957" t="s">
        <v>8339</v>
      </c>
      <c r="S957">
        <v>2</v>
      </c>
    </row>
    <row r="958" spans="11:19" x14ac:dyDescent="0.3">
      <c r="K958">
        <v>3260</v>
      </c>
      <c r="L958" t="s">
        <v>8323</v>
      </c>
      <c r="M958" t="s">
        <v>8310</v>
      </c>
      <c r="N958">
        <v>73</v>
      </c>
      <c r="P958">
        <v>1793</v>
      </c>
      <c r="Q958" t="s">
        <v>8320</v>
      </c>
      <c r="R958" t="s">
        <v>8348</v>
      </c>
      <c r="S958">
        <v>2</v>
      </c>
    </row>
    <row r="959" spans="11:19" x14ac:dyDescent="0.3">
      <c r="K959">
        <v>3590</v>
      </c>
      <c r="L959" t="s">
        <v>8323</v>
      </c>
      <c r="M959" t="s">
        <v>8310</v>
      </c>
      <c r="N959">
        <v>73</v>
      </c>
      <c r="P959">
        <v>1810</v>
      </c>
      <c r="Q959" t="s">
        <v>8320</v>
      </c>
      <c r="R959" t="s">
        <v>8348</v>
      </c>
      <c r="S959">
        <v>2</v>
      </c>
    </row>
    <row r="960" spans="11:19" x14ac:dyDescent="0.3">
      <c r="K960">
        <v>3648</v>
      </c>
      <c r="L960" t="s">
        <v>8323</v>
      </c>
      <c r="M960" t="s">
        <v>8310</v>
      </c>
      <c r="N960">
        <v>73</v>
      </c>
      <c r="P960">
        <v>1863</v>
      </c>
      <c r="Q960" t="s">
        <v>8317</v>
      </c>
      <c r="R960" t="s">
        <v>8333</v>
      </c>
      <c r="S960">
        <v>2</v>
      </c>
    </row>
    <row r="961" spans="11:19" x14ac:dyDescent="0.3">
      <c r="K961">
        <v>2094</v>
      </c>
      <c r="L961" t="s">
        <v>8319</v>
      </c>
      <c r="M961" t="s">
        <v>8340</v>
      </c>
      <c r="N961">
        <v>72</v>
      </c>
      <c r="P961">
        <v>1865</v>
      </c>
      <c r="Q961" t="s">
        <v>8317</v>
      </c>
      <c r="R961" t="s">
        <v>8333</v>
      </c>
      <c r="S961">
        <v>2</v>
      </c>
    </row>
    <row r="962" spans="11:19" x14ac:dyDescent="0.3">
      <c r="K962">
        <v>2210</v>
      </c>
      <c r="L962" t="s">
        <v>8319</v>
      </c>
      <c r="M962" t="s">
        <v>8338</v>
      </c>
      <c r="N962">
        <v>72</v>
      </c>
      <c r="P962">
        <v>1866</v>
      </c>
      <c r="Q962" t="s">
        <v>8317</v>
      </c>
      <c r="R962" t="s">
        <v>8333</v>
      </c>
      <c r="S962">
        <v>2</v>
      </c>
    </row>
    <row r="963" spans="11:19" x14ac:dyDescent="0.3">
      <c r="K963">
        <v>2615</v>
      </c>
      <c r="L963" t="s">
        <v>8322</v>
      </c>
      <c r="M963" t="s">
        <v>8359</v>
      </c>
      <c r="N963">
        <v>72</v>
      </c>
      <c r="P963">
        <v>1873</v>
      </c>
      <c r="Q963" t="s">
        <v>8317</v>
      </c>
      <c r="R963" t="s">
        <v>8333</v>
      </c>
      <c r="S963">
        <v>2</v>
      </c>
    </row>
    <row r="964" spans="11:19" x14ac:dyDescent="0.3">
      <c r="K964">
        <v>3163</v>
      </c>
      <c r="L964" t="s">
        <v>8323</v>
      </c>
      <c r="M964" t="s">
        <v>8310</v>
      </c>
      <c r="N964">
        <v>72</v>
      </c>
      <c r="P964">
        <v>1874</v>
      </c>
      <c r="Q964" t="s">
        <v>8317</v>
      </c>
      <c r="R964" t="s">
        <v>8333</v>
      </c>
      <c r="S964">
        <v>2</v>
      </c>
    </row>
    <row r="965" spans="11:19" x14ac:dyDescent="0.3">
      <c r="K965">
        <v>3290</v>
      </c>
      <c r="L965" t="s">
        <v>8323</v>
      </c>
      <c r="M965" t="s">
        <v>8310</v>
      </c>
      <c r="N965">
        <v>72</v>
      </c>
      <c r="P965">
        <v>1879</v>
      </c>
      <c r="Q965" t="s">
        <v>8317</v>
      </c>
      <c r="R965" t="s">
        <v>8333</v>
      </c>
      <c r="S965">
        <v>2</v>
      </c>
    </row>
    <row r="966" spans="11:19" x14ac:dyDescent="0.3">
      <c r="K966">
        <v>3298</v>
      </c>
      <c r="L966" t="s">
        <v>8323</v>
      </c>
      <c r="M966" t="s">
        <v>8310</v>
      </c>
      <c r="N966">
        <v>72</v>
      </c>
      <c r="P966">
        <v>1904</v>
      </c>
      <c r="Q966" t="s">
        <v>8322</v>
      </c>
      <c r="R966" t="s">
        <v>8356</v>
      </c>
      <c r="S966">
        <v>2</v>
      </c>
    </row>
    <row r="967" spans="11:19" x14ac:dyDescent="0.3">
      <c r="K967">
        <v>3360</v>
      </c>
      <c r="L967" t="s">
        <v>8323</v>
      </c>
      <c r="M967" t="s">
        <v>8310</v>
      </c>
      <c r="N967">
        <v>72</v>
      </c>
      <c r="P967">
        <v>1914</v>
      </c>
      <c r="Q967" t="s">
        <v>8322</v>
      </c>
      <c r="R967" t="s">
        <v>8356</v>
      </c>
      <c r="S967">
        <v>2</v>
      </c>
    </row>
    <row r="968" spans="11:19" x14ac:dyDescent="0.3">
      <c r="K968">
        <v>3364</v>
      </c>
      <c r="L968" t="s">
        <v>8323</v>
      </c>
      <c r="M968" t="s">
        <v>8310</v>
      </c>
      <c r="N968">
        <v>72</v>
      </c>
      <c r="P968">
        <v>1992</v>
      </c>
      <c r="Q968" t="s">
        <v>8320</v>
      </c>
      <c r="R968" t="s">
        <v>8347</v>
      </c>
      <c r="S968">
        <v>2</v>
      </c>
    </row>
    <row r="969" spans="11:19" x14ac:dyDescent="0.3">
      <c r="K969">
        <v>3430</v>
      </c>
      <c r="L969" t="s">
        <v>8323</v>
      </c>
      <c r="M969" t="s">
        <v>8310</v>
      </c>
      <c r="N969">
        <v>72</v>
      </c>
      <c r="P969">
        <v>2126</v>
      </c>
      <c r="Q969" t="s">
        <v>8317</v>
      </c>
      <c r="R969" t="s">
        <v>8335</v>
      </c>
      <c r="S969">
        <v>2</v>
      </c>
    </row>
    <row r="970" spans="11:19" x14ac:dyDescent="0.3">
      <c r="K970">
        <v>3489</v>
      </c>
      <c r="L970" t="s">
        <v>8323</v>
      </c>
      <c r="M970" t="s">
        <v>8310</v>
      </c>
      <c r="N970">
        <v>72</v>
      </c>
      <c r="P970">
        <v>2148</v>
      </c>
      <c r="Q970" t="s">
        <v>8317</v>
      </c>
      <c r="R970" t="s">
        <v>8335</v>
      </c>
      <c r="S970">
        <v>2</v>
      </c>
    </row>
    <row r="971" spans="11:19" x14ac:dyDescent="0.3">
      <c r="K971">
        <v>3495</v>
      </c>
      <c r="L971" t="s">
        <v>8323</v>
      </c>
      <c r="M971" t="s">
        <v>8310</v>
      </c>
      <c r="N971">
        <v>72</v>
      </c>
      <c r="P971">
        <v>2154</v>
      </c>
      <c r="Q971" t="s">
        <v>8317</v>
      </c>
      <c r="R971" t="s">
        <v>8335</v>
      </c>
      <c r="S971">
        <v>2</v>
      </c>
    </row>
    <row r="972" spans="11:19" x14ac:dyDescent="0.3">
      <c r="K972">
        <v>3507</v>
      </c>
      <c r="L972" t="s">
        <v>8323</v>
      </c>
      <c r="M972" t="s">
        <v>8310</v>
      </c>
      <c r="N972">
        <v>72</v>
      </c>
      <c r="P972">
        <v>2159</v>
      </c>
      <c r="Q972" t="s">
        <v>8317</v>
      </c>
      <c r="R972" t="s">
        <v>8335</v>
      </c>
      <c r="S972">
        <v>2</v>
      </c>
    </row>
    <row r="973" spans="11:19" x14ac:dyDescent="0.3">
      <c r="K973">
        <v>3615</v>
      </c>
      <c r="L973" t="s">
        <v>8323</v>
      </c>
      <c r="M973" t="s">
        <v>8310</v>
      </c>
      <c r="N973">
        <v>72</v>
      </c>
      <c r="P973">
        <v>2408</v>
      </c>
      <c r="Q973" t="s">
        <v>8316</v>
      </c>
      <c r="R973" t="s">
        <v>8330</v>
      </c>
      <c r="S973">
        <v>2</v>
      </c>
    </row>
    <row r="974" spans="11:19" x14ac:dyDescent="0.3">
      <c r="K974">
        <v>28</v>
      </c>
      <c r="L974" t="s">
        <v>8315</v>
      </c>
      <c r="M974" t="s">
        <v>8329</v>
      </c>
      <c r="N974">
        <v>71</v>
      </c>
      <c r="P974">
        <v>2430</v>
      </c>
      <c r="Q974" t="s">
        <v>8316</v>
      </c>
      <c r="R974" t="s">
        <v>8330</v>
      </c>
      <c r="S974">
        <v>2</v>
      </c>
    </row>
    <row r="975" spans="11:19" x14ac:dyDescent="0.3">
      <c r="K975">
        <v>388</v>
      </c>
      <c r="L975" t="s">
        <v>8315</v>
      </c>
      <c r="M975" t="s">
        <v>8325</v>
      </c>
      <c r="N975">
        <v>71</v>
      </c>
      <c r="P975">
        <v>2431</v>
      </c>
      <c r="Q975" t="s">
        <v>8316</v>
      </c>
      <c r="R975" t="s">
        <v>8330</v>
      </c>
      <c r="S975">
        <v>2</v>
      </c>
    </row>
    <row r="976" spans="11:19" x14ac:dyDescent="0.3">
      <c r="K976">
        <v>731</v>
      </c>
      <c r="L976" t="s">
        <v>8321</v>
      </c>
      <c r="M976" t="s">
        <v>8353</v>
      </c>
      <c r="N976">
        <v>71</v>
      </c>
      <c r="P976">
        <v>2432</v>
      </c>
      <c r="Q976" t="s">
        <v>8316</v>
      </c>
      <c r="R976" t="s">
        <v>8330</v>
      </c>
      <c r="S976">
        <v>2</v>
      </c>
    </row>
    <row r="977" spans="11:19" x14ac:dyDescent="0.3">
      <c r="K977">
        <v>797</v>
      </c>
      <c r="L977" t="s">
        <v>8319</v>
      </c>
      <c r="M977" t="s">
        <v>8344</v>
      </c>
      <c r="N977">
        <v>71</v>
      </c>
      <c r="P977">
        <v>2434</v>
      </c>
      <c r="Q977" t="s">
        <v>8316</v>
      </c>
      <c r="R977" t="s">
        <v>8330</v>
      </c>
      <c r="S977">
        <v>2</v>
      </c>
    </row>
    <row r="978" spans="11:19" x14ac:dyDescent="0.3">
      <c r="K978">
        <v>806</v>
      </c>
      <c r="L978" t="s">
        <v>8319</v>
      </c>
      <c r="M978" t="s">
        <v>8344</v>
      </c>
      <c r="N978">
        <v>71</v>
      </c>
      <c r="P978">
        <v>2436</v>
      </c>
      <c r="Q978" t="s">
        <v>8316</v>
      </c>
      <c r="R978" t="s">
        <v>8330</v>
      </c>
      <c r="S978">
        <v>2</v>
      </c>
    </row>
    <row r="979" spans="11:19" x14ac:dyDescent="0.3">
      <c r="K979">
        <v>1479</v>
      </c>
      <c r="L979" t="s">
        <v>8321</v>
      </c>
      <c r="M979" t="s">
        <v>8354</v>
      </c>
      <c r="N979">
        <v>71</v>
      </c>
      <c r="P979">
        <v>2440</v>
      </c>
      <c r="Q979" t="s">
        <v>8316</v>
      </c>
      <c r="R979" t="s">
        <v>8330</v>
      </c>
      <c r="S979">
        <v>2</v>
      </c>
    </row>
    <row r="980" spans="11:19" x14ac:dyDescent="0.3">
      <c r="K980">
        <v>1503</v>
      </c>
      <c r="L980" t="s">
        <v>8320</v>
      </c>
      <c r="M980" t="s">
        <v>8348</v>
      </c>
      <c r="N980">
        <v>71</v>
      </c>
      <c r="P980">
        <v>2506</v>
      </c>
      <c r="Q980" t="s">
        <v>8316</v>
      </c>
      <c r="R980" t="s">
        <v>8331</v>
      </c>
      <c r="S980">
        <v>2</v>
      </c>
    </row>
    <row r="981" spans="11:19" x14ac:dyDescent="0.3">
      <c r="K981">
        <v>2176</v>
      </c>
      <c r="L981" t="s">
        <v>8319</v>
      </c>
      <c r="M981" t="s">
        <v>8344</v>
      </c>
      <c r="N981">
        <v>71</v>
      </c>
      <c r="P981">
        <v>2510</v>
      </c>
      <c r="Q981" t="s">
        <v>8316</v>
      </c>
      <c r="R981" t="s">
        <v>8331</v>
      </c>
      <c r="S981">
        <v>2</v>
      </c>
    </row>
    <row r="982" spans="11:19" x14ac:dyDescent="0.3">
      <c r="K982">
        <v>2527</v>
      </c>
      <c r="L982" t="s">
        <v>8319</v>
      </c>
      <c r="M982" t="s">
        <v>8337</v>
      </c>
      <c r="N982">
        <v>71</v>
      </c>
      <c r="P982">
        <v>2591</v>
      </c>
      <c r="Q982" t="s">
        <v>8316</v>
      </c>
      <c r="R982" t="s">
        <v>8330</v>
      </c>
      <c r="S982">
        <v>2</v>
      </c>
    </row>
    <row r="983" spans="11:19" x14ac:dyDescent="0.3">
      <c r="K983">
        <v>2967</v>
      </c>
      <c r="L983" t="s">
        <v>8323</v>
      </c>
      <c r="M983" t="s">
        <v>8310</v>
      </c>
      <c r="N983">
        <v>71</v>
      </c>
      <c r="P983">
        <v>2678</v>
      </c>
      <c r="Q983" t="s">
        <v>8322</v>
      </c>
      <c r="R983" t="s">
        <v>8358</v>
      </c>
      <c r="S983">
        <v>2</v>
      </c>
    </row>
    <row r="984" spans="11:19" x14ac:dyDescent="0.3">
      <c r="K984">
        <v>3164</v>
      </c>
      <c r="L984" t="s">
        <v>8323</v>
      </c>
      <c r="M984" t="s">
        <v>8310</v>
      </c>
      <c r="N984">
        <v>71</v>
      </c>
      <c r="P984">
        <v>2681</v>
      </c>
      <c r="Q984" t="s">
        <v>8316</v>
      </c>
      <c r="R984" t="s">
        <v>8330</v>
      </c>
      <c r="S984">
        <v>2</v>
      </c>
    </row>
    <row r="985" spans="11:19" x14ac:dyDescent="0.3">
      <c r="K985">
        <v>3170</v>
      </c>
      <c r="L985" t="s">
        <v>8323</v>
      </c>
      <c r="M985" t="s">
        <v>8310</v>
      </c>
      <c r="N985">
        <v>71</v>
      </c>
      <c r="P985">
        <v>2691</v>
      </c>
      <c r="Q985" t="s">
        <v>8316</v>
      </c>
      <c r="R985" t="s">
        <v>8330</v>
      </c>
      <c r="S985">
        <v>2</v>
      </c>
    </row>
    <row r="986" spans="11:19" x14ac:dyDescent="0.3">
      <c r="K986">
        <v>3243</v>
      </c>
      <c r="L986" t="s">
        <v>8323</v>
      </c>
      <c r="M986" t="s">
        <v>8310</v>
      </c>
      <c r="N986">
        <v>71</v>
      </c>
      <c r="P986">
        <v>2698</v>
      </c>
      <c r="Q986" t="s">
        <v>8316</v>
      </c>
      <c r="R986" t="s">
        <v>8330</v>
      </c>
      <c r="S986">
        <v>2</v>
      </c>
    </row>
    <row r="987" spans="11:19" x14ac:dyDescent="0.3">
      <c r="K987">
        <v>3433</v>
      </c>
      <c r="L987" t="s">
        <v>8323</v>
      </c>
      <c r="M987" t="s">
        <v>8310</v>
      </c>
      <c r="N987">
        <v>71</v>
      </c>
      <c r="P987">
        <v>2749</v>
      </c>
      <c r="Q987" t="s">
        <v>8321</v>
      </c>
      <c r="R987" t="s">
        <v>8351</v>
      </c>
      <c r="S987">
        <v>2</v>
      </c>
    </row>
    <row r="988" spans="11:19" x14ac:dyDescent="0.3">
      <c r="K988">
        <v>3614</v>
      </c>
      <c r="L988" t="s">
        <v>8323</v>
      </c>
      <c r="M988" t="s">
        <v>8310</v>
      </c>
      <c r="N988">
        <v>71</v>
      </c>
      <c r="P988">
        <v>2757</v>
      </c>
      <c r="Q988" t="s">
        <v>8321</v>
      </c>
      <c r="R988" t="s">
        <v>8351</v>
      </c>
      <c r="S988">
        <v>2</v>
      </c>
    </row>
    <row r="989" spans="11:19" x14ac:dyDescent="0.3">
      <c r="K989">
        <v>3786</v>
      </c>
      <c r="L989" t="s">
        <v>8323</v>
      </c>
      <c r="M989" t="s">
        <v>8362</v>
      </c>
      <c r="N989">
        <v>71</v>
      </c>
      <c r="P989">
        <v>2759</v>
      </c>
      <c r="Q989" t="s">
        <v>8321</v>
      </c>
      <c r="R989" t="s">
        <v>8351</v>
      </c>
      <c r="S989">
        <v>2</v>
      </c>
    </row>
    <row r="990" spans="11:19" x14ac:dyDescent="0.3">
      <c r="K990">
        <v>16</v>
      </c>
      <c r="L990" t="s">
        <v>8315</v>
      </c>
      <c r="M990" t="s">
        <v>8329</v>
      </c>
      <c r="N990">
        <v>70</v>
      </c>
      <c r="P990">
        <v>2769</v>
      </c>
      <c r="Q990" t="s">
        <v>8321</v>
      </c>
      <c r="R990" t="s">
        <v>8351</v>
      </c>
      <c r="S990">
        <v>2</v>
      </c>
    </row>
    <row r="991" spans="11:19" x14ac:dyDescent="0.3">
      <c r="K991">
        <v>47</v>
      </c>
      <c r="L991" t="s">
        <v>8315</v>
      </c>
      <c r="M991" t="s">
        <v>8329</v>
      </c>
      <c r="N991">
        <v>70</v>
      </c>
      <c r="P991">
        <v>2775</v>
      </c>
      <c r="Q991" t="s">
        <v>8321</v>
      </c>
      <c r="R991" t="s">
        <v>8351</v>
      </c>
      <c r="S991">
        <v>2</v>
      </c>
    </row>
    <row r="992" spans="11:19" x14ac:dyDescent="0.3">
      <c r="K992">
        <v>403</v>
      </c>
      <c r="L992" t="s">
        <v>8315</v>
      </c>
      <c r="M992" t="s">
        <v>8325</v>
      </c>
      <c r="N992">
        <v>70</v>
      </c>
      <c r="P992">
        <v>2866</v>
      </c>
      <c r="Q992" t="s">
        <v>8323</v>
      </c>
      <c r="R992" t="s">
        <v>8310</v>
      </c>
      <c r="S992">
        <v>2</v>
      </c>
    </row>
    <row r="993" spans="11:19" x14ac:dyDescent="0.3">
      <c r="K993">
        <v>851</v>
      </c>
      <c r="L993" t="s">
        <v>8319</v>
      </c>
      <c r="M993" t="s">
        <v>8342</v>
      </c>
      <c r="N993">
        <v>70</v>
      </c>
      <c r="P993">
        <v>2893</v>
      </c>
      <c r="Q993" t="s">
        <v>8323</v>
      </c>
      <c r="R993" t="s">
        <v>8310</v>
      </c>
      <c r="S993">
        <v>2</v>
      </c>
    </row>
    <row r="994" spans="11:19" x14ac:dyDescent="0.3">
      <c r="K994">
        <v>1187</v>
      </c>
      <c r="L994" t="s">
        <v>8320</v>
      </c>
      <c r="M994" t="s">
        <v>8348</v>
      </c>
      <c r="N994">
        <v>70</v>
      </c>
      <c r="P994">
        <v>2901</v>
      </c>
      <c r="Q994" t="s">
        <v>8323</v>
      </c>
      <c r="R994" t="s">
        <v>8310</v>
      </c>
      <c r="S994">
        <v>2</v>
      </c>
    </row>
    <row r="995" spans="11:19" x14ac:dyDescent="0.3">
      <c r="K995">
        <v>1371</v>
      </c>
      <c r="L995" t="s">
        <v>8319</v>
      </c>
      <c r="M995" t="s">
        <v>8344</v>
      </c>
      <c r="N995">
        <v>70</v>
      </c>
      <c r="P995">
        <v>2907</v>
      </c>
      <c r="Q995" t="s">
        <v>8323</v>
      </c>
      <c r="R995" t="s">
        <v>8310</v>
      </c>
      <c r="S995">
        <v>2</v>
      </c>
    </row>
    <row r="996" spans="11:19" x14ac:dyDescent="0.3">
      <c r="K996">
        <v>1527</v>
      </c>
      <c r="L996" t="s">
        <v>8320</v>
      </c>
      <c r="M996" t="s">
        <v>8348</v>
      </c>
      <c r="N996">
        <v>70</v>
      </c>
      <c r="P996">
        <v>2913</v>
      </c>
      <c r="Q996" t="s">
        <v>8323</v>
      </c>
      <c r="R996" t="s">
        <v>8310</v>
      </c>
      <c r="S996">
        <v>2</v>
      </c>
    </row>
    <row r="997" spans="11:19" x14ac:dyDescent="0.3">
      <c r="K997">
        <v>1604</v>
      </c>
      <c r="L997" t="s">
        <v>8319</v>
      </c>
      <c r="M997" t="s">
        <v>8344</v>
      </c>
      <c r="N997">
        <v>70</v>
      </c>
      <c r="P997">
        <v>2946</v>
      </c>
      <c r="Q997" t="s">
        <v>8323</v>
      </c>
      <c r="R997" t="s">
        <v>8363</v>
      </c>
      <c r="S997">
        <v>2</v>
      </c>
    </row>
    <row r="998" spans="11:19" x14ac:dyDescent="0.3">
      <c r="K998">
        <v>1652</v>
      </c>
      <c r="L998" t="s">
        <v>8319</v>
      </c>
      <c r="M998" t="s">
        <v>8343</v>
      </c>
      <c r="N998">
        <v>70</v>
      </c>
      <c r="P998">
        <v>2949</v>
      </c>
      <c r="Q998" t="s">
        <v>8323</v>
      </c>
      <c r="R998" t="s">
        <v>8363</v>
      </c>
      <c r="S998">
        <v>2</v>
      </c>
    </row>
    <row r="999" spans="11:19" x14ac:dyDescent="0.3">
      <c r="K999">
        <v>1744</v>
      </c>
      <c r="L999" t="s">
        <v>8320</v>
      </c>
      <c r="M999" t="s">
        <v>8348</v>
      </c>
      <c r="N999">
        <v>70</v>
      </c>
      <c r="P999">
        <v>3052</v>
      </c>
      <c r="Q999" t="s">
        <v>8323</v>
      </c>
      <c r="R999" t="s">
        <v>8363</v>
      </c>
      <c r="S999">
        <v>2</v>
      </c>
    </row>
    <row r="1000" spans="11:19" x14ac:dyDescent="0.3">
      <c r="K1000">
        <v>1881</v>
      </c>
      <c r="L1000" t="s">
        <v>8319</v>
      </c>
      <c r="M1000" t="s">
        <v>8340</v>
      </c>
      <c r="N1000">
        <v>70</v>
      </c>
      <c r="P1000">
        <v>3065</v>
      </c>
      <c r="Q1000" t="s">
        <v>8323</v>
      </c>
      <c r="R1000" t="s">
        <v>8363</v>
      </c>
      <c r="S1000">
        <v>2</v>
      </c>
    </row>
    <row r="1001" spans="11:19" x14ac:dyDescent="0.3">
      <c r="K1001">
        <v>1946</v>
      </c>
      <c r="L1001" t="s">
        <v>8322</v>
      </c>
      <c r="M1001" t="s">
        <v>8357</v>
      </c>
      <c r="N1001">
        <v>70</v>
      </c>
      <c r="P1001">
        <v>3068</v>
      </c>
      <c r="Q1001" t="s">
        <v>8323</v>
      </c>
      <c r="R1001" t="s">
        <v>8363</v>
      </c>
      <c r="S1001">
        <v>2</v>
      </c>
    </row>
    <row r="1002" spans="11:19" x14ac:dyDescent="0.3">
      <c r="K1002">
        <v>3186</v>
      </c>
      <c r="L1002" t="s">
        <v>8323</v>
      </c>
      <c r="M1002" t="s">
        <v>8310</v>
      </c>
      <c r="N1002">
        <v>70</v>
      </c>
      <c r="P1002">
        <v>3072</v>
      </c>
      <c r="Q1002" t="s">
        <v>8323</v>
      </c>
      <c r="R1002" t="s">
        <v>8363</v>
      </c>
      <c r="S1002">
        <v>2</v>
      </c>
    </row>
    <row r="1003" spans="11:19" x14ac:dyDescent="0.3">
      <c r="K1003">
        <v>3269</v>
      </c>
      <c r="L1003" t="s">
        <v>8323</v>
      </c>
      <c r="M1003" t="s">
        <v>8310</v>
      </c>
      <c r="N1003">
        <v>70</v>
      </c>
      <c r="P1003">
        <v>3077</v>
      </c>
      <c r="Q1003" t="s">
        <v>8323</v>
      </c>
      <c r="R1003" t="s">
        <v>8363</v>
      </c>
      <c r="S1003">
        <v>2</v>
      </c>
    </row>
    <row r="1004" spans="11:19" x14ac:dyDescent="0.3">
      <c r="K1004">
        <v>3301</v>
      </c>
      <c r="L1004" t="s">
        <v>8323</v>
      </c>
      <c r="M1004" t="s">
        <v>8310</v>
      </c>
      <c r="N1004">
        <v>70</v>
      </c>
      <c r="P1004">
        <v>3087</v>
      </c>
      <c r="Q1004" t="s">
        <v>8323</v>
      </c>
      <c r="R1004" t="s">
        <v>8363</v>
      </c>
      <c r="S1004">
        <v>2</v>
      </c>
    </row>
    <row r="1005" spans="11:19" x14ac:dyDescent="0.3">
      <c r="K1005">
        <v>3352</v>
      </c>
      <c r="L1005" t="s">
        <v>8323</v>
      </c>
      <c r="M1005" t="s">
        <v>8310</v>
      </c>
      <c r="N1005">
        <v>70</v>
      </c>
      <c r="P1005">
        <v>3103</v>
      </c>
      <c r="Q1005" t="s">
        <v>8323</v>
      </c>
      <c r="R1005" t="s">
        <v>8363</v>
      </c>
      <c r="S1005">
        <v>2</v>
      </c>
    </row>
    <row r="1006" spans="11:19" x14ac:dyDescent="0.3">
      <c r="K1006">
        <v>3621</v>
      </c>
      <c r="L1006" t="s">
        <v>8323</v>
      </c>
      <c r="M1006" t="s">
        <v>8310</v>
      </c>
      <c r="N1006">
        <v>70</v>
      </c>
      <c r="P1006">
        <v>3108</v>
      </c>
      <c r="Q1006" t="s">
        <v>8323</v>
      </c>
      <c r="R1006" t="s">
        <v>8363</v>
      </c>
      <c r="S1006">
        <v>2</v>
      </c>
    </row>
    <row r="1007" spans="11:19" x14ac:dyDescent="0.3">
      <c r="K1007">
        <v>57</v>
      </c>
      <c r="L1007" t="s">
        <v>8315</v>
      </c>
      <c r="M1007" t="s">
        <v>8329</v>
      </c>
      <c r="N1007">
        <v>69</v>
      </c>
      <c r="P1007">
        <v>3118</v>
      </c>
      <c r="Q1007" t="s">
        <v>8323</v>
      </c>
      <c r="R1007" t="s">
        <v>8363</v>
      </c>
      <c r="S1007">
        <v>2</v>
      </c>
    </row>
    <row r="1008" spans="11:19" x14ac:dyDescent="0.3">
      <c r="K1008">
        <v>107</v>
      </c>
      <c r="L1008" t="s">
        <v>8315</v>
      </c>
      <c r="M1008" t="s">
        <v>8328</v>
      </c>
      <c r="N1008">
        <v>69</v>
      </c>
      <c r="P1008">
        <v>3201</v>
      </c>
      <c r="Q1008" t="s">
        <v>8323</v>
      </c>
      <c r="R1008" t="s">
        <v>8362</v>
      </c>
      <c r="S1008">
        <v>2</v>
      </c>
    </row>
    <row r="1009" spans="11:19" x14ac:dyDescent="0.3">
      <c r="K1009">
        <v>334</v>
      </c>
      <c r="L1009" t="s">
        <v>8315</v>
      </c>
      <c r="M1009" t="s">
        <v>8325</v>
      </c>
      <c r="N1009">
        <v>69</v>
      </c>
      <c r="P1009">
        <v>3629</v>
      </c>
      <c r="Q1009" t="s">
        <v>8323</v>
      </c>
      <c r="R1009" t="s">
        <v>8362</v>
      </c>
      <c r="S1009">
        <v>2</v>
      </c>
    </row>
    <row r="1010" spans="11:19" x14ac:dyDescent="0.3">
      <c r="K1010">
        <v>822</v>
      </c>
      <c r="L1010" t="s">
        <v>8319</v>
      </c>
      <c r="M1010" t="s">
        <v>8344</v>
      </c>
      <c r="N1010">
        <v>69</v>
      </c>
      <c r="P1010">
        <v>3638</v>
      </c>
      <c r="Q1010" t="s">
        <v>8323</v>
      </c>
      <c r="R1010" t="s">
        <v>8362</v>
      </c>
      <c r="S1010">
        <v>2</v>
      </c>
    </row>
    <row r="1011" spans="11:19" x14ac:dyDescent="0.3">
      <c r="K1011">
        <v>2120</v>
      </c>
      <c r="L1011" t="s">
        <v>8319</v>
      </c>
      <c r="M1011" t="s">
        <v>8340</v>
      </c>
      <c r="N1011">
        <v>69</v>
      </c>
      <c r="P1011">
        <v>3642</v>
      </c>
      <c r="Q1011" t="s">
        <v>8323</v>
      </c>
      <c r="R1011" t="s">
        <v>8362</v>
      </c>
      <c r="S1011">
        <v>2</v>
      </c>
    </row>
    <row r="1012" spans="11:19" x14ac:dyDescent="0.3">
      <c r="K1012">
        <v>2220</v>
      </c>
      <c r="L1012" t="s">
        <v>8319</v>
      </c>
      <c r="M1012" t="s">
        <v>8338</v>
      </c>
      <c r="N1012">
        <v>69</v>
      </c>
      <c r="P1012">
        <v>3647</v>
      </c>
      <c r="Q1012" t="s">
        <v>8323</v>
      </c>
      <c r="R1012" t="s">
        <v>8362</v>
      </c>
      <c r="S1012">
        <v>2</v>
      </c>
    </row>
    <row r="1013" spans="11:19" x14ac:dyDescent="0.3">
      <c r="K1013">
        <v>2640</v>
      </c>
      <c r="L1013" t="s">
        <v>8322</v>
      </c>
      <c r="M1013" t="s">
        <v>8359</v>
      </c>
      <c r="N1013">
        <v>69</v>
      </c>
      <c r="P1013">
        <v>3735</v>
      </c>
      <c r="Q1013" t="s">
        <v>8323</v>
      </c>
      <c r="R1013" t="s">
        <v>8310</v>
      </c>
      <c r="S1013">
        <v>2</v>
      </c>
    </row>
    <row r="1014" spans="11:19" x14ac:dyDescent="0.3">
      <c r="K1014">
        <v>2719</v>
      </c>
      <c r="L1014" t="s">
        <v>8323</v>
      </c>
      <c r="M1014" t="s">
        <v>8363</v>
      </c>
      <c r="N1014">
        <v>69</v>
      </c>
      <c r="P1014">
        <v>3792</v>
      </c>
      <c r="Q1014" t="s">
        <v>8323</v>
      </c>
      <c r="R1014" t="s">
        <v>8362</v>
      </c>
      <c r="S1014">
        <v>2</v>
      </c>
    </row>
    <row r="1015" spans="11:19" x14ac:dyDescent="0.3">
      <c r="K1015">
        <v>2808</v>
      </c>
      <c r="L1015" t="s">
        <v>8323</v>
      </c>
      <c r="M1015" t="s">
        <v>8310</v>
      </c>
      <c r="N1015">
        <v>69</v>
      </c>
      <c r="P1015">
        <v>3795</v>
      </c>
      <c r="Q1015" t="s">
        <v>8323</v>
      </c>
      <c r="R1015" t="s">
        <v>8362</v>
      </c>
      <c r="S1015">
        <v>2</v>
      </c>
    </row>
    <row r="1016" spans="11:19" x14ac:dyDescent="0.3">
      <c r="K1016">
        <v>3158</v>
      </c>
      <c r="L1016" t="s">
        <v>8323</v>
      </c>
      <c r="M1016" t="s">
        <v>8310</v>
      </c>
      <c r="N1016">
        <v>69</v>
      </c>
      <c r="P1016">
        <v>3805</v>
      </c>
      <c r="Q1016" t="s">
        <v>8323</v>
      </c>
      <c r="R1016" t="s">
        <v>8362</v>
      </c>
      <c r="S1016">
        <v>2</v>
      </c>
    </row>
    <row r="1017" spans="11:19" x14ac:dyDescent="0.3">
      <c r="K1017">
        <v>3244</v>
      </c>
      <c r="L1017" t="s">
        <v>8323</v>
      </c>
      <c r="M1017" t="s">
        <v>8310</v>
      </c>
      <c r="N1017">
        <v>69</v>
      </c>
      <c r="P1017">
        <v>3852</v>
      </c>
      <c r="Q1017" t="s">
        <v>8323</v>
      </c>
      <c r="R1017" t="s">
        <v>8310</v>
      </c>
      <c r="S1017">
        <v>2</v>
      </c>
    </row>
    <row r="1018" spans="11:19" x14ac:dyDescent="0.3">
      <c r="K1018">
        <v>3330</v>
      </c>
      <c r="L1018" t="s">
        <v>8323</v>
      </c>
      <c r="M1018" t="s">
        <v>8310</v>
      </c>
      <c r="N1018">
        <v>69</v>
      </c>
      <c r="P1018">
        <v>3853</v>
      </c>
      <c r="Q1018" t="s">
        <v>8323</v>
      </c>
      <c r="R1018" t="s">
        <v>8310</v>
      </c>
      <c r="S1018">
        <v>2</v>
      </c>
    </row>
    <row r="1019" spans="11:19" x14ac:dyDescent="0.3">
      <c r="K1019">
        <v>3455</v>
      </c>
      <c r="L1019" t="s">
        <v>8323</v>
      </c>
      <c r="M1019" t="s">
        <v>8310</v>
      </c>
      <c r="N1019">
        <v>69</v>
      </c>
      <c r="P1019">
        <v>3866</v>
      </c>
      <c r="Q1019" t="s">
        <v>8323</v>
      </c>
      <c r="R1019" t="s">
        <v>8310</v>
      </c>
      <c r="S1019">
        <v>2</v>
      </c>
    </row>
    <row r="1020" spans="11:19" x14ac:dyDescent="0.3">
      <c r="K1020">
        <v>3604</v>
      </c>
      <c r="L1020" t="s">
        <v>8323</v>
      </c>
      <c r="M1020" t="s">
        <v>8310</v>
      </c>
      <c r="N1020">
        <v>69</v>
      </c>
      <c r="P1020">
        <v>3899</v>
      </c>
      <c r="Q1020" t="s">
        <v>8323</v>
      </c>
      <c r="R1020" t="s">
        <v>8310</v>
      </c>
      <c r="S1020">
        <v>2</v>
      </c>
    </row>
    <row r="1021" spans="11:19" x14ac:dyDescent="0.3">
      <c r="K1021">
        <v>34</v>
      </c>
      <c r="L1021" t="s">
        <v>8315</v>
      </c>
      <c r="M1021" t="s">
        <v>8329</v>
      </c>
      <c r="N1021">
        <v>68</v>
      </c>
      <c r="P1021">
        <v>3904</v>
      </c>
      <c r="Q1021" t="s">
        <v>8323</v>
      </c>
      <c r="R1021" t="s">
        <v>8310</v>
      </c>
      <c r="S1021">
        <v>2</v>
      </c>
    </row>
    <row r="1022" spans="11:19" x14ac:dyDescent="0.3">
      <c r="K1022">
        <v>755</v>
      </c>
      <c r="L1022" t="s">
        <v>8321</v>
      </c>
      <c r="M1022" t="s">
        <v>8353</v>
      </c>
      <c r="N1022">
        <v>68</v>
      </c>
      <c r="P1022">
        <v>3927</v>
      </c>
      <c r="Q1022" t="s">
        <v>8323</v>
      </c>
      <c r="R1022" t="s">
        <v>8310</v>
      </c>
      <c r="S1022">
        <v>2</v>
      </c>
    </row>
    <row r="1023" spans="11:19" x14ac:dyDescent="0.3">
      <c r="K1023">
        <v>1276</v>
      </c>
      <c r="L1023" t="s">
        <v>8319</v>
      </c>
      <c r="M1023" t="s">
        <v>8344</v>
      </c>
      <c r="N1023">
        <v>68</v>
      </c>
      <c r="P1023">
        <v>3940</v>
      </c>
      <c r="Q1023" t="s">
        <v>8323</v>
      </c>
      <c r="R1023" t="s">
        <v>8310</v>
      </c>
      <c r="S1023">
        <v>2</v>
      </c>
    </row>
    <row r="1024" spans="11:19" x14ac:dyDescent="0.3">
      <c r="K1024">
        <v>2460</v>
      </c>
      <c r="L1024" t="s">
        <v>8316</v>
      </c>
      <c r="M1024" t="s">
        <v>8332</v>
      </c>
      <c r="N1024">
        <v>68</v>
      </c>
      <c r="P1024">
        <v>3941</v>
      </c>
      <c r="Q1024" t="s">
        <v>8323</v>
      </c>
      <c r="R1024" t="s">
        <v>8310</v>
      </c>
      <c r="S1024">
        <v>2</v>
      </c>
    </row>
    <row r="1025" spans="11:19" x14ac:dyDescent="0.3">
      <c r="K1025">
        <v>3183</v>
      </c>
      <c r="L1025" t="s">
        <v>8323</v>
      </c>
      <c r="M1025" t="s">
        <v>8310</v>
      </c>
      <c r="N1025">
        <v>68</v>
      </c>
      <c r="P1025">
        <v>3947</v>
      </c>
      <c r="Q1025" t="s">
        <v>8323</v>
      </c>
      <c r="R1025" t="s">
        <v>8310</v>
      </c>
      <c r="S1025">
        <v>2</v>
      </c>
    </row>
    <row r="1026" spans="11:19" x14ac:dyDescent="0.3">
      <c r="K1026">
        <v>3263</v>
      </c>
      <c r="L1026" t="s">
        <v>8323</v>
      </c>
      <c r="M1026" t="s">
        <v>8310</v>
      </c>
      <c r="N1026">
        <v>68</v>
      </c>
      <c r="P1026">
        <v>3961</v>
      </c>
      <c r="Q1026" t="s">
        <v>8323</v>
      </c>
      <c r="R1026" t="s">
        <v>8310</v>
      </c>
      <c r="S1026">
        <v>2</v>
      </c>
    </row>
    <row r="1027" spans="11:19" x14ac:dyDescent="0.3">
      <c r="K1027">
        <v>3361</v>
      </c>
      <c r="L1027" t="s">
        <v>8323</v>
      </c>
      <c r="M1027" t="s">
        <v>8310</v>
      </c>
      <c r="N1027">
        <v>68</v>
      </c>
      <c r="P1027">
        <v>3966</v>
      </c>
      <c r="Q1027" t="s">
        <v>8323</v>
      </c>
      <c r="R1027" t="s">
        <v>8310</v>
      </c>
      <c r="S1027">
        <v>2</v>
      </c>
    </row>
    <row r="1028" spans="11:19" x14ac:dyDescent="0.3">
      <c r="K1028">
        <v>398</v>
      </c>
      <c r="L1028" t="s">
        <v>8315</v>
      </c>
      <c r="M1028" t="s">
        <v>8325</v>
      </c>
      <c r="N1028">
        <v>67</v>
      </c>
      <c r="P1028">
        <v>3970</v>
      </c>
      <c r="Q1028" t="s">
        <v>8323</v>
      </c>
      <c r="R1028" t="s">
        <v>8310</v>
      </c>
      <c r="S1028">
        <v>2</v>
      </c>
    </row>
    <row r="1029" spans="11:19" x14ac:dyDescent="0.3">
      <c r="K1029">
        <v>1743</v>
      </c>
      <c r="L1029" t="s">
        <v>8320</v>
      </c>
      <c r="M1029" t="s">
        <v>8348</v>
      </c>
      <c r="N1029">
        <v>67</v>
      </c>
      <c r="P1029">
        <v>4003</v>
      </c>
      <c r="Q1029" t="s">
        <v>8323</v>
      </c>
      <c r="R1029" t="s">
        <v>8310</v>
      </c>
      <c r="S1029">
        <v>2</v>
      </c>
    </row>
    <row r="1030" spans="11:19" x14ac:dyDescent="0.3">
      <c r="K1030">
        <v>2334</v>
      </c>
      <c r="L1030" t="s">
        <v>8316</v>
      </c>
      <c r="M1030" t="s">
        <v>8332</v>
      </c>
      <c r="N1030">
        <v>67</v>
      </c>
      <c r="P1030">
        <v>4005</v>
      </c>
      <c r="Q1030" t="s">
        <v>8323</v>
      </c>
      <c r="R1030" t="s">
        <v>8310</v>
      </c>
      <c r="S1030">
        <v>2</v>
      </c>
    </row>
    <row r="1031" spans="11:19" x14ac:dyDescent="0.3">
      <c r="K1031">
        <v>2453</v>
      </c>
      <c r="L1031" t="s">
        <v>8316</v>
      </c>
      <c r="M1031" t="s">
        <v>8332</v>
      </c>
      <c r="N1031">
        <v>67</v>
      </c>
      <c r="P1031">
        <v>4013</v>
      </c>
      <c r="Q1031" t="s">
        <v>8323</v>
      </c>
      <c r="R1031" t="s">
        <v>8310</v>
      </c>
      <c r="S1031">
        <v>2</v>
      </c>
    </row>
    <row r="1032" spans="11:19" x14ac:dyDescent="0.3">
      <c r="K1032">
        <v>2456</v>
      </c>
      <c r="L1032" t="s">
        <v>8316</v>
      </c>
      <c r="M1032" t="s">
        <v>8332</v>
      </c>
      <c r="N1032">
        <v>67</v>
      </c>
      <c r="P1032">
        <v>4017</v>
      </c>
      <c r="Q1032" t="s">
        <v>8323</v>
      </c>
      <c r="R1032" t="s">
        <v>8310</v>
      </c>
      <c r="S1032">
        <v>2</v>
      </c>
    </row>
    <row r="1033" spans="11:19" x14ac:dyDescent="0.3">
      <c r="K1033">
        <v>2554</v>
      </c>
      <c r="L1033" t="s">
        <v>8319</v>
      </c>
      <c r="M1033" t="s">
        <v>8337</v>
      </c>
      <c r="N1033">
        <v>67</v>
      </c>
      <c r="P1033">
        <v>4021</v>
      </c>
      <c r="Q1033" t="s">
        <v>8323</v>
      </c>
      <c r="R1033" t="s">
        <v>8310</v>
      </c>
      <c r="S1033">
        <v>2</v>
      </c>
    </row>
    <row r="1034" spans="11:19" x14ac:dyDescent="0.3">
      <c r="K1034">
        <v>3152</v>
      </c>
      <c r="L1034" t="s">
        <v>8323</v>
      </c>
      <c r="M1034" t="s">
        <v>8310</v>
      </c>
      <c r="N1034">
        <v>67</v>
      </c>
      <c r="P1034">
        <v>4034</v>
      </c>
      <c r="Q1034" t="s">
        <v>8323</v>
      </c>
      <c r="R1034" t="s">
        <v>8310</v>
      </c>
      <c r="S1034">
        <v>2</v>
      </c>
    </row>
    <row r="1035" spans="11:19" x14ac:dyDescent="0.3">
      <c r="K1035">
        <v>3407</v>
      </c>
      <c r="L1035" t="s">
        <v>8323</v>
      </c>
      <c r="M1035" t="s">
        <v>8310</v>
      </c>
      <c r="N1035">
        <v>67</v>
      </c>
      <c r="P1035">
        <v>4037</v>
      </c>
      <c r="Q1035" t="s">
        <v>8323</v>
      </c>
      <c r="R1035" t="s">
        <v>8310</v>
      </c>
      <c r="S1035">
        <v>2</v>
      </c>
    </row>
    <row r="1036" spans="11:19" x14ac:dyDescent="0.3">
      <c r="K1036">
        <v>3682</v>
      </c>
      <c r="L1036" t="s">
        <v>8323</v>
      </c>
      <c r="M1036" t="s">
        <v>8310</v>
      </c>
      <c r="N1036">
        <v>67</v>
      </c>
      <c r="P1036">
        <v>4040</v>
      </c>
      <c r="Q1036" t="s">
        <v>8323</v>
      </c>
      <c r="R1036" t="s">
        <v>8310</v>
      </c>
      <c r="S1036">
        <v>2</v>
      </c>
    </row>
    <row r="1037" spans="11:19" x14ac:dyDescent="0.3">
      <c r="K1037">
        <v>38</v>
      </c>
      <c r="L1037" t="s">
        <v>8315</v>
      </c>
      <c r="M1037" t="s">
        <v>8329</v>
      </c>
      <c r="N1037">
        <v>66</v>
      </c>
      <c r="P1037">
        <v>4041</v>
      </c>
      <c r="Q1037" t="s">
        <v>8323</v>
      </c>
      <c r="R1037" t="s">
        <v>8310</v>
      </c>
      <c r="S1037">
        <v>2</v>
      </c>
    </row>
    <row r="1038" spans="11:19" x14ac:dyDescent="0.3">
      <c r="K1038">
        <v>1265</v>
      </c>
      <c r="L1038" t="s">
        <v>8319</v>
      </c>
      <c r="M1038" t="s">
        <v>8344</v>
      </c>
      <c r="N1038">
        <v>66</v>
      </c>
      <c r="P1038">
        <v>4053</v>
      </c>
      <c r="Q1038" t="s">
        <v>8323</v>
      </c>
      <c r="R1038" t="s">
        <v>8310</v>
      </c>
      <c r="S1038">
        <v>2</v>
      </c>
    </row>
    <row r="1039" spans="11:19" x14ac:dyDescent="0.3">
      <c r="K1039">
        <v>1374</v>
      </c>
      <c r="L1039" t="s">
        <v>8319</v>
      </c>
      <c r="M1039" t="s">
        <v>8344</v>
      </c>
      <c r="N1039">
        <v>66</v>
      </c>
      <c r="P1039">
        <v>4072</v>
      </c>
      <c r="Q1039" t="s">
        <v>8323</v>
      </c>
      <c r="R1039" t="s">
        <v>8310</v>
      </c>
      <c r="S1039">
        <v>2</v>
      </c>
    </row>
    <row r="1040" spans="11:19" x14ac:dyDescent="0.3">
      <c r="K1040">
        <v>1403</v>
      </c>
      <c r="L1040" t="s">
        <v>8319</v>
      </c>
      <c r="M1040" t="s">
        <v>8344</v>
      </c>
      <c r="N1040">
        <v>66</v>
      </c>
      <c r="P1040">
        <v>4073</v>
      </c>
      <c r="Q1040" t="s">
        <v>8323</v>
      </c>
      <c r="R1040" t="s">
        <v>8310</v>
      </c>
      <c r="S1040">
        <v>2</v>
      </c>
    </row>
    <row r="1041" spans="11:19" x14ac:dyDescent="0.3">
      <c r="K1041">
        <v>2790</v>
      </c>
      <c r="L1041" t="s">
        <v>8323</v>
      </c>
      <c r="M1041" t="s">
        <v>8310</v>
      </c>
      <c r="N1041">
        <v>66</v>
      </c>
      <c r="P1041">
        <v>4082</v>
      </c>
      <c r="Q1041" t="s">
        <v>8323</v>
      </c>
      <c r="R1041" t="s">
        <v>8310</v>
      </c>
      <c r="S1041">
        <v>2</v>
      </c>
    </row>
    <row r="1042" spans="11:19" x14ac:dyDescent="0.3">
      <c r="K1042">
        <v>3401</v>
      </c>
      <c r="L1042" t="s">
        <v>8323</v>
      </c>
      <c r="M1042" t="s">
        <v>8310</v>
      </c>
      <c r="N1042">
        <v>66</v>
      </c>
      <c r="P1042">
        <v>161</v>
      </c>
      <c r="Q1042" t="s">
        <v>8315</v>
      </c>
      <c r="R1042" t="s">
        <v>8326</v>
      </c>
      <c r="S1042">
        <v>1</v>
      </c>
    </row>
    <row r="1043" spans="11:19" x14ac:dyDescent="0.3">
      <c r="K1043">
        <v>3487</v>
      </c>
      <c r="L1043" t="s">
        <v>8323</v>
      </c>
      <c r="M1043" t="s">
        <v>8310</v>
      </c>
      <c r="N1043">
        <v>66</v>
      </c>
      <c r="P1043">
        <v>166</v>
      </c>
      <c r="Q1043" t="s">
        <v>8315</v>
      </c>
      <c r="R1043" t="s">
        <v>8326</v>
      </c>
      <c r="S1043">
        <v>1</v>
      </c>
    </row>
    <row r="1044" spans="11:19" x14ac:dyDescent="0.3">
      <c r="K1044">
        <v>3683</v>
      </c>
      <c r="L1044" t="s">
        <v>8323</v>
      </c>
      <c r="M1044" t="s">
        <v>8310</v>
      </c>
      <c r="N1044">
        <v>66</v>
      </c>
      <c r="P1044">
        <v>171</v>
      </c>
      <c r="Q1044" t="s">
        <v>8315</v>
      </c>
      <c r="R1044" t="s">
        <v>8326</v>
      </c>
      <c r="S1044">
        <v>1</v>
      </c>
    </row>
    <row r="1045" spans="11:19" x14ac:dyDescent="0.3">
      <c r="K1045">
        <v>102</v>
      </c>
      <c r="L1045" t="s">
        <v>8315</v>
      </c>
      <c r="M1045" t="s">
        <v>8328</v>
      </c>
      <c r="N1045">
        <v>65</v>
      </c>
      <c r="P1045">
        <v>190</v>
      </c>
      <c r="Q1045" t="s">
        <v>8315</v>
      </c>
      <c r="R1045" t="s">
        <v>8326</v>
      </c>
      <c r="S1045">
        <v>1</v>
      </c>
    </row>
    <row r="1046" spans="11:19" x14ac:dyDescent="0.3">
      <c r="K1046">
        <v>272</v>
      </c>
      <c r="L1046" t="s">
        <v>8315</v>
      </c>
      <c r="M1046" t="s">
        <v>8325</v>
      </c>
      <c r="N1046">
        <v>65</v>
      </c>
      <c r="P1046">
        <v>212</v>
      </c>
      <c r="Q1046" t="s">
        <v>8315</v>
      </c>
      <c r="R1046" t="s">
        <v>8326</v>
      </c>
      <c r="S1046">
        <v>1</v>
      </c>
    </row>
    <row r="1047" spans="11:19" x14ac:dyDescent="0.3">
      <c r="K1047">
        <v>365</v>
      </c>
      <c r="L1047" t="s">
        <v>8315</v>
      </c>
      <c r="M1047" t="s">
        <v>8325</v>
      </c>
      <c r="N1047">
        <v>65</v>
      </c>
      <c r="P1047">
        <v>213</v>
      </c>
      <c r="Q1047" t="s">
        <v>8315</v>
      </c>
      <c r="R1047" t="s">
        <v>8326</v>
      </c>
      <c r="S1047">
        <v>1</v>
      </c>
    </row>
    <row r="1048" spans="11:19" x14ac:dyDescent="0.3">
      <c r="K1048">
        <v>1357</v>
      </c>
      <c r="L1048" t="s">
        <v>8321</v>
      </c>
      <c r="M1048" t="s">
        <v>8353</v>
      </c>
      <c r="N1048">
        <v>65</v>
      </c>
      <c r="P1048">
        <v>214</v>
      </c>
      <c r="Q1048" t="s">
        <v>8315</v>
      </c>
      <c r="R1048" t="s">
        <v>8326</v>
      </c>
      <c r="S1048">
        <v>1</v>
      </c>
    </row>
    <row r="1049" spans="11:19" x14ac:dyDescent="0.3">
      <c r="K1049">
        <v>1398</v>
      </c>
      <c r="L1049" t="s">
        <v>8319</v>
      </c>
      <c r="M1049" t="s">
        <v>8344</v>
      </c>
      <c r="N1049">
        <v>65</v>
      </c>
      <c r="P1049">
        <v>215</v>
      </c>
      <c r="Q1049" t="s">
        <v>8315</v>
      </c>
      <c r="R1049" t="s">
        <v>8326</v>
      </c>
      <c r="S1049">
        <v>1</v>
      </c>
    </row>
    <row r="1050" spans="11:19" x14ac:dyDescent="0.3">
      <c r="K1050">
        <v>1622</v>
      </c>
      <c r="L1050" t="s">
        <v>8319</v>
      </c>
      <c r="M1050" t="s">
        <v>8344</v>
      </c>
      <c r="N1050">
        <v>65</v>
      </c>
      <c r="P1050">
        <v>218</v>
      </c>
      <c r="Q1050" t="s">
        <v>8315</v>
      </c>
      <c r="R1050" t="s">
        <v>8326</v>
      </c>
      <c r="S1050">
        <v>1</v>
      </c>
    </row>
    <row r="1051" spans="11:19" x14ac:dyDescent="0.3">
      <c r="K1051">
        <v>2066</v>
      </c>
      <c r="L1051" t="s">
        <v>8322</v>
      </c>
      <c r="M1051" t="s">
        <v>8357</v>
      </c>
      <c r="N1051">
        <v>65</v>
      </c>
      <c r="P1051">
        <v>237</v>
      </c>
      <c r="Q1051" t="s">
        <v>8315</v>
      </c>
      <c r="R1051" t="s">
        <v>8326</v>
      </c>
      <c r="S1051">
        <v>1</v>
      </c>
    </row>
    <row r="1052" spans="11:19" x14ac:dyDescent="0.3">
      <c r="K1052">
        <v>2488</v>
      </c>
      <c r="L1052" t="s">
        <v>8319</v>
      </c>
      <c r="M1052" t="s">
        <v>8340</v>
      </c>
      <c r="N1052">
        <v>65</v>
      </c>
      <c r="P1052">
        <v>440</v>
      </c>
      <c r="Q1052" t="s">
        <v>8315</v>
      </c>
      <c r="R1052" t="s">
        <v>8324</v>
      </c>
      <c r="S1052">
        <v>1</v>
      </c>
    </row>
    <row r="1053" spans="11:19" x14ac:dyDescent="0.3">
      <c r="K1053">
        <v>2546</v>
      </c>
      <c r="L1053" t="s">
        <v>8319</v>
      </c>
      <c r="M1053" t="s">
        <v>8337</v>
      </c>
      <c r="N1053">
        <v>65</v>
      </c>
      <c r="P1053">
        <v>444</v>
      </c>
      <c r="Q1053" t="s">
        <v>8315</v>
      </c>
      <c r="R1053" t="s">
        <v>8324</v>
      </c>
      <c r="S1053">
        <v>1</v>
      </c>
    </row>
    <row r="1054" spans="11:19" x14ac:dyDescent="0.3">
      <c r="K1054">
        <v>3331</v>
      </c>
      <c r="L1054" t="s">
        <v>8323</v>
      </c>
      <c r="M1054" t="s">
        <v>8310</v>
      </c>
      <c r="N1054">
        <v>65</v>
      </c>
      <c r="P1054">
        <v>447</v>
      </c>
      <c r="Q1054" t="s">
        <v>8315</v>
      </c>
      <c r="R1054" t="s">
        <v>8324</v>
      </c>
      <c r="S1054">
        <v>1</v>
      </c>
    </row>
    <row r="1055" spans="11:19" x14ac:dyDescent="0.3">
      <c r="K1055">
        <v>3398</v>
      </c>
      <c r="L1055" t="s">
        <v>8323</v>
      </c>
      <c r="M1055" t="s">
        <v>8310</v>
      </c>
      <c r="N1055">
        <v>65</v>
      </c>
      <c r="P1055">
        <v>459</v>
      </c>
      <c r="Q1055" t="s">
        <v>8315</v>
      </c>
      <c r="R1055" t="s">
        <v>8324</v>
      </c>
      <c r="S1055">
        <v>1</v>
      </c>
    </row>
    <row r="1056" spans="11:19" x14ac:dyDescent="0.3">
      <c r="K1056">
        <v>3827</v>
      </c>
      <c r="L1056" t="s">
        <v>8323</v>
      </c>
      <c r="M1056" t="s">
        <v>8310</v>
      </c>
      <c r="N1056">
        <v>65</v>
      </c>
      <c r="P1056">
        <v>464</v>
      </c>
      <c r="Q1056" t="s">
        <v>8315</v>
      </c>
      <c r="R1056" t="s">
        <v>8324</v>
      </c>
      <c r="S1056">
        <v>1</v>
      </c>
    </row>
    <row r="1057" spans="11:19" x14ac:dyDescent="0.3">
      <c r="K1057">
        <v>33</v>
      </c>
      <c r="L1057" t="s">
        <v>8315</v>
      </c>
      <c r="M1057" t="s">
        <v>8329</v>
      </c>
      <c r="N1057">
        <v>64</v>
      </c>
      <c r="P1057">
        <v>474</v>
      </c>
      <c r="Q1057" t="s">
        <v>8315</v>
      </c>
      <c r="R1057" t="s">
        <v>8324</v>
      </c>
      <c r="S1057">
        <v>1</v>
      </c>
    </row>
    <row r="1058" spans="11:19" x14ac:dyDescent="0.3">
      <c r="K1058">
        <v>63</v>
      </c>
      <c r="L1058" t="s">
        <v>8315</v>
      </c>
      <c r="M1058" t="s">
        <v>8328</v>
      </c>
      <c r="N1058">
        <v>64</v>
      </c>
      <c r="P1058">
        <v>482</v>
      </c>
      <c r="Q1058" t="s">
        <v>8315</v>
      </c>
      <c r="R1058" t="s">
        <v>8324</v>
      </c>
      <c r="S1058">
        <v>1</v>
      </c>
    </row>
    <row r="1059" spans="11:19" x14ac:dyDescent="0.3">
      <c r="K1059">
        <v>1295</v>
      </c>
      <c r="L1059" t="s">
        <v>8323</v>
      </c>
      <c r="M1059" t="s">
        <v>8310</v>
      </c>
      <c r="N1059">
        <v>64</v>
      </c>
      <c r="P1059">
        <v>486</v>
      </c>
      <c r="Q1059" t="s">
        <v>8315</v>
      </c>
      <c r="R1059" t="s">
        <v>8324</v>
      </c>
      <c r="S1059">
        <v>1</v>
      </c>
    </row>
    <row r="1060" spans="11:19" x14ac:dyDescent="0.3">
      <c r="K1060">
        <v>1354</v>
      </c>
      <c r="L1060" t="s">
        <v>8321</v>
      </c>
      <c r="M1060" t="s">
        <v>8353</v>
      </c>
      <c r="N1060">
        <v>64</v>
      </c>
      <c r="P1060">
        <v>496</v>
      </c>
      <c r="Q1060" t="s">
        <v>8315</v>
      </c>
      <c r="R1060" t="s">
        <v>8324</v>
      </c>
      <c r="S1060">
        <v>1</v>
      </c>
    </row>
    <row r="1061" spans="11:19" x14ac:dyDescent="0.3">
      <c r="K1061">
        <v>1922</v>
      </c>
      <c r="L1061" t="s">
        <v>8319</v>
      </c>
      <c r="M1061" t="s">
        <v>8340</v>
      </c>
      <c r="N1061">
        <v>64</v>
      </c>
      <c r="P1061">
        <v>506</v>
      </c>
      <c r="Q1061" t="s">
        <v>8315</v>
      </c>
      <c r="R1061" t="s">
        <v>8324</v>
      </c>
      <c r="S1061">
        <v>1</v>
      </c>
    </row>
    <row r="1062" spans="11:19" x14ac:dyDescent="0.3">
      <c r="K1062">
        <v>2315</v>
      </c>
      <c r="L1062" t="s">
        <v>8319</v>
      </c>
      <c r="M1062" t="s">
        <v>8340</v>
      </c>
      <c r="N1062">
        <v>64</v>
      </c>
      <c r="P1062">
        <v>509</v>
      </c>
      <c r="Q1062" t="s">
        <v>8315</v>
      </c>
      <c r="R1062" t="s">
        <v>8324</v>
      </c>
      <c r="S1062">
        <v>1</v>
      </c>
    </row>
    <row r="1063" spans="11:19" x14ac:dyDescent="0.3">
      <c r="K1063">
        <v>2814</v>
      </c>
      <c r="L1063" t="s">
        <v>8323</v>
      </c>
      <c r="M1063" t="s">
        <v>8310</v>
      </c>
      <c r="N1063">
        <v>64</v>
      </c>
      <c r="P1063">
        <v>540</v>
      </c>
      <c r="Q1063" t="s">
        <v>8322</v>
      </c>
      <c r="R1063" t="s">
        <v>8361</v>
      </c>
      <c r="S1063">
        <v>1</v>
      </c>
    </row>
    <row r="1064" spans="11:19" x14ac:dyDescent="0.3">
      <c r="K1064">
        <v>2992</v>
      </c>
      <c r="L1064" t="s">
        <v>8323</v>
      </c>
      <c r="M1064" t="s">
        <v>8363</v>
      </c>
      <c r="N1064">
        <v>64</v>
      </c>
      <c r="P1064">
        <v>541</v>
      </c>
      <c r="Q1064" t="s">
        <v>8322</v>
      </c>
      <c r="R1064" t="s">
        <v>8361</v>
      </c>
      <c r="S1064">
        <v>1</v>
      </c>
    </row>
    <row r="1065" spans="11:19" x14ac:dyDescent="0.3">
      <c r="K1065">
        <v>3045</v>
      </c>
      <c r="L1065" t="s">
        <v>8323</v>
      </c>
      <c r="M1065" t="s">
        <v>8363</v>
      </c>
      <c r="N1065">
        <v>64</v>
      </c>
      <c r="P1065">
        <v>542</v>
      </c>
      <c r="Q1065" t="s">
        <v>8322</v>
      </c>
      <c r="R1065" t="s">
        <v>8361</v>
      </c>
      <c r="S1065">
        <v>1</v>
      </c>
    </row>
    <row r="1066" spans="11:19" x14ac:dyDescent="0.3">
      <c r="K1066">
        <v>3384</v>
      </c>
      <c r="L1066" t="s">
        <v>8323</v>
      </c>
      <c r="M1066" t="s">
        <v>8310</v>
      </c>
      <c r="N1066">
        <v>64</v>
      </c>
      <c r="P1066">
        <v>548</v>
      </c>
      <c r="Q1066" t="s">
        <v>8322</v>
      </c>
      <c r="R1066" t="s">
        <v>8361</v>
      </c>
      <c r="S1066">
        <v>1</v>
      </c>
    </row>
    <row r="1067" spans="11:19" x14ac:dyDescent="0.3">
      <c r="K1067">
        <v>3550</v>
      </c>
      <c r="L1067" t="s">
        <v>8323</v>
      </c>
      <c r="M1067" t="s">
        <v>8310</v>
      </c>
      <c r="N1067">
        <v>64</v>
      </c>
      <c r="P1067">
        <v>556</v>
      </c>
      <c r="Q1067" t="s">
        <v>8322</v>
      </c>
      <c r="R1067" t="s">
        <v>8361</v>
      </c>
      <c r="S1067">
        <v>1</v>
      </c>
    </row>
    <row r="1068" spans="11:19" x14ac:dyDescent="0.3">
      <c r="K1068">
        <v>3606</v>
      </c>
      <c r="L1068" t="s">
        <v>8323</v>
      </c>
      <c r="M1068" t="s">
        <v>8310</v>
      </c>
      <c r="N1068">
        <v>64</v>
      </c>
      <c r="P1068">
        <v>559</v>
      </c>
      <c r="Q1068" t="s">
        <v>8322</v>
      </c>
      <c r="R1068" t="s">
        <v>8361</v>
      </c>
      <c r="S1068">
        <v>1</v>
      </c>
    </row>
    <row r="1069" spans="11:19" x14ac:dyDescent="0.3">
      <c r="K1069">
        <v>1285</v>
      </c>
      <c r="L1069" t="s">
        <v>8323</v>
      </c>
      <c r="M1069" t="s">
        <v>8310</v>
      </c>
      <c r="N1069">
        <v>63</v>
      </c>
      <c r="P1069">
        <v>564</v>
      </c>
      <c r="Q1069" t="s">
        <v>8322</v>
      </c>
      <c r="R1069" t="s">
        <v>8361</v>
      </c>
      <c r="S1069">
        <v>1</v>
      </c>
    </row>
    <row r="1070" spans="11:19" x14ac:dyDescent="0.3">
      <c r="K1070">
        <v>1384</v>
      </c>
      <c r="L1070" t="s">
        <v>8319</v>
      </c>
      <c r="M1070" t="s">
        <v>8344</v>
      </c>
      <c r="N1070">
        <v>63</v>
      </c>
      <c r="P1070">
        <v>566</v>
      </c>
      <c r="Q1070" t="s">
        <v>8322</v>
      </c>
      <c r="R1070" t="s">
        <v>8361</v>
      </c>
      <c r="S1070">
        <v>1</v>
      </c>
    </row>
    <row r="1071" spans="11:19" x14ac:dyDescent="0.3">
      <c r="K1071">
        <v>2099</v>
      </c>
      <c r="L1071" t="s">
        <v>8319</v>
      </c>
      <c r="M1071" t="s">
        <v>8340</v>
      </c>
      <c r="N1071">
        <v>63</v>
      </c>
      <c r="P1071">
        <v>569</v>
      </c>
      <c r="Q1071" t="s">
        <v>8322</v>
      </c>
      <c r="R1071" t="s">
        <v>8361</v>
      </c>
      <c r="S1071">
        <v>1</v>
      </c>
    </row>
    <row r="1072" spans="11:19" x14ac:dyDescent="0.3">
      <c r="K1072">
        <v>2174</v>
      </c>
      <c r="L1072" t="s">
        <v>8319</v>
      </c>
      <c r="M1072" t="s">
        <v>8344</v>
      </c>
      <c r="N1072">
        <v>63</v>
      </c>
      <c r="P1072">
        <v>570</v>
      </c>
      <c r="Q1072" t="s">
        <v>8322</v>
      </c>
      <c r="R1072" t="s">
        <v>8361</v>
      </c>
      <c r="S1072">
        <v>1</v>
      </c>
    </row>
    <row r="1073" spans="11:19" x14ac:dyDescent="0.3">
      <c r="K1073">
        <v>2541</v>
      </c>
      <c r="L1073" t="s">
        <v>8319</v>
      </c>
      <c r="M1073" t="s">
        <v>8337</v>
      </c>
      <c r="N1073">
        <v>63</v>
      </c>
      <c r="P1073">
        <v>576</v>
      </c>
      <c r="Q1073" t="s">
        <v>8322</v>
      </c>
      <c r="R1073" t="s">
        <v>8361</v>
      </c>
      <c r="S1073">
        <v>1</v>
      </c>
    </row>
    <row r="1074" spans="11:19" x14ac:dyDescent="0.3">
      <c r="K1074">
        <v>3162</v>
      </c>
      <c r="L1074" t="s">
        <v>8323</v>
      </c>
      <c r="M1074" t="s">
        <v>8310</v>
      </c>
      <c r="N1074">
        <v>63</v>
      </c>
      <c r="P1074">
        <v>577</v>
      </c>
      <c r="Q1074" t="s">
        <v>8322</v>
      </c>
      <c r="R1074" t="s">
        <v>8361</v>
      </c>
      <c r="S1074">
        <v>1</v>
      </c>
    </row>
    <row r="1075" spans="11:19" x14ac:dyDescent="0.3">
      <c r="K1075">
        <v>3265</v>
      </c>
      <c r="L1075" t="s">
        <v>8323</v>
      </c>
      <c r="M1075" t="s">
        <v>8310</v>
      </c>
      <c r="N1075">
        <v>63</v>
      </c>
      <c r="P1075">
        <v>580</v>
      </c>
      <c r="Q1075" t="s">
        <v>8322</v>
      </c>
      <c r="R1075" t="s">
        <v>8361</v>
      </c>
      <c r="S1075">
        <v>1</v>
      </c>
    </row>
    <row r="1076" spans="11:19" x14ac:dyDescent="0.3">
      <c r="K1076">
        <v>3279</v>
      </c>
      <c r="L1076" t="s">
        <v>8323</v>
      </c>
      <c r="M1076" t="s">
        <v>8310</v>
      </c>
      <c r="N1076">
        <v>63</v>
      </c>
      <c r="P1076">
        <v>583</v>
      </c>
      <c r="Q1076" t="s">
        <v>8322</v>
      </c>
      <c r="R1076" t="s">
        <v>8361</v>
      </c>
      <c r="S1076">
        <v>1</v>
      </c>
    </row>
    <row r="1077" spans="11:19" x14ac:dyDescent="0.3">
      <c r="K1077">
        <v>3299</v>
      </c>
      <c r="L1077" t="s">
        <v>8323</v>
      </c>
      <c r="M1077" t="s">
        <v>8310</v>
      </c>
      <c r="N1077">
        <v>63</v>
      </c>
      <c r="P1077">
        <v>589</v>
      </c>
      <c r="Q1077" t="s">
        <v>8322</v>
      </c>
      <c r="R1077" t="s">
        <v>8361</v>
      </c>
      <c r="S1077">
        <v>1</v>
      </c>
    </row>
    <row r="1078" spans="11:19" x14ac:dyDescent="0.3">
      <c r="K1078">
        <v>3335</v>
      </c>
      <c r="L1078" t="s">
        <v>8323</v>
      </c>
      <c r="M1078" t="s">
        <v>8310</v>
      </c>
      <c r="N1078">
        <v>63</v>
      </c>
      <c r="P1078">
        <v>592</v>
      </c>
      <c r="Q1078" t="s">
        <v>8322</v>
      </c>
      <c r="R1078" t="s">
        <v>8361</v>
      </c>
      <c r="S1078">
        <v>1</v>
      </c>
    </row>
    <row r="1079" spans="11:19" x14ac:dyDescent="0.3">
      <c r="K1079">
        <v>3469</v>
      </c>
      <c r="L1079" t="s">
        <v>8323</v>
      </c>
      <c r="M1079" t="s">
        <v>8310</v>
      </c>
      <c r="N1079">
        <v>63</v>
      </c>
      <c r="P1079">
        <v>681</v>
      </c>
      <c r="Q1079" t="s">
        <v>8322</v>
      </c>
      <c r="R1079" t="s">
        <v>8360</v>
      </c>
      <c r="S1079">
        <v>1</v>
      </c>
    </row>
    <row r="1080" spans="11:19" x14ac:dyDescent="0.3">
      <c r="K1080">
        <v>3723</v>
      </c>
      <c r="L1080" t="s">
        <v>8323</v>
      </c>
      <c r="M1080" t="s">
        <v>8310</v>
      </c>
      <c r="N1080">
        <v>63</v>
      </c>
      <c r="P1080">
        <v>696</v>
      </c>
      <c r="Q1080" t="s">
        <v>8322</v>
      </c>
      <c r="R1080" t="s">
        <v>8360</v>
      </c>
      <c r="S1080">
        <v>1</v>
      </c>
    </row>
    <row r="1081" spans="11:19" x14ac:dyDescent="0.3">
      <c r="K1081">
        <v>247</v>
      </c>
      <c r="L1081" t="s">
        <v>8315</v>
      </c>
      <c r="M1081" t="s">
        <v>8325</v>
      </c>
      <c r="N1081">
        <v>62</v>
      </c>
      <c r="P1081">
        <v>713</v>
      </c>
      <c r="Q1081" t="s">
        <v>8322</v>
      </c>
      <c r="R1081" t="s">
        <v>8360</v>
      </c>
      <c r="S1081">
        <v>1</v>
      </c>
    </row>
    <row r="1082" spans="11:19" x14ac:dyDescent="0.3">
      <c r="K1082">
        <v>276</v>
      </c>
      <c r="L1082" t="s">
        <v>8315</v>
      </c>
      <c r="M1082" t="s">
        <v>8325</v>
      </c>
      <c r="N1082">
        <v>62</v>
      </c>
      <c r="P1082">
        <v>763</v>
      </c>
      <c r="Q1082" t="s">
        <v>8321</v>
      </c>
      <c r="R1082" t="s">
        <v>8352</v>
      </c>
      <c r="S1082">
        <v>1</v>
      </c>
    </row>
    <row r="1083" spans="11:19" x14ac:dyDescent="0.3">
      <c r="K1083">
        <v>400</v>
      </c>
      <c r="L1083" t="s">
        <v>8315</v>
      </c>
      <c r="M1083" t="s">
        <v>8325</v>
      </c>
      <c r="N1083">
        <v>62</v>
      </c>
      <c r="P1083">
        <v>771</v>
      </c>
      <c r="Q1083" t="s">
        <v>8321</v>
      </c>
      <c r="R1083" t="s">
        <v>8352</v>
      </c>
      <c r="S1083">
        <v>1</v>
      </c>
    </row>
    <row r="1084" spans="11:19" x14ac:dyDescent="0.3">
      <c r="K1084">
        <v>744</v>
      </c>
      <c r="L1084" t="s">
        <v>8321</v>
      </c>
      <c r="M1084" t="s">
        <v>8353</v>
      </c>
      <c r="N1084">
        <v>62</v>
      </c>
      <c r="P1084">
        <v>772</v>
      </c>
      <c r="Q1084" t="s">
        <v>8321</v>
      </c>
      <c r="R1084" t="s">
        <v>8352</v>
      </c>
      <c r="S1084">
        <v>1</v>
      </c>
    </row>
    <row r="1085" spans="11:19" x14ac:dyDescent="0.3">
      <c r="K1085">
        <v>751</v>
      </c>
      <c r="L1085" t="s">
        <v>8321</v>
      </c>
      <c r="M1085" t="s">
        <v>8353</v>
      </c>
      <c r="N1085">
        <v>62</v>
      </c>
      <c r="P1085">
        <v>778</v>
      </c>
      <c r="Q1085" t="s">
        <v>8321</v>
      </c>
      <c r="R1085" t="s">
        <v>8352</v>
      </c>
      <c r="S1085">
        <v>1</v>
      </c>
    </row>
    <row r="1086" spans="11:19" x14ac:dyDescent="0.3">
      <c r="K1086">
        <v>837</v>
      </c>
      <c r="L1086" t="s">
        <v>8319</v>
      </c>
      <c r="M1086" t="s">
        <v>8344</v>
      </c>
      <c r="N1086">
        <v>62</v>
      </c>
      <c r="P1086">
        <v>868</v>
      </c>
      <c r="Q1086" t="s">
        <v>8319</v>
      </c>
      <c r="R1086" t="s">
        <v>8341</v>
      </c>
      <c r="S1086">
        <v>1</v>
      </c>
    </row>
    <row r="1087" spans="11:19" x14ac:dyDescent="0.3">
      <c r="K1087">
        <v>852</v>
      </c>
      <c r="L1087" t="s">
        <v>8319</v>
      </c>
      <c r="M1087" t="s">
        <v>8342</v>
      </c>
      <c r="N1087">
        <v>62</v>
      </c>
      <c r="P1087">
        <v>881</v>
      </c>
      <c r="Q1087" t="s">
        <v>8319</v>
      </c>
      <c r="R1087" t="s">
        <v>8340</v>
      </c>
      <c r="S1087">
        <v>1</v>
      </c>
    </row>
    <row r="1088" spans="11:19" x14ac:dyDescent="0.3">
      <c r="K1088">
        <v>1205</v>
      </c>
      <c r="L1088" t="s">
        <v>8320</v>
      </c>
      <c r="M1088" t="s">
        <v>8348</v>
      </c>
      <c r="N1088">
        <v>62</v>
      </c>
      <c r="P1088">
        <v>917</v>
      </c>
      <c r="Q1088" t="s">
        <v>8319</v>
      </c>
      <c r="R1088" t="s">
        <v>8341</v>
      </c>
      <c r="S1088">
        <v>1</v>
      </c>
    </row>
    <row r="1089" spans="11:19" x14ac:dyDescent="0.3">
      <c r="K1089">
        <v>1662</v>
      </c>
      <c r="L1089" t="s">
        <v>8319</v>
      </c>
      <c r="M1089" t="s">
        <v>8343</v>
      </c>
      <c r="N1089">
        <v>62</v>
      </c>
      <c r="P1089">
        <v>919</v>
      </c>
      <c r="Q1089" t="s">
        <v>8319</v>
      </c>
      <c r="R1089" t="s">
        <v>8341</v>
      </c>
      <c r="S1089">
        <v>1</v>
      </c>
    </row>
    <row r="1090" spans="11:19" x14ac:dyDescent="0.3">
      <c r="K1090">
        <v>2089</v>
      </c>
      <c r="L1090" t="s">
        <v>8319</v>
      </c>
      <c r="M1090" t="s">
        <v>8340</v>
      </c>
      <c r="N1090">
        <v>62</v>
      </c>
      <c r="P1090">
        <v>938</v>
      </c>
      <c r="Q1090" t="s">
        <v>8319</v>
      </c>
      <c r="R1090" t="s">
        <v>8341</v>
      </c>
      <c r="S1090">
        <v>1</v>
      </c>
    </row>
    <row r="1091" spans="11:19" x14ac:dyDescent="0.3">
      <c r="K1091">
        <v>2623</v>
      </c>
      <c r="L1091" t="s">
        <v>8322</v>
      </c>
      <c r="M1091" t="s">
        <v>8359</v>
      </c>
      <c r="N1091">
        <v>62</v>
      </c>
      <c r="P1091">
        <v>1073</v>
      </c>
      <c r="Q1091" t="s">
        <v>8317</v>
      </c>
      <c r="R1091" t="s">
        <v>8335</v>
      </c>
      <c r="S1091">
        <v>1</v>
      </c>
    </row>
    <row r="1092" spans="11:19" x14ac:dyDescent="0.3">
      <c r="K1092">
        <v>2930</v>
      </c>
      <c r="L1092" t="s">
        <v>8323</v>
      </c>
      <c r="M1092" t="s">
        <v>8362</v>
      </c>
      <c r="N1092">
        <v>62</v>
      </c>
      <c r="P1092">
        <v>1083</v>
      </c>
      <c r="Q1092" t="s">
        <v>8317</v>
      </c>
      <c r="R1092" t="s">
        <v>8335</v>
      </c>
      <c r="S1092">
        <v>1</v>
      </c>
    </row>
    <row r="1093" spans="11:19" x14ac:dyDescent="0.3">
      <c r="K1093">
        <v>3022</v>
      </c>
      <c r="L1093" t="s">
        <v>8323</v>
      </c>
      <c r="M1093" t="s">
        <v>8363</v>
      </c>
      <c r="N1093">
        <v>62</v>
      </c>
      <c r="P1093">
        <v>1090</v>
      </c>
      <c r="Q1093" t="s">
        <v>8317</v>
      </c>
      <c r="R1093" t="s">
        <v>8335</v>
      </c>
      <c r="S1093">
        <v>1</v>
      </c>
    </row>
    <row r="1094" spans="11:19" x14ac:dyDescent="0.3">
      <c r="K1094">
        <v>3179</v>
      </c>
      <c r="L1094" t="s">
        <v>8323</v>
      </c>
      <c r="M1094" t="s">
        <v>8310</v>
      </c>
      <c r="N1094">
        <v>62</v>
      </c>
      <c r="P1094">
        <v>1099</v>
      </c>
      <c r="Q1094" t="s">
        <v>8317</v>
      </c>
      <c r="R1094" t="s">
        <v>8335</v>
      </c>
      <c r="S1094">
        <v>1</v>
      </c>
    </row>
    <row r="1095" spans="11:19" x14ac:dyDescent="0.3">
      <c r="K1095">
        <v>3389</v>
      </c>
      <c r="L1095" t="s">
        <v>8323</v>
      </c>
      <c r="M1095" t="s">
        <v>8310</v>
      </c>
      <c r="N1095">
        <v>62</v>
      </c>
      <c r="P1095">
        <v>1111</v>
      </c>
      <c r="Q1095" t="s">
        <v>8317</v>
      </c>
      <c r="R1095" t="s">
        <v>8335</v>
      </c>
      <c r="S1095">
        <v>1</v>
      </c>
    </row>
    <row r="1096" spans="11:19" x14ac:dyDescent="0.3">
      <c r="K1096">
        <v>3589</v>
      </c>
      <c r="L1096" t="s">
        <v>8323</v>
      </c>
      <c r="M1096" t="s">
        <v>8310</v>
      </c>
      <c r="N1096">
        <v>62</v>
      </c>
      <c r="P1096">
        <v>1113</v>
      </c>
      <c r="Q1096" t="s">
        <v>8317</v>
      </c>
      <c r="R1096" t="s">
        <v>8335</v>
      </c>
      <c r="S1096">
        <v>1</v>
      </c>
    </row>
    <row r="1097" spans="11:19" x14ac:dyDescent="0.3">
      <c r="K1097">
        <v>3595</v>
      </c>
      <c r="L1097" t="s">
        <v>8323</v>
      </c>
      <c r="M1097" t="s">
        <v>8310</v>
      </c>
      <c r="N1097">
        <v>62</v>
      </c>
      <c r="P1097">
        <v>1119</v>
      </c>
      <c r="Q1097" t="s">
        <v>8317</v>
      </c>
      <c r="R1097" t="s">
        <v>8335</v>
      </c>
      <c r="S1097">
        <v>1</v>
      </c>
    </row>
    <row r="1098" spans="11:19" x14ac:dyDescent="0.3">
      <c r="K1098">
        <v>3689</v>
      </c>
      <c r="L1098" t="s">
        <v>8323</v>
      </c>
      <c r="M1098" t="s">
        <v>8310</v>
      </c>
      <c r="N1098">
        <v>62</v>
      </c>
      <c r="P1098">
        <v>1128</v>
      </c>
      <c r="Q1098" t="s">
        <v>8317</v>
      </c>
      <c r="R1098" t="s">
        <v>8333</v>
      </c>
      <c r="S1098">
        <v>1</v>
      </c>
    </row>
    <row r="1099" spans="11:19" x14ac:dyDescent="0.3">
      <c r="K1099">
        <v>45</v>
      </c>
      <c r="L1099" t="s">
        <v>8315</v>
      </c>
      <c r="M1099" t="s">
        <v>8329</v>
      </c>
      <c r="N1099">
        <v>61</v>
      </c>
      <c r="P1099">
        <v>1133</v>
      </c>
      <c r="Q1099" t="s">
        <v>8317</v>
      </c>
      <c r="R1099" t="s">
        <v>8333</v>
      </c>
      <c r="S1099">
        <v>1</v>
      </c>
    </row>
    <row r="1100" spans="11:19" x14ac:dyDescent="0.3">
      <c r="K1100">
        <v>270</v>
      </c>
      <c r="L1100" t="s">
        <v>8315</v>
      </c>
      <c r="M1100" t="s">
        <v>8325</v>
      </c>
      <c r="N1100">
        <v>61</v>
      </c>
      <c r="P1100">
        <v>1134</v>
      </c>
      <c r="Q1100" t="s">
        <v>8317</v>
      </c>
      <c r="R1100" t="s">
        <v>8333</v>
      </c>
      <c r="S1100">
        <v>1</v>
      </c>
    </row>
    <row r="1101" spans="11:19" x14ac:dyDescent="0.3">
      <c r="K1101">
        <v>838</v>
      </c>
      <c r="L1101" t="s">
        <v>8319</v>
      </c>
      <c r="M1101" t="s">
        <v>8344</v>
      </c>
      <c r="N1101">
        <v>61</v>
      </c>
      <c r="P1101">
        <v>1135</v>
      </c>
      <c r="Q1101" t="s">
        <v>8317</v>
      </c>
      <c r="R1101" t="s">
        <v>8333</v>
      </c>
      <c r="S1101">
        <v>1</v>
      </c>
    </row>
    <row r="1102" spans="11:19" x14ac:dyDescent="0.3">
      <c r="K1102">
        <v>1024</v>
      </c>
      <c r="L1102" t="s">
        <v>8319</v>
      </c>
      <c r="M1102" t="s">
        <v>8338</v>
      </c>
      <c r="N1102">
        <v>61</v>
      </c>
      <c r="P1102">
        <v>1139</v>
      </c>
      <c r="Q1102" t="s">
        <v>8317</v>
      </c>
      <c r="R1102" t="s">
        <v>8333</v>
      </c>
      <c r="S1102">
        <v>1</v>
      </c>
    </row>
    <row r="1103" spans="11:19" x14ac:dyDescent="0.3">
      <c r="K1103">
        <v>1038</v>
      </c>
      <c r="L1103" t="s">
        <v>8319</v>
      </c>
      <c r="M1103" t="s">
        <v>8338</v>
      </c>
      <c r="N1103">
        <v>61</v>
      </c>
      <c r="P1103">
        <v>1145</v>
      </c>
      <c r="Q1103" t="s">
        <v>8316</v>
      </c>
      <c r="R1103" t="s">
        <v>8330</v>
      </c>
      <c r="S1103">
        <v>1</v>
      </c>
    </row>
    <row r="1104" spans="11:19" x14ac:dyDescent="0.3">
      <c r="K1104">
        <v>1288</v>
      </c>
      <c r="L1104" t="s">
        <v>8323</v>
      </c>
      <c r="M1104" t="s">
        <v>8310</v>
      </c>
      <c r="N1104">
        <v>61</v>
      </c>
      <c r="P1104">
        <v>1153</v>
      </c>
      <c r="Q1104" t="s">
        <v>8316</v>
      </c>
      <c r="R1104" t="s">
        <v>8330</v>
      </c>
      <c r="S1104">
        <v>1</v>
      </c>
    </row>
    <row r="1105" spans="11:19" x14ac:dyDescent="0.3">
      <c r="K1105">
        <v>1751</v>
      </c>
      <c r="L1105" t="s">
        <v>8320</v>
      </c>
      <c r="M1105" t="s">
        <v>8348</v>
      </c>
      <c r="N1105">
        <v>61</v>
      </c>
      <c r="P1105">
        <v>1171</v>
      </c>
      <c r="Q1105" t="s">
        <v>8316</v>
      </c>
      <c r="R1105" t="s">
        <v>8330</v>
      </c>
      <c r="S1105">
        <v>1</v>
      </c>
    </row>
    <row r="1106" spans="11:19" x14ac:dyDescent="0.3">
      <c r="K1106">
        <v>2444</v>
      </c>
      <c r="L1106" t="s">
        <v>8316</v>
      </c>
      <c r="M1106" t="s">
        <v>8332</v>
      </c>
      <c r="N1106">
        <v>61</v>
      </c>
      <c r="P1106">
        <v>1173</v>
      </c>
      <c r="Q1106" t="s">
        <v>8316</v>
      </c>
      <c r="R1106" t="s">
        <v>8330</v>
      </c>
      <c r="S1106">
        <v>1</v>
      </c>
    </row>
    <row r="1107" spans="11:19" x14ac:dyDescent="0.3">
      <c r="K1107">
        <v>2531</v>
      </c>
      <c r="L1107" t="s">
        <v>8319</v>
      </c>
      <c r="M1107" t="s">
        <v>8337</v>
      </c>
      <c r="N1107">
        <v>61</v>
      </c>
      <c r="P1107">
        <v>1176</v>
      </c>
      <c r="Q1107" t="s">
        <v>8316</v>
      </c>
      <c r="R1107" t="s">
        <v>8330</v>
      </c>
      <c r="S1107">
        <v>1</v>
      </c>
    </row>
    <row r="1108" spans="11:19" x14ac:dyDescent="0.3">
      <c r="K1108">
        <v>2545</v>
      </c>
      <c r="L1108" t="s">
        <v>8319</v>
      </c>
      <c r="M1108" t="s">
        <v>8337</v>
      </c>
      <c r="N1108">
        <v>61</v>
      </c>
      <c r="P1108">
        <v>1178</v>
      </c>
      <c r="Q1108" t="s">
        <v>8316</v>
      </c>
      <c r="R1108" t="s">
        <v>8330</v>
      </c>
      <c r="S1108">
        <v>1</v>
      </c>
    </row>
    <row r="1109" spans="11:19" x14ac:dyDescent="0.3">
      <c r="K1109">
        <v>2783</v>
      </c>
      <c r="L1109" t="s">
        <v>8323</v>
      </c>
      <c r="M1109" t="s">
        <v>8310</v>
      </c>
      <c r="N1109">
        <v>61</v>
      </c>
      <c r="P1109">
        <v>1410</v>
      </c>
      <c r="Q1109" t="s">
        <v>8321</v>
      </c>
      <c r="R1109" t="s">
        <v>8355</v>
      </c>
      <c r="S1109">
        <v>1</v>
      </c>
    </row>
    <row r="1110" spans="11:19" x14ac:dyDescent="0.3">
      <c r="K1110">
        <v>3168</v>
      </c>
      <c r="L1110" t="s">
        <v>8323</v>
      </c>
      <c r="M1110" t="s">
        <v>8310</v>
      </c>
      <c r="N1110">
        <v>61</v>
      </c>
      <c r="P1110">
        <v>1413</v>
      </c>
      <c r="Q1110" t="s">
        <v>8321</v>
      </c>
      <c r="R1110" t="s">
        <v>8355</v>
      </c>
      <c r="S1110">
        <v>1</v>
      </c>
    </row>
    <row r="1111" spans="11:19" x14ac:dyDescent="0.3">
      <c r="K1111">
        <v>3233</v>
      </c>
      <c r="L1111" t="s">
        <v>8323</v>
      </c>
      <c r="M1111" t="s">
        <v>8310</v>
      </c>
      <c r="N1111">
        <v>61</v>
      </c>
      <c r="P1111">
        <v>1414</v>
      </c>
      <c r="Q1111" t="s">
        <v>8321</v>
      </c>
      <c r="R1111" t="s">
        <v>8355</v>
      </c>
      <c r="S1111">
        <v>1</v>
      </c>
    </row>
    <row r="1112" spans="11:19" x14ac:dyDescent="0.3">
      <c r="K1112">
        <v>3466</v>
      </c>
      <c r="L1112" t="s">
        <v>8323</v>
      </c>
      <c r="M1112" t="s">
        <v>8310</v>
      </c>
      <c r="N1112">
        <v>61</v>
      </c>
      <c r="P1112">
        <v>1418</v>
      </c>
      <c r="Q1112" t="s">
        <v>8321</v>
      </c>
      <c r="R1112" t="s">
        <v>8355</v>
      </c>
      <c r="S1112">
        <v>1</v>
      </c>
    </row>
    <row r="1113" spans="11:19" x14ac:dyDescent="0.3">
      <c r="K1113">
        <v>88</v>
      </c>
      <c r="L1113" t="s">
        <v>8315</v>
      </c>
      <c r="M1113" t="s">
        <v>8328</v>
      </c>
      <c r="N1113">
        <v>60</v>
      </c>
      <c r="P1113">
        <v>1423</v>
      </c>
      <c r="Q1113" t="s">
        <v>8321</v>
      </c>
      <c r="R1113" t="s">
        <v>8355</v>
      </c>
      <c r="S1113">
        <v>1</v>
      </c>
    </row>
    <row r="1114" spans="11:19" x14ac:dyDescent="0.3">
      <c r="K1114">
        <v>98</v>
      </c>
      <c r="L1114" t="s">
        <v>8315</v>
      </c>
      <c r="M1114" t="s">
        <v>8328</v>
      </c>
      <c r="N1114">
        <v>60</v>
      </c>
      <c r="P1114">
        <v>1440</v>
      </c>
      <c r="Q1114" t="s">
        <v>8321</v>
      </c>
      <c r="R1114" t="s">
        <v>8355</v>
      </c>
      <c r="S1114">
        <v>1</v>
      </c>
    </row>
    <row r="1115" spans="11:19" x14ac:dyDescent="0.3">
      <c r="K1115">
        <v>105</v>
      </c>
      <c r="L1115" t="s">
        <v>8315</v>
      </c>
      <c r="M1115" t="s">
        <v>8328</v>
      </c>
      <c r="N1115">
        <v>60</v>
      </c>
      <c r="P1115">
        <v>1450</v>
      </c>
      <c r="Q1115" t="s">
        <v>8321</v>
      </c>
      <c r="R1115" t="s">
        <v>8355</v>
      </c>
      <c r="S1115">
        <v>1</v>
      </c>
    </row>
    <row r="1116" spans="11:19" x14ac:dyDescent="0.3">
      <c r="K1116">
        <v>538</v>
      </c>
      <c r="L1116" t="s">
        <v>8323</v>
      </c>
      <c r="M1116" t="s">
        <v>8310</v>
      </c>
      <c r="N1116">
        <v>60</v>
      </c>
      <c r="P1116">
        <v>1482</v>
      </c>
      <c r="Q1116" t="s">
        <v>8321</v>
      </c>
      <c r="R1116" t="s">
        <v>8352</v>
      </c>
      <c r="S1116">
        <v>1</v>
      </c>
    </row>
    <row r="1117" spans="11:19" x14ac:dyDescent="0.3">
      <c r="K1117">
        <v>792</v>
      </c>
      <c r="L1117" t="s">
        <v>8319</v>
      </c>
      <c r="M1117" t="s">
        <v>8344</v>
      </c>
      <c r="N1117">
        <v>60</v>
      </c>
      <c r="P1117">
        <v>1491</v>
      </c>
      <c r="Q1117" t="s">
        <v>8321</v>
      </c>
      <c r="R1117" t="s">
        <v>8352</v>
      </c>
      <c r="S1117">
        <v>1</v>
      </c>
    </row>
    <row r="1118" spans="11:19" x14ac:dyDescent="0.3">
      <c r="K1118">
        <v>2263</v>
      </c>
      <c r="L1118" t="s">
        <v>8317</v>
      </c>
      <c r="M1118" t="s">
        <v>8334</v>
      </c>
      <c r="N1118">
        <v>60</v>
      </c>
      <c r="P1118">
        <v>1497</v>
      </c>
      <c r="Q1118" t="s">
        <v>8321</v>
      </c>
      <c r="R1118" t="s">
        <v>8352</v>
      </c>
      <c r="S1118">
        <v>1</v>
      </c>
    </row>
    <row r="1119" spans="11:19" x14ac:dyDescent="0.3">
      <c r="K1119">
        <v>2532</v>
      </c>
      <c r="L1119" t="s">
        <v>8319</v>
      </c>
      <c r="M1119" t="s">
        <v>8337</v>
      </c>
      <c r="N1119">
        <v>60</v>
      </c>
      <c r="P1119">
        <v>1499</v>
      </c>
      <c r="Q1119" t="s">
        <v>8321</v>
      </c>
      <c r="R1119" t="s">
        <v>8352</v>
      </c>
      <c r="S1119">
        <v>1</v>
      </c>
    </row>
    <row r="1120" spans="11:19" x14ac:dyDescent="0.3">
      <c r="K1120">
        <v>2553</v>
      </c>
      <c r="L1120" t="s">
        <v>8319</v>
      </c>
      <c r="M1120" t="s">
        <v>8337</v>
      </c>
      <c r="N1120">
        <v>60</v>
      </c>
      <c r="P1120">
        <v>1542</v>
      </c>
      <c r="Q1120" t="s">
        <v>8320</v>
      </c>
      <c r="R1120" t="s">
        <v>8346</v>
      </c>
      <c r="S1120">
        <v>1</v>
      </c>
    </row>
    <row r="1121" spans="11:19" x14ac:dyDescent="0.3">
      <c r="K1121">
        <v>2661</v>
      </c>
      <c r="L1121" t="s">
        <v>8322</v>
      </c>
      <c r="M1121" t="s">
        <v>8358</v>
      </c>
      <c r="N1121">
        <v>60</v>
      </c>
      <c r="P1121">
        <v>1543</v>
      </c>
      <c r="Q1121" t="s">
        <v>8320</v>
      </c>
      <c r="R1121" t="s">
        <v>8346</v>
      </c>
      <c r="S1121">
        <v>1</v>
      </c>
    </row>
    <row r="1122" spans="11:19" x14ac:dyDescent="0.3">
      <c r="K1122">
        <v>3175</v>
      </c>
      <c r="L1122" t="s">
        <v>8323</v>
      </c>
      <c r="M1122" t="s">
        <v>8310</v>
      </c>
      <c r="N1122">
        <v>60</v>
      </c>
      <c r="P1122">
        <v>1545</v>
      </c>
      <c r="Q1122" t="s">
        <v>8320</v>
      </c>
      <c r="R1122" t="s">
        <v>8346</v>
      </c>
      <c r="S1122">
        <v>1</v>
      </c>
    </row>
    <row r="1123" spans="11:19" x14ac:dyDescent="0.3">
      <c r="K1123">
        <v>3210</v>
      </c>
      <c r="L1123" t="s">
        <v>8323</v>
      </c>
      <c r="M1123" t="s">
        <v>8310</v>
      </c>
      <c r="N1123">
        <v>60</v>
      </c>
      <c r="P1123">
        <v>1548</v>
      </c>
      <c r="Q1123" t="s">
        <v>8320</v>
      </c>
      <c r="R1123" t="s">
        <v>8346</v>
      </c>
      <c r="S1123">
        <v>1</v>
      </c>
    </row>
    <row r="1124" spans="11:19" x14ac:dyDescent="0.3">
      <c r="K1124">
        <v>3694</v>
      </c>
      <c r="L1124" t="s">
        <v>8323</v>
      </c>
      <c r="M1124" t="s">
        <v>8310</v>
      </c>
      <c r="N1124">
        <v>60</v>
      </c>
      <c r="P1124">
        <v>1557</v>
      </c>
      <c r="Q1124" t="s">
        <v>8320</v>
      </c>
      <c r="R1124" t="s">
        <v>8346</v>
      </c>
      <c r="S1124">
        <v>1</v>
      </c>
    </row>
    <row r="1125" spans="11:19" x14ac:dyDescent="0.3">
      <c r="K1125">
        <v>535</v>
      </c>
      <c r="L1125" t="s">
        <v>8323</v>
      </c>
      <c r="M1125" t="s">
        <v>8310</v>
      </c>
      <c r="N1125">
        <v>59</v>
      </c>
      <c r="P1125">
        <v>1559</v>
      </c>
      <c r="Q1125" t="s">
        <v>8320</v>
      </c>
      <c r="R1125" t="s">
        <v>8346</v>
      </c>
      <c r="S1125">
        <v>1</v>
      </c>
    </row>
    <row r="1126" spans="11:19" x14ac:dyDescent="0.3">
      <c r="K1126">
        <v>537</v>
      </c>
      <c r="L1126" t="s">
        <v>8323</v>
      </c>
      <c r="M1126" t="s">
        <v>8310</v>
      </c>
      <c r="N1126">
        <v>59</v>
      </c>
      <c r="P1126">
        <v>1581</v>
      </c>
      <c r="Q1126" t="s">
        <v>8320</v>
      </c>
      <c r="R1126" t="s">
        <v>8349</v>
      </c>
      <c r="S1126">
        <v>1</v>
      </c>
    </row>
    <row r="1127" spans="11:19" x14ac:dyDescent="0.3">
      <c r="K1127">
        <v>750</v>
      </c>
      <c r="L1127" t="s">
        <v>8321</v>
      </c>
      <c r="M1127" t="s">
        <v>8353</v>
      </c>
      <c r="N1127">
        <v>59</v>
      </c>
      <c r="P1127">
        <v>1583</v>
      </c>
      <c r="Q1127" t="s">
        <v>8320</v>
      </c>
      <c r="R1127" t="s">
        <v>8349</v>
      </c>
      <c r="S1127">
        <v>1</v>
      </c>
    </row>
    <row r="1128" spans="11:19" x14ac:dyDescent="0.3">
      <c r="K1128">
        <v>1248</v>
      </c>
      <c r="L1128" t="s">
        <v>8319</v>
      </c>
      <c r="M1128" t="s">
        <v>8344</v>
      </c>
      <c r="N1128">
        <v>59</v>
      </c>
      <c r="P1128">
        <v>1587</v>
      </c>
      <c r="Q1128" t="s">
        <v>8320</v>
      </c>
      <c r="R1128" t="s">
        <v>8349</v>
      </c>
      <c r="S1128">
        <v>1</v>
      </c>
    </row>
    <row r="1129" spans="11:19" x14ac:dyDescent="0.3">
      <c r="K1129">
        <v>1673</v>
      </c>
      <c r="L1129" t="s">
        <v>8319</v>
      </c>
      <c r="M1129" t="s">
        <v>8343</v>
      </c>
      <c r="N1129">
        <v>59</v>
      </c>
      <c r="P1129">
        <v>1598</v>
      </c>
      <c r="Q1129" t="s">
        <v>8320</v>
      </c>
      <c r="R1129" t="s">
        <v>8349</v>
      </c>
      <c r="S1129">
        <v>1</v>
      </c>
    </row>
    <row r="1130" spans="11:19" x14ac:dyDescent="0.3">
      <c r="K1130">
        <v>2284</v>
      </c>
      <c r="L1130" t="s">
        <v>8319</v>
      </c>
      <c r="M1130" t="s">
        <v>8344</v>
      </c>
      <c r="N1130">
        <v>59</v>
      </c>
      <c r="P1130">
        <v>1702</v>
      </c>
      <c r="Q1130" t="s">
        <v>8319</v>
      </c>
      <c r="R1130" t="s">
        <v>8339</v>
      </c>
      <c r="S1130">
        <v>1</v>
      </c>
    </row>
    <row r="1131" spans="11:19" x14ac:dyDescent="0.3">
      <c r="K1131">
        <v>2539</v>
      </c>
      <c r="L1131" t="s">
        <v>8319</v>
      </c>
      <c r="M1131" t="s">
        <v>8337</v>
      </c>
      <c r="N1131">
        <v>59</v>
      </c>
      <c r="P1131">
        <v>1710</v>
      </c>
      <c r="Q1131" t="s">
        <v>8319</v>
      </c>
      <c r="R1131" t="s">
        <v>8339</v>
      </c>
      <c r="S1131">
        <v>1</v>
      </c>
    </row>
    <row r="1132" spans="11:19" x14ac:dyDescent="0.3">
      <c r="K1132">
        <v>2982</v>
      </c>
      <c r="L1132" t="s">
        <v>8323</v>
      </c>
      <c r="M1132" t="s">
        <v>8363</v>
      </c>
      <c r="N1132">
        <v>59</v>
      </c>
      <c r="P1132">
        <v>1713</v>
      </c>
      <c r="Q1132" t="s">
        <v>8319</v>
      </c>
      <c r="R1132" t="s">
        <v>8339</v>
      </c>
      <c r="S1132">
        <v>1</v>
      </c>
    </row>
    <row r="1133" spans="11:19" x14ac:dyDescent="0.3">
      <c r="K1133">
        <v>2994</v>
      </c>
      <c r="L1133" t="s">
        <v>8323</v>
      </c>
      <c r="M1133" t="s">
        <v>8363</v>
      </c>
      <c r="N1133">
        <v>59</v>
      </c>
      <c r="P1133">
        <v>1722</v>
      </c>
      <c r="Q1133" t="s">
        <v>8319</v>
      </c>
      <c r="R1133" t="s">
        <v>8339</v>
      </c>
      <c r="S1133">
        <v>1</v>
      </c>
    </row>
    <row r="1134" spans="11:19" x14ac:dyDescent="0.3">
      <c r="K1134">
        <v>3220</v>
      </c>
      <c r="L1134" t="s">
        <v>8323</v>
      </c>
      <c r="M1134" t="s">
        <v>8310</v>
      </c>
      <c r="N1134">
        <v>59</v>
      </c>
      <c r="P1134">
        <v>1727</v>
      </c>
      <c r="Q1134" t="s">
        <v>8319</v>
      </c>
      <c r="R1134" t="s">
        <v>8339</v>
      </c>
      <c r="S1134">
        <v>1</v>
      </c>
    </row>
    <row r="1135" spans="11:19" x14ac:dyDescent="0.3">
      <c r="K1135">
        <v>3777</v>
      </c>
      <c r="L1135" t="s">
        <v>8323</v>
      </c>
      <c r="M1135" t="s">
        <v>8362</v>
      </c>
      <c r="N1135">
        <v>59</v>
      </c>
      <c r="P1135">
        <v>1734</v>
      </c>
      <c r="Q1135" t="s">
        <v>8319</v>
      </c>
      <c r="R1135" t="s">
        <v>8339</v>
      </c>
      <c r="S1135">
        <v>1</v>
      </c>
    </row>
    <row r="1136" spans="11:19" x14ac:dyDescent="0.3">
      <c r="K1136">
        <v>6</v>
      </c>
      <c r="L1136" t="s">
        <v>8315</v>
      </c>
      <c r="M1136" t="s">
        <v>8329</v>
      </c>
      <c r="N1136">
        <v>58</v>
      </c>
      <c r="P1136">
        <v>1736</v>
      </c>
      <c r="Q1136" t="s">
        <v>8319</v>
      </c>
      <c r="R1136" t="s">
        <v>8339</v>
      </c>
      <c r="S1136">
        <v>1</v>
      </c>
    </row>
    <row r="1137" spans="11:19" x14ac:dyDescent="0.3">
      <c r="K1137">
        <v>265</v>
      </c>
      <c r="L1137" t="s">
        <v>8315</v>
      </c>
      <c r="M1137" t="s">
        <v>8325</v>
      </c>
      <c r="N1137">
        <v>58</v>
      </c>
      <c r="P1137">
        <v>1738</v>
      </c>
      <c r="Q1137" t="s">
        <v>8319</v>
      </c>
      <c r="R1137" t="s">
        <v>8339</v>
      </c>
      <c r="S1137">
        <v>1</v>
      </c>
    </row>
    <row r="1138" spans="11:19" x14ac:dyDescent="0.3">
      <c r="K1138">
        <v>323</v>
      </c>
      <c r="L1138" t="s">
        <v>8315</v>
      </c>
      <c r="M1138" t="s">
        <v>8325</v>
      </c>
      <c r="N1138">
        <v>58</v>
      </c>
      <c r="P1138">
        <v>1739</v>
      </c>
      <c r="Q1138" t="s">
        <v>8319</v>
      </c>
      <c r="R1138" t="s">
        <v>8339</v>
      </c>
      <c r="S1138">
        <v>1</v>
      </c>
    </row>
    <row r="1139" spans="11:19" x14ac:dyDescent="0.3">
      <c r="K1139">
        <v>1633</v>
      </c>
      <c r="L1139" t="s">
        <v>8319</v>
      </c>
      <c r="M1139" t="s">
        <v>8344</v>
      </c>
      <c r="N1139">
        <v>58</v>
      </c>
      <c r="P1139">
        <v>1867</v>
      </c>
      <c r="Q1139" t="s">
        <v>8317</v>
      </c>
      <c r="R1139" t="s">
        <v>8333</v>
      </c>
      <c r="S1139">
        <v>1</v>
      </c>
    </row>
    <row r="1140" spans="11:19" x14ac:dyDescent="0.3">
      <c r="K1140">
        <v>2107</v>
      </c>
      <c r="L1140" t="s">
        <v>8319</v>
      </c>
      <c r="M1140" t="s">
        <v>8340</v>
      </c>
      <c r="N1140">
        <v>58</v>
      </c>
      <c r="P1140">
        <v>1911</v>
      </c>
      <c r="Q1140" t="s">
        <v>8322</v>
      </c>
      <c r="R1140" t="s">
        <v>8356</v>
      </c>
      <c r="S1140">
        <v>1</v>
      </c>
    </row>
    <row r="1141" spans="11:19" x14ac:dyDescent="0.3">
      <c r="K1141">
        <v>2162</v>
      </c>
      <c r="L1141" t="s">
        <v>8319</v>
      </c>
      <c r="M1141" t="s">
        <v>8344</v>
      </c>
      <c r="N1141">
        <v>58</v>
      </c>
      <c r="P1141">
        <v>1986</v>
      </c>
      <c r="Q1141" t="s">
        <v>8320</v>
      </c>
      <c r="R1141" t="s">
        <v>8347</v>
      </c>
      <c r="S1141">
        <v>1</v>
      </c>
    </row>
    <row r="1142" spans="11:19" x14ac:dyDescent="0.3">
      <c r="K1142">
        <v>2468</v>
      </c>
      <c r="L1142" t="s">
        <v>8319</v>
      </c>
      <c r="M1142" t="s">
        <v>8340</v>
      </c>
      <c r="N1142">
        <v>58</v>
      </c>
      <c r="P1142">
        <v>1988</v>
      </c>
      <c r="Q1142" t="s">
        <v>8320</v>
      </c>
      <c r="R1142" t="s">
        <v>8347</v>
      </c>
      <c r="S1142">
        <v>1</v>
      </c>
    </row>
    <row r="1143" spans="11:19" x14ac:dyDescent="0.3">
      <c r="K1143">
        <v>2736</v>
      </c>
      <c r="L1143" t="s">
        <v>8322</v>
      </c>
      <c r="M1143" t="s">
        <v>8357</v>
      </c>
      <c r="N1143">
        <v>58</v>
      </c>
      <c r="P1143">
        <v>1989</v>
      </c>
      <c r="Q1143" t="s">
        <v>8320</v>
      </c>
      <c r="R1143" t="s">
        <v>8347</v>
      </c>
      <c r="S1143">
        <v>1</v>
      </c>
    </row>
    <row r="1144" spans="11:19" x14ac:dyDescent="0.3">
      <c r="K1144">
        <v>3046</v>
      </c>
      <c r="L1144" t="s">
        <v>8323</v>
      </c>
      <c r="M1144" t="s">
        <v>8363</v>
      </c>
      <c r="N1144">
        <v>58</v>
      </c>
      <c r="P1144">
        <v>2128</v>
      </c>
      <c r="Q1144" t="s">
        <v>8317</v>
      </c>
      <c r="R1144" t="s">
        <v>8335</v>
      </c>
      <c r="S1144">
        <v>1</v>
      </c>
    </row>
    <row r="1145" spans="11:19" x14ac:dyDescent="0.3">
      <c r="K1145">
        <v>3314</v>
      </c>
      <c r="L1145" t="s">
        <v>8323</v>
      </c>
      <c r="M1145" t="s">
        <v>8310</v>
      </c>
      <c r="N1145">
        <v>58</v>
      </c>
      <c r="P1145">
        <v>2146</v>
      </c>
      <c r="Q1145" t="s">
        <v>8317</v>
      </c>
      <c r="R1145" t="s">
        <v>8335</v>
      </c>
      <c r="S1145">
        <v>1</v>
      </c>
    </row>
    <row r="1146" spans="11:19" x14ac:dyDescent="0.3">
      <c r="K1146">
        <v>3667</v>
      </c>
      <c r="L1146" t="s">
        <v>8323</v>
      </c>
      <c r="M1146" t="s">
        <v>8310</v>
      </c>
      <c r="N1146">
        <v>58</v>
      </c>
      <c r="P1146">
        <v>2402</v>
      </c>
      <c r="Q1146" t="s">
        <v>8316</v>
      </c>
      <c r="R1146" t="s">
        <v>8330</v>
      </c>
      <c r="S1146">
        <v>1</v>
      </c>
    </row>
    <row r="1147" spans="11:19" x14ac:dyDescent="0.3">
      <c r="K1147">
        <v>3768</v>
      </c>
      <c r="L1147" t="s">
        <v>8323</v>
      </c>
      <c r="M1147" t="s">
        <v>8362</v>
      </c>
      <c r="N1147">
        <v>58</v>
      </c>
      <c r="P1147">
        <v>2416</v>
      </c>
      <c r="Q1147" t="s">
        <v>8316</v>
      </c>
      <c r="R1147" t="s">
        <v>8330</v>
      </c>
      <c r="S1147">
        <v>1</v>
      </c>
    </row>
    <row r="1148" spans="11:19" x14ac:dyDescent="0.3">
      <c r="K1148">
        <v>7</v>
      </c>
      <c r="L1148" t="s">
        <v>8315</v>
      </c>
      <c r="M1148" t="s">
        <v>8329</v>
      </c>
      <c r="N1148">
        <v>57</v>
      </c>
      <c r="P1148">
        <v>2421</v>
      </c>
      <c r="Q1148" t="s">
        <v>8316</v>
      </c>
      <c r="R1148" t="s">
        <v>8330</v>
      </c>
      <c r="S1148">
        <v>1</v>
      </c>
    </row>
    <row r="1149" spans="11:19" x14ac:dyDescent="0.3">
      <c r="K1149">
        <v>65</v>
      </c>
      <c r="L1149" t="s">
        <v>8315</v>
      </c>
      <c r="M1149" t="s">
        <v>8328</v>
      </c>
      <c r="N1149">
        <v>57</v>
      </c>
      <c r="P1149">
        <v>2422</v>
      </c>
      <c r="Q1149" t="s">
        <v>8316</v>
      </c>
      <c r="R1149" t="s">
        <v>8330</v>
      </c>
      <c r="S1149">
        <v>1</v>
      </c>
    </row>
    <row r="1150" spans="11:19" x14ac:dyDescent="0.3">
      <c r="K1150">
        <v>116</v>
      </c>
      <c r="L1150" t="s">
        <v>8315</v>
      </c>
      <c r="M1150" t="s">
        <v>8328</v>
      </c>
      <c r="N1150">
        <v>57</v>
      </c>
      <c r="P1150">
        <v>2423</v>
      </c>
      <c r="Q1150" t="s">
        <v>8316</v>
      </c>
      <c r="R1150" t="s">
        <v>8330</v>
      </c>
      <c r="S1150">
        <v>1</v>
      </c>
    </row>
    <row r="1151" spans="11:19" x14ac:dyDescent="0.3">
      <c r="K1151">
        <v>734</v>
      </c>
      <c r="L1151" t="s">
        <v>8321</v>
      </c>
      <c r="M1151" t="s">
        <v>8353</v>
      </c>
      <c r="N1151">
        <v>57</v>
      </c>
      <c r="P1151">
        <v>2425</v>
      </c>
      <c r="Q1151" t="s">
        <v>8316</v>
      </c>
      <c r="R1151" t="s">
        <v>8330</v>
      </c>
      <c r="S1151">
        <v>1</v>
      </c>
    </row>
    <row r="1152" spans="11:19" x14ac:dyDescent="0.3">
      <c r="K1152">
        <v>807</v>
      </c>
      <c r="L1152" t="s">
        <v>8319</v>
      </c>
      <c r="M1152" t="s">
        <v>8344</v>
      </c>
      <c r="N1152">
        <v>57</v>
      </c>
      <c r="P1152">
        <v>2427</v>
      </c>
      <c r="Q1152" t="s">
        <v>8316</v>
      </c>
      <c r="R1152" t="s">
        <v>8330</v>
      </c>
      <c r="S1152">
        <v>1</v>
      </c>
    </row>
    <row r="1153" spans="11:19" x14ac:dyDescent="0.3">
      <c r="K1153">
        <v>1204</v>
      </c>
      <c r="L1153" t="s">
        <v>8320</v>
      </c>
      <c r="M1153" t="s">
        <v>8348</v>
      </c>
      <c r="N1153">
        <v>57</v>
      </c>
      <c r="P1153">
        <v>2428</v>
      </c>
      <c r="Q1153" t="s">
        <v>8316</v>
      </c>
      <c r="R1153" t="s">
        <v>8330</v>
      </c>
      <c r="S1153">
        <v>1</v>
      </c>
    </row>
    <row r="1154" spans="11:19" x14ac:dyDescent="0.3">
      <c r="K1154">
        <v>1821</v>
      </c>
      <c r="L1154" t="s">
        <v>8319</v>
      </c>
      <c r="M1154" t="s">
        <v>8344</v>
      </c>
      <c r="N1154">
        <v>57</v>
      </c>
      <c r="P1154">
        <v>2438</v>
      </c>
      <c r="Q1154" t="s">
        <v>8316</v>
      </c>
      <c r="R1154" t="s">
        <v>8330</v>
      </c>
      <c r="S1154">
        <v>1</v>
      </c>
    </row>
    <row r="1155" spans="11:19" x14ac:dyDescent="0.3">
      <c r="K1155">
        <v>2246</v>
      </c>
      <c r="L1155" t="s">
        <v>8317</v>
      </c>
      <c r="M1155" t="s">
        <v>8334</v>
      </c>
      <c r="N1155">
        <v>57</v>
      </c>
      <c r="P1155">
        <v>2582</v>
      </c>
      <c r="Q1155" t="s">
        <v>8316</v>
      </c>
      <c r="R1155" t="s">
        <v>8330</v>
      </c>
      <c r="S1155">
        <v>1</v>
      </c>
    </row>
    <row r="1156" spans="11:19" x14ac:dyDescent="0.3">
      <c r="K1156">
        <v>2544</v>
      </c>
      <c r="L1156" t="s">
        <v>8319</v>
      </c>
      <c r="M1156" t="s">
        <v>8337</v>
      </c>
      <c r="N1156">
        <v>57</v>
      </c>
      <c r="P1156">
        <v>2585</v>
      </c>
      <c r="Q1156" t="s">
        <v>8316</v>
      </c>
      <c r="R1156" t="s">
        <v>8330</v>
      </c>
      <c r="S1156">
        <v>1</v>
      </c>
    </row>
    <row r="1157" spans="11:19" x14ac:dyDescent="0.3">
      <c r="K1157">
        <v>2810</v>
      </c>
      <c r="L1157" t="s">
        <v>8323</v>
      </c>
      <c r="M1157" t="s">
        <v>8310</v>
      </c>
      <c r="N1157">
        <v>57</v>
      </c>
      <c r="P1157">
        <v>2586</v>
      </c>
      <c r="Q1157" t="s">
        <v>8316</v>
      </c>
      <c r="R1157" t="s">
        <v>8330</v>
      </c>
      <c r="S1157">
        <v>1</v>
      </c>
    </row>
    <row r="1158" spans="11:19" x14ac:dyDescent="0.3">
      <c r="K1158">
        <v>3148</v>
      </c>
      <c r="L1158" t="s">
        <v>8323</v>
      </c>
      <c r="M1158" t="s">
        <v>8310</v>
      </c>
      <c r="N1158">
        <v>57</v>
      </c>
      <c r="P1158">
        <v>2589</v>
      </c>
      <c r="Q1158" t="s">
        <v>8316</v>
      </c>
      <c r="R1158" t="s">
        <v>8330</v>
      </c>
      <c r="S1158">
        <v>1</v>
      </c>
    </row>
    <row r="1159" spans="11:19" x14ac:dyDescent="0.3">
      <c r="K1159">
        <v>3160</v>
      </c>
      <c r="L1159" t="s">
        <v>8323</v>
      </c>
      <c r="M1159" t="s">
        <v>8310</v>
      </c>
      <c r="N1159">
        <v>57</v>
      </c>
      <c r="P1159">
        <v>2592</v>
      </c>
      <c r="Q1159" t="s">
        <v>8316</v>
      </c>
      <c r="R1159" t="s">
        <v>8330</v>
      </c>
      <c r="S1159">
        <v>1</v>
      </c>
    </row>
    <row r="1160" spans="11:19" x14ac:dyDescent="0.3">
      <c r="K1160">
        <v>3247</v>
      </c>
      <c r="L1160" t="s">
        <v>8323</v>
      </c>
      <c r="M1160" t="s">
        <v>8310</v>
      </c>
      <c r="N1160">
        <v>57</v>
      </c>
      <c r="P1160">
        <v>2594</v>
      </c>
      <c r="Q1160" t="s">
        <v>8316</v>
      </c>
      <c r="R1160" t="s">
        <v>8330</v>
      </c>
      <c r="S1160">
        <v>1</v>
      </c>
    </row>
    <row r="1161" spans="11:19" x14ac:dyDescent="0.3">
      <c r="K1161">
        <v>3308</v>
      </c>
      <c r="L1161" t="s">
        <v>8323</v>
      </c>
      <c r="M1161" t="s">
        <v>8310</v>
      </c>
      <c r="N1161">
        <v>57</v>
      </c>
      <c r="P1161">
        <v>2641</v>
      </c>
      <c r="Q1161" t="s">
        <v>8322</v>
      </c>
      <c r="R1161" t="s">
        <v>8359</v>
      </c>
      <c r="S1161">
        <v>1</v>
      </c>
    </row>
    <row r="1162" spans="11:19" x14ac:dyDescent="0.3">
      <c r="K1162">
        <v>3326</v>
      </c>
      <c r="L1162" t="s">
        <v>8323</v>
      </c>
      <c r="M1162" t="s">
        <v>8310</v>
      </c>
      <c r="N1162">
        <v>57</v>
      </c>
      <c r="P1162">
        <v>2685</v>
      </c>
      <c r="Q1162" t="s">
        <v>8316</v>
      </c>
      <c r="R1162" t="s">
        <v>8330</v>
      </c>
      <c r="S1162">
        <v>1</v>
      </c>
    </row>
    <row r="1163" spans="11:19" x14ac:dyDescent="0.3">
      <c r="K1163">
        <v>3478</v>
      </c>
      <c r="L1163" t="s">
        <v>8323</v>
      </c>
      <c r="M1163" t="s">
        <v>8310</v>
      </c>
      <c r="N1163">
        <v>57</v>
      </c>
      <c r="P1163">
        <v>2689</v>
      </c>
      <c r="Q1163" t="s">
        <v>8316</v>
      </c>
      <c r="R1163" t="s">
        <v>8330</v>
      </c>
      <c r="S1163">
        <v>1</v>
      </c>
    </row>
    <row r="1164" spans="11:19" x14ac:dyDescent="0.3">
      <c r="K1164">
        <v>3603</v>
      </c>
      <c r="L1164" t="s">
        <v>8323</v>
      </c>
      <c r="M1164" t="s">
        <v>8310</v>
      </c>
      <c r="N1164">
        <v>57</v>
      </c>
      <c r="P1164">
        <v>2692</v>
      </c>
      <c r="Q1164" t="s">
        <v>8316</v>
      </c>
      <c r="R1164" t="s">
        <v>8330</v>
      </c>
      <c r="S1164">
        <v>1</v>
      </c>
    </row>
    <row r="1165" spans="11:19" x14ac:dyDescent="0.3">
      <c r="K1165">
        <v>3612</v>
      </c>
      <c r="L1165" t="s">
        <v>8323</v>
      </c>
      <c r="M1165" t="s">
        <v>8310</v>
      </c>
      <c r="N1165">
        <v>57</v>
      </c>
      <c r="P1165">
        <v>2694</v>
      </c>
      <c r="Q1165" t="s">
        <v>8316</v>
      </c>
      <c r="R1165" t="s">
        <v>8330</v>
      </c>
      <c r="S1165">
        <v>1</v>
      </c>
    </row>
    <row r="1166" spans="11:19" x14ac:dyDescent="0.3">
      <c r="K1166">
        <v>3672</v>
      </c>
      <c r="L1166" t="s">
        <v>8323</v>
      </c>
      <c r="M1166" t="s">
        <v>8310</v>
      </c>
      <c r="N1166">
        <v>57</v>
      </c>
      <c r="P1166">
        <v>2762</v>
      </c>
      <c r="Q1166" t="s">
        <v>8321</v>
      </c>
      <c r="R1166" t="s">
        <v>8351</v>
      </c>
      <c r="S1166">
        <v>1</v>
      </c>
    </row>
    <row r="1167" spans="11:19" x14ac:dyDescent="0.3">
      <c r="K1167">
        <v>3773</v>
      </c>
      <c r="L1167" t="s">
        <v>8323</v>
      </c>
      <c r="M1167" t="s">
        <v>8362</v>
      </c>
      <c r="N1167">
        <v>57</v>
      </c>
      <c r="P1167">
        <v>2773</v>
      </c>
      <c r="Q1167" t="s">
        <v>8321</v>
      </c>
      <c r="R1167" t="s">
        <v>8351</v>
      </c>
      <c r="S1167">
        <v>1</v>
      </c>
    </row>
    <row r="1168" spans="11:19" x14ac:dyDescent="0.3">
      <c r="K1168">
        <v>3834</v>
      </c>
      <c r="L1168" t="s">
        <v>8323</v>
      </c>
      <c r="M1168" t="s">
        <v>8310</v>
      </c>
      <c r="N1168">
        <v>57</v>
      </c>
      <c r="P1168">
        <v>2777</v>
      </c>
      <c r="Q1168" t="s">
        <v>8321</v>
      </c>
      <c r="R1168" t="s">
        <v>8351</v>
      </c>
      <c r="S1168">
        <v>1</v>
      </c>
    </row>
    <row r="1169" spans="11:19" x14ac:dyDescent="0.3">
      <c r="K1169">
        <v>89</v>
      </c>
      <c r="L1169" t="s">
        <v>8315</v>
      </c>
      <c r="M1169" t="s">
        <v>8328</v>
      </c>
      <c r="N1169">
        <v>56</v>
      </c>
      <c r="P1169">
        <v>2779</v>
      </c>
      <c r="Q1169" t="s">
        <v>8321</v>
      </c>
      <c r="R1169" t="s">
        <v>8351</v>
      </c>
      <c r="S1169">
        <v>1</v>
      </c>
    </row>
    <row r="1170" spans="11:19" x14ac:dyDescent="0.3">
      <c r="K1170">
        <v>521</v>
      </c>
      <c r="L1170" t="s">
        <v>8323</v>
      </c>
      <c r="M1170" t="s">
        <v>8310</v>
      </c>
      <c r="N1170">
        <v>56</v>
      </c>
      <c r="P1170">
        <v>2841</v>
      </c>
      <c r="Q1170" t="s">
        <v>8323</v>
      </c>
      <c r="R1170" t="s">
        <v>8310</v>
      </c>
      <c r="S1170">
        <v>1</v>
      </c>
    </row>
    <row r="1171" spans="11:19" x14ac:dyDescent="0.3">
      <c r="K1171">
        <v>800</v>
      </c>
      <c r="L1171" t="s">
        <v>8319</v>
      </c>
      <c r="M1171" t="s">
        <v>8344</v>
      </c>
      <c r="N1171">
        <v>56</v>
      </c>
      <c r="P1171">
        <v>2844</v>
      </c>
      <c r="Q1171" t="s">
        <v>8323</v>
      </c>
      <c r="R1171" t="s">
        <v>8310</v>
      </c>
      <c r="S1171">
        <v>1</v>
      </c>
    </row>
    <row r="1172" spans="11:19" x14ac:dyDescent="0.3">
      <c r="K1172">
        <v>1601</v>
      </c>
      <c r="L1172" t="s">
        <v>8319</v>
      </c>
      <c r="M1172" t="s">
        <v>8344</v>
      </c>
      <c r="N1172">
        <v>56</v>
      </c>
      <c r="P1172">
        <v>2849</v>
      </c>
      <c r="Q1172" t="s">
        <v>8323</v>
      </c>
      <c r="R1172" t="s">
        <v>8310</v>
      </c>
      <c r="S1172">
        <v>1</v>
      </c>
    </row>
    <row r="1173" spans="11:19" x14ac:dyDescent="0.3">
      <c r="K1173">
        <v>1679</v>
      </c>
      <c r="L1173" t="s">
        <v>8319</v>
      </c>
      <c r="M1173" t="s">
        <v>8343</v>
      </c>
      <c r="N1173">
        <v>56</v>
      </c>
      <c r="P1173">
        <v>2859</v>
      </c>
      <c r="Q1173" t="s">
        <v>8323</v>
      </c>
      <c r="R1173" t="s">
        <v>8310</v>
      </c>
      <c r="S1173">
        <v>1</v>
      </c>
    </row>
    <row r="1174" spans="11:19" x14ac:dyDescent="0.3">
      <c r="K1174">
        <v>1859</v>
      </c>
      <c r="L1174" t="s">
        <v>8319</v>
      </c>
      <c r="M1174" t="s">
        <v>8344</v>
      </c>
      <c r="N1174">
        <v>56</v>
      </c>
      <c r="P1174">
        <v>2863</v>
      </c>
      <c r="Q1174" t="s">
        <v>8323</v>
      </c>
      <c r="R1174" t="s">
        <v>8310</v>
      </c>
      <c r="S1174">
        <v>1</v>
      </c>
    </row>
    <row r="1175" spans="11:19" x14ac:dyDescent="0.3">
      <c r="K1175">
        <v>2497</v>
      </c>
      <c r="L1175" t="s">
        <v>8319</v>
      </c>
      <c r="M1175" t="s">
        <v>8340</v>
      </c>
      <c r="N1175">
        <v>56</v>
      </c>
      <c r="P1175">
        <v>2879</v>
      </c>
      <c r="Q1175" t="s">
        <v>8323</v>
      </c>
      <c r="R1175" t="s">
        <v>8310</v>
      </c>
      <c r="S1175">
        <v>1</v>
      </c>
    </row>
    <row r="1176" spans="11:19" x14ac:dyDescent="0.3">
      <c r="K1176">
        <v>2551</v>
      </c>
      <c r="L1176" t="s">
        <v>8319</v>
      </c>
      <c r="M1176" t="s">
        <v>8337</v>
      </c>
      <c r="N1176">
        <v>56</v>
      </c>
      <c r="P1176">
        <v>2886</v>
      </c>
      <c r="Q1176" t="s">
        <v>8323</v>
      </c>
      <c r="R1176" t="s">
        <v>8310</v>
      </c>
      <c r="S1176">
        <v>1</v>
      </c>
    </row>
    <row r="1177" spans="11:19" x14ac:dyDescent="0.3">
      <c r="K1177">
        <v>2663</v>
      </c>
      <c r="L1177" t="s">
        <v>8322</v>
      </c>
      <c r="M1177" t="s">
        <v>8358</v>
      </c>
      <c r="N1177">
        <v>56</v>
      </c>
      <c r="P1177">
        <v>2887</v>
      </c>
      <c r="Q1177" t="s">
        <v>8323</v>
      </c>
      <c r="R1177" t="s">
        <v>8310</v>
      </c>
      <c r="S1177">
        <v>1</v>
      </c>
    </row>
    <row r="1178" spans="11:19" x14ac:dyDescent="0.3">
      <c r="K1178">
        <v>2986</v>
      </c>
      <c r="L1178" t="s">
        <v>8323</v>
      </c>
      <c r="M1178" t="s">
        <v>8363</v>
      </c>
      <c r="N1178">
        <v>56</v>
      </c>
      <c r="P1178">
        <v>2902</v>
      </c>
      <c r="Q1178" t="s">
        <v>8323</v>
      </c>
      <c r="R1178" t="s">
        <v>8310</v>
      </c>
      <c r="S1178">
        <v>1</v>
      </c>
    </row>
    <row r="1179" spans="11:19" x14ac:dyDescent="0.3">
      <c r="K1179">
        <v>3418</v>
      </c>
      <c r="L1179" t="s">
        <v>8323</v>
      </c>
      <c r="M1179" t="s">
        <v>8310</v>
      </c>
      <c r="N1179">
        <v>56</v>
      </c>
      <c r="P1179">
        <v>2909</v>
      </c>
      <c r="Q1179" t="s">
        <v>8323</v>
      </c>
      <c r="R1179" t="s">
        <v>8310</v>
      </c>
      <c r="S1179">
        <v>1</v>
      </c>
    </row>
    <row r="1180" spans="11:19" x14ac:dyDescent="0.3">
      <c r="K1180">
        <v>3479</v>
      </c>
      <c r="L1180" t="s">
        <v>8323</v>
      </c>
      <c r="M1180" t="s">
        <v>8310</v>
      </c>
      <c r="N1180">
        <v>56</v>
      </c>
      <c r="P1180">
        <v>2910</v>
      </c>
      <c r="Q1180" t="s">
        <v>8323</v>
      </c>
      <c r="R1180" t="s">
        <v>8310</v>
      </c>
      <c r="S1180">
        <v>1</v>
      </c>
    </row>
    <row r="1181" spans="11:19" x14ac:dyDescent="0.3">
      <c r="K1181">
        <v>3486</v>
      </c>
      <c r="L1181" t="s">
        <v>8323</v>
      </c>
      <c r="M1181" t="s">
        <v>8310</v>
      </c>
      <c r="N1181">
        <v>56</v>
      </c>
      <c r="P1181">
        <v>2914</v>
      </c>
      <c r="Q1181" t="s">
        <v>8323</v>
      </c>
      <c r="R1181" t="s">
        <v>8310</v>
      </c>
      <c r="S1181">
        <v>1</v>
      </c>
    </row>
    <row r="1182" spans="11:19" x14ac:dyDescent="0.3">
      <c r="K1182">
        <v>3618</v>
      </c>
      <c r="L1182" t="s">
        <v>8323</v>
      </c>
      <c r="M1182" t="s">
        <v>8310</v>
      </c>
      <c r="N1182">
        <v>56</v>
      </c>
      <c r="P1182">
        <v>2941</v>
      </c>
      <c r="Q1182" t="s">
        <v>8323</v>
      </c>
      <c r="R1182" t="s">
        <v>8363</v>
      </c>
      <c r="S1182">
        <v>1</v>
      </c>
    </row>
    <row r="1183" spans="11:19" x14ac:dyDescent="0.3">
      <c r="K1183">
        <v>3767</v>
      </c>
      <c r="L1183" t="s">
        <v>8323</v>
      </c>
      <c r="M1183" t="s">
        <v>8362</v>
      </c>
      <c r="N1183">
        <v>56</v>
      </c>
      <c r="P1183">
        <v>2944</v>
      </c>
      <c r="Q1183" t="s">
        <v>8323</v>
      </c>
      <c r="R1183" t="s">
        <v>8363</v>
      </c>
      <c r="S1183">
        <v>1</v>
      </c>
    </row>
    <row r="1184" spans="11:19" x14ac:dyDescent="0.3">
      <c r="K1184">
        <v>341</v>
      </c>
      <c r="L1184" t="s">
        <v>8315</v>
      </c>
      <c r="M1184" t="s">
        <v>8325</v>
      </c>
      <c r="N1184">
        <v>55</v>
      </c>
      <c r="P1184">
        <v>3055</v>
      </c>
      <c r="Q1184" t="s">
        <v>8323</v>
      </c>
      <c r="R1184" t="s">
        <v>8363</v>
      </c>
      <c r="S1184">
        <v>1</v>
      </c>
    </row>
    <row r="1185" spans="11:19" x14ac:dyDescent="0.3">
      <c r="K1185">
        <v>405</v>
      </c>
      <c r="L1185" t="s">
        <v>8315</v>
      </c>
      <c r="M1185" t="s">
        <v>8325</v>
      </c>
      <c r="N1185">
        <v>55</v>
      </c>
      <c r="P1185">
        <v>3067</v>
      </c>
      <c r="Q1185" t="s">
        <v>8323</v>
      </c>
      <c r="R1185" t="s">
        <v>8363</v>
      </c>
      <c r="S1185">
        <v>1</v>
      </c>
    </row>
    <row r="1186" spans="11:19" x14ac:dyDescent="0.3">
      <c r="K1186">
        <v>412</v>
      </c>
      <c r="L1186" t="s">
        <v>8315</v>
      </c>
      <c r="M1186" t="s">
        <v>8325</v>
      </c>
      <c r="N1186">
        <v>55</v>
      </c>
      <c r="P1186">
        <v>3094</v>
      </c>
      <c r="Q1186" t="s">
        <v>8323</v>
      </c>
      <c r="R1186" t="s">
        <v>8363</v>
      </c>
      <c r="S1186">
        <v>1</v>
      </c>
    </row>
    <row r="1187" spans="11:19" x14ac:dyDescent="0.3">
      <c r="K1187">
        <v>747</v>
      </c>
      <c r="L1187" t="s">
        <v>8321</v>
      </c>
      <c r="M1187" t="s">
        <v>8353</v>
      </c>
      <c r="N1187">
        <v>55</v>
      </c>
      <c r="P1187">
        <v>3095</v>
      </c>
      <c r="Q1187" t="s">
        <v>8323</v>
      </c>
      <c r="R1187" t="s">
        <v>8363</v>
      </c>
      <c r="S1187">
        <v>1</v>
      </c>
    </row>
    <row r="1188" spans="11:19" x14ac:dyDescent="0.3">
      <c r="K1188">
        <v>1836</v>
      </c>
      <c r="L1188" t="s">
        <v>8319</v>
      </c>
      <c r="M1188" t="s">
        <v>8344</v>
      </c>
      <c r="N1188">
        <v>55</v>
      </c>
      <c r="P1188">
        <v>3110</v>
      </c>
      <c r="Q1188" t="s">
        <v>8323</v>
      </c>
      <c r="R1188" t="s">
        <v>8363</v>
      </c>
      <c r="S1188">
        <v>1</v>
      </c>
    </row>
    <row r="1189" spans="11:19" x14ac:dyDescent="0.3">
      <c r="K1189">
        <v>2081</v>
      </c>
      <c r="L1189" t="s">
        <v>8319</v>
      </c>
      <c r="M1189" t="s">
        <v>8340</v>
      </c>
      <c r="N1189">
        <v>55</v>
      </c>
      <c r="P1189">
        <v>3115</v>
      </c>
      <c r="Q1189" t="s">
        <v>8323</v>
      </c>
      <c r="R1189" t="s">
        <v>8363</v>
      </c>
      <c r="S1189">
        <v>1</v>
      </c>
    </row>
    <row r="1190" spans="11:19" x14ac:dyDescent="0.3">
      <c r="K1190">
        <v>2092</v>
      </c>
      <c r="L1190" t="s">
        <v>8319</v>
      </c>
      <c r="M1190" t="s">
        <v>8340</v>
      </c>
      <c r="N1190">
        <v>55</v>
      </c>
      <c r="P1190">
        <v>3117</v>
      </c>
      <c r="Q1190" t="s">
        <v>8323</v>
      </c>
      <c r="R1190" t="s">
        <v>8363</v>
      </c>
      <c r="S1190">
        <v>1</v>
      </c>
    </row>
    <row r="1191" spans="11:19" x14ac:dyDescent="0.3">
      <c r="K1191">
        <v>2476</v>
      </c>
      <c r="L1191" t="s">
        <v>8319</v>
      </c>
      <c r="M1191" t="s">
        <v>8340</v>
      </c>
      <c r="N1191">
        <v>55</v>
      </c>
      <c r="P1191">
        <v>3119</v>
      </c>
      <c r="Q1191" t="s">
        <v>8323</v>
      </c>
      <c r="R1191" t="s">
        <v>8363</v>
      </c>
      <c r="S1191">
        <v>1</v>
      </c>
    </row>
    <row r="1192" spans="11:19" x14ac:dyDescent="0.3">
      <c r="K1192">
        <v>2937</v>
      </c>
      <c r="L1192" t="s">
        <v>8323</v>
      </c>
      <c r="M1192" t="s">
        <v>8362</v>
      </c>
      <c r="N1192">
        <v>55</v>
      </c>
      <c r="P1192">
        <v>3200</v>
      </c>
      <c r="Q1192" t="s">
        <v>8323</v>
      </c>
      <c r="R1192" t="s">
        <v>8362</v>
      </c>
      <c r="S1192">
        <v>1</v>
      </c>
    </row>
    <row r="1193" spans="11:19" x14ac:dyDescent="0.3">
      <c r="K1193">
        <v>3012</v>
      </c>
      <c r="L1193" t="s">
        <v>8323</v>
      </c>
      <c r="M1193" t="s">
        <v>8363</v>
      </c>
      <c r="N1193">
        <v>55</v>
      </c>
      <c r="P1193">
        <v>3630</v>
      </c>
      <c r="Q1193" t="s">
        <v>8323</v>
      </c>
      <c r="R1193" t="s">
        <v>8362</v>
      </c>
      <c r="S1193">
        <v>1</v>
      </c>
    </row>
    <row r="1194" spans="11:19" x14ac:dyDescent="0.3">
      <c r="K1194">
        <v>3167</v>
      </c>
      <c r="L1194" t="s">
        <v>8323</v>
      </c>
      <c r="M1194" t="s">
        <v>8310</v>
      </c>
      <c r="N1194">
        <v>55</v>
      </c>
      <c r="P1194">
        <v>3632</v>
      </c>
      <c r="Q1194" t="s">
        <v>8323</v>
      </c>
      <c r="R1194" t="s">
        <v>8362</v>
      </c>
      <c r="S1194">
        <v>1</v>
      </c>
    </row>
    <row r="1195" spans="11:19" x14ac:dyDescent="0.3">
      <c r="K1195">
        <v>3176</v>
      </c>
      <c r="L1195" t="s">
        <v>8323</v>
      </c>
      <c r="M1195" t="s">
        <v>8310</v>
      </c>
      <c r="N1195">
        <v>55</v>
      </c>
      <c r="P1195">
        <v>3639</v>
      </c>
      <c r="Q1195" t="s">
        <v>8323</v>
      </c>
      <c r="R1195" t="s">
        <v>8362</v>
      </c>
      <c r="S1195">
        <v>1</v>
      </c>
    </row>
    <row r="1196" spans="11:19" x14ac:dyDescent="0.3">
      <c r="K1196">
        <v>3354</v>
      </c>
      <c r="L1196" t="s">
        <v>8323</v>
      </c>
      <c r="M1196" t="s">
        <v>8310</v>
      </c>
      <c r="N1196">
        <v>55</v>
      </c>
      <c r="P1196">
        <v>3645</v>
      </c>
      <c r="Q1196" t="s">
        <v>8323</v>
      </c>
      <c r="R1196" t="s">
        <v>8362</v>
      </c>
      <c r="S1196">
        <v>1</v>
      </c>
    </row>
    <row r="1197" spans="11:19" x14ac:dyDescent="0.3">
      <c r="K1197">
        <v>3457</v>
      </c>
      <c r="L1197" t="s">
        <v>8323</v>
      </c>
      <c r="M1197" t="s">
        <v>8310</v>
      </c>
      <c r="N1197">
        <v>55</v>
      </c>
      <c r="P1197">
        <v>3730</v>
      </c>
      <c r="Q1197" t="s">
        <v>8323</v>
      </c>
      <c r="R1197" t="s">
        <v>8310</v>
      </c>
      <c r="S1197">
        <v>1</v>
      </c>
    </row>
    <row r="1198" spans="11:19" x14ac:dyDescent="0.3">
      <c r="K1198">
        <v>805</v>
      </c>
      <c r="L1198" t="s">
        <v>8319</v>
      </c>
      <c r="M1198" t="s">
        <v>8344</v>
      </c>
      <c r="N1198">
        <v>54</v>
      </c>
      <c r="P1198">
        <v>3736</v>
      </c>
      <c r="Q1198" t="s">
        <v>8323</v>
      </c>
      <c r="R1198" t="s">
        <v>8310</v>
      </c>
      <c r="S1198">
        <v>1</v>
      </c>
    </row>
    <row r="1199" spans="11:19" x14ac:dyDescent="0.3">
      <c r="K1199">
        <v>824</v>
      </c>
      <c r="L1199" t="s">
        <v>8319</v>
      </c>
      <c r="M1199" t="s">
        <v>8344</v>
      </c>
      <c r="N1199">
        <v>54</v>
      </c>
      <c r="P1199">
        <v>3745</v>
      </c>
      <c r="Q1199" t="s">
        <v>8323</v>
      </c>
      <c r="R1199" t="s">
        <v>8310</v>
      </c>
      <c r="S1199">
        <v>1</v>
      </c>
    </row>
    <row r="1200" spans="11:19" x14ac:dyDescent="0.3">
      <c r="K1200">
        <v>1273</v>
      </c>
      <c r="L1200" t="s">
        <v>8319</v>
      </c>
      <c r="M1200" t="s">
        <v>8344</v>
      </c>
      <c r="N1200">
        <v>54</v>
      </c>
      <c r="P1200">
        <v>3746</v>
      </c>
      <c r="Q1200" t="s">
        <v>8323</v>
      </c>
      <c r="R1200" t="s">
        <v>8310</v>
      </c>
      <c r="S1200">
        <v>1</v>
      </c>
    </row>
    <row r="1201" spans="11:19" x14ac:dyDescent="0.3">
      <c r="K1201">
        <v>1900</v>
      </c>
      <c r="L1201" t="s">
        <v>8319</v>
      </c>
      <c r="M1201" t="s">
        <v>8340</v>
      </c>
      <c r="N1201">
        <v>54</v>
      </c>
      <c r="P1201">
        <v>3747</v>
      </c>
      <c r="Q1201" t="s">
        <v>8323</v>
      </c>
      <c r="R1201" t="s">
        <v>8310</v>
      </c>
      <c r="S1201">
        <v>1</v>
      </c>
    </row>
    <row r="1202" spans="11:19" x14ac:dyDescent="0.3">
      <c r="K1202">
        <v>2838</v>
      </c>
      <c r="L1202" t="s">
        <v>8323</v>
      </c>
      <c r="M1202" t="s">
        <v>8310</v>
      </c>
      <c r="N1202">
        <v>54</v>
      </c>
      <c r="P1202">
        <v>3788</v>
      </c>
      <c r="Q1202" t="s">
        <v>8323</v>
      </c>
      <c r="R1202" t="s">
        <v>8362</v>
      </c>
      <c r="S1202">
        <v>1</v>
      </c>
    </row>
    <row r="1203" spans="11:19" x14ac:dyDescent="0.3">
      <c r="K1203">
        <v>2933</v>
      </c>
      <c r="L1203" t="s">
        <v>8323</v>
      </c>
      <c r="M1203" t="s">
        <v>8362</v>
      </c>
      <c r="N1203">
        <v>54</v>
      </c>
      <c r="P1203">
        <v>3794</v>
      </c>
      <c r="Q1203" t="s">
        <v>8323</v>
      </c>
      <c r="R1203" t="s">
        <v>8362</v>
      </c>
      <c r="S1203">
        <v>1</v>
      </c>
    </row>
    <row r="1204" spans="11:19" x14ac:dyDescent="0.3">
      <c r="K1204">
        <v>3049</v>
      </c>
      <c r="L1204" t="s">
        <v>8323</v>
      </c>
      <c r="M1204" t="s">
        <v>8363</v>
      </c>
      <c r="N1204">
        <v>54</v>
      </c>
      <c r="P1204">
        <v>3796</v>
      </c>
      <c r="Q1204" t="s">
        <v>8323</v>
      </c>
      <c r="R1204" t="s">
        <v>8362</v>
      </c>
      <c r="S1204">
        <v>1</v>
      </c>
    </row>
    <row r="1205" spans="11:19" x14ac:dyDescent="0.3">
      <c r="K1205">
        <v>3306</v>
      </c>
      <c r="L1205" t="s">
        <v>8323</v>
      </c>
      <c r="M1205" t="s">
        <v>8310</v>
      </c>
      <c r="N1205">
        <v>54</v>
      </c>
      <c r="P1205">
        <v>3806</v>
      </c>
      <c r="Q1205" t="s">
        <v>8323</v>
      </c>
      <c r="R1205" t="s">
        <v>8362</v>
      </c>
      <c r="S1205">
        <v>1</v>
      </c>
    </row>
    <row r="1206" spans="11:19" x14ac:dyDescent="0.3">
      <c r="K1206">
        <v>3351</v>
      </c>
      <c r="L1206" t="s">
        <v>8323</v>
      </c>
      <c r="M1206" t="s">
        <v>8310</v>
      </c>
      <c r="N1206">
        <v>54</v>
      </c>
      <c r="P1206">
        <v>3855</v>
      </c>
      <c r="Q1206" t="s">
        <v>8323</v>
      </c>
      <c r="R1206" t="s">
        <v>8310</v>
      </c>
      <c r="S1206">
        <v>1</v>
      </c>
    </row>
    <row r="1207" spans="11:19" x14ac:dyDescent="0.3">
      <c r="K1207">
        <v>3369</v>
      </c>
      <c r="L1207" t="s">
        <v>8323</v>
      </c>
      <c r="M1207" t="s">
        <v>8310</v>
      </c>
      <c r="N1207">
        <v>54</v>
      </c>
      <c r="P1207">
        <v>3856</v>
      </c>
      <c r="Q1207" t="s">
        <v>8323</v>
      </c>
      <c r="R1207" t="s">
        <v>8310</v>
      </c>
      <c r="S1207">
        <v>1</v>
      </c>
    </row>
    <row r="1208" spans="11:19" x14ac:dyDescent="0.3">
      <c r="K1208">
        <v>3561</v>
      </c>
      <c r="L1208" t="s">
        <v>8323</v>
      </c>
      <c r="M1208" t="s">
        <v>8310</v>
      </c>
      <c r="N1208">
        <v>54</v>
      </c>
      <c r="P1208">
        <v>3858</v>
      </c>
      <c r="Q1208" t="s">
        <v>8323</v>
      </c>
      <c r="R1208" t="s">
        <v>8310</v>
      </c>
      <c r="S1208">
        <v>1</v>
      </c>
    </row>
    <row r="1209" spans="11:19" x14ac:dyDescent="0.3">
      <c r="K1209">
        <v>3586</v>
      </c>
      <c r="L1209" t="s">
        <v>8323</v>
      </c>
      <c r="M1209" t="s">
        <v>8310</v>
      </c>
      <c r="N1209">
        <v>54</v>
      </c>
      <c r="P1209">
        <v>3859</v>
      </c>
      <c r="Q1209" t="s">
        <v>8323</v>
      </c>
      <c r="R1209" t="s">
        <v>8310</v>
      </c>
      <c r="S1209">
        <v>1</v>
      </c>
    </row>
    <row r="1210" spans="11:19" x14ac:dyDescent="0.3">
      <c r="K1210">
        <v>30</v>
      </c>
      <c r="L1210" t="s">
        <v>8315</v>
      </c>
      <c r="M1210" t="s">
        <v>8329</v>
      </c>
      <c r="N1210">
        <v>53</v>
      </c>
      <c r="P1210">
        <v>3861</v>
      </c>
      <c r="Q1210" t="s">
        <v>8323</v>
      </c>
      <c r="R1210" t="s">
        <v>8310</v>
      </c>
      <c r="S1210">
        <v>1</v>
      </c>
    </row>
    <row r="1211" spans="11:19" x14ac:dyDescent="0.3">
      <c r="K1211">
        <v>111</v>
      </c>
      <c r="L1211" t="s">
        <v>8315</v>
      </c>
      <c r="M1211" t="s">
        <v>8328</v>
      </c>
      <c r="N1211">
        <v>53</v>
      </c>
      <c r="P1211">
        <v>3862</v>
      </c>
      <c r="Q1211" t="s">
        <v>8323</v>
      </c>
      <c r="R1211" t="s">
        <v>8310</v>
      </c>
      <c r="S1211">
        <v>1</v>
      </c>
    </row>
    <row r="1212" spans="11:19" x14ac:dyDescent="0.3">
      <c r="K1212">
        <v>794</v>
      </c>
      <c r="L1212" t="s">
        <v>8319</v>
      </c>
      <c r="M1212" t="s">
        <v>8344</v>
      </c>
      <c r="N1212">
        <v>53</v>
      </c>
      <c r="P1212">
        <v>3895</v>
      </c>
      <c r="Q1212" t="s">
        <v>8323</v>
      </c>
      <c r="R1212" t="s">
        <v>8310</v>
      </c>
      <c r="S1212">
        <v>1</v>
      </c>
    </row>
    <row r="1213" spans="11:19" x14ac:dyDescent="0.3">
      <c r="K1213">
        <v>2181</v>
      </c>
      <c r="L1213" t="s">
        <v>8317</v>
      </c>
      <c r="M1213" t="s">
        <v>8334</v>
      </c>
      <c r="N1213">
        <v>53</v>
      </c>
      <c r="P1213">
        <v>3901</v>
      </c>
      <c r="Q1213" t="s">
        <v>8323</v>
      </c>
      <c r="R1213" t="s">
        <v>8310</v>
      </c>
      <c r="S1213">
        <v>1</v>
      </c>
    </row>
    <row r="1214" spans="11:19" x14ac:dyDescent="0.3">
      <c r="K1214">
        <v>2619</v>
      </c>
      <c r="L1214" t="s">
        <v>8322</v>
      </c>
      <c r="M1214" t="s">
        <v>8359</v>
      </c>
      <c r="N1214">
        <v>53</v>
      </c>
      <c r="P1214">
        <v>3912</v>
      </c>
      <c r="Q1214" t="s">
        <v>8323</v>
      </c>
      <c r="R1214" t="s">
        <v>8310</v>
      </c>
      <c r="S1214">
        <v>1</v>
      </c>
    </row>
    <row r="1215" spans="11:19" x14ac:dyDescent="0.3">
      <c r="K1215">
        <v>3554</v>
      </c>
      <c r="L1215" t="s">
        <v>8323</v>
      </c>
      <c r="M1215" t="s">
        <v>8310</v>
      </c>
      <c r="N1215">
        <v>53</v>
      </c>
      <c r="P1215">
        <v>3915</v>
      </c>
      <c r="Q1215" t="s">
        <v>8323</v>
      </c>
      <c r="R1215" t="s">
        <v>8310</v>
      </c>
      <c r="S1215">
        <v>1</v>
      </c>
    </row>
    <row r="1216" spans="11:19" x14ac:dyDescent="0.3">
      <c r="K1216">
        <v>3601</v>
      </c>
      <c r="L1216" t="s">
        <v>8323</v>
      </c>
      <c r="M1216" t="s">
        <v>8310</v>
      </c>
      <c r="N1216">
        <v>53</v>
      </c>
      <c r="P1216">
        <v>3917</v>
      </c>
      <c r="Q1216" t="s">
        <v>8323</v>
      </c>
      <c r="R1216" t="s">
        <v>8310</v>
      </c>
      <c r="S1216">
        <v>1</v>
      </c>
    </row>
    <row r="1217" spans="11:19" x14ac:dyDescent="0.3">
      <c r="K1217">
        <v>52</v>
      </c>
      <c r="L1217" t="s">
        <v>8315</v>
      </c>
      <c r="M1217" t="s">
        <v>8329</v>
      </c>
      <c r="N1217">
        <v>52</v>
      </c>
      <c r="P1217">
        <v>3926</v>
      </c>
      <c r="Q1217" t="s">
        <v>8323</v>
      </c>
      <c r="R1217" t="s">
        <v>8310</v>
      </c>
      <c r="S1217">
        <v>1</v>
      </c>
    </row>
    <row r="1218" spans="11:19" x14ac:dyDescent="0.3">
      <c r="K1218">
        <v>54</v>
      </c>
      <c r="L1218" t="s">
        <v>8315</v>
      </c>
      <c r="M1218" t="s">
        <v>8329</v>
      </c>
      <c r="N1218">
        <v>52</v>
      </c>
      <c r="P1218">
        <v>3932</v>
      </c>
      <c r="Q1218" t="s">
        <v>8323</v>
      </c>
      <c r="R1218" t="s">
        <v>8310</v>
      </c>
      <c r="S1218">
        <v>1</v>
      </c>
    </row>
    <row r="1219" spans="11:19" x14ac:dyDescent="0.3">
      <c r="K1219">
        <v>417</v>
      </c>
      <c r="L1219" t="s">
        <v>8315</v>
      </c>
      <c r="M1219" t="s">
        <v>8325</v>
      </c>
      <c r="N1219">
        <v>52</v>
      </c>
      <c r="P1219">
        <v>3939</v>
      </c>
      <c r="Q1219" t="s">
        <v>8323</v>
      </c>
      <c r="R1219" t="s">
        <v>8310</v>
      </c>
      <c r="S1219">
        <v>1</v>
      </c>
    </row>
    <row r="1220" spans="11:19" x14ac:dyDescent="0.3">
      <c r="K1220">
        <v>809</v>
      </c>
      <c r="L1220" t="s">
        <v>8319</v>
      </c>
      <c r="M1220" t="s">
        <v>8344</v>
      </c>
      <c r="N1220">
        <v>52</v>
      </c>
      <c r="P1220">
        <v>3945</v>
      </c>
      <c r="Q1220" t="s">
        <v>8323</v>
      </c>
      <c r="R1220" t="s">
        <v>8310</v>
      </c>
      <c r="S1220">
        <v>1</v>
      </c>
    </row>
    <row r="1221" spans="11:19" x14ac:dyDescent="0.3">
      <c r="K1221">
        <v>1261</v>
      </c>
      <c r="L1221" t="s">
        <v>8319</v>
      </c>
      <c r="M1221" t="s">
        <v>8344</v>
      </c>
      <c r="N1221">
        <v>52</v>
      </c>
      <c r="P1221">
        <v>3950</v>
      </c>
      <c r="Q1221" t="s">
        <v>8323</v>
      </c>
      <c r="R1221" t="s">
        <v>8310</v>
      </c>
      <c r="S1221">
        <v>1</v>
      </c>
    </row>
    <row r="1222" spans="11:19" x14ac:dyDescent="0.3">
      <c r="K1222">
        <v>1289</v>
      </c>
      <c r="L1222" t="s">
        <v>8323</v>
      </c>
      <c r="M1222" t="s">
        <v>8310</v>
      </c>
      <c r="N1222">
        <v>52</v>
      </c>
      <c r="P1222">
        <v>3951</v>
      </c>
      <c r="Q1222" t="s">
        <v>8323</v>
      </c>
      <c r="R1222" t="s">
        <v>8310</v>
      </c>
      <c r="S1222">
        <v>1</v>
      </c>
    </row>
    <row r="1223" spans="11:19" x14ac:dyDescent="0.3">
      <c r="K1223">
        <v>1292</v>
      </c>
      <c r="L1223" t="s">
        <v>8323</v>
      </c>
      <c r="M1223" t="s">
        <v>8310</v>
      </c>
      <c r="N1223">
        <v>52</v>
      </c>
      <c r="P1223">
        <v>3952</v>
      </c>
      <c r="Q1223" t="s">
        <v>8323</v>
      </c>
      <c r="R1223" t="s">
        <v>8310</v>
      </c>
      <c r="S1223">
        <v>1</v>
      </c>
    </row>
    <row r="1224" spans="11:19" x14ac:dyDescent="0.3">
      <c r="K1224">
        <v>1373</v>
      </c>
      <c r="L1224" t="s">
        <v>8319</v>
      </c>
      <c r="M1224" t="s">
        <v>8344</v>
      </c>
      <c r="N1224">
        <v>52</v>
      </c>
      <c r="P1224">
        <v>3957</v>
      </c>
      <c r="Q1224" t="s">
        <v>8323</v>
      </c>
      <c r="R1224" t="s">
        <v>8310</v>
      </c>
      <c r="S1224">
        <v>1</v>
      </c>
    </row>
    <row r="1225" spans="11:19" x14ac:dyDescent="0.3">
      <c r="K1225">
        <v>1393</v>
      </c>
      <c r="L1225" t="s">
        <v>8319</v>
      </c>
      <c r="M1225" t="s">
        <v>8344</v>
      </c>
      <c r="N1225">
        <v>52</v>
      </c>
      <c r="P1225">
        <v>3991</v>
      </c>
      <c r="Q1225" t="s">
        <v>8323</v>
      </c>
      <c r="R1225" t="s">
        <v>8310</v>
      </c>
      <c r="S1225">
        <v>1</v>
      </c>
    </row>
    <row r="1226" spans="11:19" x14ac:dyDescent="0.3">
      <c r="K1226">
        <v>1669</v>
      </c>
      <c r="L1226" t="s">
        <v>8319</v>
      </c>
      <c r="M1226" t="s">
        <v>8343</v>
      </c>
      <c r="N1226">
        <v>52</v>
      </c>
      <c r="P1226">
        <v>3993</v>
      </c>
      <c r="Q1226" t="s">
        <v>8323</v>
      </c>
      <c r="R1226" t="s">
        <v>8310</v>
      </c>
      <c r="S1226">
        <v>1</v>
      </c>
    </row>
    <row r="1227" spans="11:19" x14ac:dyDescent="0.3">
      <c r="K1227">
        <v>1741</v>
      </c>
      <c r="L1227" t="s">
        <v>8320</v>
      </c>
      <c r="M1227" t="s">
        <v>8348</v>
      </c>
      <c r="N1227">
        <v>52</v>
      </c>
      <c r="P1227">
        <v>3994</v>
      </c>
      <c r="Q1227" t="s">
        <v>8323</v>
      </c>
      <c r="R1227" t="s">
        <v>8310</v>
      </c>
      <c r="S1227">
        <v>1</v>
      </c>
    </row>
    <row r="1228" spans="11:19" x14ac:dyDescent="0.3">
      <c r="K1228">
        <v>1925</v>
      </c>
      <c r="L1228" t="s">
        <v>8319</v>
      </c>
      <c r="M1228" t="s">
        <v>8340</v>
      </c>
      <c r="N1228">
        <v>52</v>
      </c>
      <c r="P1228">
        <v>4000</v>
      </c>
      <c r="Q1228" t="s">
        <v>8323</v>
      </c>
      <c r="R1228" t="s">
        <v>8310</v>
      </c>
      <c r="S1228">
        <v>1</v>
      </c>
    </row>
    <row r="1229" spans="11:19" x14ac:dyDescent="0.3">
      <c r="K1229">
        <v>2466</v>
      </c>
      <c r="L1229" t="s">
        <v>8319</v>
      </c>
      <c r="M1229" t="s">
        <v>8340</v>
      </c>
      <c r="N1229">
        <v>52</v>
      </c>
      <c r="P1229">
        <v>4004</v>
      </c>
      <c r="Q1229" t="s">
        <v>8323</v>
      </c>
      <c r="R1229" t="s">
        <v>8310</v>
      </c>
      <c r="S1229">
        <v>1</v>
      </c>
    </row>
    <row r="1230" spans="11:19" x14ac:dyDescent="0.3">
      <c r="K1230">
        <v>2625</v>
      </c>
      <c r="L1230" t="s">
        <v>8322</v>
      </c>
      <c r="M1230" t="s">
        <v>8359</v>
      </c>
      <c r="N1230">
        <v>52</v>
      </c>
      <c r="P1230">
        <v>4006</v>
      </c>
      <c r="Q1230" t="s">
        <v>8323</v>
      </c>
      <c r="R1230" t="s">
        <v>8310</v>
      </c>
      <c r="S1230">
        <v>1</v>
      </c>
    </row>
    <row r="1231" spans="11:19" x14ac:dyDescent="0.3">
      <c r="K1231">
        <v>2831</v>
      </c>
      <c r="L1231" t="s">
        <v>8323</v>
      </c>
      <c r="M1231" t="s">
        <v>8310</v>
      </c>
      <c r="N1231">
        <v>52</v>
      </c>
      <c r="P1231">
        <v>4007</v>
      </c>
      <c r="Q1231" t="s">
        <v>8323</v>
      </c>
      <c r="R1231" t="s">
        <v>8310</v>
      </c>
      <c r="S1231">
        <v>1</v>
      </c>
    </row>
    <row r="1232" spans="11:19" x14ac:dyDescent="0.3">
      <c r="K1232">
        <v>3159</v>
      </c>
      <c r="L1232" t="s">
        <v>8323</v>
      </c>
      <c r="M1232" t="s">
        <v>8310</v>
      </c>
      <c r="N1232">
        <v>52</v>
      </c>
      <c r="P1232">
        <v>4015</v>
      </c>
      <c r="Q1232" t="s">
        <v>8323</v>
      </c>
      <c r="R1232" t="s">
        <v>8310</v>
      </c>
      <c r="S1232">
        <v>1</v>
      </c>
    </row>
    <row r="1233" spans="11:19" x14ac:dyDescent="0.3">
      <c r="K1233">
        <v>3374</v>
      </c>
      <c r="L1233" t="s">
        <v>8323</v>
      </c>
      <c r="M1233" t="s">
        <v>8310</v>
      </c>
      <c r="N1233">
        <v>52</v>
      </c>
      <c r="P1233">
        <v>4024</v>
      </c>
      <c r="Q1233" t="s">
        <v>8323</v>
      </c>
      <c r="R1233" t="s">
        <v>8310</v>
      </c>
      <c r="S1233">
        <v>1</v>
      </c>
    </row>
    <row r="1234" spans="11:19" x14ac:dyDescent="0.3">
      <c r="K1234">
        <v>3748</v>
      </c>
      <c r="L1234" t="s">
        <v>8323</v>
      </c>
      <c r="M1234" t="s">
        <v>8362</v>
      </c>
      <c r="N1234">
        <v>52</v>
      </c>
      <c r="P1234">
        <v>4045</v>
      </c>
      <c r="Q1234" t="s">
        <v>8323</v>
      </c>
      <c r="R1234" t="s">
        <v>8310</v>
      </c>
      <c r="S1234">
        <v>1</v>
      </c>
    </row>
    <row r="1235" spans="11:19" x14ac:dyDescent="0.3">
      <c r="K1235">
        <v>3781</v>
      </c>
      <c r="L1235" t="s">
        <v>8323</v>
      </c>
      <c r="M1235" t="s">
        <v>8362</v>
      </c>
      <c r="N1235">
        <v>52</v>
      </c>
      <c r="P1235">
        <v>4049</v>
      </c>
      <c r="Q1235" t="s">
        <v>8323</v>
      </c>
      <c r="R1235" t="s">
        <v>8310</v>
      </c>
      <c r="S1235">
        <v>1</v>
      </c>
    </row>
    <row r="1236" spans="11:19" x14ac:dyDescent="0.3">
      <c r="K1236">
        <v>13</v>
      </c>
      <c r="L1236" t="s">
        <v>8315</v>
      </c>
      <c r="M1236" t="s">
        <v>8329</v>
      </c>
      <c r="N1236">
        <v>51</v>
      </c>
      <c r="P1236">
        <v>4050</v>
      </c>
      <c r="Q1236" t="s">
        <v>8323</v>
      </c>
      <c r="R1236" t="s">
        <v>8310</v>
      </c>
      <c r="S1236">
        <v>1</v>
      </c>
    </row>
    <row r="1237" spans="11:19" x14ac:dyDescent="0.3">
      <c r="K1237">
        <v>319</v>
      </c>
      <c r="L1237" t="s">
        <v>8315</v>
      </c>
      <c r="M1237" t="s">
        <v>8325</v>
      </c>
      <c r="N1237">
        <v>51</v>
      </c>
      <c r="P1237">
        <v>4066</v>
      </c>
      <c r="Q1237" t="s">
        <v>8323</v>
      </c>
      <c r="R1237" t="s">
        <v>8310</v>
      </c>
      <c r="S1237">
        <v>1</v>
      </c>
    </row>
    <row r="1238" spans="11:19" x14ac:dyDescent="0.3">
      <c r="K1238">
        <v>801</v>
      </c>
      <c r="L1238" t="s">
        <v>8319</v>
      </c>
      <c r="M1238" t="s">
        <v>8344</v>
      </c>
      <c r="N1238">
        <v>51</v>
      </c>
      <c r="P1238">
        <v>4068</v>
      </c>
      <c r="Q1238" t="s">
        <v>8323</v>
      </c>
      <c r="R1238" t="s">
        <v>8310</v>
      </c>
      <c r="S1238">
        <v>1</v>
      </c>
    </row>
    <row r="1239" spans="11:19" x14ac:dyDescent="0.3">
      <c r="K1239">
        <v>2825</v>
      </c>
      <c r="L1239" t="s">
        <v>8323</v>
      </c>
      <c r="M1239" t="s">
        <v>8310</v>
      </c>
      <c r="N1239">
        <v>51</v>
      </c>
      <c r="P1239">
        <v>4079</v>
      </c>
      <c r="Q1239" t="s">
        <v>8323</v>
      </c>
      <c r="R1239" t="s">
        <v>8310</v>
      </c>
      <c r="S1239">
        <v>1</v>
      </c>
    </row>
    <row r="1240" spans="11:19" x14ac:dyDescent="0.3">
      <c r="K1240">
        <v>3177</v>
      </c>
      <c r="L1240" t="s">
        <v>8323</v>
      </c>
      <c r="M1240" t="s">
        <v>8310</v>
      </c>
      <c r="N1240">
        <v>51</v>
      </c>
      <c r="P1240">
        <v>4084</v>
      </c>
      <c r="Q1240" t="s">
        <v>8323</v>
      </c>
      <c r="R1240" t="s">
        <v>8310</v>
      </c>
      <c r="S1240">
        <v>1</v>
      </c>
    </row>
    <row r="1241" spans="11:19" x14ac:dyDescent="0.3">
      <c r="K1241">
        <v>3271</v>
      </c>
      <c r="L1241" t="s">
        <v>8323</v>
      </c>
      <c r="M1241" t="s">
        <v>8310</v>
      </c>
      <c r="N1241">
        <v>51</v>
      </c>
      <c r="P1241">
        <v>4085</v>
      </c>
      <c r="Q1241" t="s">
        <v>8323</v>
      </c>
      <c r="R1241" t="s">
        <v>8310</v>
      </c>
      <c r="S1241">
        <v>1</v>
      </c>
    </row>
    <row r="1242" spans="11:19" x14ac:dyDescent="0.3">
      <c r="K1242">
        <v>3350</v>
      </c>
      <c r="L1242" t="s">
        <v>8323</v>
      </c>
      <c r="M1242" t="s">
        <v>8310</v>
      </c>
      <c r="N1242">
        <v>51</v>
      </c>
      <c r="P1242">
        <v>4092</v>
      </c>
      <c r="Q1242" t="s">
        <v>8323</v>
      </c>
      <c r="R1242" t="s">
        <v>8310</v>
      </c>
      <c r="S1242">
        <v>1</v>
      </c>
    </row>
    <row r="1243" spans="11:19" x14ac:dyDescent="0.3">
      <c r="K1243">
        <v>3428</v>
      </c>
      <c r="L1243" t="s">
        <v>8323</v>
      </c>
      <c r="M1243" t="s">
        <v>8310</v>
      </c>
      <c r="N1243">
        <v>51</v>
      </c>
      <c r="P1243">
        <v>4095</v>
      </c>
      <c r="Q1243" t="s">
        <v>8323</v>
      </c>
      <c r="R1243" t="s">
        <v>8310</v>
      </c>
      <c r="S1243">
        <v>1</v>
      </c>
    </row>
    <row r="1244" spans="11:19" x14ac:dyDescent="0.3">
      <c r="K1244">
        <v>3611</v>
      </c>
      <c r="L1244" t="s">
        <v>8323</v>
      </c>
      <c r="M1244" t="s">
        <v>8310</v>
      </c>
      <c r="N1244">
        <v>51</v>
      </c>
      <c r="P1244">
        <v>4099</v>
      </c>
      <c r="Q1244" t="s">
        <v>8323</v>
      </c>
      <c r="R1244" t="s">
        <v>8310</v>
      </c>
      <c r="S1244">
        <v>1</v>
      </c>
    </row>
    <row r="1245" spans="11:19" x14ac:dyDescent="0.3">
      <c r="K1245">
        <v>3617</v>
      </c>
      <c r="L1245" t="s">
        <v>8323</v>
      </c>
      <c r="M1245" t="s">
        <v>8310</v>
      </c>
      <c r="N1245">
        <v>51</v>
      </c>
      <c r="P1245">
        <v>4108</v>
      </c>
      <c r="Q1245" t="s">
        <v>8323</v>
      </c>
      <c r="R1245" t="s">
        <v>8310</v>
      </c>
      <c r="S1245">
        <v>1</v>
      </c>
    </row>
    <row r="1246" spans="11:19" x14ac:dyDescent="0.3">
      <c r="K1246">
        <v>294</v>
      </c>
      <c r="L1246" t="s">
        <v>8315</v>
      </c>
      <c r="M1246" t="s">
        <v>8325</v>
      </c>
      <c r="N1246">
        <v>50</v>
      </c>
      <c r="P1246">
        <v>4112</v>
      </c>
      <c r="Q1246" t="s">
        <v>8323</v>
      </c>
      <c r="R1246" t="s">
        <v>8310</v>
      </c>
      <c r="S1246">
        <v>1</v>
      </c>
    </row>
    <row r="1247" spans="11:19" x14ac:dyDescent="0.3">
      <c r="K1247">
        <v>394</v>
      </c>
      <c r="L1247" t="s">
        <v>8315</v>
      </c>
      <c r="M1247" t="s">
        <v>8325</v>
      </c>
      <c r="N1247">
        <v>50</v>
      </c>
      <c r="P1247">
        <v>160</v>
      </c>
      <c r="Q1247" t="s">
        <v>8315</v>
      </c>
      <c r="R1247" t="s">
        <v>8326</v>
      </c>
      <c r="S1247">
        <v>0</v>
      </c>
    </row>
    <row r="1248" spans="11:19" x14ac:dyDescent="0.3">
      <c r="K1248">
        <v>1247</v>
      </c>
      <c r="L1248" t="s">
        <v>8319</v>
      </c>
      <c r="M1248" t="s">
        <v>8344</v>
      </c>
      <c r="N1248">
        <v>50</v>
      </c>
      <c r="P1248">
        <v>163</v>
      </c>
      <c r="Q1248" t="s">
        <v>8315</v>
      </c>
      <c r="R1248" t="s">
        <v>8326</v>
      </c>
      <c r="S1248">
        <v>0</v>
      </c>
    </row>
    <row r="1249" spans="11:19" x14ac:dyDescent="0.3">
      <c r="K1249">
        <v>1266</v>
      </c>
      <c r="L1249" t="s">
        <v>8319</v>
      </c>
      <c r="M1249" t="s">
        <v>8344</v>
      </c>
      <c r="N1249">
        <v>50</v>
      </c>
      <c r="P1249">
        <v>165</v>
      </c>
      <c r="Q1249" t="s">
        <v>8315</v>
      </c>
      <c r="R1249" t="s">
        <v>8326</v>
      </c>
      <c r="S1249">
        <v>0</v>
      </c>
    </row>
    <row r="1250" spans="11:19" x14ac:dyDescent="0.3">
      <c r="K1250">
        <v>1302</v>
      </c>
      <c r="L1250" t="s">
        <v>8323</v>
      </c>
      <c r="M1250" t="s">
        <v>8310</v>
      </c>
      <c r="N1250">
        <v>50</v>
      </c>
      <c r="P1250">
        <v>172</v>
      </c>
      <c r="Q1250" t="s">
        <v>8315</v>
      </c>
      <c r="R1250" t="s">
        <v>8326</v>
      </c>
      <c r="S1250">
        <v>0</v>
      </c>
    </row>
    <row r="1251" spans="11:19" x14ac:dyDescent="0.3">
      <c r="K1251">
        <v>1825</v>
      </c>
      <c r="L1251" t="s">
        <v>8319</v>
      </c>
      <c r="M1251" t="s">
        <v>8344</v>
      </c>
      <c r="N1251">
        <v>50</v>
      </c>
      <c r="P1251">
        <v>173</v>
      </c>
      <c r="Q1251" t="s">
        <v>8315</v>
      </c>
      <c r="R1251" t="s">
        <v>8326</v>
      </c>
      <c r="S1251">
        <v>0</v>
      </c>
    </row>
    <row r="1252" spans="11:19" x14ac:dyDescent="0.3">
      <c r="K1252">
        <v>1931</v>
      </c>
      <c r="L1252" t="s">
        <v>8319</v>
      </c>
      <c r="M1252" t="s">
        <v>8340</v>
      </c>
      <c r="N1252">
        <v>50</v>
      </c>
      <c r="P1252">
        <v>174</v>
      </c>
      <c r="Q1252" t="s">
        <v>8315</v>
      </c>
      <c r="R1252" t="s">
        <v>8326</v>
      </c>
      <c r="S1252">
        <v>0</v>
      </c>
    </row>
    <row r="1253" spans="11:19" x14ac:dyDescent="0.3">
      <c r="K1253">
        <v>1935</v>
      </c>
      <c r="L1253" t="s">
        <v>8319</v>
      </c>
      <c r="M1253" t="s">
        <v>8340</v>
      </c>
      <c r="N1253">
        <v>50</v>
      </c>
      <c r="P1253">
        <v>176</v>
      </c>
      <c r="Q1253" t="s">
        <v>8315</v>
      </c>
      <c r="R1253" t="s">
        <v>8326</v>
      </c>
      <c r="S1253">
        <v>0</v>
      </c>
    </row>
    <row r="1254" spans="11:19" x14ac:dyDescent="0.3">
      <c r="K1254">
        <v>2080</v>
      </c>
      <c r="L1254" t="s">
        <v>8322</v>
      </c>
      <c r="M1254" t="s">
        <v>8357</v>
      </c>
      <c r="N1254">
        <v>50</v>
      </c>
      <c r="P1254">
        <v>178</v>
      </c>
      <c r="Q1254" t="s">
        <v>8315</v>
      </c>
      <c r="R1254" t="s">
        <v>8326</v>
      </c>
      <c r="S1254">
        <v>0</v>
      </c>
    </row>
    <row r="1255" spans="11:19" x14ac:dyDescent="0.3">
      <c r="K1255">
        <v>2203</v>
      </c>
      <c r="L1255" t="s">
        <v>8319</v>
      </c>
      <c r="M1255" t="s">
        <v>8338</v>
      </c>
      <c r="N1255">
        <v>50</v>
      </c>
      <c r="P1255">
        <v>182</v>
      </c>
      <c r="Q1255" t="s">
        <v>8315</v>
      </c>
      <c r="R1255" t="s">
        <v>8326</v>
      </c>
      <c r="S1255">
        <v>0</v>
      </c>
    </row>
    <row r="1256" spans="11:19" x14ac:dyDescent="0.3">
      <c r="K1256">
        <v>2256</v>
      </c>
      <c r="L1256" t="s">
        <v>8317</v>
      </c>
      <c r="M1256" t="s">
        <v>8334</v>
      </c>
      <c r="N1256">
        <v>50</v>
      </c>
      <c r="P1256">
        <v>186</v>
      </c>
      <c r="Q1256" t="s">
        <v>8315</v>
      </c>
      <c r="R1256" t="s">
        <v>8326</v>
      </c>
      <c r="S1256">
        <v>0</v>
      </c>
    </row>
    <row r="1257" spans="11:19" x14ac:dyDescent="0.3">
      <c r="K1257">
        <v>2314</v>
      </c>
      <c r="L1257" t="s">
        <v>8319</v>
      </c>
      <c r="M1257" t="s">
        <v>8340</v>
      </c>
      <c r="N1257">
        <v>50</v>
      </c>
      <c r="P1257">
        <v>188</v>
      </c>
      <c r="Q1257" t="s">
        <v>8315</v>
      </c>
      <c r="R1257" t="s">
        <v>8326</v>
      </c>
      <c r="S1257">
        <v>0</v>
      </c>
    </row>
    <row r="1258" spans="11:19" x14ac:dyDescent="0.3">
      <c r="K1258">
        <v>2603</v>
      </c>
      <c r="L1258" t="s">
        <v>8322</v>
      </c>
      <c r="M1258" t="s">
        <v>8359</v>
      </c>
      <c r="N1258">
        <v>50</v>
      </c>
      <c r="P1258">
        <v>193</v>
      </c>
      <c r="Q1258" t="s">
        <v>8315</v>
      </c>
      <c r="R1258" t="s">
        <v>8326</v>
      </c>
      <c r="S1258">
        <v>0</v>
      </c>
    </row>
    <row r="1259" spans="11:19" x14ac:dyDescent="0.3">
      <c r="K1259">
        <v>2626</v>
      </c>
      <c r="L1259" t="s">
        <v>8322</v>
      </c>
      <c r="M1259" t="s">
        <v>8359</v>
      </c>
      <c r="N1259">
        <v>50</v>
      </c>
      <c r="P1259">
        <v>195</v>
      </c>
      <c r="Q1259" t="s">
        <v>8315</v>
      </c>
      <c r="R1259" t="s">
        <v>8326</v>
      </c>
      <c r="S1259">
        <v>0</v>
      </c>
    </row>
    <row r="1260" spans="11:19" x14ac:dyDescent="0.3">
      <c r="K1260">
        <v>2636</v>
      </c>
      <c r="L1260" t="s">
        <v>8322</v>
      </c>
      <c r="M1260" t="s">
        <v>8359</v>
      </c>
      <c r="N1260">
        <v>50</v>
      </c>
      <c r="P1260">
        <v>199</v>
      </c>
      <c r="Q1260" t="s">
        <v>8315</v>
      </c>
      <c r="R1260" t="s">
        <v>8326</v>
      </c>
      <c r="S1260">
        <v>0</v>
      </c>
    </row>
    <row r="1261" spans="11:19" x14ac:dyDescent="0.3">
      <c r="K1261">
        <v>2926</v>
      </c>
      <c r="L1261" t="s">
        <v>8323</v>
      </c>
      <c r="M1261" t="s">
        <v>8362</v>
      </c>
      <c r="N1261">
        <v>50</v>
      </c>
      <c r="P1261">
        <v>202</v>
      </c>
      <c r="Q1261" t="s">
        <v>8315</v>
      </c>
      <c r="R1261" t="s">
        <v>8326</v>
      </c>
      <c r="S1261">
        <v>0</v>
      </c>
    </row>
    <row r="1262" spans="11:19" x14ac:dyDescent="0.3">
      <c r="K1262">
        <v>3252</v>
      </c>
      <c r="L1262" t="s">
        <v>8323</v>
      </c>
      <c r="M1262" t="s">
        <v>8310</v>
      </c>
      <c r="N1262">
        <v>50</v>
      </c>
      <c r="P1262">
        <v>206</v>
      </c>
      <c r="Q1262" t="s">
        <v>8315</v>
      </c>
      <c r="R1262" t="s">
        <v>8326</v>
      </c>
      <c r="S1262">
        <v>0</v>
      </c>
    </row>
    <row r="1263" spans="11:19" x14ac:dyDescent="0.3">
      <c r="K1263">
        <v>3302</v>
      </c>
      <c r="L1263" t="s">
        <v>8323</v>
      </c>
      <c r="M1263" t="s">
        <v>8310</v>
      </c>
      <c r="N1263">
        <v>50</v>
      </c>
      <c r="P1263">
        <v>208</v>
      </c>
      <c r="Q1263" t="s">
        <v>8315</v>
      </c>
      <c r="R1263" t="s">
        <v>8326</v>
      </c>
      <c r="S1263">
        <v>0</v>
      </c>
    </row>
    <row r="1264" spans="11:19" x14ac:dyDescent="0.3">
      <c r="K1264">
        <v>3757</v>
      </c>
      <c r="L1264" t="s">
        <v>8323</v>
      </c>
      <c r="M1264" t="s">
        <v>8362</v>
      </c>
      <c r="N1264">
        <v>50</v>
      </c>
      <c r="P1264">
        <v>209</v>
      </c>
      <c r="Q1264" t="s">
        <v>8315</v>
      </c>
      <c r="R1264" t="s">
        <v>8326</v>
      </c>
      <c r="S1264">
        <v>0</v>
      </c>
    </row>
    <row r="1265" spans="11:19" x14ac:dyDescent="0.3">
      <c r="K1265">
        <v>103</v>
      </c>
      <c r="L1265" t="s">
        <v>8315</v>
      </c>
      <c r="M1265" t="s">
        <v>8328</v>
      </c>
      <c r="N1265">
        <v>49</v>
      </c>
      <c r="P1265">
        <v>221</v>
      </c>
      <c r="Q1265" t="s">
        <v>8315</v>
      </c>
      <c r="R1265" t="s">
        <v>8326</v>
      </c>
      <c r="S1265">
        <v>0</v>
      </c>
    </row>
    <row r="1266" spans="11:19" x14ac:dyDescent="0.3">
      <c r="K1266">
        <v>380</v>
      </c>
      <c r="L1266" t="s">
        <v>8315</v>
      </c>
      <c r="M1266" t="s">
        <v>8325</v>
      </c>
      <c r="N1266">
        <v>49</v>
      </c>
      <c r="P1266">
        <v>223</v>
      </c>
      <c r="Q1266" t="s">
        <v>8315</v>
      </c>
      <c r="R1266" t="s">
        <v>8326</v>
      </c>
      <c r="S1266">
        <v>0</v>
      </c>
    </row>
    <row r="1267" spans="11:19" x14ac:dyDescent="0.3">
      <c r="K1267">
        <v>754</v>
      </c>
      <c r="L1267" t="s">
        <v>8321</v>
      </c>
      <c r="M1267" t="s">
        <v>8353</v>
      </c>
      <c r="N1267">
        <v>49</v>
      </c>
      <c r="P1267">
        <v>224</v>
      </c>
      <c r="Q1267" t="s">
        <v>8315</v>
      </c>
      <c r="R1267" t="s">
        <v>8326</v>
      </c>
      <c r="S1267">
        <v>0</v>
      </c>
    </row>
    <row r="1268" spans="11:19" x14ac:dyDescent="0.3">
      <c r="K1268">
        <v>826</v>
      </c>
      <c r="L1268" t="s">
        <v>8319</v>
      </c>
      <c r="M1268" t="s">
        <v>8344</v>
      </c>
      <c r="N1268">
        <v>49</v>
      </c>
      <c r="P1268">
        <v>225</v>
      </c>
      <c r="Q1268" t="s">
        <v>8315</v>
      </c>
      <c r="R1268" t="s">
        <v>8326</v>
      </c>
      <c r="S1268">
        <v>0</v>
      </c>
    </row>
    <row r="1269" spans="11:19" x14ac:dyDescent="0.3">
      <c r="K1269">
        <v>1358</v>
      </c>
      <c r="L1269" t="s">
        <v>8321</v>
      </c>
      <c r="M1269" t="s">
        <v>8353</v>
      </c>
      <c r="N1269">
        <v>49</v>
      </c>
      <c r="P1269">
        <v>227</v>
      </c>
      <c r="Q1269" t="s">
        <v>8315</v>
      </c>
      <c r="R1269" t="s">
        <v>8326</v>
      </c>
      <c r="S1269">
        <v>0</v>
      </c>
    </row>
    <row r="1270" spans="11:19" x14ac:dyDescent="0.3">
      <c r="K1270">
        <v>1672</v>
      </c>
      <c r="L1270" t="s">
        <v>8319</v>
      </c>
      <c r="M1270" t="s">
        <v>8343</v>
      </c>
      <c r="N1270">
        <v>49</v>
      </c>
      <c r="P1270">
        <v>228</v>
      </c>
      <c r="Q1270" t="s">
        <v>8315</v>
      </c>
      <c r="R1270" t="s">
        <v>8326</v>
      </c>
      <c r="S1270">
        <v>0</v>
      </c>
    </row>
    <row r="1271" spans="11:19" x14ac:dyDescent="0.3">
      <c r="K1271">
        <v>1678</v>
      </c>
      <c r="L1271" t="s">
        <v>8319</v>
      </c>
      <c r="M1271" t="s">
        <v>8343</v>
      </c>
      <c r="N1271">
        <v>49</v>
      </c>
      <c r="P1271">
        <v>229</v>
      </c>
      <c r="Q1271" t="s">
        <v>8315</v>
      </c>
      <c r="R1271" t="s">
        <v>8326</v>
      </c>
      <c r="S1271">
        <v>0</v>
      </c>
    </row>
    <row r="1272" spans="11:19" x14ac:dyDescent="0.3">
      <c r="K1272">
        <v>1759</v>
      </c>
      <c r="L1272" t="s">
        <v>8320</v>
      </c>
      <c r="M1272" t="s">
        <v>8348</v>
      </c>
      <c r="N1272">
        <v>49</v>
      </c>
      <c r="P1272">
        <v>231</v>
      </c>
      <c r="Q1272" t="s">
        <v>8315</v>
      </c>
      <c r="R1272" t="s">
        <v>8326</v>
      </c>
      <c r="S1272">
        <v>0</v>
      </c>
    </row>
    <row r="1273" spans="11:19" x14ac:dyDescent="0.3">
      <c r="K1273">
        <v>2063</v>
      </c>
      <c r="L1273" t="s">
        <v>8322</v>
      </c>
      <c r="M1273" t="s">
        <v>8357</v>
      </c>
      <c r="N1273">
        <v>49</v>
      </c>
      <c r="P1273">
        <v>233</v>
      </c>
      <c r="Q1273" t="s">
        <v>8315</v>
      </c>
      <c r="R1273" t="s">
        <v>8326</v>
      </c>
      <c r="S1273">
        <v>0</v>
      </c>
    </row>
    <row r="1274" spans="11:19" x14ac:dyDescent="0.3">
      <c r="K1274">
        <v>2639</v>
      </c>
      <c r="L1274" t="s">
        <v>8322</v>
      </c>
      <c r="M1274" t="s">
        <v>8359</v>
      </c>
      <c r="N1274">
        <v>49</v>
      </c>
      <c r="P1274">
        <v>235</v>
      </c>
      <c r="Q1274" t="s">
        <v>8315</v>
      </c>
      <c r="R1274" t="s">
        <v>8326</v>
      </c>
      <c r="S1274">
        <v>0</v>
      </c>
    </row>
    <row r="1275" spans="11:19" x14ac:dyDescent="0.3">
      <c r="K1275">
        <v>3261</v>
      </c>
      <c r="L1275" t="s">
        <v>8323</v>
      </c>
      <c r="M1275" t="s">
        <v>8310</v>
      </c>
      <c r="N1275">
        <v>49</v>
      </c>
      <c r="P1275">
        <v>236</v>
      </c>
      <c r="Q1275" t="s">
        <v>8315</v>
      </c>
      <c r="R1275" t="s">
        <v>8326</v>
      </c>
      <c r="S1275">
        <v>0</v>
      </c>
    </row>
    <row r="1276" spans="11:19" x14ac:dyDescent="0.3">
      <c r="K1276">
        <v>3264</v>
      </c>
      <c r="L1276" t="s">
        <v>8323</v>
      </c>
      <c r="M1276" t="s">
        <v>8310</v>
      </c>
      <c r="N1276">
        <v>49</v>
      </c>
      <c r="P1276">
        <v>238</v>
      </c>
      <c r="Q1276" t="s">
        <v>8315</v>
      </c>
      <c r="R1276" t="s">
        <v>8326</v>
      </c>
      <c r="S1276">
        <v>0</v>
      </c>
    </row>
    <row r="1277" spans="11:19" x14ac:dyDescent="0.3">
      <c r="K1277">
        <v>3323</v>
      </c>
      <c r="L1277" t="s">
        <v>8323</v>
      </c>
      <c r="M1277" t="s">
        <v>8310</v>
      </c>
      <c r="N1277">
        <v>49</v>
      </c>
      <c r="P1277">
        <v>427</v>
      </c>
      <c r="Q1277" t="s">
        <v>8315</v>
      </c>
      <c r="R1277" t="s">
        <v>8324</v>
      </c>
      <c r="S1277">
        <v>0</v>
      </c>
    </row>
    <row r="1278" spans="11:19" x14ac:dyDescent="0.3">
      <c r="K1278">
        <v>3497</v>
      </c>
      <c r="L1278" t="s">
        <v>8323</v>
      </c>
      <c r="M1278" t="s">
        <v>8310</v>
      </c>
      <c r="N1278">
        <v>49</v>
      </c>
      <c r="P1278">
        <v>429</v>
      </c>
      <c r="Q1278" t="s">
        <v>8315</v>
      </c>
      <c r="R1278" t="s">
        <v>8324</v>
      </c>
      <c r="S1278">
        <v>0</v>
      </c>
    </row>
    <row r="1279" spans="11:19" x14ac:dyDescent="0.3">
      <c r="K1279">
        <v>3582</v>
      </c>
      <c r="L1279" t="s">
        <v>8323</v>
      </c>
      <c r="M1279" t="s">
        <v>8310</v>
      </c>
      <c r="N1279">
        <v>49</v>
      </c>
      <c r="P1279">
        <v>433</v>
      </c>
      <c r="Q1279" t="s">
        <v>8315</v>
      </c>
      <c r="R1279" t="s">
        <v>8324</v>
      </c>
      <c r="S1279">
        <v>0</v>
      </c>
    </row>
    <row r="1280" spans="11:19" x14ac:dyDescent="0.3">
      <c r="K1280">
        <v>3602</v>
      </c>
      <c r="L1280" t="s">
        <v>8323</v>
      </c>
      <c r="M1280" t="s">
        <v>8310</v>
      </c>
      <c r="N1280">
        <v>49</v>
      </c>
      <c r="P1280">
        <v>436</v>
      </c>
      <c r="Q1280" t="s">
        <v>8315</v>
      </c>
      <c r="R1280" t="s">
        <v>8324</v>
      </c>
      <c r="S1280">
        <v>0</v>
      </c>
    </row>
    <row r="1281" spans="11:19" x14ac:dyDescent="0.3">
      <c r="K1281">
        <v>3825</v>
      </c>
      <c r="L1281" t="s">
        <v>8323</v>
      </c>
      <c r="M1281" t="s">
        <v>8310</v>
      </c>
      <c r="N1281">
        <v>49</v>
      </c>
      <c r="P1281">
        <v>437</v>
      </c>
      <c r="Q1281" t="s">
        <v>8315</v>
      </c>
      <c r="R1281" t="s">
        <v>8324</v>
      </c>
      <c r="S1281">
        <v>0</v>
      </c>
    </row>
    <row r="1282" spans="11:19" x14ac:dyDescent="0.3">
      <c r="K1282">
        <v>62</v>
      </c>
      <c r="L1282" t="s">
        <v>8315</v>
      </c>
      <c r="M1282" t="s">
        <v>8328</v>
      </c>
      <c r="N1282">
        <v>48</v>
      </c>
      <c r="P1282">
        <v>439</v>
      </c>
      <c r="Q1282" t="s">
        <v>8315</v>
      </c>
      <c r="R1282" t="s">
        <v>8324</v>
      </c>
      <c r="S1282">
        <v>0</v>
      </c>
    </row>
    <row r="1283" spans="11:19" x14ac:dyDescent="0.3">
      <c r="K1283">
        <v>376</v>
      </c>
      <c r="L1283" t="s">
        <v>8315</v>
      </c>
      <c r="M1283" t="s">
        <v>8325</v>
      </c>
      <c r="N1283">
        <v>48</v>
      </c>
      <c r="P1283">
        <v>441</v>
      </c>
      <c r="Q1283" t="s">
        <v>8315</v>
      </c>
      <c r="R1283" t="s">
        <v>8324</v>
      </c>
      <c r="S1283">
        <v>0</v>
      </c>
    </row>
    <row r="1284" spans="11:19" x14ac:dyDescent="0.3">
      <c r="K1284">
        <v>383</v>
      </c>
      <c r="L1284" t="s">
        <v>8315</v>
      </c>
      <c r="M1284" t="s">
        <v>8325</v>
      </c>
      <c r="N1284">
        <v>48</v>
      </c>
      <c r="P1284">
        <v>451</v>
      </c>
      <c r="Q1284" t="s">
        <v>8315</v>
      </c>
      <c r="R1284" t="s">
        <v>8324</v>
      </c>
      <c r="S1284">
        <v>0</v>
      </c>
    </row>
    <row r="1285" spans="11:19" x14ac:dyDescent="0.3">
      <c r="K1285">
        <v>534</v>
      </c>
      <c r="L1285" t="s">
        <v>8323</v>
      </c>
      <c r="M1285" t="s">
        <v>8310</v>
      </c>
      <c r="N1285">
        <v>48</v>
      </c>
      <c r="P1285">
        <v>457</v>
      </c>
      <c r="Q1285" t="s">
        <v>8315</v>
      </c>
      <c r="R1285" t="s">
        <v>8324</v>
      </c>
      <c r="S1285">
        <v>0</v>
      </c>
    </row>
    <row r="1286" spans="11:19" x14ac:dyDescent="0.3">
      <c r="K1286">
        <v>650</v>
      </c>
      <c r="L1286" t="s">
        <v>8322</v>
      </c>
      <c r="M1286" t="s">
        <v>8360</v>
      </c>
      <c r="N1286">
        <v>48</v>
      </c>
      <c r="P1286">
        <v>461</v>
      </c>
      <c r="Q1286" t="s">
        <v>8315</v>
      </c>
      <c r="R1286" t="s">
        <v>8324</v>
      </c>
      <c r="S1286">
        <v>0</v>
      </c>
    </row>
    <row r="1287" spans="11:19" x14ac:dyDescent="0.3">
      <c r="K1287">
        <v>1655</v>
      </c>
      <c r="L1287" t="s">
        <v>8319</v>
      </c>
      <c r="M1287" t="s">
        <v>8343</v>
      </c>
      <c r="N1287">
        <v>48</v>
      </c>
      <c r="P1287">
        <v>462</v>
      </c>
      <c r="Q1287" t="s">
        <v>8315</v>
      </c>
      <c r="R1287" t="s">
        <v>8324</v>
      </c>
      <c r="S1287">
        <v>0</v>
      </c>
    </row>
    <row r="1288" spans="11:19" x14ac:dyDescent="0.3">
      <c r="K1288">
        <v>1656</v>
      </c>
      <c r="L1288" t="s">
        <v>8319</v>
      </c>
      <c r="M1288" t="s">
        <v>8343</v>
      </c>
      <c r="N1288">
        <v>48</v>
      </c>
      <c r="P1288">
        <v>468</v>
      </c>
      <c r="Q1288" t="s">
        <v>8315</v>
      </c>
      <c r="R1288" t="s">
        <v>8324</v>
      </c>
      <c r="S1288">
        <v>0</v>
      </c>
    </row>
    <row r="1289" spans="11:19" x14ac:dyDescent="0.3">
      <c r="K1289">
        <v>1828</v>
      </c>
      <c r="L1289" t="s">
        <v>8319</v>
      </c>
      <c r="M1289" t="s">
        <v>8344</v>
      </c>
      <c r="N1289">
        <v>48</v>
      </c>
      <c r="P1289">
        <v>469</v>
      </c>
      <c r="Q1289" t="s">
        <v>8315</v>
      </c>
      <c r="R1289" t="s">
        <v>8324</v>
      </c>
      <c r="S1289">
        <v>0</v>
      </c>
    </row>
    <row r="1290" spans="11:19" x14ac:dyDescent="0.3">
      <c r="K1290">
        <v>2078</v>
      </c>
      <c r="L1290" t="s">
        <v>8322</v>
      </c>
      <c r="M1290" t="s">
        <v>8357</v>
      </c>
      <c r="N1290">
        <v>48</v>
      </c>
      <c r="P1290">
        <v>475</v>
      </c>
      <c r="Q1290" t="s">
        <v>8315</v>
      </c>
      <c r="R1290" t="s">
        <v>8324</v>
      </c>
      <c r="S1290">
        <v>0</v>
      </c>
    </row>
    <row r="1291" spans="11:19" x14ac:dyDescent="0.3">
      <c r="K1291">
        <v>2283</v>
      </c>
      <c r="L1291" t="s">
        <v>8319</v>
      </c>
      <c r="M1291" t="s">
        <v>8344</v>
      </c>
      <c r="N1291">
        <v>48</v>
      </c>
      <c r="P1291">
        <v>477</v>
      </c>
      <c r="Q1291" t="s">
        <v>8315</v>
      </c>
      <c r="R1291" t="s">
        <v>8324</v>
      </c>
      <c r="S1291">
        <v>0</v>
      </c>
    </row>
    <row r="1292" spans="11:19" x14ac:dyDescent="0.3">
      <c r="K1292">
        <v>2465</v>
      </c>
      <c r="L1292" t="s">
        <v>8319</v>
      </c>
      <c r="M1292" t="s">
        <v>8340</v>
      </c>
      <c r="N1292">
        <v>48</v>
      </c>
      <c r="P1292">
        <v>478</v>
      </c>
      <c r="Q1292" t="s">
        <v>8315</v>
      </c>
      <c r="R1292" t="s">
        <v>8324</v>
      </c>
      <c r="S1292">
        <v>0</v>
      </c>
    </row>
    <row r="1293" spans="11:19" x14ac:dyDescent="0.3">
      <c r="K1293">
        <v>2530</v>
      </c>
      <c r="L1293" t="s">
        <v>8319</v>
      </c>
      <c r="M1293" t="s">
        <v>8337</v>
      </c>
      <c r="N1293">
        <v>48</v>
      </c>
      <c r="P1293">
        <v>487</v>
      </c>
      <c r="Q1293" t="s">
        <v>8315</v>
      </c>
      <c r="R1293" t="s">
        <v>8324</v>
      </c>
      <c r="S1293">
        <v>0</v>
      </c>
    </row>
    <row r="1294" spans="11:19" x14ac:dyDescent="0.3">
      <c r="K1294">
        <v>3381</v>
      </c>
      <c r="L1294" t="s">
        <v>8323</v>
      </c>
      <c r="M1294" t="s">
        <v>8310</v>
      </c>
      <c r="N1294">
        <v>48</v>
      </c>
      <c r="P1294">
        <v>488</v>
      </c>
      <c r="Q1294" t="s">
        <v>8315</v>
      </c>
      <c r="R1294" t="s">
        <v>8324</v>
      </c>
      <c r="S1294">
        <v>0</v>
      </c>
    </row>
    <row r="1295" spans="11:19" x14ac:dyDescent="0.3">
      <c r="K1295">
        <v>3626</v>
      </c>
      <c r="L1295" t="s">
        <v>8323</v>
      </c>
      <c r="M1295" t="s">
        <v>8310</v>
      </c>
      <c r="N1295">
        <v>48</v>
      </c>
      <c r="P1295">
        <v>490</v>
      </c>
      <c r="Q1295" t="s">
        <v>8315</v>
      </c>
      <c r="R1295" t="s">
        <v>8324</v>
      </c>
      <c r="S1295">
        <v>0</v>
      </c>
    </row>
    <row r="1296" spans="11:19" x14ac:dyDescent="0.3">
      <c r="K1296">
        <v>5</v>
      </c>
      <c r="L1296" t="s">
        <v>8315</v>
      </c>
      <c r="M1296" t="s">
        <v>8329</v>
      </c>
      <c r="N1296">
        <v>47</v>
      </c>
      <c r="P1296">
        <v>491</v>
      </c>
      <c r="Q1296" t="s">
        <v>8315</v>
      </c>
      <c r="R1296" t="s">
        <v>8324</v>
      </c>
      <c r="S1296">
        <v>0</v>
      </c>
    </row>
    <row r="1297" spans="11:19" x14ac:dyDescent="0.3">
      <c r="K1297">
        <v>75</v>
      </c>
      <c r="L1297" t="s">
        <v>8315</v>
      </c>
      <c r="M1297" t="s">
        <v>8328</v>
      </c>
      <c r="N1297">
        <v>47</v>
      </c>
      <c r="P1297">
        <v>492</v>
      </c>
      <c r="Q1297" t="s">
        <v>8315</v>
      </c>
      <c r="R1297" t="s">
        <v>8324</v>
      </c>
      <c r="S1297">
        <v>0</v>
      </c>
    </row>
    <row r="1298" spans="11:19" x14ac:dyDescent="0.3">
      <c r="K1298">
        <v>80</v>
      </c>
      <c r="L1298" t="s">
        <v>8315</v>
      </c>
      <c r="M1298" t="s">
        <v>8328</v>
      </c>
      <c r="N1298">
        <v>47</v>
      </c>
      <c r="P1298">
        <v>493</v>
      </c>
      <c r="Q1298" t="s">
        <v>8315</v>
      </c>
      <c r="R1298" t="s">
        <v>8324</v>
      </c>
      <c r="S1298">
        <v>0</v>
      </c>
    </row>
    <row r="1299" spans="11:19" x14ac:dyDescent="0.3">
      <c r="K1299">
        <v>108</v>
      </c>
      <c r="L1299" t="s">
        <v>8315</v>
      </c>
      <c r="M1299" t="s">
        <v>8328</v>
      </c>
      <c r="N1299">
        <v>47</v>
      </c>
      <c r="P1299">
        <v>495</v>
      </c>
      <c r="Q1299" t="s">
        <v>8315</v>
      </c>
      <c r="R1299" t="s">
        <v>8324</v>
      </c>
      <c r="S1299">
        <v>0</v>
      </c>
    </row>
    <row r="1300" spans="11:19" x14ac:dyDescent="0.3">
      <c r="K1300">
        <v>109</v>
      </c>
      <c r="L1300" t="s">
        <v>8315</v>
      </c>
      <c r="M1300" t="s">
        <v>8328</v>
      </c>
      <c r="N1300">
        <v>47</v>
      </c>
      <c r="P1300">
        <v>501</v>
      </c>
      <c r="Q1300" t="s">
        <v>8315</v>
      </c>
      <c r="R1300" t="s">
        <v>8324</v>
      </c>
      <c r="S1300">
        <v>0</v>
      </c>
    </row>
    <row r="1301" spans="11:19" x14ac:dyDescent="0.3">
      <c r="K1301">
        <v>846</v>
      </c>
      <c r="L1301" t="s">
        <v>8319</v>
      </c>
      <c r="M1301" t="s">
        <v>8342</v>
      </c>
      <c r="N1301">
        <v>47</v>
      </c>
      <c r="P1301">
        <v>510</v>
      </c>
      <c r="Q1301" t="s">
        <v>8315</v>
      </c>
      <c r="R1301" t="s">
        <v>8324</v>
      </c>
      <c r="S1301">
        <v>0</v>
      </c>
    </row>
    <row r="1302" spans="11:19" x14ac:dyDescent="0.3">
      <c r="K1302">
        <v>855</v>
      </c>
      <c r="L1302" t="s">
        <v>8319</v>
      </c>
      <c r="M1302" t="s">
        <v>8342</v>
      </c>
      <c r="N1302">
        <v>47</v>
      </c>
      <c r="P1302">
        <v>516</v>
      </c>
      <c r="Q1302" t="s">
        <v>8315</v>
      </c>
      <c r="R1302" t="s">
        <v>8324</v>
      </c>
      <c r="S1302">
        <v>0</v>
      </c>
    </row>
    <row r="1303" spans="11:19" x14ac:dyDescent="0.3">
      <c r="K1303">
        <v>1473</v>
      </c>
      <c r="L1303" t="s">
        <v>8321</v>
      </c>
      <c r="M1303" t="s">
        <v>8354</v>
      </c>
      <c r="N1303">
        <v>47</v>
      </c>
      <c r="P1303">
        <v>518</v>
      </c>
      <c r="Q1303" t="s">
        <v>8315</v>
      </c>
      <c r="R1303" t="s">
        <v>8324</v>
      </c>
      <c r="S1303">
        <v>0</v>
      </c>
    </row>
    <row r="1304" spans="11:19" x14ac:dyDescent="0.3">
      <c r="K1304">
        <v>1632</v>
      </c>
      <c r="L1304" t="s">
        <v>8319</v>
      </c>
      <c r="M1304" t="s">
        <v>8344</v>
      </c>
      <c r="N1304">
        <v>47</v>
      </c>
      <c r="P1304">
        <v>547</v>
      </c>
      <c r="Q1304" t="s">
        <v>8322</v>
      </c>
      <c r="R1304" t="s">
        <v>8361</v>
      </c>
      <c r="S1304">
        <v>0</v>
      </c>
    </row>
    <row r="1305" spans="11:19" x14ac:dyDescent="0.3">
      <c r="K1305">
        <v>1895</v>
      </c>
      <c r="L1305" t="s">
        <v>8319</v>
      </c>
      <c r="M1305" t="s">
        <v>8340</v>
      </c>
      <c r="N1305">
        <v>47</v>
      </c>
      <c r="P1305">
        <v>552</v>
      </c>
      <c r="Q1305" t="s">
        <v>8322</v>
      </c>
      <c r="R1305" t="s">
        <v>8361</v>
      </c>
      <c r="S1305">
        <v>0</v>
      </c>
    </row>
    <row r="1306" spans="11:19" x14ac:dyDescent="0.3">
      <c r="K1306">
        <v>2171</v>
      </c>
      <c r="L1306" t="s">
        <v>8319</v>
      </c>
      <c r="M1306" t="s">
        <v>8344</v>
      </c>
      <c r="N1306">
        <v>47</v>
      </c>
      <c r="P1306">
        <v>555</v>
      </c>
      <c r="Q1306" t="s">
        <v>8322</v>
      </c>
      <c r="R1306" t="s">
        <v>8361</v>
      </c>
      <c r="S1306">
        <v>0</v>
      </c>
    </row>
    <row r="1307" spans="11:19" x14ac:dyDescent="0.3">
      <c r="K1307">
        <v>2469</v>
      </c>
      <c r="L1307" t="s">
        <v>8319</v>
      </c>
      <c r="M1307" t="s">
        <v>8340</v>
      </c>
      <c r="N1307">
        <v>47</v>
      </c>
      <c r="P1307">
        <v>558</v>
      </c>
      <c r="Q1307" t="s">
        <v>8322</v>
      </c>
      <c r="R1307" t="s">
        <v>8361</v>
      </c>
      <c r="S1307">
        <v>0</v>
      </c>
    </row>
    <row r="1308" spans="11:19" x14ac:dyDescent="0.3">
      <c r="K1308">
        <v>2473</v>
      </c>
      <c r="L1308" t="s">
        <v>8319</v>
      </c>
      <c r="M1308" t="s">
        <v>8340</v>
      </c>
      <c r="N1308">
        <v>47</v>
      </c>
      <c r="P1308">
        <v>562</v>
      </c>
      <c r="Q1308" t="s">
        <v>8322</v>
      </c>
      <c r="R1308" t="s">
        <v>8361</v>
      </c>
      <c r="S1308">
        <v>0</v>
      </c>
    </row>
    <row r="1309" spans="11:19" x14ac:dyDescent="0.3">
      <c r="K1309">
        <v>2968</v>
      </c>
      <c r="L1309" t="s">
        <v>8323</v>
      </c>
      <c r="M1309" t="s">
        <v>8310</v>
      </c>
      <c r="N1309">
        <v>47</v>
      </c>
      <c r="P1309">
        <v>565</v>
      </c>
      <c r="Q1309" t="s">
        <v>8322</v>
      </c>
      <c r="R1309" t="s">
        <v>8361</v>
      </c>
      <c r="S1309">
        <v>0</v>
      </c>
    </row>
    <row r="1310" spans="11:19" x14ac:dyDescent="0.3">
      <c r="K1310">
        <v>3048</v>
      </c>
      <c r="L1310" t="s">
        <v>8323</v>
      </c>
      <c r="M1310" t="s">
        <v>8363</v>
      </c>
      <c r="N1310">
        <v>47</v>
      </c>
      <c r="P1310">
        <v>567</v>
      </c>
      <c r="Q1310" t="s">
        <v>8322</v>
      </c>
      <c r="R1310" t="s">
        <v>8361</v>
      </c>
      <c r="S1310">
        <v>0</v>
      </c>
    </row>
    <row r="1311" spans="11:19" x14ac:dyDescent="0.3">
      <c r="K1311">
        <v>3213</v>
      </c>
      <c r="L1311" t="s">
        <v>8323</v>
      </c>
      <c r="M1311" t="s">
        <v>8310</v>
      </c>
      <c r="N1311">
        <v>47</v>
      </c>
      <c r="P1311">
        <v>572</v>
      </c>
      <c r="Q1311" t="s">
        <v>8322</v>
      </c>
      <c r="R1311" t="s">
        <v>8361</v>
      </c>
      <c r="S1311">
        <v>0</v>
      </c>
    </row>
    <row r="1312" spans="11:19" x14ac:dyDescent="0.3">
      <c r="K1312">
        <v>3281</v>
      </c>
      <c r="L1312" t="s">
        <v>8323</v>
      </c>
      <c r="M1312" t="s">
        <v>8310</v>
      </c>
      <c r="N1312">
        <v>47</v>
      </c>
      <c r="P1312">
        <v>581</v>
      </c>
      <c r="Q1312" t="s">
        <v>8322</v>
      </c>
      <c r="R1312" t="s">
        <v>8361</v>
      </c>
      <c r="S1312">
        <v>0</v>
      </c>
    </row>
    <row r="1313" spans="11:19" x14ac:dyDescent="0.3">
      <c r="K1313">
        <v>3283</v>
      </c>
      <c r="L1313" t="s">
        <v>8323</v>
      </c>
      <c r="M1313" t="s">
        <v>8310</v>
      </c>
      <c r="N1313">
        <v>47</v>
      </c>
      <c r="P1313">
        <v>582</v>
      </c>
      <c r="Q1313" t="s">
        <v>8322</v>
      </c>
      <c r="R1313" t="s">
        <v>8361</v>
      </c>
      <c r="S1313">
        <v>0</v>
      </c>
    </row>
    <row r="1314" spans="11:19" x14ac:dyDescent="0.3">
      <c r="K1314">
        <v>3296</v>
      </c>
      <c r="L1314" t="s">
        <v>8323</v>
      </c>
      <c r="M1314" t="s">
        <v>8310</v>
      </c>
      <c r="N1314">
        <v>47</v>
      </c>
      <c r="P1314">
        <v>585</v>
      </c>
      <c r="Q1314" t="s">
        <v>8322</v>
      </c>
      <c r="R1314" t="s">
        <v>8361</v>
      </c>
      <c r="S1314">
        <v>0</v>
      </c>
    </row>
    <row r="1315" spans="11:19" x14ac:dyDescent="0.3">
      <c r="K1315">
        <v>3339</v>
      </c>
      <c r="L1315" t="s">
        <v>8323</v>
      </c>
      <c r="M1315" t="s">
        <v>8310</v>
      </c>
      <c r="N1315">
        <v>47</v>
      </c>
      <c r="P1315">
        <v>686</v>
      </c>
      <c r="Q1315" t="s">
        <v>8322</v>
      </c>
      <c r="R1315" t="s">
        <v>8360</v>
      </c>
      <c r="S1315">
        <v>0</v>
      </c>
    </row>
    <row r="1316" spans="11:19" x14ac:dyDescent="0.3">
      <c r="K1316">
        <v>3467</v>
      </c>
      <c r="L1316" t="s">
        <v>8323</v>
      </c>
      <c r="M1316" t="s">
        <v>8310</v>
      </c>
      <c r="N1316">
        <v>47</v>
      </c>
      <c r="P1316">
        <v>706</v>
      </c>
      <c r="Q1316" t="s">
        <v>8322</v>
      </c>
      <c r="R1316" t="s">
        <v>8360</v>
      </c>
      <c r="S1316">
        <v>0</v>
      </c>
    </row>
    <row r="1317" spans="11:19" x14ac:dyDescent="0.3">
      <c r="K1317">
        <v>91</v>
      </c>
      <c r="L1317" t="s">
        <v>8315</v>
      </c>
      <c r="M1317" t="s">
        <v>8328</v>
      </c>
      <c r="N1317">
        <v>46</v>
      </c>
      <c r="P1317">
        <v>710</v>
      </c>
      <c r="Q1317" t="s">
        <v>8322</v>
      </c>
      <c r="R1317" t="s">
        <v>8360</v>
      </c>
      <c r="S1317">
        <v>0</v>
      </c>
    </row>
    <row r="1318" spans="11:19" x14ac:dyDescent="0.3">
      <c r="K1318">
        <v>836</v>
      </c>
      <c r="L1318" t="s">
        <v>8319</v>
      </c>
      <c r="M1318" t="s">
        <v>8344</v>
      </c>
      <c r="N1318">
        <v>46</v>
      </c>
      <c r="P1318">
        <v>760</v>
      </c>
      <c r="Q1318" t="s">
        <v>8321</v>
      </c>
      <c r="R1318" t="s">
        <v>8352</v>
      </c>
      <c r="S1318">
        <v>0</v>
      </c>
    </row>
    <row r="1319" spans="11:19" x14ac:dyDescent="0.3">
      <c r="K1319">
        <v>1209</v>
      </c>
      <c r="L1319" t="s">
        <v>8320</v>
      </c>
      <c r="M1319" t="s">
        <v>8348</v>
      </c>
      <c r="N1319">
        <v>46</v>
      </c>
      <c r="P1319">
        <v>762</v>
      </c>
      <c r="Q1319" t="s">
        <v>8321</v>
      </c>
      <c r="R1319" t="s">
        <v>8352</v>
      </c>
      <c r="S1319">
        <v>0</v>
      </c>
    </row>
    <row r="1320" spans="11:19" x14ac:dyDescent="0.3">
      <c r="K1320">
        <v>1538</v>
      </c>
      <c r="L1320" t="s">
        <v>8320</v>
      </c>
      <c r="M1320" t="s">
        <v>8348</v>
      </c>
      <c r="N1320">
        <v>46</v>
      </c>
      <c r="P1320">
        <v>764</v>
      </c>
      <c r="Q1320" t="s">
        <v>8321</v>
      </c>
      <c r="R1320" t="s">
        <v>8352</v>
      </c>
      <c r="S1320">
        <v>0</v>
      </c>
    </row>
    <row r="1321" spans="11:19" x14ac:dyDescent="0.3">
      <c r="K1321">
        <v>1647</v>
      </c>
      <c r="L1321" t="s">
        <v>8319</v>
      </c>
      <c r="M1321" t="s">
        <v>8343</v>
      </c>
      <c r="N1321">
        <v>46</v>
      </c>
      <c r="P1321">
        <v>766</v>
      </c>
      <c r="Q1321" t="s">
        <v>8321</v>
      </c>
      <c r="R1321" t="s">
        <v>8352</v>
      </c>
      <c r="S1321">
        <v>0</v>
      </c>
    </row>
    <row r="1322" spans="11:19" x14ac:dyDescent="0.3">
      <c r="K1322">
        <v>2084</v>
      </c>
      <c r="L1322" t="s">
        <v>8319</v>
      </c>
      <c r="M1322" t="s">
        <v>8340</v>
      </c>
      <c r="N1322">
        <v>46</v>
      </c>
      <c r="P1322">
        <v>768</v>
      </c>
      <c r="Q1322" t="s">
        <v>8321</v>
      </c>
      <c r="R1322" t="s">
        <v>8352</v>
      </c>
      <c r="S1322">
        <v>0</v>
      </c>
    </row>
    <row r="1323" spans="11:19" x14ac:dyDescent="0.3">
      <c r="K1323">
        <v>2292</v>
      </c>
      <c r="L1323" t="s">
        <v>8319</v>
      </c>
      <c r="M1323" t="s">
        <v>8344</v>
      </c>
      <c r="N1323">
        <v>46</v>
      </c>
      <c r="P1323">
        <v>770</v>
      </c>
      <c r="Q1323" t="s">
        <v>8321</v>
      </c>
      <c r="R1323" t="s">
        <v>8352</v>
      </c>
      <c r="S1323">
        <v>0</v>
      </c>
    </row>
    <row r="1324" spans="11:19" x14ac:dyDescent="0.3">
      <c r="K1324">
        <v>2665</v>
      </c>
      <c r="L1324" t="s">
        <v>8322</v>
      </c>
      <c r="M1324" t="s">
        <v>8358</v>
      </c>
      <c r="N1324">
        <v>46</v>
      </c>
      <c r="P1324">
        <v>875</v>
      </c>
      <c r="Q1324" t="s">
        <v>8319</v>
      </c>
      <c r="R1324" t="s">
        <v>8341</v>
      </c>
      <c r="S1324">
        <v>0</v>
      </c>
    </row>
    <row r="1325" spans="11:19" x14ac:dyDescent="0.3">
      <c r="K1325">
        <v>2979</v>
      </c>
      <c r="L1325" t="s">
        <v>8323</v>
      </c>
      <c r="M1325" t="s">
        <v>8310</v>
      </c>
      <c r="N1325">
        <v>46</v>
      </c>
      <c r="P1325">
        <v>887</v>
      </c>
      <c r="Q1325" t="s">
        <v>8319</v>
      </c>
      <c r="R1325" t="s">
        <v>8340</v>
      </c>
      <c r="S1325">
        <v>0</v>
      </c>
    </row>
    <row r="1326" spans="11:19" x14ac:dyDescent="0.3">
      <c r="K1326">
        <v>3184</v>
      </c>
      <c r="L1326" t="s">
        <v>8323</v>
      </c>
      <c r="M1326" t="s">
        <v>8310</v>
      </c>
      <c r="N1326">
        <v>46</v>
      </c>
      <c r="P1326">
        <v>897</v>
      </c>
      <c r="Q1326" t="s">
        <v>8319</v>
      </c>
      <c r="R1326" t="s">
        <v>8340</v>
      </c>
      <c r="S1326">
        <v>0</v>
      </c>
    </row>
    <row r="1327" spans="11:19" x14ac:dyDescent="0.3">
      <c r="K1327">
        <v>3334</v>
      </c>
      <c r="L1327" t="s">
        <v>8323</v>
      </c>
      <c r="M1327" t="s">
        <v>8310</v>
      </c>
      <c r="N1327">
        <v>46</v>
      </c>
      <c r="P1327">
        <v>901</v>
      </c>
      <c r="Q1327" t="s">
        <v>8319</v>
      </c>
      <c r="R1327" t="s">
        <v>8341</v>
      </c>
      <c r="S1327">
        <v>0</v>
      </c>
    </row>
    <row r="1328" spans="11:19" x14ac:dyDescent="0.3">
      <c r="K1328">
        <v>3382</v>
      </c>
      <c r="L1328" t="s">
        <v>8323</v>
      </c>
      <c r="M1328" t="s">
        <v>8310</v>
      </c>
      <c r="N1328">
        <v>46</v>
      </c>
      <c r="P1328">
        <v>906</v>
      </c>
      <c r="Q1328" t="s">
        <v>8319</v>
      </c>
      <c r="R1328" t="s">
        <v>8341</v>
      </c>
      <c r="S1328">
        <v>0</v>
      </c>
    </row>
    <row r="1329" spans="11:19" x14ac:dyDescent="0.3">
      <c r="K1329">
        <v>3399</v>
      </c>
      <c r="L1329" t="s">
        <v>8323</v>
      </c>
      <c r="M1329" t="s">
        <v>8310</v>
      </c>
      <c r="N1329">
        <v>46</v>
      </c>
      <c r="P1329">
        <v>907</v>
      </c>
      <c r="Q1329" t="s">
        <v>8319</v>
      </c>
      <c r="R1329" t="s">
        <v>8341</v>
      </c>
      <c r="S1329">
        <v>0</v>
      </c>
    </row>
    <row r="1330" spans="11:19" x14ac:dyDescent="0.3">
      <c r="K1330">
        <v>3419</v>
      </c>
      <c r="L1330" t="s">
        <v>8323</v>
      </c>
      <c r="M1330" t="s">
        <v>8310</v>
      </c>
      <c r="N1330">
        <v>46</v>
      </c>
      <c r="P1330">
        <v>908</v>
      </c>
      <c r="Q1330" t="s">
        <v>8319</v>
      </c>
      <c r="R1330" t="s">
        <v>8341</v>
      </c>
      <c r="S1330">
        <v>0</v>
      </c>
    </row>
    <row r="1331" spans="11:19" x14ac:dyDescent="0.3">
      <c r="K1331">
        <v>3422</v>
      </c>
      <c r="L1331" t="s">
        <v>8323</v>
      </c>
      <c r="M1331" t="s">
        <v>8310</v>
      </c>
      <c r="N1331">
        <v>46</v>
      </c>
      <c r="P1331">
        <v>911</v>
      </c>
      <c r="Q1331" t="s">
        <v>8319</v>
      </c>
      <c r="R1331" t="s">
        <v>8341</v>
      </c>
      <c r="S1331">
        <v>0</v>
      </c>
    </row>
    <row r="1332" spans="11:19" x14ac:dyDescent="0.3">
      <c r="K1332">
        <v>3515</v>
      </c>
      <c r="L1332" t="s">
        <v>8323</v>
      </c>
      <c r="M1332" t="s">
        <v>8310</v>
      </c>
      <c r="N1332">
        <v>46</v>
      </c>
      <c r="P1332">
        <v>914</v>
      </c>
      <c r="Q1332" t="s">
        <v>8319</v>
      </c>
      <c r="R1332" t="s">
        <v>8341</v>
      </c>
      <c r="S1332">
        <v>0</v>
      </c>
    </row>
    <row r="1333" spans="11:19" x14ac:dyDescent="0.3">
      <c r="K1333">
        <v>3535</v>
      </c>
      <c r="L1333" t="s">
        <v>8323</v>
      </c>
      <c r="M1333" t="s">
        <v>8310</v>
      </c>
      <c r="N1333">
        <v>46</v>
      </c>
      <c r="P1333">
        <v>916</v>
      </c>
      <c r="Q1333" t="s">
        <v>8319</v>
      </c>
      <c r="R1333" t="s">
        <v>8341</v>
      </c>
      <c r="S1333">
        <v>0</v>
      </c>
    </row>
    <row r="1334" spans="11:19" x14ac:dyDescent="0.3">
      <c r="K1334">
        <v>3656</v>
      </c>
      <c r="L1334" t="s">
        <v>8323</v>
      </c>
      <c r="M1334" t="s">
        <v>8310</v>
      </c>
      <c r="N1334">
        <v>46</v>
      </c>
      <c r="P1334">
        <v>920</v>
      </c>
      <c r="Q1334" t="s">
        <v>8319</v>
      </c>
      <c r="R1334" t="s">
        <v>8341</v>
      </c>
      <c r="S1334">
        <v>0</v>
      </c>
    </row>
    <row r="1335" spans="11:19" x14ac:dyDescent="0.3">
      <c r="K1335">
        <v>3718</v>
      </c>
      <c r="L1335" t="s">
        <v>8323</v>
      </c>
      <c r="M1335" t="s">
        <v>8310</v>
      </c>
      <c r="N1335">
        <v>46</v>
      </c>
      <c r="P1335">
        <v>926</v>
      </c>
      <c r="Q1335" t="s">
        <v>8319</v>
      </c>
      <c r="R1335" t="s">
        <v>8341</v>
      </c>
      <c r="S1335">
        <v>0</v>
      </c>
    </row>
    <row r="1336" spans="11:19" x14ac:dyDescent="0.3">
      <c r="K1336">
        <v>3726</v>
      </c>
      <c r="L1336" t="s">
        <v>8323</v>
      </c>
      <c r="M1336" t="s">
        <v>8310</v>
      </c>
      <c r="N1336">
        <v>46</v>
      </c>
      <c r="P1336">
        <v>927</v>
      </c>
      <c r="Q1336" t="s">
        <v>8319</v>
      </c>
      <c r="R1336" t="s">
        <v>8341</v>
      </c>
      <c r="S1336">
        <v>0</v>
      </c>
    </row>
    <row r="1337" spans="11:19" x14ac:dyDescent="0.3">
      <c r="K1337">
        <v>3821</v>
      </c>
      <c r="L1337" t="s">
        <v>8323</v>
      </c>
      <c r="M1337" t="s">
        <v>8310</v>
      </c>
      <c r="N1337">
        <v>46</v>
      </c>
      <c r="P1337">
        <v>929</v>
      </c>
      <c r="Q1337" t="s">
        <v>8319</v>
      </c>
      <c r="R1337" t="s">
        <v>8341</v>
      </c>
      <c r="S1337">
        <v>0</v>
      </c>
    </row>
    <row r="1338" spans="11:19" x14ac:dyDescent="0.3">
      <c r="K1338">
        <v>46</v>
      </c>
      <c r="L1338" t="s">
        <v>8315</v>
      </c>
      <c r="M1338" t="s">
        <v>8329</v>
      </c>
      <c r="N1338">
        <v>45</v>
      </c>
      <c r="P1338">
        <v>936</v>
      </c>
      <c r="Q1338" t="s">
        <v>8319</v>
      </c>
      <c r="R1338" t="s">
        <v>8341</v>
      </c>
      <c r="S1338">
        <v>0</v>
      </c>
    </row>
    <row r="1339" spans="11:19" x14ac:dyDescent="0.3">
      <c r="K1339">
        <v>1244</v>
      </c>
      <c r="L1339" t="s">
        <v>8319</v>
      </c>
      <c r="M1339" t="s">
        <v>8344</v>
      </c>
      <c r="N1339">
        <v>45</v>
      </c>
      <c r="P1339">
        <v>947</v>
      </c>
      <c r="Q1339" t="s">
        <v>8322</v>
      </c>
      <c r="R1339" t="s">
        <v>8360</v>
      </c>
      <c r="S1339">
        <v>0</v>
      </c>
    </row>
    <row r="1340" spans="11:19" x14ac:dyDescent="0.3">
      <c r="K1340">
        <v>1659</v>
      </c>
      <c r="L1340" t="s">
        <v>8319</v>
      </c>
      <c r="M1340" t="s">
        <v>8343</v>
      </c>
      <c r="N1340">
        <v>45</v>
      </c>
      <c r="P1340">
        <v>988</v>
      </c>
      <c r="Q1340" t="s">
        <v>8322</v>
      </c>
      <c r="R1340" t="s">
        <v>8360</v>
      </c>
      <c r="S1340">
        <v>0</v>
      </c>
    </row>
    <row r="1341" spans="11:19" x14ac:dyDescent="0.3">
      <c r="K1341">
        <v>1839</v>
      </c>
      <c r="L1341" t="s">
        <v>8319</v>
      </c>
      <c r="M1341" t="s">
        <v>8344</v>
      </c>
      <c r="N1341">
        <v>45</v>
      </c>
      <c r="P1341">
        <v>1071</v>
      </c>
      <c r="Q1341" t="s">
        <v>8317</v>
      </c>
      <c r="R1341" t="s">
        <v>8335</v>
      </c>
      <c r="S1341">
        <v>0</v>
      </c>
    </row>
    <row r="1342" spans="11:19" x14ac:dyDescent="0.3">
      <c r="K1342">
        <v>1893</v>
      </c>
      <c r="L1342" t="s">
        <v>8319</v>
      </c>
      <c r="M1342" t="s">
        <v>8340</v>
      </c>
      <c r="N1342">
        <v>45</v>
      </c>
      <c r="P1342">
        <v>1084</v>
      </c>
      <c r="Q1342" t="s">
        <v>8317</v>
      </c>
      <c r="R1342" t="s">
        <v>8335</v>
      </c>
      <c r="S1342">
        <v>0</v>
      </c>
    </row>
    <row r="1343" spans="11:19" x14ac:dyDescent="0.3">
      <c r="K1343">
        <v>2627</v>
      </c>
      <c r="L1343" t="s">
        <v>8322</v>
      </c>
      <c r="M1343" t="s">
        <v>8359</v>
      </c>
      <c r="N1343">
        <v>45</v>
      </c>
      <c r="P1343">
        <v>1087</v>
      </c>
      <c r="Q1343" t="s">
        <v>8317</v>
      </c>
      <c r="R1343" t="s">
        <v>8335</v>
      </c>
      <c r="S1343">
        <v>0</v>
      </c>
    </row>
    <row r="1344" spans="11:19" x14ac:dyDescent="0.3">
      <c r="K1344">
        <v>3180</v>
      </c>
      <c r="L1344" t="s">
        <v>8323</v>
      </c>
      <c r="M1344" t="s">
        <v>8310</v>
      </c>
      <c r="N1344">
        <v>45</v>
      </c>
      <c r="P1344">
        <v>1107</v>
      </c>
      <c r="Q1344" t="s">
        <v>8317</v>
      </c>
      <c r="R1344" t="s">
        <v>8335</v>
      </c>
      <c r="S1344">
        <v>0</v>
      </c>
    </row>
    <row r="1345" spans="11:19" x14ac:dyDescent="0.3">
      <c r="K1345">
        <v>3311</v>
      </c>
      <c r="L1345" t="s">
        <v>8323</v>
      </c>
      <c r="M1345" t="s">
        <v>8310</v>
      </c>
      <c r="N1345">
        <v>45</v>
      </c>
      <c r="P1345">
        <v>1120</v>
      </c>
      <c r="Q1345" t="s">
        <v>8317</v>
      </c>
      <c r="R1345" t="s">
        <v>8335</v>
      </c>
      <c r="S1345">
        <v>0</v>
      </c>
    </row>
    <row r="1346" spans="11:19" x14ac:dyDescent="0.3">
      <c r="K1346">
        <v>3388</v>
      </c>
      <c r="L1346" t="s">
        <v>8323</v>
      </c>
      <c r="M1346" t="s">
        <v>8310</v>
      </c>
      <c r="N1346">
        <v>45</v>
      </c>
      <c r="P1346">
        <v>1122</v>
      </c>
      <c r="Q1346" t="s">
        <v>8317</v>
      </c>
      <c r="R1346" t="s">
        <v>8335</v>
      </c>
      <c r="S1346">
        <v>0</v>
      </c>
    </row>
    <row r="1347" spans="11:19" x14ac:dyDescent="0.3">
      <c r="K1347">
        <v>3417</v>
      </c>
      <c r="L1347" t="s">
        <v>8323</v>
      </c>
      <c r="M1347" t="s">
        <v>8310</v>
      </c>
      <c r="N1347">
        <v>45</v>
      </c>
      <c r="P1347">
        <v>1125</v>
      </c>
      <c r="Q1347" t="s">
        <v>8317</v>
      </c>
      <c r="R1347" t="s">
        <v>8333</v>
      </c>
      <c r="S1347">
        <v>0</v>
      </c>
    </row>
    <row r="1348" spans="11:19" x14ac:dyDescent="0.3">
      <c r="K1348">
        <v>3443</v>
      </c>
      <c r="L1348" t="s">
        <v>8323</v>
      </c>
      <c r="M1348" t="s">
        <v>8310</v>
      </c>
      <c r="N1348">
        <v>45</v>
      </c>
      <c r="P1348">
        <v>1131</v>
      </c>
      <c r="Q1348" t="s">
        <v>8317</v>
      </c>
      <c r="R1348" t="s">
        <v>8333</v>
      </c>
      <c r="S1348">
        <v>0</v>
      </c>
    </row>
    <row r="1349" spans="11:19" x14ac:dyDescent="0.3">
      <c r="K1349">
        <v>3448</v>
      </c>
      <c r="L1349" t="s">
        <v>8323</v>
      </c>
      <c r="M1349" t="s">
        <v>8310</v>
      </c>
      <c r="N1349">
        <v>45</v>
      </c>
      <c r="P1349">
        <v>1140</v>
      </c>
      <c r="Q1349" t="s">
        <v>8317</v>
      </c>
      <c r="R1349" t="s">
        <v>8333</v>
      </c>
      <c r="S1349">
        <v>0</v>
      </c>
    </row>
    <row r="1350" spans="11:19" x14ac:dyDescent="0.3">
      <c r="K1350">
        <v>3574</v>
      </c>
      <c r="L1350" t="s">
        <v>8323</v>
      </c>
      <c r="M1350" t="s">
        <v>8310</v>
      </c>
      <c r="N1350">
        <v>45</v>
      </c>
      <c r="P1350">
        <v>1141</v>
      </c>
      <c r="Q1350" t="s">
        <v>8317</v>
      </c>
      <c r="R1350" t="s">
        <v>8333</v>
      </c>
      <c r="S1350">
        <v>0</v>
      </c>
    </row>
    <row r="1351" spans="11:19" x14ac:dyDescent="0.3">
      <c r="K1351">
        <v>3581</v>
      </c>
      <c r="L1351" t="s">
        <v>8323</v>
      </c>
      <c r="M1351" t="s">
        <v>8310</v>
      </c>
      <c r="N1351">
        <v>45</v>
      </c>
      <c r="P1351">
        <v>1142</v>
      </c>
      <c r="Q1351" t="s">
        <v>8317</v>
      </c>
      <c r="R1351" t="s">
        <v>8333</v>
      </c>
      <c r="S1351">
        <v>0</v>
      </c>
    </row>
    <row r="1352" spans="11:19" x14ac:dyDescent="0.3">
      <c r="K1352">
        <v>3616</v>
      </c>
      <c r="L1352" t="s">
        <v>8323</v>
      </c>
      <c r="M1352" t="s">
        <v>8310</v>
      </c>
      <c r="N1352">
        <v>45</v>
      </c>
      <c r="P1352">
        <v>1144</v>
      </c>
      <c r="Q1352" t="s">
        <v>8316</v>
      </c>
      <c r="R1352" t="s">
        <v>8330</v>
      </c>
      <c r="S1352">
        <v>0</v>
      </c>
    </row>
    <row r="1353" spans="11:19" x14ac:dyDescent="0.3">
      <c r="K1353">
        <v>36</v>
      </c>
      <c r="L1353" t="s">
        <v>8315</v>
      </c>
      <c r="M1353" t="s">
        <v>8329</v>
      </c>
      <c r="N1353">
        <v>44</v>
      </c>
      <c r="P1353">
        <v>1147</v>
      </c>
      <c r="Q1353" t="s">
        <v>8316</v>
      </c>
      <c r="R1353" t="s">
        <v>8330</v>
      </c>
      <c r="S1353">
        <v>0</v>
      </c>
    </row>
    <row r="1354" spans="11:19" x14ac:dyDescent="0.3">
      <c r="K1354">
        <v>748</v>
      </c>
      <c r="L1354" t="s">
        <v>8321</v>
      </c>
      <c r="M1354" t="s">
        <v>8353</v>
      </c>
      <c r="N1354">
        <v>44</v>
      </c>
      <c r="P1354">
        <v>1151</v>
      </c>
      <c r="Q1354" t="s">
        <v>8316</v>
      </c>
      <c r="R1354" t="s">
        <v>8330</v>
      </c>
      <c r="S1354">
        <v>0</v>
      </c>
    </row>
    <row r="1355" spans="11:19" x14ac:dyDescent="0.3">
      <c r="K1355">
        <v>786</v>
      </c>
      <c r="L1355" t="s">
        <v>8319</v>
      </c>
      <c r="M1355" t="s">
        <v>8344</v>
      </c>
      <c r="N1355">
        <v>44</v>
      </c>
      <c r="P1355">
        <v>1156</v>
      </c>
      <c r="Q1355" t="s">
        <v>8316</v>
      </c>
      <c r="R1355" t="s">
        <v>8330</v>
      </c>
      <c r="S1355">
        <v>0</v>
      </c>
    </row>
    <row r="1356" spans="11:19" x14ac:dyDescent="0.3">
      <c r="K1356">
        <v>1605</v>
      </c>
      <c r="L1356" t="s">
        <v>8319</v>
      </c>
      <c r="M1356" t="s">
        <v>8344</v>
      </c>
      <c r="N1356">
        <v>44</v>
      </c>
      <c r="P1356">
        <v>1159</v>
      </c>
      <c r="Q1356" t="s">
        <v>8316</v>
      </c>
      <c r="R1356" t="s">
        <v>8330</v>
      </c>
      <c r="S1356">
        <v>0</v>
      </c>
    </row>
    <row r="1357" spans="11:19" x14ac:dyDescent="0.3">
      <c r="K1357">
        <v>1889</v>
      </c>
      <c r="L1357" t="s">
        <v>8319</v>
      </c>
      <c r="M1357" t="s">
        <v>8340</v>
      </c>
      <c r="N1357">
        <v>44</v>
      </c>
      <c r="P1357">
        <v>1161</v>
      </c>
      <c r="Q1357" t="s">
        <v>8316</v>
      </c>
      <c r="R1357" t="s">
        <v>8330</v>
      </c>
      <c r="S1357">
        <v>0</v>
      </c>
    </row>
    <row r="1358" spans="11:19" x14ac:dyDescent="0.3">
      <c r="K1358">
        <v>2101</v>
      </c>
      <c r="L1358" t="s">
        <v>8319</v>
      </c>
      <c r="M1358" t="s">
        <v>8340</v>
      </c>
      <c r="N1358">
        <v>44</v>
      </c>
      <c r="P1358">
        <v>1163</v>
      </c>
      <c r="Q1358" t="s">
        <v>8316</v>
      </c>
      <c r="R1358" t="s">
        <v>8330</v>
      </c>
      <c r="S1358">
        <v>0</v>
      </c>
    </row>
    <row r="1359" spans="11:19" x14ac:dyDescent="0.3">
      <c r="K1359">
        <v>2106</v>
      </c>
      <c r="L1359" t="s">
        <v>8319</v>
      </c>
      <c r="M1359" t="s">
        <v>8340</v>
      </c>
      <c r="N1359">
        <v>44</v>
      </c>
      <c r="P1359">
        <v>1164</v>
      </c>
      <c r="Q1359" t="s">
        <v>8316</v>
      </c>
      <c r="R1359" t="s">
        <v>8330</v>
      </c>
      <c r="S1359">
        <v>0</v>
      </c>
    </row>
    <row r="1360" spans="11:19" x14ac:dyDescent="0.3">
      <c r="K1360">
        <v>2163</v>
      </c>
      <c r="L1360" t="s">
        <v>8319</v>
      </c>
      <c r="M1360" t="s">
        <v>8344</v>
      </c>
      <c r="N1360">
        <v>44</v>
      </c>
      <c r="P1360">
        <v>1172</v>
      </c>
      <c r="Q1360" t="s">
        <v>8316</v>
      </c>
      <c r="R1360" t="s">
        <v>8330</v>
      </c>
      <c r="S1360">
        <v>0</v>
      </c>
    </row>
    <row r="1361" spans="11:19" x14ac:dyDescent="0.3">
      <c r="K1361">
        <v>3297</v>
      </c>
      <c r="L1361" t="s">
        <v>8323</v>
      </c>
      <c r="M1361" t="s">
        <v>8310</v>
      </c>
      <c r="N1361">
        <v>44</v>
      </c>
      <c r="P1361">
        <v>1177</v>
      </c>
      <c r="Q1361" t="s">
        <v>8316</v>
      </c>
      <c r="R1361" t="s">
        <v>8330</v>
      </c>
      <c r="S1361">
        <v>0</v>
      </c>
    </row>
    <row r="1362" spans="11:19" x14ac:dyDescent="0.3">
      <c r="K1362">
        <v>3353</v>
      </c>
      <c r="L1362" t="s">
        <v>8323</v>
      </c>
      <c r="M1362" t="s">
        <v>8310</v>
      </c>
      <c r="N1362">
        <v>44</v>
      </c>
      <c r="P1362">
        <v>1409</v>
      </c>
      <c r="Q1362" t="s">
        <v>8321</v>
      </c>
      <c r="R1362" t="s">
        <v>8355</v>
      </c>
      <c r="S1362">
        <v>0</v>
      </c>
    </row>
    <row r="1363" spans="11:19" x14ac:dyDescent="0.3">
      <c r="K1363">
        <v>3393</v>
      </c>
      <c r="L1363" t="s">
        <v>8323</v>
      </c>
      <c r="M1363" t="s">
        <v>8310</v>
      </c>
      <c r="N1363">
        <v>44</v>
      </c>
      <c r="P1363">
        <v>1416</v>
      </c>
      <c r="Q1363" t="s">
        <v>8321</v>
      </c>
      <c r="R1363" t="s">
        <v>8355</v>
      </c>
      <c r="S1363">
        <v>0</v>
      </c>
    </row>
    <row r="1364" spans="11:19" x14ac:dyDescent="0.3">
      <c r="K1364">
        <v>3414</v>
      </c>
      <c r="L1364" t="s">
        <v>8323</v>
      </c>
      <c r="M1364" t="s">
        <v>8310</v>
      </c>
      <c r="N1364">
        <v>44</v>
      </c>
      <c r="P1364">
        <v>1425</v>
      </c>
      <c r="Q1364" t="s">
        <v>8321</v>
      </c>
      <c r="R1364" t="s">
        <v>8355</v>
      </c>
      <c r="S1364">
        <v>0</v>
      </c>
    </row>
    <row r="1365" spans="11:19" x14ac:dyDescent="0.3">
      <c r="K1365">
        <v>3484</v>
      </c>
      <c r="L1365" t="s">
        <v>8323</v>
      </c>
      <c r="M1365" t="s">
        <v>8310</v>
      </c>
      <c r="N1365">
        <v>44</v>
      </c>
      <c r="P1365">
        <v>1426</v>
      </c>
      <c r="Q1365" t="s">
        <v>8321</v>
      </c>
      <c r="R1365" t="s">
        <v>8355</v>
      </c>
      <c r="S1365">
        <v>0</v>
      </c>
    </row>
    <row r="1366" spans="11:19" x14ac:dyDescent="0.3">
      <c r="K1366">
        <v>3513</v>
      </c>
      <c r="L1366" t="s">
        <v>8323</v>
      </c>
      <c r="M1366" t="s">
        <v>8310</v>
      </c>
      <c r="N1366">
        <v>44</v>
      </c>
      <c r="P1366">
        <v>1429</v>
      </c>
      <c r="Q1366" t="s">
        <v>8321</v>
      </c>
      <c r="R1366" t="s">
        <v>8355</v>
      </c>
      <c r="S1366">
        <v>0</v>
      </c>
    </row>
    <row r="1367" spans="11:19" x14ac:dyDescent="0.3">
      <c r="K1367">
        <v>3721</v>
      </c>
      <c r="L1367" t="s">
        <v>8323</v>
      </c>
      <c r="M1367" t="s">
        <v>8310</v>
      </c>
      <c r="N1367">
        <v>44</v>
      </c>
      <c r="P1367">
        <v>1432</v>
      </c>
      <c r="Q1367" t="s">
        <v>8321</v>
      </c>
      <c r="R1367" t="s">
        <v>8355</v>
      </c>
      <c r="S1367">
        <v>0</v>
      </c>
    </row>
    <row r="1368" spans="11:19" x14ac:dyDescent="0.3">
      <c r="K1368">
        <v>92</v>
      </c>
      <c r="L1368" t="s">
        <v>8315</v>
      </c>
      <c r="M1368" t="s">
        <v>8328</v>
      </c>
      <c r="N1368">
        <v>43</v>
      </c>
      <c r="P1368">
        <v>1442</v>
      </c>
      <c r="Q1368" t="s">
        <v>8321</v>
      </c>
      <c r="R1368" t="s">
        <v>8355</v>
      </c>
      <c r="S1368">
        <v>0</v>
      </c>
    </row>
    <row r="1369" spans="11:19" x14ac:dyDescent="0.3">
      <c r="K1369">
        <v>370</v>
      </c>
      <c r="L1369" t="s">
        <v>8315</v>
      </c>
      <c r="M1369" t="s">
        <v>8325</v>
      </c>
      <c r="N1369">
        <v>43</v>
      </c>
      <c r="P1369">
        <v>1443</v>
      </c>
      <c r="Q1369" t="s">
        <v>8321</v>
      </c>
      <c r="R1369" t="s">
        <v>8355</v>
      </c>
      <c r="S1369">
        <v>0</v>
      </c>
    </row>
    <row r="1370" spans="11:19" x14ac:dyDescent="0.3">
      <c r="K1370">
        <v>402</v>
      </c>
      <c r="L1370" t="s">
        <v>8315</v>
      </c>
      <c r="M1370" t="s">
        <v>8325</v>
      </c>
      <c r="N1370">
        <v>43</v>
      </c>
      <c r="P1370">
        <v>1444</v>
      </c>
      <c r="Q1370" t="s">
        <v>8321</v>
      </c>
      <c r="R1370" t="s">
        <v>8355</v>
      </c>
      <c r="S1370">
        <v>0</v>
      </c>
    </row>
    <row r="1371" spans="11:19" x14ac:dyDescent="0.3">
      <c r="K1371">
        <v>808</v>
      </c>
      <c r="L1371" t="s">
        <v>8319</v>
      </c>
      <c r="M1371" t="s">
        <v>8344</v>
      </c>
      <c r="N1371">
        <v>43</v>
      </c>
      <c r="P1371">
        <v>1445</v>
      </c>
      <c r="Q1371" t="s">
        <v>8321</v>
      </c>
      <c r="R1371" t="s">
        <v>8355</v>
      </c>
      <c r="S1371">
        <v>0</v>
      </c>
    </row>
    <row r="1372" spans="11:19" x14ac:dyDescent="0.3">
      <c r="K1372">
        <v>815</v>
      </c>
      <c r="L1372" t="s">
        <v>8319</v>
      </c>
      <c r="M1372" t="s">
        <v>8344</v>
      </c>
      <c r="N1372">
        <v>43</v>
      </c>
      <c r="P1372">
        <v>1446</v>
      </c>
      <c r="Q1372" t="s">
        <v>8321</v>
      </c>
      <c r="R1372" t="s">
        <v>8355</v>
      </c>
      <c r="S1372">
        <v>0</v>
      </c>
    </row>
    <row r="1373" spans="11:19" x14ac:dyDescent="0.3">
      <c r="K1373">
        <v>1506</v>
      </c>
      <c r="L1373" t="s">
        <v>8320</v>
      </c>
      <c r="M1373" t="s">
        <v>8348</v>
      </c>
      <c r="N1373">
        <v>43</v>
      </c>
      <c r="P1373">
        <v>1448</v>
      </c>
      <c r="Q1373" t="s">
        <v>8321</v>
      </c>
      <c r="R1373" t="s">
        <v>8355</v>
      </c>
      <c r="S1373">
        <v>0</v>
      </c>
    </row>
    <row r="1374" spans="11:19" x14ac:dyDescent="0.3">
      <c r="K1374">
        <v>2291</v>
      </c>
      <c r="L1374" t="s">
        <v>8319</v>
      </c>
      <c r="M1374" t="s">
        <v>8344</v>
      </c>
      <c r="N1374">
        <v>43</v>
      </c>
      <c r="P1374">
        <v>1449</v>
      </c>
      <c r="Q1374" t="s">
        <v>8321</v>
      </c>
      <c r="R1374" t="s">
        <v>8355</v>
      </c>
      <c r="S1374">
        <v>0</v>
      </c>
    </row>
    <row r="1375" spans="11:19" x14ac:dyDescent="0.3">
      <c r="K1375">
        <v>2464</v>
      </c>
      <c r="L1375" t="s">
        <v>8319</v>
      </c>
      <c r="M1375" t="s">
        <v>8340</v>
      </c>
      <c r="N1375">
        <v>43</v>
      </c>
      <c r="P1375">
        <v>1484</v>
      </c>
      <c r="Q1375" t="s">
        <v>8321</v>
      </c>
      <c r="R1375" t="s">
        <v>8352</v>
      </c>
      <c r="S1375">
        <v>0</v>
      </c>
    </row>
    <row r="1376" spans="11:19" x14ac:dyDescent="0.3">
      <c r="K1376">
        <v>2467</v>
      </c>
      <c r="L1376" t="s">
        <v>8319</v>
      </c>
      <c r="M1376" t="s">
        <v>8340</v>
      </c>
      <c r="N1376">
        <v>43</v>
      </c>
      <c r="P1376">
        <v>1487</v>
      </c>
      <c r="Q1376" t="s">
        <v>8321</v>
      </c>
      <c r="R1376" t="s">
        <v>8352</v>
      </c>
      <c r="S1376">
        <v>0</v>
      </c>
    </row>
    <row r="1377" spans="11:19" x14ac:dyDescent="0.3">
      <c r="K1377">
        <v>2524</v>
      </c>
      <c r="L1377" t="s">
        <v>8319</v>
      </c>
      <c r="M1377" t="s">
        <v>8337</v>
      </c>
      <c r="N1377">
        <v>43</v>
      </c>
      <c r="P1377">
        <v>1489</v>
      </c>
      <c r="Q1377" t="s">
        <v>8321</v>
      </c>
      <c r="R1377" t="s">
        <v>8352</v>
      </c>
      <c r="S1377">
        <v>0</v>
      </c>
    </row>
    <row r="1378" spans="11:19" x14ac:dyDescent="0.3">
      <c r="K1378">
        <v>2971</v>
      </c>
      <c r="L1378" t="s">
        <v>8323</v>
      </c>
      <c r="M1378" t="s">
        <v>8310</v>
      </c>
      <c r="N1378">
        <v>43</v>
      </c>
      <c r="P1378">
        <v>1493</v>
      </c>
      <c r="Q1378" t="s">
        <v>8321</v>
      </c>
      <c r="R1378" t="s">
        <v>8352</v>
      </c>
      <c r="S1378">
        <v>0</v>
      </c>
    </row>
    <row r="1379" spans="11:19" x14ac:dyDescent="0.3">
      <c r="K1379">
        <v>3441</v>
      </c>
      <c r="L1379" t="s">
        <v>8323</v>
      </c>
      <c r="M1379" t="s">
        <v>8310</v>
      </c>
      <c r="N1379">
        <v>43</v>
      </c>
      <c r="P1379">
        <v>1495</v>
      </c>
      <c r="Q1379" t="s">
        <v>8321</v>
      </c>
      <c r="R1379" t="s">
        <v>8352</v>
      </c>
      <c r="S1379">
        <v>0</v>
      </c>
    </row>
    <row r="1380" spans="11:19" x14ac:dyDescent="0.3">
      <c r="K1380">
        <v>3593</v>
      </c>
      <c r="L1380" t="s">
        <v>8323</v>
      </c>
      <c r="M1380" t="s">
        <v>8310</v>
      </c>
      <c r="N1380">
        <v>43</v>
      </c>
      <c r="P1380">
        <v>1496</v>
      </c>
      <c r="Q1380" t="s">
        <v>8321</v>
      </c>
      <c r="R1380" t="s">
        <v>8352</v>
      </c>
      <c r="S1380">
        <v>0</v>
      </c>
    </row>
    <row r="1381" spans="11:19" x14ac:dyDescent="0.3">
      <c r="K1381">
        <v>1291</v>
      </c>
      <c r="L1381" t="s">
        <v>8323</v>
      </c>
      <c r="M1381" t="s">
        <v>8310</v>
      </c>
      <c r="N1381">
        <v>42</v>
      </c>
      <c r="P1381">
        <v>1544</v>
      </c>
      <c r="Q1381" t="s">
        <v>8320</v>
      </c>
      <c r="R1381" t="s">
        <v>8346</v>
      </c>
      <c r="S1381">
        <v>0</v>
      </c>
    </row>
    <row r="1382" spans="11:19" x14ac:dyDescent="0.3">
      <c r="K1382">
        <v>1353</v>
      </c>
      <c r="L1382" t="s">
        <v>8321</v>
      </c>
      <c r="M1382" t="s">
        <v>8353</v>
      </c>
      <c r="N1382">
        <v>42</v>
      </c>
      <c r="P1382">
        <v>1547</v>
      </c>
      <c r="Q1382" t="s">
        <v>8320</v>
      </c>
      <c r="R1382" t="s">
        <v>8346</v>
      </c>
      <c r="S1382">
        <v>0</v>
      </c>
    </row>
    <row r="1383" spans="11:19" x14ac:dyDescent="0.3">
      <c r="K1383">
        <v>1676</v>
      </c>
      <c r="L1383" t="s">
        <v>8319</v>
      </c>
      <c r="M1383" t="s">
        <v>8343</v>
      </c>
      <c r="N1383">
        <v>42</v>
      </c>
      <c r="P1383">
        <v>1551</v>
      </c>
      <c r="Q1383" t="s">
        <v>8320</v>
      </c>
      <c r="R1383" t="s">
        <v>8346</v>
      </c>
      <c r="S1383">
        <v>0</v>
      </c>
    </row>
    <row r="1384" spans="11:19" x14ac:dyDescent="0.3">
      <c r="K1384">
        <v>1677</v>
      </c>
      <c r="L1384" t="s">
        <v>8319</v>
      </c>
      <c r="M1384" t="s">
        <v>8343</v>
      </c>
      <c r="N1384">
        <v>42</v>
      </c>
      <c r="P1384">
        <v>1553</v>
      </c>
      <c r="Q1384" t="s">
        <v>8320</v>
      </c>
      <c r="R1384" t="s">
        <v>8346</v>
      </c>
      <c r="S1384">
        <v>0</v>
      </c>
    </row>
    <row r="1385" spans="11:19" x14ac:dyDescent="0.3">
      <c r="K1385">
        <v>1899</v>
      </c>
      <c r="L1385" t="s">
        <v>8319</v>
      </c>
      <c r="M1385" t="s">
        <v>8340</v>
      </c>
      <c r="N1385">
        <v>42</v>
      </c>
      <c r="P1385">
        <v>1554</v>
      </c>
      <c r="Q1385" t="s">
        <v>8320</v>
      </c>
      <c r="R1385" t="s">
        <v>8346</v>
      </c>
      <c r="S1385">
        <v>0</v>
      </c>
    </row>
    <row r="1386" spans="11:19" x14ac:dyDescent="0.3">
      <c r="K1386">
        <v>2495</v>
      </c>
      <c r="L1386" t="s">
        <v>8319</v>
      </c>
      <c r="M1386" t="s">
        <v>8340</v>
      </c>
      <c r="N1386">
        <v>42</v>
      </c>
      <c r="P1386">
        <v>1555</v>
      </c>
      <c r="Q1386" t="s">
        <v>8320</v>
      </c>
      <c r="R1386" t="s">
        <v>8346</v>
      </c>
      <c r="S1386">
        <v>0</v>
      </c>
    </row>
    <row r="1387" spans="11:19" x14ac:dyDescent="0.3">
      <c r="K1387">
        <v>2632</v>
      </c>
      <c r="L1387" t="s">
        <v>8322</v>
      </c>
      <c r="M1387" t="s">
        <v>8359</v>
      </c>
      <c r="N1387">
        <v>42</v>
      </c>
      <c r="P1387">
        <v>1584</v>
      </c>
      <c r="Q1387" t="s">
        <v>8320</v>
      </c>
      <c r="R1387" t="s">
        <v>8349</v>
      </c>
      <c r="S1387">
        <v>0</v>
      </c>
    </row>
    <row r="1388" spans="11:19" x14ac:dyDescent="0.3">
      <c r="K1388">
        <v>3040</v>
      </c>
      <c r="L1388" t="s">
        <v>8323</v>
      </c>
      <c r="M1388" t="s">
        <v>8363</v>
      </c>
      <c r="N1388">
        <v>42</v>
      </c>
      <c r="P1388">
        <v>1586</v>
      </c>
      <c r="Q1388" t="s">
        <v>8320</v>
      </c>
      <c r="R1388" t="s">
        <v>8349</v>
      </c>
      <c r="S1388">
        <v>0</v>
      </c>
    </row>
    <row r="1389" spans="11:19" x14ac:dyDescent="0.3">
      <c r="K1389">
        <v>3268</v>
      </c>
      <c r="L1389" t="s">
        <v>8323</v>
      </c>
      <c r="M1389" t="s">
        <v>8310</v>
      </c>
      <c r="N1389">
        <v>42</v>
      </c>
      <c r="P1389">
        <v>1588</v>
      </c>
      <c r="Q1389" t="s">
        <v>8320</v>
      </c>
      <c r="R1389" t="s">
        <v>8349</v>
      </c>
      <c r="S1389">
        <v>0</v>
      </c>
    </row>
    <row r="1390" spans="11:19" x14ac:dyDescent="0.3">
      <c r="K1390">
        <v>3432</v>
      </c>
      <c r="L1390" t="s">
        <v>8323</v>
      </c>
      <c r="M1390" t="s">
        <v>8310</v>
      </c>
      <c r="N1390">
        <v>42</v>
      </c>
      <c r="P1390">
        <v>1589</v>
      </c>
      <c r="Q1390" t="s">
        <v>8320</v>
      </c>
      <c r="R1390" t="s">
        <v>8349</v>
      </c>
      <c r="S1390">
        <v>0</v>
      </c>
    </row>
    <row r="1391" spans="11:19" x14ac:dyDescent="0.3">
      <c r="K1391">
        <v>3498</v>
      </c>
      <c r="L1391" t="s">
        <v>8323</v>
      </c>
      <c r="M1391" t="s">
        <v>8310</v>
      </c>
      <c r="N1391">
        <v>42</v>
      </c>
      <c r="P1391">
        <v>1592</v>
      </c>
      <c r="Q1391" t="s">
        <v>8320</v>
      </c>
      <c r="R1391" t="s">
        <v>8349</v>
      </c>
      <c r="S1391">
        <v>0</v>
      </c>
    </row>
    <row r="1392" spans="11:19" x14ac:dyDescent="0.3">
      <c r="K1392">
        <v>3500</v>
      </c>
      <c r="L1392" t="s">
        <v>8323</v>
      </c>
      <c r="M1392" t="s">
        <v>8310</v>
      </c>
      <c r="N1392">
        <v>42</v>
      </c>
      <c r="P1392">
        <v>1597</v>
      </c>
      <c r="Q1392" t="s">
        <v>8320</v>
      </c>
      <c r="R1392" t="s">
        <v>8349</v>
      </c>
      <c r="S1392">
        <v>0</v>
      </c>
    </row>
    <row r="1393" spans="11:19" x14ac:dyDescent="0.3">
      <c r="K1393">
        <v>3501</v>
      </c>
      <c r="L1393" t="s">
        <v>8323</v>
      </c>
      <c r="M1393" t="s">
        <v>8310</v>
      </c>
      <c r="N1393">
        <v>42</v>
      </c>
      <c r="P1393">
        <v>1599</v>
      </c>
      <c r="Q1393" t="s">
        <v>8320</v>
      </c>
      <c r="R1393" t="s">
        <v>8349</v>
      </c>
      <c r="S1393">
        <v>0</v>
      </c>
    </row>
    <row r="1394" spans="11:19" x14ac:dyDescent="0.3">
      <c r="K1394">
        <v>3549</v>
      </c>
      <c r="L1394" t="s">
        <v>8323</v>
      </c>
      <c r="M1394" t="s">
        <v>8310</v>
      </c>
      <c r="N1394">
        <v>42</v>
      </c>
      <c r="P1394">
        <v>1705</v>
      </c>
      <c r="Q1394" t="s">
        <v>8319</v>
      </c>
      <c r="R1394" t="s">
        <v>8339</v>
      </c>
      <c r="S1394">
        <v>0</v>
      </c>
    </row>
    <row r="1395" spans="11:19" x14ac:dyDescent="0.3">
      <c r="K1395">
        <v>14</v>
      </c>
      <c r="L1395" t="s">
        <v>8315</v>
      </c>
      <c r="M1395" t="s">
        <v>8329</v>
      </c>
      <c r="N1395">
        <v>41</v>
      </c>
      <c r="P1395">
        <v>1706</v>
      </c>
      <c r="Q1395" t="s">
        <v>8319</v>
      </c>
      <c r="R1395" t="s">
        <v>8339</v>
      </c>
      <c r="S1395">
        <v>0</v>
      </c>
    </row>
    <row r="1396" spans="11:19" x14ac:dyDescent="0.3">
      <c r="K1396">
        <v>72</v>
      </c>
      <c r="L1396" t="s">
        <v>8315</v>
      </c>
      <c r="M1396" t="s">
        <v>8328</v>
      </c>
      <c r="N1396">
        <v>41</v>
      </c>
      <c r="P1396">
        <v>1708</v>
      </c>
      <c r="Q1396" t="s">
        <v>8319</v>
      </c>
      <c r="R1396" t="s">
        <v>8339</v>
      </c>
      <c r="S1396">
        <v>0</v>
      </c>
    </row>
    <row r="1397" spans="11:19" x14ac:dyDescent="0.3">
      <c r="K1397">
        <v>79</v>
      </c>
      <c r="L1397" t="s">
        <v>8315</v>
      </c>
      <c r="M1397" t="s">
        <v>8328</v>
      </c>
      <c r="N1397">
        <v>41</v>
      </c>
      <c r="P1397">
        <v>1712</v>
      </c>
      <c r="Q1397" t="s">
        <v>8319</v>
      </c>
      <c r="R1397" t="s">
        <v>8339</v>
      </c>
      <c r="S1397">
        <v>0</v>
      </c>
    </row>
    <row r="1398" spans="11:19" x14ac:dyDescent="0.3">
      <c r="K1398">
        <v>720</v>
      </c>
      <c r="L1398" t="s">
        <v>8321</v>
      </c>
      <c r="M1398" t="s">
        <v>8353</v>
      </c>
      <c r="N1398">
        <v>41</v>
      </c>
      <c r="P1398">
        <v>1721</v>
      </c>
      <c r="Q1398" t="s">
        <v>8319</v>
      </c>
      <c r="R1398" t="s">
        <v>8339</v>
      </c>
      <c r="S1398">
        <v>0</v>
      </c>
    </row>
    <row r="1399" spans="11:19" x14ac:dyDescent="0.3">
      <c r="K1399">
        <v>738</v>
      </c>
      <c r="L1399" t="s">
        <v>8321</v>
      </c>
      <c r="M1399" t="s">
        <v>8353</v>
      </c>
      <c r="N1399">
        <v>41</v>
      </c>
      <c r="P1399">
        <v>1729</v>
      </c>
      <c r="Q1399" t="s">
        <v>8319</v>
      </c>
      <c r="R1399" t="s">
        <v>8339</v>
      </c>
      <c r="S1399">
        <v>0</v>
      </c>
    </row>
    <row r="1400" spans="11:19" x14ac:dyDescent="0.3">
      <c r="K1400">
        <v>833</v>
      </c>
      <c r="L1400" t="s">
        <v>8319</v>
      </c>
      <c r="M1400" t="s">
        <v>8344</v>
      </c>
      <c r="N1400">
        <v>41</v>
      </c>
      <c r="P1400">
        <v>1730</v>
      </c>
      <c r="Q1400" t="s">
        <v>8319</v>
      </c>
      <c r="R1400" t="s">
        <v>8339</v>
      </c>
      <c r="S1400">
        <v>0</v>
      </c>
    </row>
    <row r="1401" spans="11:19" x14ac:dyDescent="0.3">
      <c r="K1401">
        <v>1263</v>
      </c>
      <c r="L1401" t="s">
        <v>8319</v>
      </c>
      <c r="M1401" t="s">
        <v>8344</v>
      </c>
      <c r="N1401">
        <v>41</v>
      </c>
      <c r="P1401">
        <v>1731</v>
      </c>
      <c r="Q1401" t="s">
        <v>8319</v>
      </c>
      <c r="R1401" t="s">
        <v>8339</v>
      </c>
      <c r="S1401">
        <v>0</v>
      </c>
    </row>
    <row r="1402" spans="11:19" x14ac:dyDescent="0.3">
      <c r="K1402">
        <v>2008</v>
      </c>
      <c r="L1402" t="s">
        <v>8322</v>
      </c>
      <c r="M1402" t="s">
        <v>8357</v>
      </c>
      <c r="N1402">
        <v>41</v>
      </c>
      <c r="P1402">
        <v>1732</v>
      </c>
      <c r="Q1402" t="s">
        <v>8319</v>
      </c>
      <c r="R1402" t="s">
        <v>8339</v>
      </c>
      <c r="S1402">
        <v>0</v>
      </c>
    </row>
    <row r="1403" spans="11:19" x14ac:dyDescent="0.3">
      <c r="K1403">
        <v>2477</v>
      </c>
      <c r="L1403" t="s">
        <v>8319</v>
      </c>
      <c r="M1403" t="s">
        <v>8340</v>
      </c>
      <c r="N1403">
        <v>41</v>
      </c>
      <c r="P1403">
        <v>1733</v>
      </c>
      <c r="Q1403" t="s">
        <v>8319</v>
      </c>
      <c r="R1403" t="s">
        <v>8339</v>
      </c>
      <c r="S1403">
        <v>0</v>
      </c>
    </row>
    <row r="1404" spans="11:19" x14ac:dyDescent="0.3">
      <c r="K1404">
        <v>2485</v>
      </c>
      <c r="L1404" t="s">
        <v>8319</v>
      </c>
      <c r="M1404" t="s">
        <v>8340</v>
      </c>
      <c r="N1404">
        <v>41</v>
      </c>
      <c r="P1404">
        <v>1740</v>
      </c>
      <c r="Q1404" t="s">
        <v>8319</v>
      </c>
      <c r="R1404" t="s">
        <v>8339</v>
      </c>
      <c r="S1404">
        <v>0</v>
      </c>
    </row>
    <row r="1405" spans="11:19" x14ac:dyDescent="0.3">
      <c r="K1405">
        <v>3018</v>
      </c>
      <c r="L1405" t="s">
        <v>8323</v>
      </c>
      <c r="M1405" t="s">
        <v>8363</v>
      </c>
      <c r="N1405">
        <v>41</v>
      </c>
      <c r="P1405">
        <v>1766</v>
      </c>
      <c r="Q1405" t="s">
        <v>8320</v>
      </c>
      <c r="R1405" t="s">
        <v>8348</v>
      </c>
      <c r="S1405">
        <v>0</v>
      </c>
    </row>
    <row r="1406" spans="11:19" x14ac:dyDescent="0.3">
      <c r="K1406">
        <v>3030</v>
      </c>
      <c r="L1406" t="s">
        <v>8323</v>
      </c>
      <c r="M1406" t="s">
        <v>8363</v>
      </c>
      <c r="N1406">
        <v>41</v>
      </c>
      <c r="P1406">
        <v>1813</v>
      </c>
      <c r="Q1406" t="s">
        <v>8320</v>
      </c>
      <c r="R1406" t="s">
        <v>8348</v>
      </c>
      <c r="S1406">
        <v>0</v>
      </c>
    </row>
    <row r="1407" spans="11:19" x14ac:dyDescent="0.3">
      <c r="K1407">
        <v>3157</v>
      </c>
      <c r="L1407" t="s">
        <v>8323</v>
      </c>
      <c r="M1407" t="s">
        <v>8310</v>
      </c>
      <c r="N1407">
        <v>41</v>
      </c>
      <c r="P1407">
        <v>1815</v>
      </c>
      <c r="Q1407" t="s">
        <v>8320</v>
      </c>
      <c r="R1407" t="s">
        <v>8348</v>
      </c>
      <c r="S1407">
        <v>0</v>
      </c>
    </row>
    <row r="1408" spans="11:19" x14ac:dyDescent="0.3">
      <c r="K1408">
        <v>3257</v>
      </c>
      <c r="L1408" t="s">
        <v>8323</v>
      </c>
      <c r="M1408" t="s">
        <v>8310</v>
      </c>
      <c r="N1408">
        <v>41</v>
      </c>
      <c r="P1408">
        <v>1818</v>
      </c>
      <c r="Q1408" t="s">
        <v>8320</v>
      </c>
      <c r="R1408" t="s">
        <v>8348</v>
      </c>
      <c r="S1408">
        <v>0</v>
      </c>
    </row>
    <row r="1409" spans="11:19" x14ac:dyDescent="0.3">
      <c r="K1409">
        <v>3312</v>
      </c>
      <c r="L1409" t="s">
        <v>8323</v>
      </c>
      <c r="M1409" t="s">
        <v>8310</v>
      </c>
      <c r="N1409">
        <v>41</v>
      </c>
      <c r="P1409">
        <v>1861</v>
      </c>
      <c r="Q1409" t="s">
        <v>8317</v>
      </c>
      <c r="R1409" t="s">
        <v>8333</v>
      </c>
      <c r="S1409">
        <v>0</v>
      </c>
    </row>
    <row r="1410" spans="11:19" x14ac:dyDescent="0.3">
      <c r="K1410">
        <v>3386</v>
      </c>
      <c r="L1410" t="s">
        <v>8323</v>
      </c>
      <c r="M1410" t="s">
        <v>8310</v>
      </c>
      <c r="N1410">
        <v>41</v>
      </c>
      <c r="P1410">
        <v>1869</v>
      </c>
      <c r="Q1410" t="s">
        <v>8317</v>
      </c>
      <c r="R1410" t="s">
        <v>8333</v>
      </c>
      <c r="S1410">
        <v>0</v>
      </c>
    </row>
    <row r="1411" spans="11:19" x14ac:dyDescent="0.3">
      <c r="K1411">
        <v>3567</v>
      </c>
      <c r="L1411" t="s">
        <v>8323</v>
      </c>
      <c r="M1411" t="s">
        <v>8310</v>
      </c>
      <c r="N1411">
        <v>41</v>
      </c>
      <c r="P1411">
        <v>1876</v>
      </c>
      <c r="Q1411" t="s">
        <v>8317</v>
      </c>
      <c r="R1411" t="s">
        <v>8333</v>
      </c>
      <c r="S1411">
        <v>0</v>
      </c>
    </row>
    <row r="1412" spans="11:19" x14ac:dyDescent="0.3">
      <c r="K1412">
        <v>3569</v>
      </c>
      <c r="L1412" t="s">
        <v>8323</v>
      </c>
      <c r="M1412" t="s">
        <v>8310</v>
      </c>
      <c r="N1412">
        <v>41</v>
      </c>
      <c r="P1412">
        <v>1877</v>
      </c>
      <c r="Q1412" t="s">
        <v>8317</v>
      </c>
      <c r="R1412" t="s">
        <v>8333</v>
      </c>
      <c r="S1412">
        <v>0</v>
      </c>
    </row>
    <row r="1413" spans="11:19" x14ac:dyDescent="0.3">
      <c r="K1413">
        <v>3823</v>
      </c>
      <c r="L1413" t="s">
        <v>8323</v>
      </c>
      <c r="M1413" t="s">
        <v>8310</v>
      </c>
      <c r="N1413">
        <v>41</v>
      </c>
      <c r="P1413">
        <v>1878</v>
      </c>
      <c r="Q1413" t="s">
        <v>8317</v>
      </c>
      <c r="R1413" t="s">
        <v>8333</v>
      </c>
      <c r="S1413">
        <v>0</v>
      </c>
    </row>
    <row r="1414" spans="11:19" x14ac:dyDescent="0.3">
      <c r="K1414">
        <v>835</v>
      </c>
      <c r="L1414" t="s">
        <v>8319</v>
      </c>
      <c r="M1414" t="s">
        <v>8344</v>
      </c>
      <c r="N1414">
        <v>40</v>
      </c>
      <c r="P1414">
        <v>1982</v>
      </c>
      <c r="Q1414" t="s">
        <v>8320</v>
      </c>
      <c r="R1414" t="s">
        <v>8347</v>
      </c>
      <c r="S1414">
        <v>0</v>
      </c>
    </row>
    <row r="1415" spans="11:19" x14ac:dyDescent="0.3">
      <c r="K1415">
        <v>1824</v>
      </c>
      <c r="L1415" t="s">
        <v>8319</v>
      </c>
      <c r="M1415" t="s">
        <v>8344</v>
      </c>
      <c r="N1415">
        <v>40</v>
      </c>
      <c r="P1415">
        <v>1993</v>
      </c>
      <c r="Q1415" t="s">
        <v>8320</v>
      </c>
      <c r="R1415" t="s">
        <v>8347</v>
      </c>
      <c r="S1415">
        <v>0</v>
      </c>
    </row>
    <row r="1416" spans="11:19" x14ac:dyDescent="0.3">
      <c r="K1416">
        <v>1841</v>
      </c>
      <c r="L1416" t="s">
        <v>8319</v>
      </c>
      <c r="M1416" t="s">
        <v>8344</v>
      </c>
      <c r="N1416">
        <v>40</v>
      </c>
      <c r="P1416">
        <v>1994</v>
      </c>
      <c r="Q1416" t="s">
        <v>8320</v>
      </c>
      <c r="R1416" t="s">
        <v>8347</v>
      </c>
      <c r="S1416">
        <v>0</v>
      </c>
    </row>
    <row r="1417" spans="11:19" x14ac:dyDescent="0.3">
      <c r="K1417">
        <v>2109</v>
      </c>
      <c r="L1417" t="s">
        <v>8319</v>
      </c>
      <c r="M1417" t="s">
        <v>8340</v>
      </c>
      <c r="N1417">
        <v>40</v>
      </c>
      <c r="P1417">
        <v>1996</v>
      </c>
      <c r="Q1417" t="s">
        <v>8320</v>
      </c>
      <c r="R1417" t="s">
        <v>8347</v>
      </c>
      <c r="S1417">
        <v>0</v>
      </c>
    </row>
    <row r="1418" spans="11:19" x14ac:dyDescent="0.3">
      <c r="K1418">
        <v>3015</v>
      </c>
      <c r="L1418" t="s">
        <v>8323</v>
      </c>
      <c r="M1418" t="s">
        <v>8363</v>
      </c>
      <c r="N1418">
        <v>40</v>
      </c>
      <c r="P1418">
        <v>1997</v>
      </c>
      <c r="Q1418" t="s">
        <v>8320</v>
      </c>
      <c r="R1418" t="s">
        <v>8347</v>
      </c>
      <c r="S1418">
        <v>0</v>
      </c>
    </row>
    <row r="1419" spans="11:19" x14ac:dyDescent="0.3">
      <c r="K1419">
        <v>3344</v>
      </c>
      <c r="L1419" t="s">
        <v>8323</v>
      </c>
      <c r="M1419" t="s">
        <v>8310</v>
      </c>
      <c r="N1419">
        <v>40</v>
      </c>
      <c r="P1419">
        <v>2141</v>
      </c>
      <c r="Q1419" t="s">
        <v>8317</v>
      </c>
      <c r="R1419" t="s">
        <v>8335</v>
      </c>
      <c r="S1419">
        <v>0</v>
      </c>
    </row>
    <row r="1420" spans="11:19" x14ac:dyDescent="0.3">
      <c r="K1420">
        <v>3410</v>
      </c>
      <c r="L1420" t="s">
        <v>8323</v>
      </c>
      <c r="M1420" t="s">
        <v>8310</v>
      </c>
      <c r="N1420">
        <v>40</v>
      </c>
      <c r="P1420">
        <v>2149</v>
      </c>
      <c r="Q1420" t="s">
        <v>8317</v>
      </c>
      <c r="R1420" t="s">
        <v>8335</v>
      </c>
      <c r="S1420">
        <v>0</v>
      </c>
    </row>
    <row r="1421" spans="11:19" x14ac:dyDescent="0.3">
      <c r="K1421">
        <v>3662</v>
      </c>
      <c r="L1421" t="s">
        <v>8323</v>
      </c>
      <c r="M1421" t="s">
        <v>8310</v>
      </c>
      <c r="N1421">
        <v>40</v>
      </c>
      <c r="P1421">
        <v>2404</v>
      </c>
      <c r="Q1421" t="s">
        <v>8316</v>
      </c>
      <c r="R1421" t="s">
        <v>8330</v>
      </c>
      <c r="S1421">
        <v>0</v>
      </c>
    </row>
    <row r="1422" spans="11:19" x14ac:dyDescent="0.3">
      <c r="K1422">
        <v>3671</v>
      </c>
      <c r="L1422" t="s">
        <v>8323</v>
      </c>
      <c r="M1422" t="s">
        <v>8310</v>
      </c>
      <c r="N1422">
        <v>40</v>
      </c>
      <c r="P1422">
        <v>2410</v>
      </c>
      <c r="Q1422" t="s">
        <v>8316</v>
      </c>
      <c r="R1422" t="s">
        <v>8330</v>
      </c>
      <c r="S1422">
        <v>0</v>
      </c>
    </row>
    <row r="1423" spans="11:19" x14ac:dyDescent="0.3">
      <c r="K1423">
        <v>3699</v>
      </c>
      <c r="L1423" t="s">
        <v>8323</v>
      </c>
      <c r="M1423" t="s">
        <v>8310</v>
      </c>
      <c r="N1423">
        <v>40</v>
      </c>
      <c r="P1423">
        <v>2412</v>
      </c>
      <c r="Q1423" t="s">
        <v>8316</v>
      </c>
      <c r="R1423" t="s">
        <v>8330</v>
      </c>
      <c r="S1423">
        <v>0</v>
      </c>
    </row>
    <row r="1424" spans="11:19" x14ac:dyDescent="0.3">
      <c r="K1424">
        <v>3720</v>
      </c>
      <c r="L1424" t="s">
        <v>8323</v>
      </c>
      <c r="M1424" t="s">
        <v>8310</v>
      </c>
      <c r="N1424">
        <v>40</v>
      </c>
      <c r="P1424">
        <v>2417</v>
      </c>
      <c r="Q1424" t="s">
        <v>8316</v>
      </c>
      <c r="R1424" t="s">
        <v>8330</v>
      </c>
      <c r="S1424">
        <v>0</v>
      </c>
    </row>
    <row r="1425" spans="11:19" x14ac:dyDescent="0.3">
      <c r="K1425">
        <v>99</v>
      </c>
      <c r="L1425" t="s">
        <v>8315</v>
      </c>
      <c r="M1425" t="s">
        <v>8328</v>
      </c>
      <c r="N1425">
        <v>39</v>
      </c>
      <c r="P1425">
        <v>2419</v>
      </c>
      <c r="Q1425" t="s">
        <v>8316</v>
      </c>
      <c r="R1425" t="s">
        <v>8330</v>
      </c>
      <c r="S1425">
        <v>0</v>
      </c>
    </row>
    <row r="1426" spans="11:19" x14ac:dyDescent="0.3">
      <c r="K1426">
        <v>118</v>
      </c>
      <c r="L1426" t="s">
        <v>8315</v>
      </c>
      <c r="M1426" t="s">
        <v>8328</v>
      </c>
      <c r="N1426">
        <v>39</v>
      </c>
      <c r="P1426">
        <v>2426</v>
      </c>
      <c r="Q1426" t="s">
        <v>8316</v>
      </c>
      <c r="R1426" t="s">
        <v>8330</v>
      </c>
      <c r="S1426">
        <v>0</v>
      </c>
    </row>
    <row r="1427" spans="11:19" x14ac:dyDescent="0.3">
      <c r="K1427">
        <v>536</v>
      </c>
      <c r="L1427" t="s">
        <v>8323</v>
      </c>
      <c r="M1427" t="s">
        <v>8310</v>
      </c>
      <c r="N1427">
        <v>39</v>
      </c>
      <c r="P1427">
        <v>2433</v>
      </c>
      <c r="Q1427" t="s">
        <v>8316</v>
      </c>
      <c r="R1427" t="s">
        <v>8330</v>
      </c>
      <c r="S1427">
        <v>0</v>
      </c>
    </row>
    <row r="1428" spans="11:19" x14ac:dyDescent="0.3">
      <c r="K1428">
        <v>842</v>
      </c>
      <c r="L1428" t="s">
        <v>8319</v>
      </c>
      <c r="M1428" t="s">
        <v>8342</v>
      </c>
      <c r="N1428">
        <v>39</v>
      </c>
      <c r="P1428">
        <v>2437</v>
      </c>
      <c r="Q1428" t="s">
        <v>8316</v>
      </c>
      <c r="R1428" t="s">
        <v>8330</v>
      </c>
      <c r="S1428">
        <v>0</v>
      </c>
    </row>
    <row r="1429" spans="11:19" x14ac:dyDescent="0.3">
      <c r="K1429">
        <v>2111</v>
      </c>
      <c r="L1429" t="s">
        <v>8319</v>
      </c>
      <c r="M1429" t="s">
        <v>8340</v>
      </c>
      <c r="N1429">
        <v>39</v>
      </c>
      <c r="P1429">
        <v>2439</v>
      </c>
      <c r="Q1429" t="s">
        <v>8316</v>
      </c>
      <c r="R1429" t="s">
        <v>8330</v>
      </c>
      <c r="S1429">
        <v>0</v>
      </c>
    </row>
    <row r="1430" spans="11:19" x14ac:dyDescent="0.3">
      <c r="K1430">
        <v>2494</v>
      </c>
      <c r="L1430" t="s">
        <v>8319</v>
      </c>
      <c r="M1430" t="s">
        <v>8340</v>
      </c>
      <c r="N1430">
        <v>39</v>
      </c>
      <c r="P1430">
        <v>2503</v>
      </c>
      <c r="Q1430" t="s">
        <v>8316</v>
      </c>
      <c r="R1430" t="s">
        <v>8331</v>
      </c>
      <c r="S1430">
        <v>0</v>
      </c>
    </row>
    <row r="1431" spans="11:19" x14ac:dyDescent="0.3">
      <c r="K1431">
        <v>2935</v>
      </c>
      <c r="L1431" t="s">
        <v>8323</v>
      </c>
      <c r="M1431" t="s">
        <v>8362</v>
      </c>
      <c r="N1431">
        <v>39</v>
      </c>
      <c r="P1431">
        <v>2504</v>
      </c>
      <c r="Q1431" t="s">
        <v>8316</v>
      </c>
      <c r="R1431" t="s">
        <v>8331</v>
      </c>
      <c r="S1431">
        <v>0</v>
      </c>
    </row>
    <row r="1432" spans="11:19" x14ac:dyDescent="0.3">
      <c r="K1432">
        <v>2965</v>
      </c>
      <c r="L1432" t="s">
        <v>8323</v>
      </c>
      <c r="M1432" t="s">
        <v>8310</v>
      </c>
      <c r="N1432">
        <v>39</v>
      </c>
      <c r="P1432">
        <v>2505</v>
      </c>
      <c r="Q1432" t="s">
        <v>8316</v>
      </c>
      <c r="R1432" t="s">
        <v>8331</v>
      </c>
      <c r="S1432">
        <v>0</v>
      </c>
    </row>
    <row r="1433" spans="11:19" x14ac:dyDescent="0.3">
      <c r="K1433">
        <v>3225</v>
      </c>
      <c r="L1433" t="s">
        <v>8323</v>
      </c>
      <c r="M1433" t="s">
        <v>8310</v>
      </c>
      <c r="N1433">
        <v>39</v>
      </c>
      <c r="P1433">
        <v>2507</v>
      </c>
      <c r="Q1433" t="s">
        <v>8316</v>
      </c>
      <c r="R1433" t="s">
        <v>8331</v>
      </c>
      <c r="S1433">
        <v>0</v>
      </c>
    </row>
    <row r="1434" spans="11:19" x14ac:dyDescent="0.3">
      <c r="K1434">
        <v>3450</v>
      </c>
      <c r="L1434" t="s">
        <v>8323</v>
      </c>
      <c r="M1434" t="s">
        <v>8310</v>
      </c>
      <c r="N1434">
        <v>39</v>
      </c>
      <c r="P1434">
        <v>2508</v>
      </c>
      <c r="Q1434" t="s">
        <v>8316</v>
      </c>
      <c r="R1434" t="s">
        <v>8331</v>
      </c>
      <c r="S1434">
        <v>0</v>
      </c>
    </row>
    <row r="1435" spans="11:19" x14ac:dyDescent="0.3">
      <c r="K1435">
        <v>3474</v>
      </c>
      <c r="L1435" t="s">
        <v>8323</v>
      </c>
      <c r="M1435" t="s">
        <v>8310</v>
      </c>
      <c r="N1435">
        <v>39</v>
      </c>
      <c r="P1435">
        <v>2511</v>
      </c>
      <c r="Q1435" t="s">
        <v>8316</v>
      </c>
      <c r="R1435" t="s">
        <v>8331</v>
      </c>
      <c r="S1435">
        <v>0</v>
      </c>
    </row>
    <row r="1436" spans="11:19" x14ac:dyDescent="0.3">
      <c r="K1436">
        <v>3477</v>
      </c>
      <c r="L1436" t="s">
        <v>8323</v>
      </c>
      <c r="M1436" t="s">
        <v>8310</v>
      </c>
      <c r="N1436">
        <v>39</v>
      </c>
      <c r="P1436">
        <v>2512</v>
      </c>
      <c r="Q1436" t="s">
        <v>8316</v>
      </c>
      <c r="R1436" t="s">
        <v>8331</v>
      </c>
      <c r="S1436">
        <v>0</v>
      </c>
    </row>
    <row r="1437" spans="11:19" x14ac:dyDescent="0.3">
      <c r="K1437">
        <v>3505</v>
      </c>
      <c r="L1437" t="s">
        <v>8323</v>
      </c>
      <c r="M1437" t="s">
        <v>8310</v>
      </c>
      <c r="N1437">
        <v>39</v>
      </c>
      <c r="P1437">
        <v>2513</v>
      </c>
      <c r="Q1437" t="s">
        <v>8316</v>
      </c>
      <c r="R1437" t="s">
        <v>8331</v>
      </c>
      <c r="S1437">
        <v>0</v>
      </c>
    </row>
    <row r="1438" spans="11:19" x14ac:dyDescent="0.3">
      <c r="K1438">
        <v>3624</v>
      </c>
      <c r="L1438" t="s">
        <v>8323</v>
      </c>
      <c r="M1438" t="s">
        <v>8310</v>
      </c>
      <c r="N1438">
        <v>39</v>
      </c>
      <c r="P1438">
        <v>2516</v>
      </c>
      <c r="Q1438" t="s">
        <v>8316</v>
      </c>
      <c r="R1438" t="s">
        <v>8331</v>
      </c>
      <c r="S1438">
        <v>0</v>
      </c>
    </row>
    <row r="1439" spans="11:19" x14ac:dyDescent="0.3">
      <c r="K1439">
        <v>3688</v>
      </c>
      <c r="L1439" t="s">
        <v>8323</v>
      </c>
      <c r="M1439" t="s">
        <v>8310</v>
      </c>
      <c r="N1439">
        <v>39</v>
      </c>
      <c r="P1439">
        <v>2518</v>
      </c>
      <c r="Q1439" t="s">
        <v>8316</v>
      </c>
      <c r="R1439" t="s">
        <v>8331</v>
      </c>
      <c r="S1439">
        <v>0</v>
      </c>
    </row>
    <row r="1440" spans="11:19" x14ac:dyDescent="0.3">
      <c r="K1440">
        <v>3701</v>
      </c>
      <c r="L1440" t="s">
        <v>8323</v>
      </c>
      <c r="M1440" t="s">
        <v>8310</v>
      </c>
      <c r="N1440">
        <v>39</v>
      </c>
      <c r="P1440">
        <v>2520</v>
      </c>
      <c r="Q1440" t="s">
        <v>8316</v>
      </c>
      <c r="R1440" t="s">
        <v>8331</v>
      </c>
      <c r="S1440">
        <v>0</v>
      </c>
    </row>
    <row r="1441" spans="11:19" x14ac:dyDescent="0.3">
      <c r="K1441">
        <v>3708</v>
      </c>
      <c r="L1441" t="s">
        <v>8323</v>
      </c>
      <c r="M1441" t="s">
        <v>8310</v>
      </c>
      <c r="N1441">
        <v>39</v>
      </c>
      <c r="P1441">
        <v>2584</v>
      </c>
      <c r="Q1441" t="s">
        <v>8316</v>
      </c>
      <c r="R1441" t="s">
        <v>8330</v>
      </c>
      <c r="S1441">
        <v>0</v>
      </c>
    </row>
    <row r="1442" spans="11:19" x14ac:dyDescent="0.3">
      <c r="K1442">
        <v>48</v>
      </c>
      <c r="L1442" t="s">
        <v>8315</v>
      </c>
      <c r="M1442" t="s">
        <v>8329</v>
      </c>
      <c r="N1442">
        <v>38</v>
      </c>
      <c r="P1442">
        <v>2590</v>
      </c>
      <c r="Q1442" t="s">
        <v>8316</v>
      </c>
      <c r="R1442" t="s">
        <v>8330</v>
      </c>
      <c r="S1442">
        <v>0</v>
      </c>
    </row>
    <row r="1443" spans="11:19" x14ac:dyDescent="0.3">
      <c r="K1443">
        <v>408</v>
      </c>
      <c r="L1443" t="s">
        <v>8315</v>
      </c>
      <c r="M1443" t="s">
        <v>8325</v>
      </c>
      <c r="N1443">
        <v>38</v>
      </c>
      <c r="P1443">
        <v>2593</v>
      </c>
      <c r="Q1443" t="s">
        <v>8316</v>
      </c>
      <c r="R1443" t="s">
        <v>8330</v>
      </c>
      <c r="S1443">
        <v>0</v>
      </c>
    </row>
    <row r="1444" spans="11:19" x14ac:dyDescent="0.3">
      <c r="K1444">
        <v>803</v>
      </c>
      <c r="L1444" t="s">
        <v>8319</v>
      </c>
      <c r="M1444" t="s">
        <v>8344</v>
      </c>
      <c r="N1444">
        <v>38</v>
      </c>
      <c r="P1444">
        <v>2642</v>
      </c>
      <c r="Q1444" t="s">
        <v>8322</v>
      </c>
      <c r="R1444" t="s">
        <v>8359</v>
      </c>
      <c r="S1444">
        <v>0</v>
      </c>
    </row>
    <row r="1445" spans="11:19" x14ac:dyDescent="0.3">
      <c r="K1445">
        <v>820</v>
      </c>
      <c r="L1445" t="s">
        <v>8319</v>
      </c>
      <c r="M1445" t="s">
        <v>8344</v>
      </c>
      <c r="N1445">
        <v>38</v>
      </c>
      <c r="P1445">
        <v>2686</v>
      </c>
      <c r="Q1445" t="s">
        <v>8316</v>
      </c>
      <c r="R1445" t="s">
        <v>8330</v>
      </c>
      <c r="S1445">
        <v>0</v>
      </c>
    </row>
    <row r="1446" spans="11:19" x14ac:dyDescent="0.3">
      <c r="K1446">
        <v>828</v>
      </c>
      <c r="L1446" t="s">
        <v>8319</v>
      </c>
      <c r="M1446" t="s">
        <v>8344</v>
      </c>
      <c r="N1446">
        <v>38</v>
      </c>
      <c r="P1446">
        <v>2687</v>
      </c>
      <c r="Q1446" t="s">
        <v>8316</v>
      </c>
      <c r="R1446" t="s">
        <v>8330</v>
      </c>
      <c r="S1446">
        <v>0</v>
      </c>
    </row>
    <row r="1447" spans="11:19" x14ac:dyDescent="0.3">
      <c r="K1447">
        <v>1627</v>
      </c>
      <c r="L1447" t="s">
        <v>8319</v>
      </c>
      <c r="M1447" t="s">
        <v>8344</v>
      </c>
      <c r="N1447">
        <v>38</v>
      </c>
      <c r="P1447">
        <v>2699</v>
      </c>
      <c r="Q1447" t="s">
        <v>8316</v>
      </c>
      <c r="R1447" t="s">
        <v>8330</v>
      </c>
      <c r="S1447">
        <v>0</v>
      </c>
    </row>
    <row r="1448" spans="11:19" x14ac:dyDescent="0.3">
      <c r="K1448">
        <v>1826</v>
      </c>
      <c r="L1448" t="s">
        <v>8319</v>
      </c>
      <c r="M1448" t="s">
        <v>8344</v>
      </c>
      <c r="N1448">
        <v>38</v>
      </c>
      <c r="P1448">
        <v>2743</v>
      </c>
      <c r="Q1448" t="s">
        <v>8321</v>
      </c>
      <c r="R1448" t="s">
        <v>8351</v>
      </c>
      <c r="S1448">
        <v>0</v>
      </c>
    </row>
    <row r="1449" spans="11:19" x14ac:dyDescent="0.3">
      <c r="K1449">
        <v>1847</v>
      </c>
      <c r="L1449" t="s">
        <v>8319</v>
      </c>
      <c r="M1449" t="s">
        <v>8344</v>
      </c>
      <c r="N1449">
        <v>38</v>
      </c>
      <c r="P1449">
        <v>2750</v>
      </c>
      <c r="Q1449" t="s">
        <v>8321</v>
      </c>
      <c r="R1449" t="s">
        <v>8351</v>
      </c>
      <c r="S1449">
        <v>0</v>
      </c>
    </row>
    <row r="1450" spans="11:19" x14ac:dyDescent="0.3">
      <c r="K1450">
        <v>1856</v>
      </c>
      <c r="L1450" t="s">
        <v>8319</v>
      </c>
      <c r="M1450" t="s">
        <v>8344</v>
      </c>
      <c r="N1450">
        <v>38</v>
      </c>
      <c r="P1450">
        <v>2751</v>
      </c>
      <c r="Q1450" t="s">
        <v>8321</v>
      </c>
      <c r="R1450" t="s">
        <v>8351</v>
      </c>
      <c r="S1450">
        <v>0</v>
      </c>
    </row>
    <row r="1451" spans="11:19" x14ac:dyDescent="0.3">
      <c r="K1451">
        <v>1921</v>
      </c>
      <c r="L1451" t="s">
        <v>8319</v>
      </c>
      <c r="M1451" t="s">
        <v>8340</v>
      </c>
      <c r="N1451">
        <v>38</v>
      </c>
      <c r="P1451">
        <v>2754</v>
      </c>
      <c r="Q1451" t="s">
        <v>8321</v>
      </c>
      <c r="R1451" t="s">
        <v>8351</v>
      </c>
      <c r="S1451">
        <v>0</v>
      </c>
    </row>
    <row r="1452" spans="11:19" x14ac:dyDescent="0.3">
      <c r="K1452">
        <v>2082</v>
      </c>
      <c r="L1452" t="s">
        <v>8319</v>
      </c>
      <c r="M1452" t="s">
        <v>8340</v>
      </c>
      <c r="N1452">
        <v>38</v>
      </c>
      <c r="P1452">
        <v>2760</v>
      </c>
      <c r="Q1452" t="s">
        <v>8321</v>
      </c>
      <c r="R1452" t="s">
        <v>8351</v>
      </c>
      <c r="S1452">
        <v>0</v>
      </c>
    </row>
    <row r="1453" spans="11:19" x14ac:dyDescent="0.3">
      <c r="K1453">
        <v>2097</v>
      </c>
      <c r="L1453" t="s">
        <v>8319</v>
      </c>
      <c r="M1453" t="s">
        <v>8340</v>
      </c>
      <c r="N1453">
        <v>38</v>
      </c>
      <c r="P1453">
        <v>2765</v>
      </c>
      <c r="Q1453" t="s">
        <v>8321</v>
      </c>
      <c r="R1453" t="s">
        <v>8351</v>
      </c>
      <c r="S1453">
        <v>0</v>
      </c>
    </row>
    <row r="1454" spans="11:19" x14ac:dyDescent="0.3">
      <c r="K1454">
        <v>2102</v>
      </c>
      <c r="L1454" t="s">
        <v>8319</v>
      </c>
      <c r="M1454" t="s">
        <v>8340</v>
      </c>
      <c r="N1454">
        <v>38</v>
      </c>
      <c r="P1454">
        <v>2771</v>
      </c>
      <c r="Q1454" t="s">
        <v>8321</v>
      </c>
      <c r="R1454" t="s">
        <v>8351</v>
      </c>
      <c r="S1454">
        <v>0</v>
      </c>
    </row>
    <row r="1455" spans="11:19" x14ac:dyDescent="0.3">
      <c r="K1455">
        <v>2110</v>
      </c>
      <c r="L1455" t="s">
        <v>8319</v>
      </c>
      <c r="M1455" t="s">
        <v>8340</v>
      </c>
      <c r="N1455">
        <v>38</v>
      </c>
      <c r="P1455">
        <v>2772</v>
      </c>
      <c r="Q1455" t="s">
        <v>8321</v>
      </c>
      <c r="R1455" t="s">
        <v>8351</v>
      </c>
      <c r="S1455">
        <v>0</v>
      </c>
    </row>
    <row r="1456" spans="11:19" x14ac:dyDescent="0.3">
      <c r="K1456">
        <v>2177</v>
      </c>
      <c r="L1456" t="s">
        <v>8319</v>
      </c>
      <c r="M1456" t="s">
        <v>8344</v>
      </c>
      <c r="N1456">
        <v>38</v>
      </c>
      <c r="P1456">
        <v>2780</v>
      </c>
      <c r="Q1456" t="s">
        <v>8321</v>
      </c>
      <c r="R1456" t="s">
        <v>8351</v>
      </c>
      <c r="S1456">
        <v>0</v>
      </c>
    </row>
    <row r="1457" spans="11:19" x14ac:dyDescent="0.3">
      <c r="K1457">
        <v>2474</v>
      </c>
      <c r="L1457" t="s">
        <v>8319</v>
      </c>
      <c r="M1457" t="s">
        <v>8340</v>
      </c>
      <c r="N1457">
        <v>38</v>
      </c>
      <c r="P1457">
        <v>2842</v>
      </c>
      <c r="Q1457" t="s">
        <v>8323</v>
      </c>
      <c r="R1457" t="s">
        <v>8310</v>
      </c>
      <c r="S1457">
        <v>0</v>
      </c>
    </row>
    <row r="1458" spans="11:19" x14ac:dyDescent="0.3">
      <c r="K1458">
        <v>2487</v>
      </c>
      <c r="L1458" t="s">
        <v>8319</v>
      </c>
      <c r="M1458" t="s">
        <v>8340</v>
      </c>
      <c r="N1458">
        <v>38</v>
      </c>
      <c r="P1458">
        <v>2843</v>
      </c>
      <c r="Q1458" t="s">
        <v>8323</v>
      </c>
      <c r="R1458" t="s">
        <v>8310</v>
      </c>
      <c r="S1458">
        <v>0</v>
      </c>
    </row>
    <row r="1459" spans="11:19" x14ac:dyDescent="0.3">
      <c r="K1459">
        <v>2787</v>
      </c>
      <c r="L1459" t="s">
        <v>8323</v>
      </c>
      <c r="M1459" t="s">
        <v>8310</v>
      </c>
      <c r="N1459">
        <v>38</v>
      </c>
      <c r="P1459">
        <v>2846</v>
      </c>
      <c r="Q1459" t="s">
        <v>8323</v>
      </c>
      <c r="R1459" t="s">
        <v>8310</v>
      </c>
      <c r="S1459">
        <v>0</v>
      </c>
    </row>
    <row r="1460" spans="11:19" x14ac:dyDescent="0.3">
      <c r="K1460">
        <v>2932</v>
      </c>
      <c r="L1460" t="s">
        <v>8323</v>
      </c>
      <c r="M1460" t="s">
        <v>8362</v>
      </c>
      <c r="N1460">
        <v>38</v>
      </c>
      <c r="P1460">
        <v>2847</v>
      </c>
      <c r="Q1460" t="s">
        <v>8323</v>
      </c>
      <c r="R1460" t="s">
        <v>8310</v>
      </c>
      <c r="S1460">
        <v>0</v>
      </c>
    </row>
    <row r="1461" spans="11:19" x14ac:dyDescent="0.3">
      <c r="K1461">
        <v>3320</v>
      </c>
      <c r="L1461" t="s">
        <v>8323</v>
      </c>
      <c r="M1461" t="s">
        <v>8310</v>
      </c>
      <c r="N1461">
        <v>38</v>
      </c>
      <c r="P1461">
        <v>2851</v>
      </c>
      <c r="Q1461" t="s">
        <v>8323</v>
      </c>
      <c r="R1461" t="s">
        <v>8310</v>
      </c>
      <c r="S1461">
        <v>0</v>
      </c>
    </row>
    <row r="1462" spans="11:19" x14ac:dyDescent="0.3">
      <c r="K1462">
        <v>3340</v>
      </c>
      <c r="L1462" t="s">
        <v>8323</v>
      </c>
      <c r="M1462" t="s">
        <v>8310</v>
      </c>
      <c r="N1462">
        <v>38</v>
      </c>
      <c r="P1462">
        <v>2853</v>
      </c>
      <c r="Q1462" t="s">
        <v>8323</v>
      </c>
      <c r="R1462" t="s">
        <v>8310</v>
      </c>
      <c r="S1462">
        <v>0</v>
      </c>
    </row>
    <row r="1463" spans="11:19" x14ac:dyDescent="0.3">
      <c r="K1463">
        <v>3379</v>
      </c>
      <c r="L1463" t="s">
        <v>8323</v>
      </c>
      <c r="M1463" t="s">
        <v>8310</v>
      </c>
      <c r="N1463">
        <v>38</v>
      </c>
      <c r="P1463">
        <v>2858</v>
      </c>
      <c r="Q1463" t="s">
        <v>8323</v>
      </c>
      <c r="R1463" t="s">
        <v>8310</v>
      </c>
      <c r="S1463">
        <v>0</v>
      </c>
    </row>
    <row r="1464" spans="11:19" x14ac:dyDescent="0.3">
      <c r="K1464">
        <v>3395</v>
      </c>
      <c r="L1464" t="s">
        <v>8323</v>
      </c>
      <c r="M1464" t="s">
        <v>8310</v>
      </c>
      <c r="N1464">
        <v>38</v>
      </c>
      <c r="P1464">
        <v>2865</v>
      </c>
      <c r="Q1464" t="s">
        <v>8323</v>
      </c>
      <c r="R1464" t="s">
        <v>8310</v>
      </c>
      <c r="S1464">
        <v>0</v>
      </c>
    </row>
    <row r="1465" spans="11:19" x14ac:dyDescent="0.3">
      <c r="K1465">
        <v>3503</v>
      </c>
      <c r="L1465" t="s">
        <v>8323</v>
      </c>
      <c r="M1465" t="s">
        <v>8310</v>
      </c>
      <c r="N1465">
        <v>38</v>
      </c>
      <c r="P1465">
        <v>2872</v>
      </c>
      <c r="Q1465" t="s">
        <v>8323</v>
      </c>
      <c r="R1465" t="s">
        <v>8310</v>
      </c>
      <c r="S1465">
        <v>0</v>
      </c>
    </row>
    <row r="1466" spans="11:19" x14ac:dyDescent="0.3">
      <c r="K1466">
        <v>3566</v>
      </c>
      <c r="L1466" t="s">
        <v>8323</v>
      </c>
      <c r="M1466" t="s">
        <v>8310</v>
      </c>
      <c r="N1466">
        <v>38</v>
      </c>
      <c r="P1466">
        <v>2876</v>
      </c>
      <c r="Q1466" t="s">
        <v>8323</v>
      </c>
      <c r="R1466" t="s">
        <v>8310</v>
      </c>
      <c r="S1466">
        <v>0</v>
      </c>
    </row>
    <row r="1467" spans="11:19" x14ac:dyDescent="0.3">
      <c r="K1467">
        <v>3654</v>
      </c>
      <c r="L1467" t="s">
        <v>8323</v>
      </c>
      <c r="M1467" t="s">
        <v>8310</v>
      </c>
      <c r="N1467">
        <v>38</v>
      </c>
      <c r="P1467">
        <v>2881</v>
      </c>
      <c r="Q1467" t="s">
        <v>8323</v>
      </c>
      <c r="R1467" t="s">
        <v>8310</v>
      </c>
      <c r="S1467">
        <v>0</v>
      </c>
    </row>
    <row r="1468" spans="11:19" x14ac:dyDescent="0.3">
      <c r="K1468">
        <v>3666</v>
      </c>
      <c r="L1468" t="s">
        <v>8323</v>
      </c>
      <c r="M1468" t="s">
        <v>8310</v>
      </c>
      <c r="N1468">
        <v>38</v>
      </c>
      <c r="P1468">
        <v>2888</v>
      </c>
      <c r="Q1468" t="s">
        <v>8323</v>
      </c>
      <c r="R1468" t="s">
        <v>8310</v>
      </c>
      <c r="S1468">
        <v>0</v>
      </c>
    </row>
    <row r="1469" spans="11:19" x14ac:dyDescent="0.3">
      <c r="K1469">
        <v>3771</v>
      </c>
      <c r="L1469" t="s">
        <v>8323</v>
      </c>
      <c r="M1469" t="s">
        <v>8362</v>
      </c>
      <c r="N1469">
        <v>38</v>
      </c>
      <c r="P1469">
        <v>2894</v>
      </c>
      <c r="Q1469" t="s">
        <v>8323</v>
      </c>
      <c r="R1469" t="s">
        <v>8310</v>
      </c>
      <c r="S1469">
        <v>0</v>
      </c>
    </row>
    <row r="1470" spans="11:19" x14ac:dyDescent="0.3">
      <c r="K1470">
        <v>3809</v>
      </c>
      <c r="L1470" t="s">
        <v>8323</v>
      </c>
      <c r="M1470" t="s">
        <v>8310</v>
      </c>
      <c r="N1470">
        <v>38</v>
      </c>
      <c r="P1470">
        <v>2899</v>
      </c>
      <c r="Q1470" t="s">
        <v>8323</v>
      </c>
      <c r="R1470" t="s">
        <v>8310</v>
      </c>
      <c r="S1470">
        <v>0</v>
      </c>
    </row>
    <row r="1471" spans="11:19" x14ac:dyDescent="0.3">
      <c r="K1471">
        <v>119</v>
      </c>
      <c r="L1471" t="s">
        <v>8315</v>
      </c>
      <c r="M1471" t="s">
        <v>8328</v>
      </c>
      <c r="N1471">
        <v>37</v>
      </c>
      <c r="P1471">
        <v>2943</v>
      </c>
      <c r="Q1471" t="s">
        <v>8323</v>
      </c>
      <c r="R1471" t="s">
        <v>8363</v>
      </c>
      <c r="S1471">
        <v>0</v>
      </c>
    </row>
    <row r="1472" spans="11:19" x14ac:dyDescent="0.3">
      <c r="K1472">
        <v>1621</v>
      </c>
      <c r="L1472" t="s">
        <v>8319</v>
      </c>
      <c r="M1472" t="s">
        <v>8344</v>
      </c>
      <c r="N1472">
        <v>37</v>
      </c>
      <c r="P1472">
        <v>2945</v>
      </c>
      <c r="Q1472" t="s">
        <v>8323</v>
      </c>
      <c r="R1472" t="s">
        <v>8363</v>
      </c>
      <c r="S1472">
        <v>0</v>
      </c>
    </row>
    <row r="1473" spans="11:19" x14ac:dyDescent="0.3">
      <c r="K1473">
        <v>1635</v>
      </c>
      <c r="L1473" t="s">
        <v>8319</v>
      </c>
      <c r="M1473" t="s">
        <v>8344</v>
      </c>
      <c r="N1473">
        <v>37</v>
      </c>
      <c r="P1473">
        <v>2950</v>
      </c>
      <c r="Q1473" t="s">
        <v>8323</v>
      </c>
      <c r="R1473" t="s">
        <v>8363</v>
      </c>
      <c r="S1473">
        <v>0</v>
      </c>
    </row>
    <row r="1474" spans="11:19" x14ac:dyDescent="0.3">
      <c r="K1474">
        <v>1643</v>
      </c>
      <c r="L1474" t="s">
        <v>8319</v>
      </c>
      <c r="M1474" t="s">
        <v>8343</v>
      </c>
      <c r="N1474">
        <v>37</v>
      </c>
      <c r="P1474">
        <v>3054</v>
      </c>
      <c r="Q1474" t="s">
        <v>8323</v>
      </c>
      <c r="R1474" t="s">
        <v>8363</v>
      </c>
      <c r="S1474">
        <v>0</v>
      </c>
    </row>
    <row r="1475" spans="11:19" x14ac:dyDescent="0.3">
      <c r="K1475">
        <v>2104</v>
      </c>
      <c r="L1475" t="s">
        <v>8319</v>
      </c>
      <c r="M1475" t="s">
        <v>8340</v>
      </c>
      <c r="N1475">
        <v>37</v>
      </c>
      <c r="P1475">
        <v>3056</v>
      </c>
      <c r="Q1475" t="s">
        <v>8323</v>
      </c>
      <c r="R1475" t="s">
        <v>8363</v>
      </c>
      <c r="S1475">
        <v>0</v>
      </c>
    </row>
    <row r="1476" spans="11:19" x14ac:dyDescent="0.3">
      <c r="K1476">
        <v>2548</v>
      </c>
      <c r="L1476" t="s">
        <v>8319</v>
      </c>
      <c r="M1476" t="s">
        <v>8337</v>
      </c>
      <c r="N1476">
        <v>37</v>
      </c>
      <c r="P1476">
        <v>3057</v>
      </c>
      <c r="Q1476" t="s">
        <v>8323</v>
      </c>
      <c r="R1476" t="s">
        <v>8363</v>
      </c>
      <c r="S1476">
        <v>0</v>
      </c>
    </row>
    <row r="1477" spans="11:19" x14ac:dyDescent="0.3">
      <c r="K1477">
        <v>2549</v>
      </c>
      <c r="L1477" t="s">
        <v>8319</v>
      </c>
      <c r="M1477" t="s">
        <v>8337</v>
      </c>
      <c r="N1477">
        <v>37</v>
      </c>
      <c r="P1477">
        <v>3061</v>
      </c>
      <c r="Q1477" t="s">
        <v>8323</v>
      </c>
      <c r="R1477" t="s">
        <v>8363</v>
      </c>
      <c r="S1477">
        <v>0</v>
      </c>
    </row>
    <row r="1478" spans="11:19" x14ac:dyDescent="0.3">
      <c r="K1478">
        <v>2731</v>
      </c>
      <c r="L1478" t="s">
        <v>8322</v>
      </c>
      <c r="M1478" t="s">
        <v>8357</v>
      </c>
      <c r="N1478">
        <v>37</v>
      </c>
      <c r="P1478">
        <v>3082</v>
      </c>
      <c r="Q1478" t="s">
        <v>8323</v>
      </c>
      <c r="R1478" t="s">
        <v>8363</v>
      </c>
      <c r="S1478">
        <v>0</v>
      </c>
    </row>
    <row r="1479" spans="11:19" x14ac:dyDescent="0.3">
      <c r="K1479">
        <v>2934</v>
      </c>
      <c r="L1479" t="s">
        <v>8323</v>
      </c>
      <c r="M1479" t="s">
        <v>8362</v>
      </c>
      <c r="N1479">
        <v>37</v>
      </c>
      <c r="P1479">
        <v>3114</v>
      </c>
      <c r="Q1479" t="s">
        <v>8323</v>
      </c>
      <c r="R1479" t="s">
        <v>8363</v>
      </c>
      <c r="S1479">
        <v>0</v>
      </c>
    </row>
    <row r="1480" spans="11:19" x14ac:dyDescent="0.3">
      <c r="K1480">
        <v>3042</v>
      </c>
      <c r="L1480" t="s">
        <v>8323</v>
      </c>
      <c r="M1480" t="s">
        <v>8363</v>
      </c>
      <c r="N1480">
        <v>37</v>
      </c>
      <c r="P1480">
        <v>3190</v>
      </c>
      <c r="Q1480" t="s">
        <v>8323</v>
      </c>
      <c r="R1480" t="s">
        <v>8362</v>
      </c>
      <c r="S1480">
        <v>0</v>
      </c>
    </row>
    <row r="1481" spans="11:19" x14ac:dyDescent="0.3">
      <c r="K1481">
        <v>3228</v>
      </c>
      <c r="L1481" t="s">
        <v>8323</v>
      </c>
      <c r="M1481" t="s">
        <v>8310</v>
      </c>
      <c r="N1481">
        <v>37</v>
      </c>
      <c r="P1481">
        <v>3194</v>
      </c>
      <c r="Q1481" t="s">
        <v>8323</v>
      </c>
      <c r="R1481" t="s">
        <v>8362</v>
      </c>
      <c r="S1481">
        <v>0</v>
      </c>
    </row>
    <row r="1482" spans="11:19" x14ac:dyDescent="0.3">
      <c r="K1482">
        <v>3230</v>
      </c>
      <c r="L1482" t="s">
        <v>8323</v>
      </c>
      <c r="M1482" t="s">
        <v>8310</v>
      </c>
      <c r="N1482">
        <v>37</v>
      </c>
      <c r="P1482">
        <v>3204</v>
      </c>
      <c r="Q1482" t="s">
        <v>8323</v>
      </c>
      <c r="R1482" t="s">
        <v>8362</v>
      </c>
      <c r="S1482">
        <v>0</v>
      </c>
    </row>
    <row r="1483" spans="11:19" x14ac:dyDescent="0.3">
      <c r="K1483">
        <v>3436</v>
      </c>
      <c r="L1483" t="s">
        <v>8323</v>
      </c>
      <c r="M1483" t="s">
        <v>8310</v>
      </c>
      <c r="N1483">
        <v>37</v>
      </c>
      <c r="P1483">
        <v>3206</v>
      </c>
      <c r="Q1483" t="s">
        <v>8323</v>
      </c>
      <c r="R1483" t="s">
        <v>8362</v>
      </c>
      <c r="S1483">
        <v>0</v>
      </c>
    </row>
    <row r="1484" spans="11:19" x14ac:dyDescent="0.3">
      <c r="K1484">
        <v>3452</v>
      </c>
      <c r="L1484" t="s">
        <v>8323</v>
      </c>
      <c r="M1484" t="s">
        <v>8310</v>
      </c>
      <c r="N1484">
        <v>37</v>
      </c>
      <c r="P1484">
        <v>3628</v>
      </c>
      <c r="Q1484" t="s">
        <v>8323</v>
      </c>
      <c r="R1484" t="s">
        <v>8362</v>
      </c>
      <c r="S1484">
        <v>0</v>
      </c>
    </row>
    <row r="1485" spans="11:19" x14ac:dyDescent="0.3">
      <c r="K1485">
        <v>3528</v>
      </c>
      <c r="L1485" t="s">
        <v>8323</v>
      </c>
      <c r="M1485" t="s">
        <v>8310</v>
      </c>
      <c r="N1485">
        <v>37</v>
      </c>
      <c r="P1485">
        <v>3636</v>
      </c>
      <c r="Q1485" t="s">
        <v>8323</v>
      </c>
      <c r="R1485" t="s">
        <v>8362</v>
      </c>
      <c r="S1485">
        <v>0</v>
      </c>
    </row>
    <row r="1486" spans="11:19" x14ac:dyDescent="0.3">
      <c r="K1486">
        <v>3578</v>
      </c>
      <c r="L1486" t="s">
        <v>8323</v>
      </c>
      <c r="M1486" t="s">
        <v>8310</v>
      </c>
      <c r="N1486">
        <v>37</v>
      </c>
      <c r="P1486">
        <v>3641</v>
      </c>
      <c r="Q1486" t="s">
        <v>8323</v>
      </c>
      <c r="R1486" t="s">
        <v>8362</v>
      </c>
      <c r="S1486">
        <v>0</v>
      </c>
    </row>
    <row r="1487" spans="11:19" x14ac:dyDescent="0.3">
      <c r="K1487">
        <v>3816</v>
      </c>
      <c r="L1487" t="s">
        <v>8323</v>
      </c>
      <c r="M1487" t="s">
        <v>8310</v>
      </c>
      <c r="N1487">
        <v>37</v>
      </c>
      <c r="P1487">
        <v>3643</v>
      </c>
      <c r="Q1487" t="s">
        <v>8323</v>
      </c>
      <c r="R1487" t="s">
        <v>8362</v>
      </c>
      <c r="S1487">
        <v>0</v>
      </c>
    </row>
    <row r="1488" spans="11:19" x14ac:dyDescent="0.3">
      <c r="K1488">
        <v>17</v>
      </c>
      <c r="L1488" t="s">
        <v>8315</v>
      </c>
      <c r="M1488" t="s">
        <v>8329</v>
      </c>
      <c r="N1488">
        <v>36</v>
      </c>
      <c r="P1488">
        <v>3733</v>
      </c>
      <c r="Q1488" t="s">
        <v>8323</v>
      </c>
      <c r="R1488" t="s">
        <v>8310</v>
      </c>
      <c r="S1488">
        <v>0</v>
      </c>
    </row>
    <row r="1489" spans="11:19" x14ac:dyDescent="0.3">
      <c r="K1489">
        <v>68</v>
      </c>
      <c r="L1489" t="s">
        <v>8315</v>
      </c>
      <c r="M1489" t="s">
        <v>8328</v>
      </c>
      <c r="N1489">
        <v>36</v>
      </c>
      <c r="P1489">
        <v>3741</v>
      </c>
      <c r="Q1489" t="s">
        <v>8323</v>
      </c>
      <c r="R1489" t="s">
        <v>8310</v>
      </c>
      <c r="S1489">
        <v>0</v>
      </c>
    </row>
    <row r="1490" spans="11:19" x14ac:dyDescent="0.3">
      <c r="K1490">
        <v>266</v>
      </c>
      <c r="L1490" t="s">
        <v>8315</v>
      </c>
      <c r="M1490" t="s">
        <v>8325</v>
      </c>
      <c r="N1490">
        <v>36</v>
      </c>
      <c r="P1490">
        <v>3743</v>
      </c>
      <c r="Q1490" t="s">
        <v>8323</v>
      </c>
      <c r="R1490" t="s">
        <v>8310</v>
      </c>
      <c r="S1490">
        <v>0</v>
      </c>
    </row>
    <row r="1491" spans="11:19" x14ac:dyDescent="0.3">
      <c r="K1491">
        <v>310</v>
      </c>
      <c r="L1491" t="s">
        <v>8315</v>
      </c>
      <c r="M1491" t="s">
        <v>8325</v>
      </c>
      <c r="N1491">
        <v>36</v>
      </c>
      <c r="P1491">
        <v>3744</v>
      </c>
      <c r="Q1491" t="s">
        <v>8323</v>
      </c>
      <c r="R1491" t="s">
        <v>8310</v>
      </c>
      <c r="S1491">
        <v>0</v>
      </c>
    </row>
    <row r="1492" spans="11:19" x14ac:dyDescent="0.3">
      <c r="K1492">
        <v>1660</v>
      </c>
      <c r="L1492" t="s">
        <v>8319</v>
      </c>
      <c r="M1492" t="s">
        <v>8343</v>
      </c>
      <c r="N1492">
        <v>36</v>
      </c>
      <c r="P1492">
        <v>3790</v>
      </c>
      <c r="Q1492" t="s">
        <v>8323</v>
      </c>
      <c r="R1492" t="s">
        <v>8362</v>
      </c>
      <c r="S1492">
        <v>0</v>
      </c>
    </row>
    <row r="1493" spans="11:19" x14ac:dyDescent="0.3">
      <c r="K1493">
        <v>2115</v>
      </c>
      <c r="L1493" t="s">
        <v>8319</v>
      </c>
      <c r="M1493" t="s">
        <v>8340</v>
      </c>
      <c r="N1493">
        <v>36</v>
      </c>
      <c r="P1493">
        <v>3791</v>
      </c>
      <c r="Q1493" t="s">
        <v>8323</v>
      </c>
      <c r="R1493" t="s">
        <v>8362</v>
      </c>
      <c r="S1493">
        <v>0</v>
      </c>
    </row>
    <row r="1494" spans="11:19" x14ac:dyDescent="0.3">
      <c r="K1494">
        <v>2470</v>
      </c>
      <c r="L1494" t="s">
        <v>8319</v>
      </c>
      <c r="M1494" t="s">
        <v>8340</v>
      </c>
      <c r="N1494">
        <v>36</v>
      </c>
      <c r="P1494">
        <v>3802</v>
      </c>
      <c r="Q1494" t="s">
        <v>8323</v>
      </c>
      <c r="R1494" t="s">
        <v>8362</v>
      </c>
      <c r="S1494">
        <v>0</v>
      </c>
    </row>
    <row r="1495" spans="11:19" x14ac:dyDescent="0.3">
      <c r="K1495">
        <v>2557</v>
      </c>
      <c r="L1495" t="s">
        <v>8319</v>
      </c>
      <c r="M1495" t="s">
        <v>8337</v>
      </c>
      <c r="N1495">
        <v>36</v>
      </c>
      <c r="P1495">
        <v>3804</v>
      </c>
      <c r="Q1495" t="s">
        <v>8323</v>
      </c>
      <c r="R1495" t="s">
        <v>8362</v>
      </c>
      <c r="S1495">
        <v>0</v>
      </c>
    </row>
    <row r="1496" spans="11:19" x14ac:dyDescent="0.3">
      <c r="K1496">
        <v>3016</v>
      </c>
      <c r="L1496" t="s">
        <v>8323</v>
      </c>
      <c r="M1496" t="s">
        <v>8363</v>
      </c>
      <c r="N1496">
        <v>36</v>
      </c>
      <c r="P1496">
        <v>3863</v>
      </c>
      <c r="Q1496" t="s">
        <v>8323</v>
      </c>
      <c r="R1496" t="s">
        <v>8310</v>
      </c>
      <c r="S1496">
        <v>0</v>
      </c>
    </row>
    <row r="1497" spans="11:19" x14ac:dyDescent="0.3">
      <c r="K1497">
        <v>3437</v>
      </c>
      <c r="L1497" t="s">
        <v>8323</v>
      </c>
      <c r="M1497" t="s">
        <v>8310</v>
      </c>
      <c r="N1497">
        <v>36</v>
      </c>
      <c r="P1497">
        <v>3892</v>
      </c>
      <c r="Q1497" t="s">
        <v>8323</v>
      </c>
      <c r="R1497" t="s">
        <v>8310</v>
      </c>
      <c r="S1497">
        <v>0</v>
      </c>
    </row>
    <row r="1498" spans="11:19" x14ac:dyDescent="0.3">
      <c r="K1498">
        <v>3459</v>
      </c>
      <c r="L1498" t="s">
        <v>8323</v>
      </c>
      <c r="M1498" t="s">
        <v>8310</v>
      </c>
      <c r="N1498">
        <v>36</v>
      </c>
      <c r="P1498">
        <v>3903</v>
      </c>
      <c r="Q1498" t="s">
        <v>8323</v>
      </c>
      <c r="R1498" t="s">
        <v>8310</v>
      </c>
      <c r="S1498">
        <v>0</v>
      </c>
    </row>
    <row r="1499" spans="11:19" x14ac:dyDescent="0.3">
      <c r="K1499">
        <v>3465</v>
      </c>
      <c r="L1499" t="s">
        <v>8323</v>
      </c>
      <c r="M1499" t="s">
        <v>8310</v>
      </c>
      <c r="N1499">
        <v>36</v>
      </c>
      <c r="P1499">
        <v>3916</v>
      </c>
      <c r="Q1499" t="s">
        <v>8323</v>
      </c>
      <c r="R1499" t="s">
        <v>8310</v>
      </c>
      <c r="S1499">
        <v>0</v>
      </c>
    </row>
    <row r="1500" spans="11:19" x14ac:dyDescent="0.3">
      <c r="K1500">
        <v>3594</v>
      </c>
      <c r="L1500" t="s">
        <v>8323</v>
      </c>
      <c r="M1500" t="s">
        <v>8310</v>
      </c>
      <c r="N1500">
        <v>36</v>
      </c>
      <c r="P1500">
        <v>3921</v>
      </c>
      <c r="Q1500" t="s">
        <v>8323</v>
      </c>
      <c r="R1500" t="s">
        <v>8310</v>
      </c>
      <c r="S1500">
        <v>0</v>
      </c>
    </row>
    <row r="1501" spans="11:19" x14ac:dyDescent="0.3">
      <c r="K1501">
        <v>3661</v>
      </c>
      <c r="L1501" t="s">
        <v>8323</v>
      </c>
      <c r="M1501" t="s">
        <v>8310</v>
      </c>
      <c r="N1501">
        <v>36</v>
      </c>
      <c r="P1501">
        <v>3930</v>
      </c>
      <c r="Q1501" t="s">
        <v>8323</v>
      </c>
      <c r="R1501" t="s">
        <v>8310</v>
      </c>
      <c r="S1501">
        <v>0</v>
      </c>
    </row>
    <row r="1502" spans="11:19" x14ac:dyDescent="0.3">
      <c r="K1502">
        <v>3778</v>
      </c>
      <c r="L1502" t="s">
        <v>8323</v>
      </c>
      <c r="M1502" t="s">
        <v>8362</v>
      </c>
      <c r="N1502">
        <v>36</v>
      </c>
      <c r="P1502">
        <v>3931</v>
      </c>
      <c r="Q1502" t="s">
        <v>8323</v>
      </c>
      <c r="R1502" t="s">
        <v>8310</v>
      </c>
      <c r="S1502">
        <v>0</v>
      </c>
    </row>
    <row r="1503" spans="11:19" x14ac:dyDescent="0.3">
      <c r="K1503">
        <v>2</v>
      </c>
      <c r="L1503" t="s">
        <v>8315</v>
      </c>
      <c r="M1503" t="s">
        <v>8329</v>
      </c>
      <c r="N1503">
        <v>35</v>
      </c>
      <c r="P1503">
        <v>3936</v>
      </c>
      <c r="Q1503" t="s">
        <v>8323</v>
      </c>
      <c r="R1503" t="s">
        <v>8310</v>
      </c>
      <c r="S1503">
        <v>0</v>
      </c>
    </row>
    <row r="1504" spans="11:19" x14ac:dyDescent="0.3">
      <c r="K1504">
        <v>78</v>
      </c>
      <c r="L1504" t="s">
        <v>8315</v>
      </c>
      <c r="M1504" t="s">
        <v>8328</v>
      </c>
      <c r="N1504">
        <v>35</v>
      </c>
      <c r="P1504">
        <v>3942</v>
      </c>
      <c r="Q1504" t="s">
        <v>8323</v>
      </c>
      <c r="R1504" t="s">
        <v>8310</v>
      </c>
      <c r="S1504">
        <v>0</v>
      </c>
    </row>
    <row r="1505" spans="11:19" x14ac:dyDescent="0.3">
      <c r="K1505">
        <v>101</v>
      </c>
      <c r="L1505" t="s">
        <v>8315</v>
      </c>
      <c r="M1505" t="s">
        <v>8328</v>
      </c>
      <c r="N1505">
        <v>35</v>
      </c>
      <c r="P1505">
        <v>3944</v>
      </c>
      <c r="Q1505" t="s">
        <v>8323</v>
      </c>
      <c r="R1505" t="s">
        <v>8310</v>
      </c>
      <c r="S1505">
        <v>0</v>
      </c>
    </row>
    <row r="1506" spans="11:19" x14ac:dyDescent="0.3">
      <c r="K1506">
        <v>114</v>
      </c>
      <c r="L1506" t="s">
        <v>8315</v>
      </c>
      <c r="M1506" t="s">
        <v>8328</v>
      </c>
      <c r="N1506">
        <v>35</v>
      </c>
      <c r="P1506">
        <v>3948</v>
      </c>
      <c r="Q1506" t="s">
        <v>8323</v>
      </c>
      <c r="R1506" t="s">
        <v>8310</v>
      </c>
      <c r="S1506">
        <v>0</v>
      </c>
    </row>
    <row r="1507" spans="11:19" x14ac:dyDescent="0.3">
      <c r="K1507">
        <v>406</v>
      </c>
      <c r="L1507" t="s">
        <v>8315</v>
      </c>
      <c r="M1507" t="s">
        <v>8325</v>
      </c>
      <c r="N1507">
        <v>35</v>
      </c>
      <c r="P1507">
        <v>3953</v>
      </c>
      <c r="Q1507" t="s">
        <v>8323</v>
      </c>
      <c r="R1507" t="s">
        <v>8310</v>
      </c>
      <c r="S1507">
        <v>0</v>
      </c>
    </row>
    <row r="1508" spans="11:19" x14ac:dyDescent="0.3">
      <c r="K1508">
        <v>726</v>
      </c>
      <c r="L1508" t="s">
        <v>8321</v>
      </c>
      <c r="M1508" t="s">
        <v>8353</v>
      </c>
      <c r="N1508">
        <v>35</v>
      </c>
      <c r="P1508">
        <v>3954</v>
      </c>
      <c r="Q1508" t="s">
        <v>8323</v>
      </c>
      <c r="R1508" t="s">
        <v>8310</v>
      </c>
      <c r="S1508">
        <v>0</v>
      </c>
    </row>
    <row r="1509" spans="11:19" x14ac:dyDescent="0.3">
      <c r="K1509">
        <v>783</v>
      </c>
      <c r="L1509" t="s">
        <v>8319</v>
      </c>
      <c r="M1509" t="s">
        <v>8344</v>
      </c>
      <c r="N1509">
        <v>35</v>
      </c>
      <c r="P1509">
        <v>3956</v>
      </c>
      <c r="Q1509" t="s">
        <v>8323</v>
      </c>
      <c r="R1509" t="s">
        <v>8310</v>
      </c>
      <c r="S1509">
        <v>0</v>
      </c>
    </row>
    <row r="1510" spans="11:19" x14ac:dyDescent="0.3">
      <c r="K1510">
        <v>1753</v>
      </c>
      <c r="L1510" t="s">
        <v>8320</v>
      </c>
      <c r="M1510" t="s">
        <v>8348</v>
      </c>
      <c r="N1510">
        <v>35</v>
      </c>
      <c r="P1510">
        <v>3963</v>
      </c>
      <c r="Q1510" t="s">
        <v>8323</v>
      </c>
      <c r="R1510" t="s">
        <v>8310</v>
      </c>
      <c r="S1510">
        <v>0</v>
      </c>
    </row>
    <row r="1511" spans="11:19" x14ac:dyDescent="0.3">
      <c r="K1511">
        <v>2061</v>
      </c>
      <c r="L1511" t="s">
        <v>8322</v>
      </c>
      <c r="M1511" t="s">
        <v>8357</v>
      </c>
      <c r="N1511">
        <v>35</v>
      </c>
      <c r="P1511">
        <v>3975</v>
      </c>
      <c r="Q1511" t="s">
        <v>8323</v>
      </c>
      <c r="R1511" t="s">
        <v>8310</v>
      </c>
      <c r="S1511">
        <v>0</v>
      </c>
    </row>
    <row r="1512" spans="11:19" x14ac:dyDescent="0.3">
      <c r="K1512">
        <v>2086</v>
      </c>
      <c r="L1512" t="s">
        <v>8319</v>
      </c>
      <c r="M1512" t="s">
        <v>8340</v>
      </c>
      <c r="N1512">
        <v>35</v>
      </c>
      <c r="P1512">
        <v>3989</v>
      </c>
      <c r="Q1512" t="s">
        <v>8323</v>
      </c>
      <c r="R1512" t="s">
        <v>8310</v>
      </c>
      <c r="S1512">
        <v>0</v>
      </c>
    </row>
    <row r="1513" spans="11:19" x14ac:dyDescent="0.3">
      <c r="K1513">
        <v>2117</v>
      </c>
      <c r="L1513" t="s">
        <v>8319</v>
      </c>
      <c r="M1513" t="s">
        <v>8340</v>
      </c>
      <c r="N1513">
        <v>35</v>
      </c>
      <c r="P1513">
        <v>3997</v>
      </c>
      <c r="Q1513" t="s">
        <v>8323</v>
      </c>
      <c r="R1513" t="s">
        <v>8310</v>
      </c>
      <c r="S1513">
        <v>0</v>
      </c>
    </row>
    <row r="1514" spans="11:19" x14ac:dyDescent="0.3">
      <c r="K1514">
        <v>2555</v>
      </c>
      <c r="L1514" t="s">
        <v>8319</v>
      </c>
      <c r="M1514" t="s">
        <v>8337</v>
      </c>
      <c r="N1514">
        <v>35</v>
      </c>
      <c r="P1514">
        <v>4012</v>
      </c>
      <c r="Q1514" t="s">
        <v>8323</v>
      </c>
      <c r="R1514" t="s">
        <v>8310</v>
      </c>
      <c r="S1514">
        <v>0</v>
      </c>
    </row>
    <row r="1515" spans="11:19" x14ac:dyDescent="0.3">
      <c r="K1515">
        <v>2821</v>
      </c>
      <c r="L1515" t="s">
        <v>8323</v>
      </c>
      <c r="M1515" t="s">
        <v>8310</v>
      </c>
      <c r="N1515">
        <v>35</v>
      </c>
      <c r="P1515">
        <v>4014</v>
      </c>
      <c r="Q1515" t="s">
        <v>8323</v>
      </c>
      <c r="R1515" t="s">
        <v>8310</v>
      </c>
      <c r="S1515">
        <v>0</v>
      </c>
    </row>
    <row r="1516" spans="11:19" x14ac:dyDescent="0.3">
      <c r="K1516">
        <v>2833</v>
      </c>
      <c r="L1516" t="s">
        <v>8323</v>
      </c>
      <c r="M1516" t="s">
        <v>8310</v>
      </c>
      <c r="N1516">
        <v>35</v>
      </c>
      <c r="P1516">
        <v>4023</v>
      </c>
      <c r="Q1516" t="s">
        <v>8323</v>
      </c>
      <c r="R1516" t="s">
        <v>8310</v>
      </c>
      <c r="S1516">
        <v>0</v>
      </c>
    </row>
    <row r="1517" spans="11:19" x14ac:dyDescent="0.3">
      <c r="K1517">
        <v>3216</v>
      </c>
      <c r="L1517" t="s">
        <v>8323</v>
      </c>
      <c r="M1517" t="s">
        <v>8310</v>
      </c>
      <c r="N1517">
        <v>35</v>
      </c>
      <c r="P1517">
        <v>4026</v>
      </c>
      <c r="Q1517" t="s">
        <v>8323</v>
      </c>
      <c r="R1517" t="s">
        <v>8310</v>
      </c>
      <c r="S1517">
        <v>0</v>
      </c>
    </row>
    <row r="1518" spans="11:19" x14ac:dyDescent="0.3">
      <c r="K1518">
        <v>3303</v>
      </c>
      <c r="L1518" t="s">
        <v>8323</v>
      </c>
      <c r="M1518" t="s">
        <v>8310</v>
      </c>
      <c r="N1518">
        <v>35</v>
      </c>
      <c r="P1518">
        <v>4029</v>
      </c>
      <c r="Q1518" t="s">
        <v>8323</v>
      </c>
      <c r="R1518" t="s">
        <v>8310</v>
      </c>
      <c r="S1518">
        <v>0</v>
      </c>
    </row>
    <row r="1519" spans="11:19" x14ac:dyDescent="0.3">
      <c r="K1519">
        <v>3387</v>
      </c>
      <c r="L1519" t="s">
        <v>8323</v>
      </c>
      <c r="M1519" t="s">
        <v>8310</v>
      </c>
      <c r="N1519">
        <v>35</v>
      </c>
      <c r="P1519">
        <v>4031</v>
      </c>
      <c r="Q1519" t="s">
        <v>8323</v>
      </c>
      <c r="R1519" t="s">
        <v>8310</v>
      </c>
      <c r="S1519">
        <v>0</v>
      </c>
    </row>
    <row r="1520" spans="11:19" x14ac:dyDescent="0.3">
      <c r="K1520">
        <v>3492</v>
      </c>
      <c r="L1520" t="s">
        <v>8323</v>
      </c>
      <c r="M1520" t="s">
        <v>8310</v>
      </c>
      <c r="N1520">
        <v>35</v>
      </c>
      <c r="P1520">
        <v>4043</v>
      </c>
      <c r="Q1520" t="s">
        <v>8323</v>
      </c>
      <c r="R1520" t="s">
        <v>8310</v>
      </c>
      <c r="S1520">
        <v>0</v>
      </c>
    </row>
    <row r="1521" spans="11:19" x14ac:dyDescent="0.3">
      <c r="K1521">
        <v>3499</v>
      </c>
      <c r="L1521" t="s">
        <v>8323</v>
      </c>
      <c r="M1521" t="s">
        <v>8310</v>
      </c>
      <c r="N1521">
        <v>35</v>
      </c>
      <c r="P1521">
        <v>4051</v>
      </c>
      <c r="Q1521" t="s">
        <v>8323</v>
      </c>
      <c r="R1521" t="s">
        <v>8310</v>
      </c>
      <c r="S1521">
        <v>0</v>
      </c>
    </row>
    <row r="1522" spans="11:19" x14ac:dyDescent="0.3">
      <c r="K1522">
        <v>3592</v>
      </c>
      <c r="L1522" t="s">
        <v>8323</v>
      </c>
      <c r="M1522" t="s">
        <v>8310</v>
      </c>
      <c r="N1522">
        <v>35</v>
      </c>
      <c r="P1522">
        <v>4054</v>
      </c>
      <c r="Q1522" t="s">
        <v>8323</v>
      </c>
      <c r="R1522" t="s">
        <v>8310</v>
      </c>
      <c r="S1522">
        <v>0</v>
      </c>
    </row>
    <row r="1523" spans="11:19" x14ac:dyDescent="0.3">
      <c r="K1523">
        <v>3705</v>
      </c>
      <c r="L1523" t="s">
        <v>8323</v>
      </c>
      <c r="M1523" t="s">
        <v>8310</v>
      </c>
      <c r="N1523">
        <v>35</v>
      </c>
      <c r="P1523">
        <v>4061</v>
      </c>
      <c r="Q1523" t="s">
        <v>8323</v>
      </c>
      <c r="R1523" t="s">
        <v>8310</v>
      </c>
      <c r="S1523">
        <v>0</v>
      </c>
    </row>
    <row r="1524" spans="11:19" x14ac:dyDescent="0.3">
      <c r="K1524">
        <v>3709</v>
      </c>
      <c r="L1524" t="s">
        <v>8323</v>
      </c>
      <c r="M1524" t="s">
        <v>8310</v>
      </c>
      <c r="N1524">
        <v>35</v>
      </c>
      <c r="P1524">
        <v>4071</v>
      </c>
      <c r="Q1524" t="s">
        <v>8323</v>
      </c>
      <c r="R1524" t="s">
        <v>8310</v>
      </c>
      <c r="S1524">
        <v>0</v>
      </c>
    </row>
    <row r="1525" spans="11:19" x14ac:dyDescent="0.3">
      <c r="K1525">
        <v>3722</v>
      </c>
      <c r="L1525" t="s">
        <v>8323</v>
      </c>
      <c r="M1525" t="s">
        <v>8310</v>
      </c>
      <c r="N1525">
        <v>35</v>
      </c>
      <c r="P1525">
        <v>4076</v>
      </c>
      <c r="Q1525" t="s">
        <v>8323</v>
      </c>
      <c r="R1525" t="s">
        <v>8310</v>
      </c>
      <c r="S1525">
        <v>0</v>
      </c>
    </row>
    <row r="1526" spans="11:19" x14ac:dyDescent="0.3">
      <c r="K1526">
        <v>96</v>
      </c>
      <c r="L1526" t="s">
        <v>8315</v>
      </c>
      <c r="M1526" t="s">
        <v>8328</v>
      </c>
      <c r="N1526">
        <v>34</v>
      </c>
      <c r="P1526">
        <v>4078</v>
      </c>
      <c r="Q1526" t="s">
        <v>8323</v>
      </c>
      <c r="R1526" t="s">
        <v>8310</v>
      </c>
      <c r="S1526">
        <v>0</v>
      </c>
    </row>
    <row r="1527" spans="11:19" x14ac:dyDescent="0.3">
      <c r="K1527">
        <v>327</v>
      </c>
      <c r="L1527" t="s">
        <v>8315</v>
      </c>
      <c r="M1527" t="s">
        <v>8325</v>
      </c>
      <c r="N1527">
        <v>34</v>
      </c>
      <c r="P1527">
        <v>4080</v>
      </c>
      <c r="Q1527" t="s">
        <v>8323</v>
      </c>
      <c r="R1527" t="s">
        <v>8310</v>
      </c>
      <c r="S1527">
        <v>0</v>
      </c>
    </row>
    <row r="1528" spans="11:19" x14ac:dyDescent="0.3">
      <c r="K1528">
        <v>520</v>
      </c>
      <c r="L1528" t="s">
        <v>8323</v>
      </c>
      <c r="M1528" t="s">
        <v>8310</v>
      </c>
      <c r="N1528">
        <v>34</v>
      </c>
      <c r="P1528">
        <v>4087</v>
      </c>
      <c r="Q1528" t="s">
        <v>8323</v>
      </c>
      <c r="R1528" t="s">
        <v>8310</v>
      </c>
      <c r="S1528">
        <v>0</v>
      </c>
    </row>
    <row r="1529" spans="11:19" x14ac:dyDescent="0.3">
      <c r="K1529">
        <v>788</v>
      </c>
      <c r="L1529" t="s">
        <v>8319</v>
      </c>
      <c r="M1529" t="s">
        <v>8344</v>
      </c>
      <c r="N1529">
        <v>34</v>
      </c>
      <c r="P1529">
        <v>4097</v>
      </c>
      <c r="Q1529" t="s">
        <v>8323</v>
      </c>
      <c r="R1529" t="s">
        <v>8310</v>
      </c>
      <c r="S1529">
        <v>0</v>
      </c>
    </row>
    <row r="1530" spans="11:19" x14ac:dyDescent="0.3">
      <c r="K1530">
        <v>1264</v>
      </c>
      <c r="L1530" t="s">
        <v>8319</v>
      </c>
      <c r="M1530" t="s">
        <v>8344</v>
      </c>
      <c r="N1530">
        <v>34</v>
      </c>
      <c r="P1530">
        <v>4098</v>
      </c>
      <c r="Q1530" t="s">
        <v>8323</v>
      </c>
      <c r="R1530" t="s">
        <v>8310</v>
      </c>
      <c r="S1530">
        <v>0</v>
      </c>
    </row>
    <row r="1531" spans="11:19" x14ac:dyDescent="0.3">
      <c r="K1531">
        <v>1389</v>
      </c>
      <c r="L1531" t="s">
        <v>8319</v>
      </c>
      <c r="M1531" t="s">
        <v>8344</v>
      </c>
      <c r="N1531">
        <v>34</v>
      </c>
      <c r="P1531">
        <v>4100</v>
      </c>
      <c r="Q1531" t="s">
        <v>8323</v>
      </c>
      <c r="R1531" t="s">
        <v>8310</v>
      </c>
      <c r="S1531">
        <v>0</v>
      </c>
    </row>
    <row r="1532" spans="11:19" x14ac:dyDescent="0.3">
      <c r="K1532">
        <v>1400</v>
      </c>
      <c r="L1532" t="s">
        <v>8319</v>
      </c>
      <c r="M1532" t="s">
        <v>8344</v>
      </c>
      <c r="N1532">
        <v>34</v>
      </c>
      <c r="P1532">
        <v>4101</v>
      </c>
      <c r="Q1532" t="s">
        <v>8323</v>
      </c>
      <c r="R1532" t="s">
        <v>8310</v>
      </c>
      <c r="S1532">
        <v>0</v>
      </c>
    </row>
    <row r="1533" spans="11:19" x14ac:dyDescent="0.3">
      <c r="K1533">
        <v>1654</v>
      </c>
      <c r="L1533" t="s">
        <v>8319</v>
      </c>
      <c r="M1533" t="s">
        <v>8343</v>
      </c>
      <c r="N1533">
        <v>34</v>
      </c>
      <c r="P1533">
        <v>4109</v>
      </c>
      <c r="Q1533" t="s">
        <v>8323</v>
      </c>
      <c r="R1533" t="s">
        <v>8310</v>
      </c>
      <c r="S1533">
        <v>0</v>
      </c>
    </row>
    <row r="1534" spans="11:19" x14ac:dyDescent="0.3">
      <c r="K1534">
        <v>1675</v>
      </c>
      <c r="L1534" t="s">
        <v>8319</v>
      </c>
      <c r="M1534" t="s">
        <v>8343</v>
      </c>
      <c r="N1534">
        <v>34</v>
      </c>
    </row>
    <row r="1535" spans="11:19" x14ac:dyDescent="0.3">
      <c r="K1535">
        <v>1742</v>
      </c>
      <c r="L1535" t="s">
        <v>8320</v>
      </c>
      <c r="M1535" t="s">
        <v>8348</v>
      </c>
      <c r="N1535">
        <v>34</v>
      </c>
    </row>
    <row r="1536" spans="11:19" x14ac:dyDescent="0.3">
      <c r="K1536">
        <v>1928</v>
      </c>
      <c r="L1536" t="s">
        <v>8319</v>
      </c>
      <c r="M1536" t="s">
        <v>8340</v>
      </c>
      <c r="N1536">
        <v>34</v>
      </c>
    </row>
    <row r="1537" spans="11:14" x14ac:dyDescent="0.3">
      <c r="K1537">
        <v>2206</v>
      </c>
      <c r="L1537" t="s">
        <v>8319</v>
      </c>
      <c r="M1537" t="s">
        <v>8338</v>
      </c>
      <c r="N1537">
        <v>34</v>
      </c>
    </row>
    <row r="1538" spans="11:14" x14ac:dyDescent="0.3">
      <c r="K1538">
        <v>2295</v>
      </c>
      <c r="L1538" t="s">
        <v>8319</v>
      </c>
      <c r="M1538" t="s">
        <v>8344</v>
      </c>
      <c r="N1538">
        <v>34</v>
      </c>
    </row>
    <row r="1539" spans="11:14" x14ac:dyDescent="0.3">
      <c r="K1539">
        <v>2556</v>
      </c>
      <c r="L1539" t="s">
        <v>8319</v>
      </c>
      <c r="M1539" t="s">
        <v>8337</v>
      </c>
      <c r="N1539">
        <v>34</v>
      </c>
    </row>
    <row r="1540" spans="11:14" x14ac:dyDescent="0.3">
      <c r="K1540">
        <v>2936</v>
      </c>
      <c r="L1540" t="s">
        <v>8323</v>
      </c>
      <c r="M1540" t="s">
        <v>8362</v>
      </c>
      <c r="N1540">
        <v>34</v>
      </c>
    </row>
    <row r="1541" spans="11:14" x14ac:dyDescent="0.3">
      <c r="K1541">
        <v>3151</v>
      </c>
      <c r="L1541" t="s">
        <v>8323</v>
      </c>
      <c r="M1541" t="s">
        <v>8310</v>
      </c>
      <c r="N1541">
        <v>34</v>
      </c>
    </row>
    <row r="1542" spans="11:14" x14ac:dyDescent="0.3">
      <c r="K1542">
        <v>3240</v>
      </c>
      <c r="L1542" t="s">
        <v>8323</v>
      </c>
      <c r="M1542" t="s">
        <v>8310</v>
      </c>
      <c r="N1542">
        <v>34</v>
      </c>
    </row>
    <row r="1543" spans="11:14" x14ac:dyDescent="0.3">
      <c r="K1543">
        <v>3278</v>
      </c>
      <c r="L1543" t="s">
        <v>8323</v>
      </c>
      <c r="M1543" t="s">
        <v>8310</v>
      </c>
      <c r="N1543">
        <v>34</v>
      </c>
    </row>
    <row r="1544" spans="11:14" x14ac:dyDescent="0.3">
      <c r="K1544">
        <v>3287</v>
      </c>
      <c r="L1544" t="s">
        <v>8323</v>
      </c>
      <c r="M1544" t="s">
        <v>8310</v>
      </c>
      <c r="N1544">
        <v>34</v>
      </c>
    </row>
    <row r="1545" spans="11:14" x14ac:dyDescent="0.3">
      <c r="K1545">
        <v>3337</v>
      </c>
      <c r="L1545" t="s">
        <v>8323</v>
      </c>
      <c r="M1545" t="s">
        <v>8310</v>
      </c>
      <c r="N1545">
        <v>34</v>
      </c>
    </row>
    <row r="1546" spans="11:14" x14ac:dyDescent="0.3">
      <c r="K1546">
        <v>3420</v>
      </c>
      <c r="L1546" t="s">
        <v>8323</v>
      </c>
      <c r="M1546" t="s">
        <v>8310</v>
      </c>
      <c r="N1546">
        <v>34</v>
      </c>
    </row>
    <row r="1547" spans="11:14" x14ac:dyDescent="0.3">
      <c r="K1547">
        <v>3522</v>
      </c>
      <c r="L1547" t="s">
        <v>8323</v>
      </c>
      <c r="M1547" t="s">
        <v>8310</v>
      </c>
      <c r="N1547">
        <v>34</v>
      </c>
    </row>
    <row r="1548" spans="11:14" x14ac:dyDescent="0.3">
      <c r="K1548">
        <v>3526</v>
      </c>
      <c r="L1548" t="s">
        <v>8323</v>
      </c>
      <c r="M1548" t="s">
        <v>8310</v>
      </c>
      <c r="N1548">
        <v>34</v>
      </c>
    </row>
    <row r="1549" spans="11:14" x14ac:dyDescent="0.3">
      <c r="K1549">
        <v>3623</v>
      </c>
      <c r="L1549" t="s">
        <v>8323</v>
      </c>
      <c r="M1549" t="s">
        <v>8310</v>
      </c>
      <c r="N1549">
        <v>34</v>
      </c>
    </row>
    <row r="1550" spans="11:14" x14ac:dyDescent="0.3">
      <c r="K1550">
        <v>3680</v>
      </c>
      <c r="L1550" t="s">
        <v>8323</v>
      </c>
      <c r="M1550" t="s">
        <v>8310</v>
      </c>
      <c r="N1550">
        <v>34</v>
      </c>
    </row>
    <row r="1551" spans="11:14" x14ac:dyDescent="0.3">
      <c r="K1551">
        <v>3814</v>
      </c>
      <c r="L1551" t="s">
        <v>8323</v>
      </c>
      <c r="M1551" t="s">
        <v>8310</v>
      </c>
      <c r="N1551">
        <v>34</v>
      </c>
    </row>
    <row r="1552" spans="11:14" x14ac:dyDescent="0.3">
      <c r="K1552">
        <v>59</v>
      </c>
      <c r="L1552" t="s">
        <v>8315</v>
      </c>
      <c r="M1552" t="s">
        <v>8329</v>
      </c>
      <c r="N1552">
        <v>33</v>
      </c>
    </row>
    <row r="1553" spans="11:14" x14ac:dyDescent="0.3">
      <c r="K1553">
        <v>812</v>
      </c>
      <c r="L1553" t="s">
        <v>8319</v>
      </c>
      <c r="M1553" t="s">
        <v>8344</v>
      </c>
      <c r="N1553">
        <v>33</v>
      </c>
    </row>
    <row r="1554" spans="11:14" x14ac:dyDescent="0.3">
      <c r="K1554">
        <v>823</v>
      </c>
      <c r="L1554" t="s">
        <v>8319</v>
      </c>
      <c r="M1554" t="s">
        <v>8344</v>
      </c>
      <c r="N1554">
        <v>33</v>
      </c>
    </row>
    <row r="1555" spans="11:14" x14ac:dyDescent="0.3">
      <c r="K1555">
        <v>1191</v>
      </c>
      <c r="L1555" t="s">
        <v>8320</v>
      </c>
      <c r="M1555" t="s">
        <v>8348</v>
      </c>
      <c r="N1555">
        <v>33</v>
      </c>
    </row>
    <row r="1556" spans="11:14" x14ac:dyDescent="0.3">
      <c r="K1556">
        <v>1298</v>
      </c>
      <c r="L1556" t="s">
        <v>8323</v>
      </c>
      <c r="M1556" t="s">
        <v>8310</v>
      </c>
      <c r="N1556">
        <v>33</v>
      </c>
    </row>
    <row r="1557" spans="11:14" x14ac:dyDescent="0.3">
      <c r="K1557">
        <v>1507</v>
      </c>
      <c r="L1557" t="s">
        <v>8320</v>
      </c>
      <c r="M1557" t="s">
        <v>8348</v>
      </c>
      <c r="N1557">
        <v>33</v>
      </c>
    </row>
    <row r="1558" spans="11:14" x14ac:dyDescent="0.3">
      <c r="K1558">
        <v>1823</v>
      </c>
      <c r="L1558" t="s">
        <v>8319</v>
      </c>
      <c r="M1558" t="s">
        <v>8344</v>
      </c>
      <c r="N1558">
        <v>33</v>
      </c>
    </row>
    <row r="1559" spans="11:14" x14ac:dyDescent="0.3">
      <c r="K1559">
        <v>1829</v>
      </c>
      <c r="L1559" t="s">
        <v>8319</v>
      </c>
      <c r="M1559" t="s">
        <v>8344</v>
      </c>
      <c r="N1559">
        <v>33</v>
      </c>
    </row>
    <row r="1560" spans="11:14" x14ac:dyDescent="0.3">
      <c r="K1560">
        <v>1924</v>
      </c>
      <c r="L1560" t="s">
        <v>8319</v>
      </c>
      <c r="M1560" t="s">
        <v>8340</v>
      </c>
      <c r="N1560">
        <v>33</v>
      </c>
    </row>
    <row r="1561" spans="11:14" x14ac:dyDescent="0.3">
      <c r="K1561">
        <v>1960</v>
      </c>
      <c r="L1561" t="s">
        <v>8322</v>
      </c>
      <c r="M1561" t="s">
        <v>8357</v>
      </c>
      <c r="N1561">
        <v>33</v>
      </c>
    </row>
    <row r="1562" spans="11:14" x14ac:dyDescent="0.3">
      <c r="K1562">
        <v>2215</v>
      </c>
      <c r="L1562" t="s">
        <v>8319</v>
      </c>
      <c r="M1562" t="s">
        <v>8338</v>
      </c>
      <c r="N1562">
        <v>33</v>
      </c>
    </row>
    <row r="1563" spans="11:14" x14ac:dyDescent="0.3">
      <c r="K1563">
        <v>2526</v>
      </c>
      <c r="L1563" t="s">
        <v>8319</v>
      </c>
      <c r="M1563" t="s">
        <v>8337</v>
      </c>
      <c r="N1563">
        <v>33</v>
      </c>
    </row>
    <row r="1564" spans="11:14" x14ac:dyDescent="0.3">
      <c r="K1564">
        <v>2817</v>
      </c>
      <c r="L1564" t="s">
        <v>8323</v>
      </c>
      <c r="M1564" t="s">
        <v>8310</v>
      </c>
      <c r="N1564">
        <v>33</v>
      </c>
    </row>
    <row r="1565" spans="11:14" x14ac:dyDescent="0.3">
      <c r="K1565">
        <v>2940</v>
      </c>
      <c r="L1565" t="s">
        <v>8323</v>
      </c>
      <c r="M1565" t="s">
        <v>8362</v>
      </c>
      <c r="N1565">
        <v>33</v>
      </c>
    </row>
    <row r="1566" spans="11:14" x14ac:dyDescent="0.3">
      <c r="K1566">
        <v>2973</v>
      </c>
      <c r="L1566" t="s">
        <v>8323</v>
      </c>
      <c r="M1566" t="s">
        <v>8310</v>
      </c>
      <c r="N1566">
        <v>33</v>
      </c>
    </row>
    <row r="1567" spans="11:14" x14ac:dyDescent="0.3">
      <c r="K1567">
        <v>3327</v>
      </c>
      <c r="L1567" t="s">
        <v>8323</v>
      </c>
      <c r="M1567" t="s">
        <v>8310</v>
      </c>
      <c r="N1567">
        <v>33</v>
      </c>
    </row>
    <row r="1568" spans="11:14" x14ac:dyDescent="0.3">
      <c r="K1568">
        <v>3473</v>
      </c>
      <c r="L1568" t="s">
        <v>8323</v>
      </c>
      <c r="M1568" t="s">
        <v>8310</v>
      </c>
      <c r="N1568">
        <v>33</v>
      </c>
    </row>
    <row r="1569" spans="11:14" x14ac:dyDescent="0.3">
      <c r="K1569">
        <v>3509</v>
      </c>
      <c r="L1569" t="s">
        <v>8323</v>
      </c>
      <c r="M1569" t="s">
        <v>8310</v>
      </c>
      <c r="N1569">
        <v>33</v>
      </c>
    </row>
    <row r="1570" spans="11:14" x14ac:dyDescent="0.3">
      <c r="K1570">
        <v>3518</v>
      </c>
      <c r="L1570" t="s">
        <v>8323</v>
      </c>
      <c r="M1570" t="s">
        <v>8310</v>
      </c>
      <c r="N1570">
        <v>33</v>
      </c>
    </row>
    <row r="1571" spans="11:14" x14ac:dyDescent="0.3">
      <c r="K1571">
        <v>3597</v>
      </c>
      <c r="L1571" t="s">
        <v>8323</v>
      </c>
      <c r="M1571" t="s">
        <v>8310</v>
      </c>
      <c r="N1571">
        <v>33</v>
      </c>
    </row>
    <row r="1572" spans="11:14" x14ac:dyDescent="0.3">
      <c r="K1572">
        <v>3653</v>
      </c>
      <c r="L1572" t="s">
        <v>8323</v>
      </c>
      <c r="M1572" t="s">
        <v>8310</v>
      </c>
      <c r="N1572">
        <v>33</v>
      </c>
    </row>
    <row r="1573" spans="11:14" x14ac:dyDescent="0.3">
      <c r="K1573">
        <v>3695</v>
      </c>
      <c r="L1573" t="s">
        <v>8323</v>
      </c>
      <c r="M1573" t="s">
        <v>8310</v>
      </c>
      <c r="N1573">
        <v>33</v>
      </c>
    </row>
    <row r="1574" spans="11:14" x14ac:dyDescent="0.3">
      <c r="K1574">
        <v>3727</v>
      </c>
      <c r="L1574" t="s">
        <v>8323</v>
      </c>
      <c r="M1574" t="s">
        <v>8310</v>
      </c>
      <c r="N1574">
        <v>33</v>
      </c>
    </row>
    <row r="1575" spans="11:14" x14ac:dyDescent="0.3">
      <c r="K1575">
        <v>3772</v>
      </c>
      <c r="L1575" t="s">
        <v>8323</v>
      </c>
      <c r="M1575" t="s">
        <v>8362</v>
      </c>
      <c r="N1575">
        <v>33</v>
      </c>
    </row>
    <row r="1576" spans="11:14" x14ac:dyDescent="0.3">
      <c r="K1576">
        <v>71</v>
      </c>
      <c r="L1576" t="s">
        <v>8315</v>
      </c>
      <c r="M1576" t="s">
        <v>8328</v>
      </c>
      <c r="N1576">
        <v>32</v>
      </c>
    </row>
    <row r="1577" spans="11:14" x14ac:dyDescent="0.3">
      <c r="K1577">
        <v>793</v>
      </c>
      <c r="L1577" t="s">
        <v>8319</v>
      </c>
      <c r="M1577" t="s">
        <v>8344</v>
      </c>
      <c r="N1577">
        <v>32</v>
      </c>
    </row>
    <row r="1578" spans="11:14" x14ac:dyDescent="0.3">
      <c r="K1578">
        <v>830</v>
      </c>
      <c r="L1578" t="s">
        <v>8319</v>
      </c>
      <c r="M1578" t="s">
        <v>8344</v>
      </c>
      <c r="N1578">
        <v>32</v>
      </c>
    </row>
    <row r="1579" spans="11:14" x14ac:dyDescent="0.3">
      <c r="K1579">
        <v>1206</v>
      </c>
      <c r="L1579" t="s">
        <v>8320</v>
      </c>
      <c r="M1579" t="s">
        <v>8348</v>
      </c>
      <c r="N1579">
        <v>32</v>
      </c>
    </row>
    <row r="1580" spans="11:14" x14ac:dyDescent="0.3">
      <c r="K1580">
        <v>1299</v>
      </c>
      <c r="L1580" t="s">
        <v>8323</v>
      </c>
      <c r="M1580" t="s">
        <v>8310</v>
      </c>
      <c r="N1580">
        <v>32</v>
      </c>
    </row>
    <row r="1581" spans="11:14" x14ac:dyDescent="0.3">
      <c r="K1581">
        <v>1602</v>
      </c>
      <c r="L1581" t="s">
        <v>8319</v>
      </c>
      <c r="M1581" t="s">
        <v>8344</v>
      </c>
      <c r="N1581">
        <v>32</v>
      </c>
    </row>
    <row r="1582" spans="11:14" x14ac:dyDescent="0.3">
      <c r="K1582">
        <v>1634</v>
      </c>
      <c r="L1582" t="s">
        <v>8319</v>
      </c>
      <c r="M1582" t="s">
        <v>8344</v>
      </c>
      <c r="N1582">
        <v>32</v>
      </c>
    </row>
    <row r="1583" spans="11:14" x14ac:dyDescent="0.3">
      <c r="K1583">
        <v>1650</v>
      </c>
      <c r="L1583" t="s">
        <v>8319</v>
      </c>
      <c r="M1583" t="s">
        <v>8343</v>
      </c>
      <c r="N1583">
        <v>32</v>
      </c>
    </row>
    <row r="1584" spans="11:14" x14ac:dyDescent="0.3">
      <c r="K1584">
        <v>1663</v>
      </c>
      <c r="L1584" t="s">
        <v>8319</v>
      </c>
      <c r="M1584" t="s">
        <v>8343</v>
      </c>
      <c r="N1584">
        <v>32</v>
      </c>
    </row>
    <row r="1585" spans="11:14" x14ac:dyDescent="0.3">
      <c r="K1585">
        <v>1883</v>
      </c>
      <c r="L1585" t="s">
        <v>8319</v>
      </c>
      <c r="M1585" t="s">
        <v>8340</v>
      </c>
      <c r="N1585">
        <v>32</v>
      </c>
    </row>
    <row r="1586" spans="11:14" x14ac:dyDescent="0.3">
      <c r="K1586">
        <v>2098</v>
      </c>
      <c r="L1586" t="s">
        <v>8319</v>
      </c>
      <c r="M1586" t="s">
        <v>8340</v>
      </c>
      <c r="N1586">
        <v>32</v>
      </c>
    </row>
    <row r="1587" spans="11:14" x14ac:dyDescent="0.3">
      <c r="K1587">
        <v>2166</v>
      </c>
      <c r="L1587" t="s">
        <v>8319</v>
      </c>
      <c r="M1587" t="s">
        <v>8344</v>
      </c>
      <c r="N1587">
        <v>32</v>
      </c>
    </row>
    <row r="1588" spans="11:14" x14ac:dyDescent="0.3">
      <c r="K1588">
        <v>2279</v>
      </c>
      <c r="L1588" t="s">
        <v>8317</v>
      </c>
      <c r="M1588" t="s">
        <v>8334</v>
      </c>
      <c r="N1588">
        <v>32</v>
      </c>
    </row>
    <row r="1589" spans="11:14" x14ac:dyDescent="0.3">
      <c r="K1589">
        <v>2929</v>
      </c>
      <c r="L1589" t="s">
        <v>8323</v>
      </c>
      <c r="M1589" t="s">
        <v>8362</v>
      </c>
      <c r="N1589">
        <v>32</v>
      </c>
    </row>
    <row r="1590" spans="11:14" x14ac:dyDescent="0.3">
      <c r="K1590">
        <v>2938</v>
      </c>
      <c r="L1590" t="s">
        <v>8323</v>
      </c>
      <c r="M1590" t="s">
        <v>8362</v>
      </c>
      <c r="N1590">
        <v>32</v>
      </c>
    </row>
    <row r="1591" spans="11:14" x14ac:dyDescent="0.3">
      <c r="K1591">
        <v>3037</v>
      </c>
      <c r="L1591" t="s">
        <v>8323</v>
      </c>
      <c r="M1591" t="s">
        <v>8363</v>
      </c>
      <c r="N1591">
        <v>32</v>
      </c>
    </row>
    <row r="1592" spans="11:14" x14ac:dyDescent="0.3">
      <c r="K1592">
        <v>3318</v>
      </c>
      <c r="L1592" t="s">
        <v>8323</v>
      </c>
      <c r="M1592" t="s">
        <v>8310</v>
      </c>
      <c r="N1592">
        <v>32</v>
      </c>
    </row>
    <row r="1593" spans="11:14" x14ac:dyDescent="0.3">
      <c r="K1593">
        <v>3541</v>
      </c>
      <c r="L1593" t="s">
        <v>8323</v>
      </c>
      <c r="M1593" t="s">
        <v>8310</v>
      </c>
      <c r="N1593">
        <v>32</v>
      </c>
    </row>
    <row r="1594" spans="11:14" x14ac:dyDescent="0.3">
      <c r="K1594">
        <v>3839</v>
      </c>
      <c r="L1594" t="s">
        <v>8323</v>
      </c>
      <c r="M1594" t="s">
        <v>8310</v>
      </c>
      <c r="N1594">
        <v>32</v>
      </c>
    </row>
    <row r="1595" spans="11:14" x14ac:dyDescent="0.3">
      <c r="K1595">
        <v>337</v>
      </c>
      <c r="L1595" t="s">
        <v>8315</v>
      </c>
      <c r="M1595" t="s">
        <v>8325</v>
      </c>
      <c r="N1595">
        <v>31</v>
      </c>
    </row>
    <row r="1596" spans="11:14" x14ac:dyDescent="0.3">
      <c r="K1596">
        <v>522</v>
      </c>
      <c r="L1596" t="s">
        <v>8323</v>
      </c>
      <c r="M1596" t="s">
        <v>8310</v>
      </c>
      <c r="N1596">
        <v>31</v>
      </c>
    </row>
    <row r="1597" spans="11:14" x14ac:dyDescent="0.3">
      <c r="K1597">
        <v>531</v>
      </c>
      <c r="L1597" t="s">
        <v>8323</v>
      </c>
      <c r="M1597" t="s">
        <v>8310</v>
      </c>
      <c r="N1597">
        <v>31</v>
      </c>
    </row>
    <row r="1598" spans="11:14" x14ac:dyDescent="0.3">
      <c r="K1598">
        <v>1246</v>
      </c>
      <c r="L1598" t="s">
        <v>8319</v>
      </c>
      <c r="M1598" t="s">
        <v>8344</v>
      </c>
      <c r="N1598">
        <v>31</v>
      </c>
    </row>
    <row r="1599" spans="11:14" x14ac:dyDescent="0.3">
      <c r="K1599">
        <v>1271</v>
      </c>
      <c r="L1599" t="s">
        <v>8319</v>
      </c>
      <c r="M1599" t="s">
        <v>8344</v>
      </c>
      <c r="N1599">
        <v>31</v>
      </c>
    </row>
    <row r="1600" spans="11:14" x14ac:dyDescent="0.3">
      <c r="K1600">
        <v>1284</v>
      </c>
      <c r="L1600" t="s">
        <v>8323</v>
      </c>
      <c r="M1600" t="s">
        <v>8310</v>
      </c>
      <c r="N1600">
        <v>31</v>
      </c>
    </row>
    <row r="1601" spans="11:14" x14ac:dyDescent="0.3">
      <c r="K1601">
        <v>1347</v>
      </c>
      <c r="L1601" t="s">
        <v>8321</v>
      </c>
      <c r="M1601" t="s">
        <v>8353</v>
      </c>
      <c r="N1601">
        <v>31</v>
      </c>
    </row>
    <row r="1602" spans="11:14" x14ac:dyDescent="0.3">
      <c r="K1602">
        <v>1377</v>
      </c>
      <c r="L1602" t="s">
        <v>8319</v>
      </c>
      <c r="M1602" t="s">
        <v>8344</v>
      </c>
      <c r="N1602">
        <v>31</v>
      </c>
    </row>
    <row r="1603" spans="11:14" x14ac:dyDescent="0.3">
      <c r="K1603">
        <v>1940</v>
      </c>
      <c r="L1603" t="s">
        <v>8319</v>
      </c>
      <c r="M1603" t="s">
        <v>8340</v>
      </c>
      <c r="N1603">
        <v>31</v>
      </c>
    </row>
    <row r="1604" spans="11:14" x14ac:dyDescent="0.3">
      <c r="K1604">
        <v>2800</v>
      </c>
      <c r="L1604" t="s">
        <v>8323</v>
      </c>
      <c r="M1604" t="s">
        <v>8310</v>
      </c>
      <c r="N1604">
        <v>31</v>
      </c>
    </row>
    <row r="1605" spans="11:14" x14ac:dyDescent="0.3">
      <c r="K1605">
        <v>2839</v>
      </c>
      <c r="L1605" t="s">
        <v>8323</v>
      </c>
      <c r="M1605" t="s">
        <v>8310</v>
      </c>
      <c r="N1605">
        <v>31</v>
      </c>
    </row>
    <row r="1606" spans="11:14" x14ac:dyDescent="0.3">
      <c r="K1606">
        <v>3309</v>
      </c>
      <c r="L1606" t="s">
        <v>8323</v>
      </c>
      <c r="M1606" t="s">
        <v>8310</v>
      </c>
      <c r="N1606">
        <v>31</v>
      </c>
    </row>
    <row r="1607" spans="11:14" x14ac:dyDescent="0.3">
      <c r="K1607">
        <v>3310</v>
      </c>
      <c r="L1607" t="s">
        <v>8323</v>
      </c>
      <c r="M1607" t="s">
        <v>8310</v>
      </c>
      <c r="N1607">
        <v>31</v>
      </c>
    </row>
    <row r="1608" spans="11:14" x14ac:dyDescent="0.3">
      <c r="K1608">
        <v>3445</v>
      </c>
      <c r="L1608" t="s">
        <v>8323</v>
      </c>
      <c r="M1608" t="s">
        <v>8310</v>
      </c>
      <c r="N1608">
        <v>31</v>
      </c>
    </row>
    <row r="1609" spans="11:14" x14ac:dyDescent="0.3">
      <c r="K1609">
        <v>3502</v>
      </c>
      <c r="L1609" t="s">
        <v>8323</v>
      </c>
      <c r="M1609" t="s">
        <v>8310</v>
      </c>
      <c r="N1609">
        <v>31</v>
      </c>
    </row>
    <row r="1610" spans="11:14" x14ac:dyDescent="0.3">
      <c r="K1610">
        <v>3562</v>
      </c>
      <c r="L1610" t="s">
        <v>8323</v>
      </c>
      <c r="M1610" t="s">
        <v>8310</v>
      </c>
      <c r="N1610">
        <v>31</v>
      </c>
    </row>
    <row r="1611" spans="11:14" x14ac:dyDescent="0.3">
      <c r="K1611">
        <v>3610</v>
      </c>
      <c r="L1611" t="s">
        <v>8323</v>
      </c>
      <c r="M1611" t="s">
        <v>8310</v>
      </c>
      <c r="N1611">
        <v>31</v>
      </c>
    </row>
    <row r="1612" spans="11:14" x14ac:dyDescent="0.3">
      <c r="K1612">
        <v>3674</v>
      </c>
      <c r="L1612" t="s">
        <v>8323</v>
      </c>
      <c r="M1612" t="s">
        <v>8310</v>
      </c>
      <c r="N1612">
        <v>31</v>
      </c>
    </row>
    <row r="1613" spans="11:14" x14ac:dyDescent="0.3">
      <c r="K1613">
        <v>3678</v>
      </c>
      <c r="L1613" t="s">
        <v>8323</v>
      </c>
      <c r="M1613" t="s">
        <v>8310</v>
      </c>
      <c r="N1613">
        <v>31</v>
      </c>
    </row>
    <row r="1614" spans="11:14" x14ac:dyDescent="0.3">
      <c r="K1614">
        <v>3690</v>
      </c>
      <c r="L1614" t="s">
        <v>8323</v>
      </c>
      <c r="M1614" t="s">
        <v>8310</v>
      </c>
      <c r="N1614">
        <v>31</v>
      </c>
    </row>
    <row r="1615" spans="11:14" x14ac:dyDescent="0.3">
      <c r="K1615">
        <v>528</v>
      </c>
      <c r="L1615" t="s">
        <v>8323</v>
      </c>
      <c r="M1615" t="s">
        <v>8310</v>
      </c>
      <c r="N1615">
        <v>30</v>
      </c>
    </row>
    <row r="1616" spans="11:14" x14ac:dyDescent="0.3">
      <c r="K1616">
        <v>1020</v>
      </c>
      <c r="L1616" t="s">
        <v>8319</v>
      </c>
      <c r="M1616" t="s">
        <v>8338</v>
      </c>
      <c r="N1616">
        <v>30</v>
      </c>
    </row>
    <row r="1617" spans="11:14" x14ac:dyDescent="0.3">
      <c r="K1617">
        <v>1039</v>
      </c>
      <c r="L1617" t="s">
        <v>8319</v>
      </c>
      <c r="M1617" t="s">
        <v>8338</v>
      </c>
      <c r="N1617">
        <v>30</v>
      </c>
    </row>
    <row r="1618" spans="11:14" x14ac:dyDescent="0.3">
      <c r="K1618">
        <v>1603</v>
      </c>
      <c r="L1618" t="s">
        <v>8319</v>
      </c>
      <c r="M1618" t="s">
        <v>8344</v>
      </c>
      <c r="N1618">
        <v>30</v>
      </c>
    </row>
    <row r="1619" spans="11:14" x14ac:dyDescent="0.3">
      <c r="K1619">
        <v>1837</v>
      </c>
      <c r="L1619" t="s">
        <v>8319</v>
      </c>
      <c r="M1619" t="s">
        <v>8344</v>
      </c>
      <c r="N1619">
        <v>30</v>
      </c>
    </row>
    <row r="1620" spans="11:14" x14ac:dyDescent="0.3">
      <c r="K1620">
        <v>2222</v>
      </c>
      <c r="L1620" t="s">
        <v>8317</v>
      </c>
      <c r="M1620" t="s">
        <v>8334</v>
      </c>
      <c r="N1620">
        <v>30</v>
      </c>
    </row>
    <row r="1621" spans="11:14" x14ac:dyDescent="0.3">
      <c r="K1621">
        <v>2486</v>
      </c>
      <c r="L1621" t="s">
        <v>8319</v>
      </c>
      <c r="M1621" t="s">
        <v>8340</v>
      </c>
      <c r="N1621">
        <v>30</v>
      </c>
    </row>
    <row r="1622" spans="11:14" x14ac:dyDescent="0.3">
      <c r="K1622">
        <v>2977</v>
      </c>
      <c r="L1622" t="s">
        <v>8323</v>
      </c>
      <c r="M1622" t="s">
        <v>8310</v>
      </c>
      <c r="N1622">
        <v>30</v>
      </c>
    </row>
    <row r="1623" spans="11:14" x14ac:dyDescent="0.3">
      <c r="K1623">
        <v>3020</v>
      </c>
      <c r="L1623" t="s">
        <v>8323</v>
      </c>
      <c r="M1623" t="s">
        <v>8363</v>
      </c>
      <c r="N1623">
        <v>30</v>
      </c>
    </row>
    <row r="1624" spans="11:14" x14ac:dyDescent="0.3">
      <c r="K1624">
        <v>3227</v>
      </c>
      <c r="L1624" t="s">
        <v>8323</v>
      </c>
      <c r="M1624" t="s">
        <v>8310</v>
      </c>
      <c r="N1624">
        <v>30</v>
      </c>
    </row>
    <row r="1625" spans="11:14" x14ac:dyDescent="0.3">
      <c r="K1625">
        <v>3270</v>
      </c>
      <c r="L1625" t="s">
        <v>8323</v>
      </c>
      <c r="M1625" t="s">
        <v>8310</v>
      </c>
      <c r="N1625">
        <v>30</v>
      </c>
    </row>
    <row r="1626" spans="11:14" x14ac:dyDescent="0.3">
      <c r="K1626">
        <v>3280</v>
      </c>
      <c r="L1626" t="s">
        <v>8323</v>
      </c>
      <c r="M1626" t="s">
        <v>8310</v>
      </c>
      <c r="N1626">
        <v>30</v>
      </c>
    </row>
    <row r="1627" spans="11:14" x14ac:dyDescent="0.3">
      <c r="K1627">
        <v>3367</v>
      </c>
      <c r="L1627" t="s">
        <v>8323</v>
      </c>
      <c r="M1627" t="s">
        <v>8310</v>
      </c>
      <c r="N1627">
        <v>30</v>
      </c>
    </row>
    <row r="1628" spans="11:14" x14ac:dyDescent="0.3">
      <c r="K1628">
        <v>3373</v>
      </c>
      <c r="L1628" t="s">
        <v>8323</v>
      </c>
      <c r="M1628" t="s">
        <v>8310</v>
      </c>
      <c r="N1628">
        <v>30</v>
      </c>
    </row>
    <row r="1629" spans="11:14" x14ac:dyDescent="0.3">
      <c r="K1629">
        <v>3383</v>
      </c>
      <c r="L1629" t="s">
        <v>8323</v>
      </c>
      <c r="M1629" t="s">
        <v>8310</v>
      </c>
      <c r="N1629">
        <v>30</v>
      </c>
    </row>
    <row r="1630" spans="11:14" x14ac:dyDescent="0.3">
      <c r="K1630">
        <v>3416</v>
      </c>
      <c r="L1630" t="s">
        <v>8323</v>
      </c>
      <c r="M1630" t="s">
        <v>8310</v>
      </c>
      <c r="N1630">
        <v>30</v>
      </c>
    </row>
    <row r="1631" spans="11:14" x14ac:dyDescent="0.3">
      <c r="K1631">
        <v>3471</v>
      </c>
      <c r="L1631" t="s">
        <v>8323</v>
      </c>
      <c r="M1631" t="s">
        <v>8310</v>
      </c>
      <c r="N1631">
        <v>30</v>
      </c>
    </row>
    <row r="1632" spans="11:14" x14ac:dyDescent="0.3">
      <c r="K1632">
        <v>3485</v>
      </c>
      <c r="L1632" t="s">
        <v>8323</v>
      </c>
      <c r="M1632" t="s">
        <v>8310</v>
      </c>
      <c r="N1632">
        <v>30</v>
      </c>
    </row>
    <row r="1633" spans="11:14" x14ac:dyDescent="0.3">
      <c r="K1633">
        <v>3679</v>
      </c>
      <c r="L1633" t="s">
        <v>8323</v>
      </c>
      <c r="M1633" t="s">
        <v>8310</v>
      </c>
      <c r="N1633">
        <v>30</v>
      </c>
    </row>
    <row r="1634" spans="11:14" x14ac:dyDescent="0.3">
      <c r="K1634">
        <v>3697</v>
      </c>
      <c r="L1634" t="s">
        <v>8323</v>
      </c>
      <c r="M1634" t="s">
        <v>8310</v>
      </c>
      <c r="N1634">
        <v>30</v>
      </c>
    </row>
    <row r="1635" spans="11:14" x14ac:dyDescent="0.3">
      <c r="K1635">
        <v>3703</v>
      </c>
      <c r="L1635" t="s">
        <v>8323</v>
      </c>
      <c r="M1635" t="s">
        <v>8310</v>
      </c>
      <c r="N1635">
        <v>30</v>
      </c>
    </row>
    <row r="1636" spans="11:14" x14ac:dyDescent="0.3">
      <c r="K1636">
        <v>3753</v>
      </c>
      <c r="L1636" t="s">
        <v>8323</v>
      </c>
      <c r="M1636" t="s">
        <v>8362</v>
      </c>
      <c r="N1636">
        <v>30</v>
      </c>
    </row>
    <row r="1637" spans="11:14" x14ac:dyDescent="0.3">
      <c r="K1637">
        <v>3780</v>
      </c>
      <c r="L1637" t="s">
        <v>8323</v>
      </c>
      <c r="M1637" t="s">
        <v>8362</v>
      </c>
      <c r="N1637">
        <v>30</v>
      </c>
    </row>
    <row r="1638" spans="11:14" x14ac:dyDescent="0.3">
      <c r="K1638">
        <v>3785</v>
      </c>
      <c r="L1638" t="s">
        <v>8323</v>
      </c>
      <c r="M1638" t="s">
        <v>8362</v>
      </c>
      <c r="N1638">
        <v>30</v>
      </c>
    </row>
    <row r="1639" spans="11:14" x14ac:dyDescent="0.3">
      <c r="K1639">
        <v>74</v>
      </c>
      <c r="L1639" t="s">
        <v>8315</v>
      </c>
      <c r="M1639" t="s">
        <v>8328</v>
      </c>
      <c r="N1639">
        <v>29</v>
      </c>
    </row>
    <row r="1640" spans="11:14" x14ac:dyDescent="0.3">
      <c r="K1640">
        <v>354</v>
      </c>
      <c r="L1640" t="s">
        <v>8315</v>
      </c>
      <c r="M1640" t="s">
        <v>8325</v>
      </c>
      <c r="N1640">
        <v>29</v>
      </c>
    </row>
    <row r="1641" spans="11:14" x14ac:dyDescent="0.3">
      <c r="K1641">
        <v>530</v>
      </c>
      <c r="L1641" t="s">
        <v>8323</v>
      </c>
      <c r="M1641" t="s">
        <v>8310</v>
      </c>
      <c r="N1641">
        <v>29</v>
      </c>
    </row>
    <row r="1642" spans="11:14" x14ac:dyDescent="0.3">
      <c r="K1642">
        <v>785</v>
      </c>
      <c r="L1642" t="s">
        <v>8319</v>
      </c>
      <c r="M1642" t="s">
        <v>8344</v>
      </c>
      <c r="N1642">
        <v>29</v>
      </c>
    </row>
    <row r="1643" spans="11:14" x14ac:dyDescent="0.3">
      <c r="K1643">
        <v>1301</v>
      </c>
      <c r="L1643" t="s">
        <v>8323</v>
      </c>
      <c r="M1643" t="s">
        <v>8310</v>
      </c>
      <c r="N1643">
        <v>29</v>
      </c>
    </row>
    <row r="1644" spans="11:14" x14ac:dyDescent="0.3">
      <c r="K1644">
        <v>1886</v>
      </c>
      <c r="L1644" t="s">
        <v>8319</v>
      </c>
      <c r="M1644" t="s">
        <v>8340</v>
      </c>
      <c r="N1644">
        <v>29</v>
      </c>
    </row>
    <row r="1645" spans="11:14" x14ac:dyDescent="0.3">
      <c r="K1645">
        <v>1937</v>
      </c>
      <c r="L1645" t="s">
        <v>8319</v>
      </c>
      <c r="M1645" t="s">
        <v>8340</v>
      </c>
      <c r="N1645">
        <v>29</v>
      </c>
    </row>
    <row r="1646" spans="11:14" x14ac:dyDescent="0.3">
      <c r="K1646">
        <v>2290</v>
      </c>
      <c r="L1646" t="s">
        <v>8319</v>
      </c>
      <c r="M1646" t="s">
        <v>8344</v>
      </c>
      <c r="N1646">
        <v>29</v>
      </c>
    </row>
    <row r="1647" spans="11:14" x14ac:dyDescent="0.3">
      <c r="K1647">
        <v>2500</v>
      </c>
      <c r="L1647" t="s">
        <v>8319</v>
      </c>
      <c r="M1647" t="s">
        <v>8340</v>
      </c>
      <c r="N1647">
        <v>29</v>
      </c>
    </row>
    <row r="1648" spans="11:14" x14ac:dyDescent="0.3">
      <c r="K1648">
        <v>3031</v>
      </c>
      <c r="L1648" t="s">
        <v>8323</v>
      </c>
      <c r="M1648" t="s">
        <v>8363</v>
      </c>
      <c r="N1648">
        <v>29</v>
      </c>
    </row>
    <row r="1649" spans="11:14" x14ac:dyDescent="0.3">
      <c r="K1649">
        <v>3172</v>
      </c>
      <c r="L1649" t="s">
        <v>8323</v>
      </c>
      <c r="M1649" t="s">
        <v>8310</v>
      </c>
      <c r="N1649">
        <v>29</v>
      </c>
    </row>
    <row r="1650" spans="11:14" x14ac:dyDescent="0.3">
      <c r="K1650">
        <v>3313</v>
      </c>
      <c r="L1650" t="s">
        <v>8323</v>
      </c>
      <c r="M1650" t="s">
        <v>8310</v>
      </c>
      <c r="N1650">
        <v>29</v>
      </c>
    </row>
    <row r="1651" spans="11:14" x14ac:dyDescent="0.3">
      <c r="K1651">
        <v>3427</v>
      </c>
      <c r="L1651" t="s">
        <v>8323</v>
      </c>
      <c r="M1651" t="s">
        <v>8310</v>
      </c>
      <c r="N1651">
        <v>29</v>
      </c>
    </row>
    <row r="1652" spans="11:14" x14ac:dyDescent="0.3">
      <c r="K1652">
        <v>3488</v>
      </c>
      <c r="L1652" t="s">
        <v>8323</v>
      </c>
      <c r="M1652" t="s">
        <v>8310</v>
      </c>
      <c r="N1652">
        <v>29</v>
      </c>
    </row>
    <row r="1653" spans="11:14" x14ac:dyDescent="0.3">
      <c r="K1653">
        <v>3493</v>
      </c>
      <c r="L1653" t="s">
        <v>8323</v>
      </c>
      <c r="M1653" t="s">
        <v>8310</v>
      </c>
      <c r="N1653">
        <v>29</v>
      </c>
    </row>
    <row r="1654" spans="11:14" x14ac:dyDescent="0.3">
      <c r="K1654">
        <v>3506</v>
      </c>
      <c r="L1654" t="s">
        <v>8323</v>
      </c>
      <c r="M1654" t="s">
        <v>8310</v>
      </c>
      <c r="N1654">
        <v>29</v>
      </c>
    </row>
    <row r="1655" spans="11:14" x14ac:dyDescent="0.3">
      <c r="K1655">
        <v>3543</v>
      </c>
      <c r="L1655" t="s">
        <v>8323</v>
      </c>
      <c r="M1655" t="s">
        <v>8310</v>
      </c>
      <c r="N1655">
        <v>29</v>
      </c>
    </row>
    <row r="1656" spans="11:14" x14ac:dyDescent="0.3">
      <c r="K1656">
        <v>3627</v>
      </c>
      <c r="L1656" t="s">
        <v>8323</v>
      </c>
      <c r="M1656" t="s">
        <v>8310</v>
      </c>
      <c r="N1656">
        <v>29</v>
      </c>
    </row>
    <row r="1657" spans="11:14" x14ac:dyDescent="0.3">
      <c r="K1657">
        <v>35</v>
      </c>
      <c r="L1657" t="s">
        <v>8315</v>
      </c>
      <c r="M1657" t="s">
        <v>8329</v>
      </c>
      <c r="N1657">
        <v>28</v>
      </c>
    </row>
    <row r="1658" spans="11:14" x14ac:dyDescent="0.3">
      <c r="K1658">
        <v>81</v>
      </c>
      <c r="L1658" t="s">
        <v>8315</v>
      </c>
      <c r="M1658" t="s">
        <v>8328</v>
      </c>
      <c r="N1658">
        <v>28</v>
      </c>
    </row>
    <row r="1659" spans="11:14" x14ac:dyDescent="0.3">
      <c r="K1659">
        <v>652</v>
      </c>
      <c r="L1659" t="s">
        <v>8322</v>
      </c>
      <c r="M1659" t="s">
        <v>8360</v>
      </c>
      <c r="N1659">
        <v>28</v>
      </c>
    </row>
    <row r="1660" spans="11:14" x14ac:dyDescent="0.3">
      <c r="K1660">
        <v>799</v>
      </c>
      <c r="L1660" t="s">
        <v>8319</v>
      </c>
      <c r="M1660" t="s">
        <v>8344</v>
      </c>
      <c r="N1660">
        <v>28</v>
      </c>
    </row>
    <row r="1661" spans="11:14" x14ac:dyDescent="0.3">
      <c r="K1661">
        <v>814</v>
      </c>
      <c r="L1661" t="s">
        <v>8319</v>
      </c>
      <c r="M1661" t="s">
        <v>8344</v>
      </c>
      <c r="N1661">
        <v>28</v>
      </c>
    </row>
    <row r="1662" spans="11:14" x14ac:dyDescent="0.3">
      <c r="K1662">
        <v>856</v>
      </c>
      <c r="L1662" t="s">
        <v>8319</v>
      </c>
      <c r="M1662" t="s">
        <v>8342</v>
      </c>
      <c r="N1662">
        <v>28</v>
      </c>
    </row>
    <row r="1663" spans="11:14" x14ac:dyDescent="0.3">
      <c r="K1663">
        <v>1272</v>
      </c>
      <c r="L1663" t="s">
        <v>8319</v>
      </c>
      <c r="M1663" t="s">
        <v>8344</v>
      </c>
      <c r="N1663">
        <v>28</v>
      </c>
    </row>
    <row r="1664" spans="11:14" x14ac:dyDescent="0.3">
      <c r="K1664">
        <v>1524</v>
      </c>
      <c r="L1664" t="s">
        <v>8320</v>
      </c>
      <c r="M1664" t="s">
        <v>8348</v>
      </c>
      <c r="N1664">
        <v>28</v>
      </c>
    </row>
    <row r="1665" spans="11:14" x14ac:dyDescent="0.3">
      <c r="K1665">
        <v>1642</v>
      </c>
      <c r="L1665" t="s">
        <v>8319</v>
      </c>
      <c r="M1665" t="s">
        <v>8343</v>
      </c>
      <c r="N1665">
        <v>28</v>
      </c>
    </row>
    <row r="1666" spans="11:14" x14ac:dyDescent="0.3">
      <c r="K1666">
        <v>1838</v>
      </c>
      <c r="L1666" t="s">
        <v>8319</v>
      </c>
      <c r="M1666" t="s">
        <v>8344</v>
      </c>
      <c r="N1666">
        <v>28</v>
      </c>
    </row>
    <row r="1667" spans="11:14" x14ac:dyDescent="0.3">
      <c r="K1667">
        <v>2201</v>
      </c>
      <c r="L1667" t="s">
        <v>8319</v>
      </c>
      <c r="M1667" t="s">
        <v>8338</v>
      </c>
      <c r="N1667">
        <v>28</v>
      </c>
    </row>
    <row r="1668" spans="11:14" x14ac:dyDescent="0.3">
      <c r="K1668">
        <v>2234</v>
      </c>
      <c r="L1668" t="s">
        <v>8317</v>
      </c>
      <c r="M1668" t="s">
        <v>8334</v>
      </c>
      <c r="N1668">
        <v>28</v>
      </c>
    </row>
    <row r="1669" spans="11:14" x14ac:dyDescent="0.3">
      <c r="K1669">
        <v>2613</v>
      </c>
      <c r="L1669" t="s">
        <v>8322</v>
      </c>
      <c r="M1669" t="s">
        <v>8359</v>
      </c>
      <c r="N1669">
        <v>28</v>
      </c>
    </row>
    <row r="1670" spans="11:14" x14ac:dyDescent="0.3">
      <c r="K1670">
        <v>2668</v>
      </c>
      <c r="L1670" t="s">
        <v>8322</v>
      </c>
      <c r="M1670" t="s">
        <v>8358</v>
      </c>
      <c r="N1670">
        <v>28</v>
      </c>
    </row>
    <row r="1671" spans="11:14" x14ac:dyDescent="0.3">
      <c r="K1671">
        <v>2781</v>
      </c>
      <c r="L1671" t="s">
        <v>8323</v>
      </c>
      <c r="M1671" t="s">
        <v>8310</v>
      </c>
      <c r="N1671">
        <v>28</v>
      </c>
    </row>
    <row r="1672" spans="11:14" x14ac:dyDescent="0.3">
      <c r="K1672">
        <v>2791</v>
      </c>
      <c r="L1672" t="s">
        <v>8323</v>
      </c>
      <c r="M1672" t="s">
        <v>8310</v>
      </c>
      <c r="N1672">
        <v>28</v>
      </c>
    </row>
    <row r="1673" spans="11:14" x14ac:dyDescent="0.3">
      <c r="K1673">
        <v>2988</v>
      </c>
      <c r="L1673" t="s">
        <v>8323</v>
      </c>
      <c r="M1673" t="s">
        <v>8363</v>
      </c>
      <c r="N1673">
        <v>28</v>
      </c>
    </row>
    <row r="1674" spans="11:14" x14ac:dyDescent="0.3">
      <c r="K1674">
        <v>3231</v>
      </c>
      <c r="L1674" t="s">
        <v>8323</v>
      </c>
      <c r="M1674" t="s">
        <v>8310</v>
      </c>
      <c r="N1674">
        <v>28</v>
      </c>
    </row>
    <row r="1675" spans="11:14" x14ac:dyDescent="0.3">
      <c r="K1675">
        <v>3341</v>
      </c>
      <c r="L1675" t="s">
        <v>8323</v>
      </c>
      <c r="M1675" t="s">
        <v>8310</v>
      </c>
      <c r="N1675">
        <v>28</v>
      </c>
    </row>
    <row r="1676" spans="11:14" x14ac:dyDescent="0.3">
      <c r="K1676">
        <v>3380</v>
      </c>
      <c r="L1676" t="s">
        <v>8323</v>
      </c>
      <c r="M1676" t="s">
        <v>8310</v>
      </c>
      <c r="N1676">
        <v>28</v>
      </c>
    </row>
    <row r="1677" spans="11:14" x14ac:dyDescent="0.3">
      <c r="K1677">
        <v>3396</v>
      </c>
      <c r="L1677" t="s">
        <v>8323</v>
      </c>
      <c r="M1677" t="s">
        <v>8310</v>
      </c>
      <c r="N1677">
        <v>28</v>
      </c>
    </row>
    <row r="1678" spans="11:14" x14ac:dyDescent="0.3">
      <c r="K1678">
        <v>3519</v>
      </c>
      <c r="L1678" t="s">
        <v>8323</v>
      </c>
      <c r="M1678" t="s">
        <v>8310</v>
      </c>
      <c r="N1678">
        <v>28</v>
      </c>
    </row>
    <row r="1679" spans="11:14" x14ac:dyDescent="0.3">
      <c r="K1679">
        <v>3537</v>
      </c>
      <c r="L1679" t="s">
        <v>8323</v>
      </c>
      <c r="M1679" t="s">
        <v>8310</v>
      </c>
      <c r="N1679">
        <v>28</v>
      </c>
    </row>
    <row r="1680" spans="11:14" x14ac:dyDescent="0.3">
      <c r="K1680">
        <v>3587</v>
      </c>
      <c r="L1680" t="s">
        <v>8323</v>
      </c>
      <c r="M1680" t="s">
        <v>8310</v>
      </c>
      <c r="N1680">
        <v>28</v>
      </c>
    </row>
    <row r="1681" spans="11:14" x14ac:dyDescent="0.3">
      <c r="K1681">
        <v>3668</v>
      </c>
      <c r="L1681" t="s">
        <v>8323</v>
      </c>
      <c r="M1681" t="s">
        <v>8310</v>
      </c>
      <c r="N1681">
        <v>28</v>
      </c>
    </row>
    <row r="1682" spans="11:14" x14ac:dyDescent="0.3">
      <c r="K1682">
        <v>3750</v>
      </c>
      <c r="L1682" t="s">
        <v>8323</v>
      </c>
      <c r="M1682" t="s">
        <v>8362</v>
      </c>
      <c r="N1682">
        <v>28</v>
      </c>
    </row>
    <row r="1683" spans="11:14" x14ac:dyDescent="0.3">
      <c r="K1683">
        <v>3755</v>
      </c>
      <c r="L1683" t="s">
        <v>8323</v>
      </c>
      <c r="M1683" t="s">
        <v>8362</v>
      </c>
      <c r="N1683">
        <v>28</v>
      </c>
    </row>
    <row r="1684" spans="11:14" x14ac:dyDescent="0.3">
      <c r="K1684">
        <v>3762</v>
      </c>
      <c r="L1684" t="s">
        <v>8323</v>
      </c>
      <c r="M1684" t="s">
        <v>8362</v>
      </c>
      <c r="N1684">
        <v>28</v>
      </c>
    </row>
    <row r="1685" spans="11:14" x14ac:dyDescent="0.3">
      <c r="K1685">
        <v>3828</v>
      </c>
      <c r="L1685" t="s">
        <v>8323</v>
      </c>
      <c r="M1685" t="s">
        <v>8310</v>
      </c>
      <c r="N1685">
        <v>28</v>
      </c>
    </row>
    <row r="1686" spans="11:14" x14ac:dyDescent="0.3">
      <c r="K1686">
        <v>106</v>
      </c>
      <c r="L1686" t="s">
        <v>8315</v>
      </c>
      <c r="M1686" t="s">
        <v>8328</v>
      </c>
      <c r="N1686">
        <v>27</v>
      </c>
    </row>
    <row r="1687" spans="11:14" x14ac:dyDescent="0.3">
      <c r="K1687">
        <v>117</v>
      </c>
      <c r="L1687" t="s">
        <v>8315</v>
      </c>
      <c r="M1687" t="s">
        <v>8328</v>
      </c>
      <c r="N1687">
        <v>27</v>
      </c>
    </row>
    <row r="1688" spans="11:14" x14ac:dyDescent="0.3">
      <c r="K1688">
        <v>646</v>
      </c>
      <c r="L1688" t="s">
        <v>8322</v>
      </c>
      <c r="M1688" t="s">
        <v>8360</v>
      </c>
      <c r="N1688">
        <v>27</v>
      </c>
    </row>
    <row r="1689" spans="11:14" x14ac:dyDescent="0.3">
      <c r="K1689">
        <v>648</v>
      </c>
      <c r="L1689" t="s">
        <v>8322</v>
      </c>
      <c r="M1689" t="s">
        <v>8360</v>
      </c>
      <c r="N1689">
        <v>27</v>
      </c>
    </row>
    <row r="1690" spans="11:14" x14ac:dyDescent="0.3">
      <c r="K1690">
        <v>780</v>
      </c>
      <c r="L1690" t="s">
        <v>8319</v>
      </c>
      <c r="M1690" t="s">
        <v>8344</v>
      </c>
      <c r="N1690">
        <v>27</v>
      </c>
    </row>
    <row r="1691" spans="11:14" x14ac:dyDescent="0.3">
      <c r="K1691">
        <v>810</v>
      </c>
      <c r="L1691" t="s">
        <v>8319</v>
      </c>
      <c r="M1691" t="s">
        <v>8344</v>
      </c>
      <c r="N1691">
        <v>27</v>
      </c>
    </row>
    <row r="1692" spans="11:14" x14ac:dyDescent="0.3">
      <c r="K1692">
        <v>1033</v>
      </c>
      <c r="L1692" t="s">
        <v>8319</v>
      </c>
      <c r="M1692" t="s">
        <v>8338</v>
      </c>
      <c r="N1692">
        <v>27</v>
      </c>
    </row>
    <row r="1693" spans="11:14" x14ac:dyDescent="0.3">
      <c r="K1693">
        <v>1611</v>
      </c>
      <c r="L1693" t="s">
        <v>8319</v>
      </c>
      <c r="M1693" t="s">
        <v>8344</v>
      </c>
      <c r="N1693">
        <v>27</v>
      </c>
    </row>
    <row r="1694" spans="11:14" x14ac:dyDescent="0.3">
      <c r="K1694">
        <v>1618</v>
      </c>
      <c r="L1694" t="s">
        <v>8319</v>
      </c>
      <c r="M1694" t="s">
        <v>8344</v>
      </c>
      <c r="N1694">
        <v>27</v>
      </c>
    </row>
    <row r="1695" spans="11:14" x14ac:dyDescent="0.3">
      <c r="K1695">
        <v>1638</v>
      </c>
      <c r="L1695" t="s">
        <v>8319</v>
      </c>
      <c r="M1695" t="s">
        <v>8344</v>
      </c>
      <c r="N1695">
        <v>27</v>
      </c>
    </row>
    <row r="1696" spans="11:14" x14ac:dyDescent="0.3">
      <c r="K1696">
        <v>1758</v>
      </c>
      <c r="L1696" t="s">
        <v>8320</v>
      </c>
      <c r="M1696" t="s">
        <v>8348</v>
      </c>
      <c r="N1696">
        <v>27</v>
      </c>
    </row>
    <row r="1697" spans="11:14" x14ac:dyDescent="0.3">
      <c r="K1697">
        <v>2100</v>
      </c>
      <c r="L1697" t="s">
        <v>8319</v>
      </c>
      <c r="M1697" t="s">
        <v>8340</v>
      </c>
      <c r="N1697">
        <v>27</v>
      </c>
    </row>
    <row r="1698" spans="11:14" x14ac:dyDescent="0.3">
      <c r="K1698">
        <v>2205</v>
      </c>
      <c r="L1698" t="s">
        <v>8319</v>
      </c>
      <c r="M1698" t="s">
        <v>8338</v>
      </c>
      <c r="N1698">
        <v>27</v>
      </c>
    </row>
    <row r="1699" spans="11:14" x14ac:dyDescent="0.3">
      <c r="K1699">
        <v>2293</v>
      </c>
      <c r="L1699" t="s">
        <v>8319</v>
      </c>
      <c r="M1699" t="s">
        <v>8344</v>
      </c>
      <c r="N1699">
        <v>27</v>
      </c>
    </row>
    <row r="1700" spans="11:14" x14ac:dyDescent="0.3">
      <c r="K1700">
        <v>2492</v>
      </c>
      <c r="L1700" t="s">
        <v>8319</v>
      </c>
      <c r="M1700" t="s">
        <v>8340</v>
      </c>
      <c r="N1700">
        <v>27</v>
      </c>
    </row>
    <row r="1701" spans="11:14" x14ac:dyDescent="0.3">
      <c r="K1701">
        <v>2522</v>
      </c>
      <c r="L1701" t="s">
        <v>8319</v>
      </c>
      <c r="M1701" t="s">
        <v>8337</v>
      </c>
      <c r="N1701">
        <v>27</v>
      </c>
    </row>
    <row r="1702" spans="11:14" x14ac:dyDescent="0.3">
      <c r="K1702">
        <v>2540</v>
      </c>
      <c r="L1702" t="s">
        <v>8319</v>
      </c>
      <c r="M1702" t="s">
        <v>8337</v>
      </c>
      <c r="N1702">
        <v>27</v>
      </c>
    </row>
    <row r="1703" spans="11:14" x14ac:dyDescent="0.3">
      <c r="K1703">
        <v>2990</v>
      </c>
      <c r="L1703" t="s">
        <v>8323</v>
      </c>
      <c r="M1703" t="s">
        <v>8363</v>
      </c>
      <c r="N1703">
        <v>27</v>
      </c>
    </row>
    <row r="1704" spans="11:14" x14ac:dyDescent="0.3">
      <c r="K1704">
        <v>3038</v>
      </c>
      <c r="L1704" t="s">
        <v>8323</v>
      </c>
      <c r="M1704" t="s">
        <v>8363</v>
      </c>
      <c r="N1704">
        <v>27</v>
      </c>
    </row>
    <row r="1705" spans="11:14" x14ac:dyDescent="0.3">
      <c r="K1705">
        <v>3295</v>
      </c>
      <c r="L1705" t="s">
        <v>8323</v>
      </c>
      <c r="M1705" t="s">
        <v>8310</v>
      </c>
      <c r="N1705">
        <v>27</v>
      </c>
    </row>
    <row r="1706" spans="11:14" x14ac:dyDescent="0.3">
      <c r="K1706">
        <v>3356</v>
      </c>
      <c r="L1706" t="s">
        <v>8323</v>
      </c>
      <c r="M1706" t="s">
        <v>8310</v>
      </c>
      <c r="N1706">
        <v>27</v>
      </c>
    </row>
    <row r="1707" spans="11:14" x14ac:dyDescent="0.3">
      <c r="K1707">
        <v>3372</v>
      </c>
      <c r="L1707" t="s">
        <v>8323</v>
      </c>
      <c r="M1707" t="s">
        <v>8310</v>
      </c>
      <c r="N1707">
        <v>27</v>
      </c>
    </row>
    <row r="1708" spans="11:14" x14ac:dyDescent="0.3">
      <c r="K1708">
        <v>3394</v>
      </c>
      <c r="L1708" t="s">
        <v>8323</v>
      </c>
      <c r="M1708" t="s">
        <v>8310</v>
      </c>
      <c r="N1708">
        <v>27</v>
      </c>
    </row>
    <row r="1709" spans="11:14" x14ac:dyDescent="0.3">
      <c r="K1709">
        <v>3458</v>
      </c>
      <c r="L1709" t="s">
        <v>8323</v>
      </c>
      <c r="M1709" t="s">
        <v>8310</v>
      </c>
      <c r="N1709">
        <v>27</v>
      </c>
    </row>
    <row r="1710" spans="11:14" x14ac:dyDescent="0.3">
      <c r="K1710">
        <v>3490</v>
      </c>
      <c r="L1710" t="s">
        <v>8323</v>
      </c>
      <c r="M1710" t="s">
        <v>8310</v>
      </c>
      <c r="N1710">
        <v>27</v>
      </c>
    </row>
    <row r="1711" spans="11:14" x14ac:dyDescent="0.3">
      <c r="K1711">
        <v>3532</v>
      </c>
      <c r="L1711" t="s">
        <v>8323</v>
      </c>
      <c r="M1711" t="s">
        <v>8310</v>
      </c>
      <c r="N1711">
        <v>27</v>
      </c>
    </row>
    <row r="1712" spans="11:14" x14ac:dyDescent="0.3">
      <c r="K1712">
        <v>3577</v>
      </c>
      <c r="L1712" t="s">
        <v>8323</v>
      </c>
      <c r="M1712" t="s">
        <v>8310</v>
      </c>
      <c r="N1712">
        <v>27</v>
      </c>
    </row>
    <row r="1713" spans="11:14" x14ac:dyDescent="0.3">
      <c r="K1713">
        <v>3580</v>
      </c>
      <c r="L1713" t="s">
        <v>8323</v>
      </c>
      <c r="M1713" t="s">
        <v>8310</v>
      </c>
      <c r="N1713">
        <v>27</v>
      </c>
    </row>
    <row r="1714" spans="11:14" x14ac:dyDescent="0.3">
      <c r="K1714">
        <v>3598</v>
      </c>
      <c r="L1714" t="s">
        <v>8323</v>
      </c>
      <c r="M1714" t="s">
        <v>8310</v>
      </c>
      <c r="N1714">
        <v>27</v>
      </c>
    </row>
    <row r="1715" spans="11:14" x14ac:dyDescent="0.3">
      <c r="K1715">
        <v>3608</v>
      </c>
      <c r="L1715" t="s">
        <v>8323</v>
      </c>
      <c r="M1715" t="s">
        <v>8310</v>
      </c>
      <c r="N1715">
        <v>27</v>
      </c>
    </row>
    <row r="1716" spans="11:14" x14ac:dyDescent="0.3">
      <c r="K1716">
        <v>3704</v>
      </c>
      <c r="L1716" t="s">
        <v>8323</v>
      </c>
      <c r="M1716" t="s">
        <v>8310</v>
      </c>
      <c r="N1716">
        <v>27</v>
      </c>
    </row>
    <row r="1717" spans="11:14" x14ac:dyDescent="0.3">
      <c r="K1717">
        <v>3710</v>
      </c>
      <c r="L1717" t="s">
        <v>8323</v>
      </c>
      <c r="M1717" t="s">
        <v>8310</v>
      </c>
      <c r="N1717">
        <v>27</v>
      </c>
    </row>
    <row r="1718" spans="11:14" x14ac:dyDescent="0.3">
      <c r="K1718">
        <v>3715</v>
      </c>
      <c r="L1718" t="s">
        <v>8323</v>
      </c>
      <c r="M1718" t="s">
        <v>8310</v>
      </c>
      <c r="N1718">
        <v>27</v>
      </c>
    </row>
    <row r="1719" spans="11:14" x14ac:dyDescent="0.3">
      <c r="K1719">
        <v>3754</v>
      </c>
      <c r="L1719" t="s">
        <v>8323</v>
      </c>
      <c r="M1719" t="s">
        <v>8362</v>
      </c>
      <c r="N1719">
        <v>27</v>
      </c>
    </row>
    <row r="1720" spans="11:14" x14ac:dyDescent="0.3">
      <c r="K1720">
        <v>3764</v>
      </c>
      <c r="L1720" t="s">
        <v>8323</v>
      </c>
      <c r="M1720" t="s">
        <v>8362</v>
      </c>
      <c r="N1720">
        <v>27</v>
      </c>
    </row>
    <row r="1721" spans="11:14" x14ac:dyDescent="0.3">
      <c r="K1721">
        <v>3782</v>
      </c>
      <c r="L1721" t="s">
        <v>8323</v>
      </c>
      <c r="M1721" t="s">
        <v>8362</v>
      </c>
      <c r="N1721">
        <v>27</v>
      </c>
    </row>
    <row r="1722" spans="11:14" x14ac:dyDescent="0.3">
      <c r="K1722">
        <v>3813</v>
      </c>
      <c r="L1722" t="s">
        <v>8323</v>
      </c>
      <c r="M1722" t="s">
        <v>8310</v>
      </c>
      <c r="N1722">
        <v>27</v>
      </c>
    </row>
    <row r="1723" spans="11:14" x14ac:dyDescent="0.3">
      <c r="K1723">
        <v>66</v>
      </c>
      <c r="L1723" t="s">
        <v>8315</v>
      </c>
      <c r="M1723" t="s">
        <v>8328</v>
      </c>
      <c r="N1723">
        <v>26</v>
      </c>
    </row>
    <row r="1724" spans="11:14" x14ac:dyDescent="0.3">
      <c r="K1724">
        <v>77</v>
      </c>
      <c r="L1724" t="s">
        <v>8315</v>
      </c>
      <c r="M1724" t="s">
        <v>8328</v>
      </c>
      <c r="N1724">
        <v>26</v>
      </c>
    </row>
    <row r="1725" spans="11:14" x14ac:dyDescent="0.3">
      <c r="K1725">
        <v>100</v>
      </c>
      <c r="L1725" t="s">
        <v>8315</v>
      </c>
      <c r="M1725" t="s">
        <v>8328</v>
      </c>
      <c r="N1725">
        <v>26</v>
      </c>
    </row>
    <row r="1726" spans="11:14" x14ac:dyDescent="0.3">
      <c r="K1726">
        <v>110</v>
      </c>
      <c r="L1726" t="s">
        <v>8315</v>
      </c>
      <c r="M1726" t="s">
        <v>8328</v>
      </c>
      <c r="N1726">
        <v>26</v>
      </c>
    </row>
    <row r="1727" spans="11:14" x14ac:dyDescent="0.3">
      <c r="K1727">
        <v>363</v>
      </c>
      <c r="L1727" t="s">
        <v>8315</v>
      </c>
      <c r="M1727" t="s">
        <v>8325</v>
      </c>
      <c r="N1727">
        <v>26</v>
      </c>
    </row>
    <row r="1728" spans="11:14" x14ac:dyDescent="0.3">
      <c r="K1728">
        <v>753</v>
      </c>
      <c r="L1728" t="s">
        <v>8321</v>
      </c>
      <c r="M1728" t="s">
        <v>8353</v>
      </c>
      <c r="N1728">
        <v>26</v>
      </c>
    </row>
    <row r="1729" spans="11:14" x14ac:dyDescent="0.3">
      <c r="K1729">
        <v>1348</v>
      </c>
      <c r="L1729" t="s">
        <v>8321</v>
      </c>
      <c r="M1729" t="s">
        <v>8353</v>
      </c>
      <c r="N1729">
        <v>26</v>
      </c>
    </row>
    <row r="1730" spans="11:14" x14ac:dyDescent="0.3">
      <c r="K1730">
        <v>1613</v>
      </c>
      <c r="L1730" t="s">
        <v>8319</v>
      </c>
      <c r="M1730" t="s">
        <v>8344</v>
      </c>
      <c r="N1730">
        <v>26</v>
      </c>
    </row>
    <row r="1731" spans="11:14" x14ac:dyDescent="0.3">
      <c r="K1731">
        <v>1641</v>
      </c>
      <c r="L1731" t="s">
        <v>8319</v>
      </c>
      <c r="M1731" t="s">
        <v>8343</v>
      </c>
      <c r="N1731">
        <v>26</v>
      </c>
    </row>
    <row r="1732" spans="11:14" x14ac:dyDescent="0.3">
      <c r="K1732">
        <v>1851</v>
      </c>
      <c r="L1732" t="s">
        <v>8319</v>
      </c>
      <c r="M1732" t="s">
        <v>8344</v>
      </c>
      <c r="N1732">
        <v>26</v>
      </c>
    </row>
    <row r="1733" spans="11:14" x14ac:dyDescent="0.3">
      <c r="K1733">
        <v>1884</v>
      </c>
      <c r="L1733" t="s">
        <v>8319</v>
      </c>
      <c r="M1733" t="s">
        <v>8340</v>
      </c>
      <c r="N1733">
        <v>26</v>
      </c>
    </row>
    <row r="1734" spans="11:14" x14ac:dyDescent="0.3">
      <c r="K1734">
        <v>1892</v>
      </c>
      <c r="L1734" t="s">
        <v>8319</v>
      </c>
      <c r="M1734" t="s">
        <v>8340</v>
      </c>
      <c r="N1734">
        <v>26</v>
      </c>
    </row>
    <row r="1735" spans="11:14" x14ac:dyDescent="0.3">
      <c r="K1735">
        <v>1930</v>
      </c>
      <c r="L1735" t="s">
        <v>8319</v>
      </c>
      <c r="M1735" t="s">
        <v>8340</v>
      </c>
      <c r="N1735">
        <v>26</v>
      </c>
    </row>
    <row r="1736" spans="11:14" x14ac:dyDescent="0.3">
      <c r="K1736">
        <v>2175</v>
      </c>
      <c r="L1736" t="s">
        <v>8319</v>
      </c>
      <c r="M1736" t="s">
        <v>8344</v>
      </c>
      <c r="N1736">
        <v>26</v>
      </c>
    </row>
    <row r="1737" spans="11:14" x14ac:dyDescent="0.3">
      <c r="K1737">
        <v>2523</v>
      </c>
      <c r="L1737" t="s">
        <v>8319</v>
      </c>
      <c r="M1737" t="s">
        <v>8337</v>
      </c>
      <c r="N1737">
        <v>26</v>
      </c>
    </row>
    <row r="1738" spans="11:14" x14ac:dyDescent="0.3">
      <c r="K1738">
        <v>2637</v>
      </c>
      <c r="L1738" t="s">
        <v>8322</v>
      </c>
      <c r="M1738" t="s">
        <v>8359</v>
      </c>
      <c r="N1738">
        <v>26</v>
      </c>
    </row>
    <row r="1739" spans="11:14" x14ac:dyDescent="0.3">
      <c r="K1739">
        <v>3008</v>
      </c>
      <c r="L1739" t="s">
        <v>8323</v>
      </c>
      <c r="M1739" t="s">
        <v>8363</v>
      </c>
      <c r="N1739">
        <v>26</v>
      </c>
    </row>
    <row r="1740" spans="11:14" x14ac:dyDescent="0.3">
      <c r="K1740">
        <v>3232</v>
      </c>
      <c r="L1740" t="s">
        <v>8323</v>
      </c>
      <c r="M1740" t="s">
        <v>8310</v>
      </c>
      <c r="N1740">
        <v>26</v>
      </c>
    </row>
    <row r="1741" spans="11:14" x14ac:dyDescent="0.3">
      <c r="K1741">
        <v>3329</v>
      </c>
      <c r="L1741" t="s">
        <v>8323</v>
      </c>
      <c r="M1741" t="s">
        <v>8310</v>
      </c>
      <c r="N1741">
        <v>26</v>
      </c>
    </row>
    <row r="1742" spans="11:14" x14ac:dyDescent="0.3">
      <c r="K1742">
        <v>3363</v>
      </c>
      <c r="L1742" t="s">
        <v>8323</v>
      </c>
      <c r="M1742" t="s">
        <v>8310</v>
      </c>
      <c r="N1742">
        <v>26</v>
      </c>
    </row>
    <row r="1743" spans="11:14" x14ac:dyDescent="0.3">
      <c r="K1743">
        <v>3370</v>
      </c>
      <c r="L1743" t="s">
        <v>8323</v>
      </c>
      <c r="M1743" t="s">
        <v>8310</v>
      </c>
      <c r="N1743">
        <v>26</v>
      </c>
    </row>
    <row r="1744" spans="11:14" x14ac:dyDescent="0.3">
      <c r="K1744">
        <v>3412</v>
      </c>
      <c r="L1744" t="s">
        <v>8323</v>
      </c>
      <c r="M1744" t="s">
        <v>8310</v>
      </c>
      <c r="N1744">
        <v>26</v>
      </c>
    </row>
    <row r="1745" spans="11:14" x14ac:dyDescent="0.3">
      <c r="K1745">
        <v>3531</v>
      </c>
      <c r="L1745" t="s">
        <v>8323</v>
      </c>
      <c r="M1745" t="s">
        <v>8310</v>
      </c>
      <c r="N1745">
        <v>26</v>
      </c>
    </row>
    <row r="1746" spans="11:14" x14ac:dyDescent="0.3">
      <c r="K1746">
        <v>3570</v>
      </c>
      <c r="L1746" t="s">
        <v>8323</v>
      </c>
      <c r="M1746" t="s">
        <v>8310</v>
      </c>
      <c r="N1746">
        <v>26</v>
      </c>
    </row>
    <row r="1747" spans="11:14" x14ac:dyDescent="0.3">
      <c r="K1747">
        <v>3758</v>
      </c>
      <c r="L1747" t="s">
        <v>8323</v>
      </c>
      <c r="M1747" t="s">
        <v>8362</v>
      </c>
      <c r="N1747">
        <v>26</v>
      </c>
    </row>
    <row r="1748" spans="11:14" x14ac:dyDescent="0.3">
      <c r="K1748">
        <v>3810</v>
      </c>
      <c r="L1748" t="s">
        <v>8323</v>
      </c>
      <c r="M1748" t="s">
        <v>8310</v>
      </c>
      <c r="N1748">
        <v>26</v>
      </c>
    </row>
    <row r="1749" spans="11:14" x14ac:dyDescent="0.3">
      <c r="K1749">
        <v>3819</v>
      </c>
      <c r="L1749" t="s">
        <v>8323</v>
      </c>
      <c r="M1749" t="s">
        <v>8310</v>
      </c>
      <c r="N1749">
        <v>26</v>
      </c>
    </row>
    <row r="1750" spans="11:14" x14ac:dyDescent="0.3">
      <c r="K1750">
        <v>3826</v>
      </c>
      <c r="L1750" t="s">
        <v>8323</v>
      </c>
      <c r="M1750" t="s">
        <v>8310</v>
      </c>
      <c r="N1750">
        <v>26</v>
      </c>
    </row>
    <row r="1751" spans="11:14" x14ac:dyDescent="0.3">
      <c r="K1751">
        <v>20</v>
      </c>
      <c r="L1751" t="s">
        <v>8315</v>
      </c>
      <c r="M1751" t="s">
        <v>8329</v>
      </c>
      <c r="N1751">
        <v>25</v>
      </c>
    </row>
    <row r="1752" spans="11:14" x14ac:dyDescent="0.3">
      <c r="K1752">
        <v>87</v>
      </c>
      <c r="L1752" t="s">
        <v>8315</v>
      </c>
      <c r="M1752" t="s">
        <v>8328</v>
      </c>
      <c r="N1752">
        <v>25</v>
      </c>
    </row>
    <row r="1753" spans="11:14" x14ac:dyDescent="0.3">
      <c r="K1753">
        <v>416</v>
      </c>
      <c r="L1753" t="s">
        <v>8315</v>
      </c>
      <c r="M1753" t="s">
        <v>8325</v>
      </c>
      <c r="N1753">
        <v>25</v>
      </c>
    </row>
    <row r="1754" spans="11:14" x14ac:dyDescent="0.3">
      <c r="K1754">
        <v>781</v>
      </c>
      <c r="L1754" t="s">
        <v>8319</v>
      </c>
      <c r="M1754" t="s">
        <v>8344</v>
      </c>
      <c r="N1754">
        <v>25</v>
      </c>
    </row>
    <row r="1755" spans="11:14" x14ac:dyDescent="0.3">
      <c r="K1755">
        <v>1214</v>
      </c>
      <c r="L1755" t="s">
        <v>8320</v>
      </c>
      <c r="M1755" t="s">
        <v>8348</v>
      </c>
      <c r="N1755">
        <v>25</v>
      </c>
    </row>
    <row r="1756" spans="11:14" x14ac:dyDescent="0.3">
      <c r="K1756">
        <v>1287</v>
      </c>
      <c r="L1756" t="s">
        <v>8323</v>
      </c>
      <c r="M1756" t="s">
        <v>8310</v>
      </c>
      <c r="N1756">
        <v>25</v>
      </c>
    </row>
    <row r="1757" spans="11:14" x14ac:dyDescent="0.3">
      <c r="K1757">
        <v>1362</v>
      </c>
      <c r="L1757" t="s">
        <v>8321</v>
      </c>
      <c r="M1757" t="s">
        <v>8353</v>
      </c>
      <c r="N1757">
        <v>25</v>
      </c>
    </row>
    <row r="1758" spans="11:14" x14ac:dyDescent="0.3">
      <c r="K1758">
        <v>1463</v>
      </c>
      <c r="L1758" t="s">
        <v>8321</v>
      </c>
      <c r="M1758" t="s">
        <v>8354</v>
      </c>
      <c r="N1758">
        <v>25</v>
      </c>
    </row>
    <row r="1759" spans="11:14" x14ac:dyDescent="0.3">
      <c r="K1759">
        <v>1624</v>
      </c>
      <c r="L1759" t="s">
        <v>8319</v>
      </c>
      <c r="M1759" t="s">
        <v>8344</v>
      </c>
      <c r="N1759">
        <v>25</v>
      </c>
    </row>
    <row r="1760" spans="11:14" x14ac:dyDescent="0.3">
      <c r="K1760">
        <v>1680</v>
      </c>
      <c r="L1760" t="s">
        <v>8319</v>
      </c>
      <c r="M1760" t="s">
        <v>8343</v>
      </c>
      <c r="N1760">
        <v>25</v>
      </c>
    </row>
    <row r="1761" spans="11:14" x14ac:dyDescent="0.3">
      <c r="K1761">
        <v>1762</v>
      </c>
      <c r="L1761" t="s">
        <v>8320</v>
      </c>
      <c r="M1761" t="s">
        <v>8348</v>
      </c>
      <c r="N1761">
        <v>25</v>
      </c>
    </row>
    <row r="1762" spans="11:14" x14ac:dyDescent="0.3">
      <c r="K1762">
        <v>1833</v>
      </c>
      <c r="L1762" t="s">
        <v>8319</v>
      </c>
      <c r="M1762" t="s">
        <v>8344</v>
      </c>
      <c r="N1762">
        <v>25</v>
      </c>
    </row>
    <row r="1763" spans="11:14" x14ac:dyDescent="0.3">
      <c r="K1763">
        <v>2083</v>
      </c>
      <c r="L1763" t="s">
        <v>8319</v>
      </c>
      <c r="M1763" t="s">
        <v>8340</v>
      </c>
      <c r="N1763">
        <v>25</v>
      </c>
    </row>
    <row r="1764" spans="11:14" x14ac:dyDescent="0.3">
      <c r="K1764">
        <v>2087</v>
      </c>
      <c r="L1764" t="s">
        <v>8319</v>
      </c>
      <c r="M1764" t="s">
        <v>8340</v>
      </c>
      <c r="N1764">
        <v>25</v>
      </c>
    </row>
    <row r="1765" spans="11:14" x14ac:dyDescent="0.3">
      <c r="K1765">
        <v>2191</v>
      </c>
      <c r="L1765" t="s">
        <v>8317</v>
      </c>
      <c r="M1765" t="s">
        <v>8334</v>
      </c>
      <c r="N1765">
        <v>25</v>
      </c>
    </row>
    <row r="1766" spans="11:14" x14ac:dyDescent="0.3">
      <c r="K1766">
        <v>2288</v>
      </c>
      <c r="L1766" t="s">
        <v>8319</v>
      </c>
      <c r="M1766" t="s">
        <v>8344</v>
      </c>
      <c r="N1766">
        <v>25</v>
      </c>
    </row>
    <row r="1767" spans="11:14" x14ac:dyDescent="0.3">
      <c r="K1767">
        <v>2289</v>
      </c>
      <c r="L1767" t="s">
        <v>8319</v>
      </c>
      <c r="M1767" t="s">
        <v>8344</v>
      </c>
      <c r="N1767">
        <v>25</v>
      </c>
    </row>
    <row r="1768" spans="11:14" x14ac:dyDescent="0.3">
      <c r="K1768">
        <v>2482</v>
      </c>
      <c r="L1768" t="s">
        <v>8319</v>
      </c>
      <c r="M1768" t="s">
        <v>8340</v>
      </c>
      <c r="N1768">
        <v>25</v>
      </c>
    </row>
    <row r="1769" spans="11:14" x14ac:dyDescent="0.3">
      <c r="K1769">
        <v>2559</v>
      </c>
      <c r="L1769" t="s">
        <v>8319</v>
      </c>
      <c r="M1769" t="s">
        <v>8337</v>
      </c>
      <c r="N1769">
        <v>25</v>
      </c>
    </row>
    <row r="1770" spans="11:14" x14ac:dyDescent="0.3">
      <c r="K1770">
        <v>2634</v>
      </c>
      <c r="L1770" t="s">
        <v>8322</v>
      </c>
      <c r="M1770" t="s">
        <v>8359</v>
      </c>
      <c r="N1770">
        <v>25</v>
      </c>
    </row>
    <row r="1771" spans="11:14" x14ac:dyDescent="0.3">
      <c r="K1771">
        <v>2939</v>
      </c>
      <c r="L1771" t="s">
        <v>8323</v>
      </c>
      <c r="M1771" t="s">
        <v>8362</v>
      </c>
      <c r="N1771">
        <v>25</v>
      </c>
    </row>
    <row r="1772" spans="11:14" x14ac:dyDescent="0.3">
      <c r="K1772">
        <v>3011</v>
      </c>
      <c r="L1772" t="s">
        <v>8323</v>
      </c>
      <c r="M1772" t="s">
        <v>8363</v>
      </c>
      <c r="N1772">
        <v>25</v>
      </c>
    </row>
    <row r="1773" spans="11:14" x14ac:dyDescent="0.3">
      <c r="K1773">
        <v>3026</v>
      </c>
      <c r="L1773" t="s">
        <v>8323</v>
      </c>
      <c r="M1773" t="s">
        <v>8363</v>
      </c>
      <c r="N1773">
        <v>25</v>
      </c>
    </row>
    <row r="1774" spans="11:14" x14ac:dyDescent="0.3">
      <c r="K1774">
        <v>3032</v>
      </c>
      <c r="L1774" t="s">
        <v>8323</v>
      </c>
      <c r="M1774" t="s">
        <v>8363</v>
      </c>
      <c r="N1774">
        <v>25</v>
      </c>
    </row>
    <row r="1775" spans="11:14" x14ac:dyDescent="0.3">
      <c r="K1775">
        <v>3149</v>
      </c>
      <c r="L1775" t="s">
        <v>8323</v>
      </c>
      <c r="M1775" t="s">
        <v>8310</v>
      </c>
      <c r="N1775">
        <v>25</v>
      </c>
    </row>
    <row r="1776" spans="11:14" x14ac:dyDescent="0.3">
      <c r="K1776">
        <v>3289</v>
      </c>
      <c r="L1776" t="s">
        <v>8323</v>
      </c>
      <c r="M1776" t="s">
        <v>8310</v>
      </c>
      <c r="N1776">
        <v>25</v>
      </c>
    </row>
    <row r="1777" spans="11:14" x14ac:dyDescent="0.3">
      <c r="K1777">
        <v>3446</v>
      </c>
      <c r="L1777" t="s">
        <v>8323</v>
      </c>
      <c r="M1777" t="s">
        <v>8310</v>
      </c>
      <c r="N1777">
        <v>25</v>
      </c>
    </row>
    <row r="1778" spans="11:14" x14ac:dyDescent="0.3">
      <c r="K1778">
        <v>3551</v>
      </c>
      <c r="L1778" t="s">
        <v>8323</v>
      </c>
      <c r="M1778" t="s">
        <v>8310</v>
      </c>
      <c r="N1778">
        <v>25</v>
      </c>
    </row>
    <row r="1779" spans="11:14" x14ac:dyDescent="0.3">
      <c r="K1779">
        <v>3563</v>
      </c>
      <c r="L1779" t="s">
        <v>8323</v>
      </c>
      <c r="M1779" t="s">
        <v>8310</v>
      </c>
      <c r="N1779">
        <v>25</v>
      </c>
    </row>
    <row r="1780" spans="11:14" x14ac:dyDescent="0.3">
      <c r="K1780">
        <v>3571</v>
      </c>
      <c r="L1780" t="s">
        <v>8323</v>
      </c>
      <c r="M1780" t="s">
        <v>8310</v>
      </c>
      <c r="N1780">
        <v>25</v>
      </c>
    </row>
    <row r="1781" spans="11:14" x14ac:dyDescent="0.3">
      <c r="K1781">
        <v>3687</v>
      </c>
      <c r="L1781" t="s">
        <v>8323</v>
      </c>
      <c r="M1781" t="s">
        <v>8310</v>
      </c>
      <c r="N1781">
        <v>25</v>
      </c>
    </row>
    <row r="1782" spans="11:14" x14ac:dyDescent="0.3">
      <c r="K1782">
        <v>3774</v>
      </c>
      <c r="L1782" t="s">
        <v>8323</v>
      </c>
      <c r="M1782" t="s">
        <v>8362</v>
      </c>
      <c r="N1782">
        <v>25</v>
      </c>
    </row>
    <row r="1783" spans="11:14" x14ac:dyDescent="0.3">
      <c r="K1783">
        <v>64</v>
      </c>
      <c r="L1783" t="s">
        <v>8315</v>
      </c>
      <c r="M1783" t="s">
        <v>8328</v>
      </c>
      <c r="N1783">
        <v>24</v>
      </c>
    </row>
    <row r="1784" spans="11:14" x14ac:dyDescent="0.3">
      <c r="K1784">
        <v>857</v>
      </c>
      <c r="L1784" t="s">
        <v>8319</v>
      </c>
      <c r="M1784" t="s">
        <v>8342</v>
      </c>
      <c r="N1784">
        <v>24</v>
      </c>
    </row>
    <row r="1785" spans="11:14" x14ac:dyDescent="0.3">
      <c r="K1785">
        <v>1300</v>
      </c>
      <c r="L1785" t="s">
        <v>8323</v>
      </c>
      <c r="M1785" t="s">
        <v>8310</v>
      </c>
      <c r="N1785">
        <v>24</v>
      </c>
    </row>
    <row r="1786" spans="11:14" x14ac:dyDescent="0.3">
      <c r="K1786">
        <v>1848</v>
      </c>
      <c r="L1786" t="s">
        <v>8319</v>
      </c>
      <c r="M1786" t="s">
        <v>8344</v>
      </c>
      <c r="N1786">
        <v>24</v>
      </c>
    </row>
    <row r="1787" spans="11:14" x14ac:dyDescent="0.3">
      <c r="K1787">
        <v>2208</v>
      </c>
      <c r="L1787" t="s">
        <v>8319</v>
      </c>
      <c r="M1787" t="s">
        <v>8338</v>
      </c>
      <c r="N1787">
        <v>24</v>
      </c>
    </row>
    <row r="1788" spans="11:14" x14ac:dyDescent="0.3">
      <c r="K1788">
        <v>2214</v>
      </c>
      <c r="L1788" t="s">
        <v>8319</v>
      </c>
      <c r="M1788" t="s">
        <v>8338</v>
      </c>
      <c r="N1788">
        <v>24</v>
      </c>
    </row>
    <row r="1789" spans="11:14" x14ac:dyDescent="0.3">
      <c r="K1789">
        <v>2789</v>
      </c>
      <c r="L1789" t="s">
        <v>8323</v>
      </c>
      <c r="M1789" t="s">
        <v>8310</v>
      </c>
      <c r="N1789">
        <v>24</v>
      </c>
    </row>
    <row r="1790" spans="11:14" x14ac:dyDescent="0.3">
      <c r="K1790">
        <v>2792</v>
      </c>
      <c r="L1790" t="s">
        <v>8323</v>
      </c>
      <c r="M1790" t="s">
        <v>8310</v>
      </c>
      <c r="N1790">
        <v>24</v>
      </c>
    </row>
    <row r="1791" spans="11:14" x14ac:dyDescent="0.3">
      <c r="K1791">
        <v>2928</v>
      </c>
      <c r="L1791" t="s">
        <v>8323</v>
      </c>
      <c r="M1791" t="s">
        <v>8362</v>
      </c>
      <c r="N1791">
        <v>24</v>
      </c>
    </row>
    <row r="1792" spans="11:14" x14ac:dyDescent="0.3">
      <c r="K1792">
        <v>2980</v>
      </c>
      <c r="L1792" t="s">
        <v>8323</v>
      </c>
      <c r="M1792" t="s">
        <v>8310</v>
      </c>
      <c r="N1792">
        <v>24</v>
      </c>
    </row>
    <row r="1793" spans="11:14" x14ac:dyDescent="0.3">
      <c r="K1793">
        <v>3185</v>
      </c>
      <c r="L1793" t="s">
        <v>8323</v>
      </c>
      <c r="M1793" t="s">
        <v>8310</v>
      </c>
      <c r="N1793">
        <v>24</v>
      </c>
    </row>
    <row r="1794" spans="11:14" x14ac:dyDescent="0.3">
      <c r="K1794">
        <v>3294</v>
      </c>
      <c r="L1794" t="s">
        <v>8323</v>
      </c>
      <c r="M1794" t="s">
        <v>8310</v>
      </c>
      <c r="N1794">
        <v>24</v>
      </c>
    </row>
    <row r="1795" spans="11:14" x14ac:dyDescent="0.3">
      <c r="K1795">
        <v>3397</v>
      </c>
      <c r="L1795" t="s">
        <v>8323</v>
      </c>
      <c r="M1795" t="s">
        <v>8310</v>
      </c>
      <c r="N1795">
        <v>24</v>
      </c>
    </row>
    <row r="1796" spans="11:14" x14ac:dyDescent="0.3">
      <c r="K1796">
        <v>3544</v>
      </c>
      <c r="L1796" t="s">
        <v>8323</v>
      </c>
      <c r="M1796" t="s">
        <v>8310</v>
      </c>
      <c r="N1796">
        <v>24</v>
      </c>
    </row>
    <row r="1797" spans="11:14" x14ac:dyDescent="0.3">
      <c r="K1797">
        <v>3559</v>
      </c>
      <c r="L1797" t="s">
        <v>8323</v>
      </c>
      <c r="M1797" t="s">
        <v>8310</v>
      </c>
      <c r="N1797">
        <v>24</v>
      </c>
    </row>
    <row r="1798" spans="11:14" x14ac:dyDescent="0.3">
      <c r="K1798">
        <v>3583</v>
      </c>
      <c r="L1798" t="s">
        <v>8323</v>
      </c>
      <c r="M1798" t="s">
        <v>8310</v>
      </c>
      <c r="N1798">
        <v>24</v>
      </c>
    </row>
    <row r="1799" spans="11:14" x14ac:dyDescent="0.3">
      <c r="K1799">
        <v>3716</v>
      </c>
      <c r="L1799" t="s">
        <v>8323</v>
      </c>
      <c r="M1799" t="s">
        <v>8310</v>
      </c>
      <c r="N1799">
        <v>24</v>
      </c>
    </row>
    <row r="1800" spans="11:14" x14ac:dyDescent="0.3">
      <c r="K1800">
        <v>3783</v>
      </c>
      <c r="L1800" t="s">
        <v>8323</v>
      </c>
      <c r="M1800" t="s">
        <v>8362</v>
      </c>
      <c r="N1800">
        <v>24</v>
      </c>
    </row>
    <row r="1801" spans="11:14" x14ac:dyDescent="0.3">
      <c r="K1801">
        <v>3808</v>
      </c>
      <c r="L1801" t="s">
        <v>8323</v>
      </c>
      <c r="M1801" t="s">
        <v>8310</v>
      </c>
      <c r="N1801">
        <v>24</v>
      </c>
    </row>
    <row r="1802" spans="11:14" x14ac:dyDescent="0.3">
      <c r="K1802">
        <v>23</v>
      </c>
      <c r="L1802" t="s">
        <v>8315</v>
      </c>
      <c r="M1802" t="s">
        <v>8329</v>
      </c>
      <c r="N1802">
        <v>23</v>
      </c>
    </row>
    <row r="1803" spans="11:14" x14ac:dyDescent="0.3">
      <c r="K1803">
        <v>61</v>
      </c>
      <c r="L1803" t="s">
        <v>8315</v>
      </c>
      <c r="M1803" t="s">
        <v>8328</v>
      </c>
      <c r="N1803">
        <v>23</v>
      </c>
    </row>
    <row r="1804" spans="11:14" x14ac:dyDescent="0.3">
      <c r="K1804">
        <v>526</v>
      </c>
      <c r="L1804" t="s">
        <v>8323</v>
      </c>
      <c r="M1804" t="s">
        <v>8310</v>
      </c>
      <c r="N1804">
        <v>23</v>
      </c>
    </row>
    <row r="1805" spans="11:14" x14ac:dyDescent="0.3">
      <c r="K1805">
        <v>742</v>
      </c>
      <c r="L1805" t="s">
        <v>8321</v>
      </c>
      <c r="M1805" t="s">
        <v>8353</v>
      </c>
      <c r="N1805">
        <v>23</v>
      </c>
    </row>
    <row r="1806" spans="11:14" x14ac:dyDescent="0.3">
      <c r="K1806">
        <v>817</v>
      </c>
      <c r="L1806" t="s">
        <v>8319</v>
      </c>
      <c r="M1806" t="s">
        <v>8344</v>
      </c>
      <c r="N1806">
        <v>23</v>
      </c>
    </row>
    <row r="1807" spans="11:14" x14ac:dyDescent="0.3">
      <c r="K1807">
        <v>1296</v>
      </c>
      <c r="L1807" t="s">
        <v>8323</v>
      </c>
      <c r="M1807" t="s">
        <v>8310</v>
      </c>
      <c r="N1807">
        <v>23</v>
      </c>
    </row>
    <row r="1808" spans="11:14" x14ac:dyDescent="0.3">
      <c r="K1808">
        <v>1608</v>
      </c>
      <c r="L1808" t="s">
        <v>8319</v>
      </c>
      <c r="M1808" t="s">
        <v>8344</v>
      </c>
      <c r="N1808">
        <v>23</v>
      </c>
    </row>
    <row r="1809" spans="11:14" x14ac:dyDescent="0.3">
      <c r="K1809">
        <v>1619</v>
      </c>
      <c r="L1809" t="s">
        <v>8319</v>
      </c>
      <c r="M1809" t="s">
        <v>8344</v>
      </c>
      <c r="N1809">
        <v>23</v>
      </c>
    </row>
    <row r="1810" spans="11:14" x14ac:dyDescent="0.3">
      <c r="K1810">
        <v>1670</v>
      </c>
      <c r="L1810" t="s">
        <v>8319</v>
      </c>
      <c r="M1810" t="s">
        <v>8343</v>
      </c>
      <c r="N1810">
        <v>23</v>
      </c>
    </row>
    <row r="1811" spans="11:14" x14ac:dyDescent="0.3">
      <c r="K1811">
        <v>1947</v>
      </c>
      <c r="L1811" t="s">
        <v>8322</v>
      </c>
      <c r="M1811" t="s">
        <v>8357</v>
      </c>
      <c r="N1811">
        <v>23</v>
      </c>
    </row>
    <row r="1812" spans="11:14" x14ac:dyDescent="0.3">
      <c r="K1812">
        <v>2093</v>
      </c>
      <c r="L1812" t="s">
        <v>8319</v>
      </c>
      <c r="M1812" t="s">
        <v>8340</v>
      </c>
      <c r="N1812">
        <v>23</v>
      </c>
    </row>
    <row r="1813" spans="11:14" x14ac:dyDescent="0.3">
      <c r="K1813">
        <v>2729</v>
      </c>
      <c r="L1813" t="s">
        <v>8322</v>
      </c>
      <c r="M1813" t="s">
        <v>8357</v>
      </c>
      <c r="N1813">
        <v>23</v>
      </c>
    </row>
    <row r="1814" spans="11:14" x14ac:dyDescent="0.3">
      <c r="K1814">
        <v>2804</v>
      </c>
      <c r="L1814" t="s">
        <v>8323</v>
      </c>
      <c r="M1814" t="s">
        <v>8310</v>
      </c>
      <c r="N1814">
        <v>23</v>
      </c>
    </row>
    <row r="1815" spans="11:14" x14ac:dyDescent="0.3">
      <c r="K1815">
        <v>2827</v>
      </c>
      <c r="L1815" t="s">
        <v>8323</v>
      </c>
      <c r="M1815" t="s">
        <v>8310</v>
      </c>
      <c r="N1815">
        <v>23</v>
      </c>
    </row>
    <row r="1816" spans="11:14" x14ac:dyDescent="0.3">
      <c r="K1816">
        <v>3033</v>
      </c>
      <c r="L1816" t="s">
        <v>8323</v>
      </c>
      <c r="M1816" t="s">
        <v>8363</v>
      </c>
      <c r="N1816">
        <v>23</v>
      </c>
    </row>
    <row r="1817" spans="11:14" x14ac:dyDescent="0.3">
      <c r="K1817">
        <v>3174</v>
      </c>
      <c r="L1817" t="s">
        <v>8323</v>
      </c>
      <c r="M1817" t="s">
        <v>8310</v>
      </c>
      <c r="N1817">
        <v>23</v>
      </c>
    </row>
    <row r="1818" spans="11:14" x14ac:dyDescent="0.3">
      <c r="K1818">
        <v>3322</v>
      </c>
      <c r="L1818" t="s">
        <v>8323</v>
      </c>
      <c r="M1818" t="s">
        <v>8310</v>
      </c>
      <c r="N1818">
        <v>23</v>
      </c>
    </row>
    <row r="1819" spans="11:14" x14ac:dyDescent="0.3">
      <c r="K1819">
        <v>3343</v>
      </c>
      <c r="L1819" t="s">
        <v>8323</v>
      </c>
      <c r="M1819" t="s">
        <v>8310</v>
      </c>
      <c r="N1819">
        <v>23</v>
      </c>
    </row>
    <row r="1820" spans="11:14" x14ac:dyDescent="0.3">
      <c r="K1820">
        <v>3359</v>
      </c>
      <c r="L1820" t="s">
        <v>8323</v>
      </c>
      <c r="M1820" t="s">
        <v>8310</v>
      </c>
      <c r="N1820">
        <v>23</v>
      </c>
    </row>
    <row r="1821" spans="11:14" x14ac:dyDescent="0.3">
      <c r="K1821">
        <v>3368</v>
      </c>
      <c r="L1821" t="s">
        <v>8323</v>
      </c>
      <c r="M1821" t="s">
        <v>8310</v>
      </c>
      <c r="N1821">
        <v>23</v>
      </c>
    </row>
    <row r="1822" spans="11:14" x14ac:dyDescent="0.3">
      <c r="K1822">
        <v>3472</v>
      </c>
      <c r="L1822" t="s">
        <v>8323</v>
      </c>
      <c r="M1822" t="s">
        <v>8310</v>
      </c>
      <c r="N1822">
        <v>23</v>
      </c>
    </row>
    <row r="1823" spans="11:14" x14ac:dyDescent="0.3">
      <c r="K1823">
        <v>3585</v>
      </c>
      <c r="L1823" t="s">
        <v>8323</v>
      </c>
      <c r="M1823" t="s">
        <v>8310</v>
      </c>
      <c r="N1823">
        <v>23</v>
      </c>
    </row>
    <row r="1824" spans="11:14" x14ac:dyDescent="0.3">
      <c r="K1824">
        <v>3684</v>
      </c>
      <c r="L1824" t="s">
        <v>8323</v>
      </c>
      <c r="M1824" t="s">
        <v>8310</v>
      </c>
      <c r="N1824">
        <v>23</v>
      </c>
    </row>
    <row r="1825" spans="11:14" x14ac:dyDescent="0.3">
      <c r="K1825">
        <v>3707</v>
      </c>
      <c r="L1825" t="s">
        <v>8323</v>
      </c>
      <c r="M1825" t="s">
        <v>8310</v>
      </c>
      <c r="N1825">
        <v>23</v>
      </c>
    </row>
    <row r="1826" spans="11:14" x14ac:dyDescent="0.3">
      <c r="K1826">
        <v>19</v>
      </c>
      <c r="L1826" t="s">
        <v>8315</v>
      </c>
      <c r="M1826" t="s">
        <v>8329</v>
      </c>
      <c r="N1826">
        <v>22</v>
      </c>
    </row>
    <row r="1827" spans="11:14" x14ac:dyDescent="0.3">
      <c r="K1827">
        <v>50</v>
      </c>
      <c r="L1827" t="s">
        <v>8315</v>
      </c>
      <c r="M1827" t="s">
        <v>8329</v>
      </c>
      <c r="N1827">
        <v>22</v>
      </c>
    </row>
    <row r="1828" spans="11:14" x14ac:dyDescent="0.3">
      <c r="K1828">
        <v>115</v>
      </c>
      <c r="L1828" t="s">
        <v>8315</v>
      </c>
      <c r="M1828" t="s">
        <v>8328</v>
      </c>
      <c r="N1828">
        <v>22</v>
      </c>
    </row>
    <row r="1829" spans="11:14" x14ac:dyDescent="0.3">
      <c r="K1829">
        <v>382</v>
      </c>
      <c r="L1829" t="s">
        <v>8315</v>
      </c>
      <c r="M1829" t="s">
        <v>8325</v>
      </c>
      <c r="N1829">
        <v>22</v>
      </c>
    </row>
    <row r="1830" spans="11:14" x14ac:dyDescent="0.3">
      <c r="K1830">
        <v>407</v>
      </c>
      <c r="L1830" t="s">
        <v>8315</v>
      </c>
      <c r="M1830" t="s">
        <v>8325</v>
      </c>
      <c r="N1830">
        <v>22</v>
      </c>
    </row>
    <row r="1831" spans="11:14" x14ac:dyDescent="0.3">
      <c r="K1831">
        <v>756</v>
      </c>
      <c r="L1831" t="s">
        <v>8321</v>
      </c>
      <c r="M1831" t="s">
        <v>8353</v>
      </c>
      <c r="N1831">
        <v>22</v>
      </c>
    </row>
    <row r="1832" spans="11:14" x14ac:dyDescent="0.3">
      <c r="K1832">
        <v>1283</v>
      </c>
      <c r="L1832" t="s">
        <v>8319</v>
      </c>
      <c r="M1832" t="s">
        <v>8344</v>
      </c>
      <c r="N1832">
        <v>22</v>
      </c>
    </row>
    <row r="1833" spans="11:14" x14ac:dyDescent="0.3">
      <c r="K1833">
        <v>1294</v>
      </c>
      <c r="L1833" t="s">
        <v>8323</v>
      </c>
      <c r="M1833" t="s">
        <v>8310</v>
      </c>
      <c r="N1833">
        <v>22</v>
      </c>
    </row>
    <row r="1834" spans="11:14" x14ac:dyDescent="0.3">
      <c r="K1834">
        <v>1857</v>
      </c>
      <c r="L1834" t="s">
        <v>8319</v>
      </c>
      <c r="M1834" t="s">
        <v>8344</v>
      </c>
      <c r="N1834">
        <v>22</v>
      </c>
    </row>
    <row r="1835" spans="11:14" x14ac:dyDescent="0.3">
      <c r="K1835">
        <v>2095</v>
      </c>
      <c r="L1835" t="s">
        <v>8319</v>
      </c>
      <c r="M1835" t="s">
        <v>8340</v>
      </c>
      <c r="N1835">
        <v>22</v>
      </c>
    </row>
    <row r="1836" spans="11:14" x14ac:dyDescent="0.3">
      <c r="K1836">
        <v>2119</v>
      </c>
      <c r="L1836" t="s">
        <v>8319</v>
      </c>
      <c r="M1836" t="s">
        <v>8340</v>
      </c>
      <c r="N1836">
        <v>22</v>
      </c>
    </row>
    <row r="1837" spans="11:14" x14ac:dyDescent="0.3">
      <c r="K1837">
        <v>2317</v>
      </c>
      <c r="L1837" t="s">
        <v>8319</v>
      </c>
      <c r="M1837" t="s">
        <v>8340</v>
      </c>
      <c r="N1837">
        <v>22</v>
      </c>
    </row>
    <row r="1838" spans="11:14" x14ac:dyDescent="0.3">
      <c r="K1838">
        <v>2993</v>
      </c>
      <c r="L1838" t="s">
        <v>8323</v>
      </c>
      <c r="M1838" t="s">
        <v>8363</v>
      </c>
      <c r="N1838">
        <v>22</v>
      </c>
    </row>
    <row r="1839" spans="11:14" x14ac:dyDescent="0.3">
      <c r="K1839">
        <v>3347</v>
      </c>
      <c r="L1839" t="s">
        <v>8323</v>
      </c>
      <c r="M1839" t="s">
        <v>8310</v>
      </c>
      <c r="N1839">
        <v>22</v>
      </c>
    </row>
    <row r="1840" spans="11:14" x14ac:dyDescent="0.3">
      <c r="K1840">
        <v>3390</v>
      </c>
      <c r="L1840" t="s">
        <v>8323</v>
      </c>
      <c r="M1840" t="s">
        <v>8310</v>
      </c>
      <c r="N1840">
        <v>22</v>
      </c>
    </row>
    <row r="1841" spans="11:14" x14ac:dyDescent="0.3">
      <c r="K1841">
        <v>3530</v>
      </c>
      <c r="L1841" t="s">
        <v>8323</v>
      </c>
      <c r="M1841" t="s">
        <v>8310</v>
      </c>
      <c r="N1841">
        <v>22</v>
      </c>
    </row>
    <row r="1842" spans="11:14" x14ac:dyDescent="0.3">
      <c r="K1842">
        <v>3558</v>
      </c>
      <c r="L1842" t="s">
        <v>8323</v>
      </c>
      <c r="M1842" t="s">
        <v>8310</v>
      </c>
      <c r="N1842">
        <v>22</v>
      </c>
    </row>
    <row r="1843" spans="11:14" x14ac:dyDescent="0.3">
      <c r="K1843">
        <v>3660</v>
      </c>
      <c r="L1843" t="s">
        <v>8323</v>
      </c>
      <c r="M1843" t="s">
        <v>8310</v>
      </c>
      <c r="N1843">
        <v>22</v>
      </c>
    </row>
    <row r="1844" spans="11:14" x14ac:dyDescent="0.3">
      <c r="K1844">
        <v>85</v>
      </c>
      <c r="L1844" t="s">
        <v>8315</v>
      </c>
      <c r="M1844" t="s">
        <v>8328</v>
      </c>
      <c r="N1844">
        <v>21</v>
      </c>
    </row>
    <row r="1845" spans="11:14" x14ac:dyDescent="0.3">
      <c r="K1845">
        <v>95</v>
      </c>
      <c r="L1845" t="s">
        <v>8315</v>
      </c>
      <c r="M1845" t="s">
        <v>8328</v>
      </c>
      <c r="N1845">
        <v>21</v>
      </c>
    </row>
    <row r="1846" spans="11:14" x14ac:dyDescent="0.3">
      <c r="K1846">
        <v>415</v>
      </c>
      <c r="L1846" t="s">
        <v>8315</v>
      </c>
      <c r="M1846" t="s">
        <v>8325</v>
      </c>
      <c r="N1846">
        <v>21</v>
      </c>
    </row>
    <row r="1847" spans="11:14" x14ac:dyDescent="0.3">
      <c r="K1847">
        <v>659</v>
      </c>
      <c r="L1847" t="s">
        <v>8322</v>
      </c>
      <c r="M1847" t="s">
        <v>8360</v>
      </c>
      <c r="N1847">
        <v>21</v>
      </c>
    </row>
    <row r="1848" spans="11:14" x14ac:dyDescent="0.3">
      <c r="K1848">
        <v>1037</v>
      </c>
      <c r="L1848" t="s">
        <v>8319</v>
      </c>
      <c r="M1848" t="s">
        <v>8338</v>
      </c>
      <c r="N1848">
        <v>21</v>
      </c>
    </row>
    <row r="1849" spans="11:14" x14ac:dyDescent="0.3">
      <c r="K1849">
        <v>1842</v>
      </c>
      <c r="L1849" t="s">
        <v>8319</v>
      </c>
      <c r="M1849" t="s">
        <v>8344</v>
      </c>
      <c r="N1849">
        <v>21</v>
      </c>
    </row>
    <row r="1850" spans="11:14" x14ac:dyDescent="0.3">
      <c r="K1850">
        <v>1898</v>
      </c>
      <c r="L1850" t="s">
        <v>8319</v>
      </c>
      <c r="M1850" t="s">
        <v>8340</v>
      </c>
      <c r="N1850">
        <v>21</v>
      </c>
    </row>
    <row r="1851" spans="11:14" x14ac:dyDescent="0.3">
      <c r="K1851">
        <v>2179</v>
      </c>
      <c r="L1851" t="s">
        <v>8319</v>
      </c>
      <c r="M1851" t="s">
        <v>8344</v>
      </c>
      <c r="N1851">
        <v>21</v>
      </c>
    </row>
    <row r="1852" spans="11:14" x14ac:dyDescent="0.3">
      <c r="K1852">
        <v>2560</v>
      </c>
      <c r="L1852" t="s">
        <v>8319</v>
      </c>
      <c r="M1852" t="s">
        <v>8337</v>
      </c>
      <c r="N1852">
        <v>21</v>
      </c>
    </row>
    <row r="1853" spans="11:14" x14ac:dyDescent="0.3">
      <c r="K1853">
        <v>2628</v>
      </c>
      <c r="L1853" t="s">
        <v>8322</v>
      </c>
      <c r="M1853" t="s">
        <v>8359</v>
      </c>
      <c r="N1853">
        <v>21</v>
      </c>
    </row>
    <row r="1854" spans="11:14" x14ac:dyDescent="0.3">
      <c r="K1854">
        <v>2796</v>
      </c>
      <c r="L1854" t="s">
        <v>8323</v>
      </c>
      <c r="M1854" t="s">
        <v>8310</v>
      </c>
      <c r="N1854">
        <v>21</v>
      </c>
    </row>
    <row r="1855" spans="11:14" x14ac:dyDescent="0.3">
      <c r="K1855">
        <v>2809</v>
      </c>
      <c r="L1855" t="s">
        <v>8323</v>
      </c>
      <c r="M1855" t="s">
        <v>8310</v>
      </c>
      <c r="N1855">
        <v>21</v>
      </c>
    </row>
    <row r="1856" spans="11:14" x14ac:dyDescent="0.3">
      <c r="K1856">
        <v>2834</v>
      </c>
      <c r="L1856" t="s">
        <v>8323</v>
      </c>
      <c r="M1856" t="s">
        <v>8310</v>
      </c>
      <c r="N1856">
        <v>21</v>
      </c>
    </row>
    <row r="1857" spans="11:14" x14ac:dyDescent="0.3">
      <c r="K1857">
        <v>2837</v>
      </c>
      <c r="L1857" t="s">
        <v>8323</v>
      </c>
      <c r="M1857" t="s">
        <v>8310</v>
      </c>
      <c r="N1857">
        <v>21</v>
      </c>
    </row>
    <row r="1858" spans="11:14" x14ac:dyDescent="0.3">
      <c r="K1858">
        <v>2927</v>
      </c>
      <c r="L1858" t="s">
        <v>8323</v>
      </c>
      <c r="M1858" t="s">
        <v>8362</v>
      </c>
      <c r="N1858">
        <v>21</v>
      </c>
    </row>
    <row r="1859" spans="11:14" x14ac:dyDescent="0.3">
      <c r="K1859">
        <v>3165</v>
      </c>
      <c r="L1859" t="s">
        <v>8323</v>
      </c>
      <c r="M1859" t="s">
        <v>8310</v>
      </c>
      <c r="N1859">
        <v>21</v>
      </c>
    </row>
    <row r="1860" spans="11:14" x14ac:dyDescent="0.3">
      <c r="K1860">
        <v>3226</v>
      </c>
      <c r="L1860" t="s">
        <v>8323</v>
      </c>
      <c r="M1860" t="s">
        <v>8310</v>
      </c>
      <c r="N1860">
        <v>21</v>
      </c>
    </row>
    <row r="1861" spans="11:14" x14ac:dyDescent="0.3">
      <c r="K1861">
        <v>3273</v>
      </c>
      <c r="L1861" t="s">
        <v>8323</v>
      </c>
      <c r="M1861" t="s">
        <v>8310</v>
      </c>
      <c r="N1861">
        <v>21</v>
      </c>
    </row>
    <row r="1862" spans="11:14" x14ac:dyDescent="0.3">
      <c r="K1862">
        <v>3357</v>
      </c>
      <c r="L1862" t="s">
        <v>8323</v>
      </c>
      <c r="M1862" t="s">
        <v>8310</v>
      </c>
      <c r="N1862">
        <v>21</v>
      </c>
    </row>
    <row r="1863" spans="11:14" x14ac:dyDescent="0.3">
      <c r="K1863">
        <v>3378</v>
      </c>
      <c r="L1863" t="s">
        <v>8323</v>
      </c>
      <c r="M1863" t="s">
        <v>8310</v>
      </c>
      <c r="N1863">
        <v>21</v>
      </c>
    </row>
    <row r="1864" spans="11:14" x14ac:dyDescent="0.3">
      <c r="K1864">
        <v>3409</v>
      </c>
      <c r="L1864" t="s">
        <v>8323</v>
      </c>
      <c r="M1864" t="s">
        <v>8310</v>
      </c>
      <c r="N1864">
        <v>21</v>
      </c>
    </row>
    <row r="1865" spans="11:14" x14ac:dyDescent="0.3">
      <c r="K1865">
        <v>3431</v>
      </c>
      <c r="L1865" t="s">
        <v>8323</v>
      </c>
      <c r="M1865" t="s">
        <v>8310</v>
      </c>
      <c r="N1865">
        <v>21</v>
      </c>
    </row>
    <row r="1866" spans="11:14" x14ac:dyDescent="0.3">
      <c r="K1866">
        <v>3454</v>
      </c>
      <c r="L1866" t="s">
        <v>8323</v>
      </c>
      <c r="M1866" t="s">
        <v>8310</v>
      </c>
      <c r="N1866">
        <v>21</v>
      </c>
    </row>
    <row r="1867" spans="11:14" x14ac:dyDescent="0.3">
      <c r="K1867">
        <v>3520</v>
      </c>
      <c r="L1867" t="s">
        <v>8323</v>
      </c>
      <c r="M1867" t="s">
        <v>8310</v>
      </c>
      <c r="N1867">
        <v>21</v>
      </c>
    </row>
    <row r="1868" spans="11:14" x14ac:dyDescent="0.3">
      <c r="K1868">
        <v>3609</v>
      </c>
      <c r="L1868" t="s">
        <v>8323</v>
      </c>
      <c r="M1868" t="s">
        <v>8310</v>
      </c>
      <c r="N1868">
        <v>21</v>
      </c>
    </row>
    <row r="1869" spans="11:14" x14ac:dyDescent="0.3">
      <c r="K1869">
        <v>3622</v>
      </c>
      <c r="L1869" t="s">
        <v>8323</v>
      </c>
      <c r="M1869" t="s">
        <v>8310</v>
      </c>
      <c r="N1869">
        <v>21</v>
      </c>
    </row>
    <row r="1870" spans="11:14" x14ac:dyDescent="0.3">
      <c r="K1870">
        <v>3702</v>
      </c>
      <c r="L1870" t="s">
        <v>8323</v>
      </c>
      <c r="M1870" t="s">
        <v>8310</v>
      </c>
      <c r="N1870">
        <v>21</v>
      </c>
    </row>
    <row r="1871" spans="11:14" x14ac:dyDescent="0.3">
      <c r="K1871">
        <v>3711</v>
      </c>
      <c r="L1871" t="s">
        <v>8323</v>
      </c>
      <c r="M1871" t="s">
        <v>8310</v>
      </c>
      <c r="N1871">
        <v>21</v>
      </c>
    </row>
    <row r="1872" spans="11:14" x14ac:dyDescent="0.3">
      <c r="K1872">
        <v>9</v>
      </c>
      <c r="L1872" t="s">
        <v>8315</v>
      </c>
      <c r="M1872" t="s">
        <v>8329</v>
      </c>
      <c r="N1872">
        <v>20</v>
      </c>
    </row>
    <row r="1873" spans="11:14" x14ac:dyDescent="0.3">
      <c r="K1873">
        <v>67</v>
      </c>
      <c r="L1873" t="s">
        <v>8315</v>
      </c>
      <c r="M1873" t="s">
        <v>8328</v>
      </c>
      <c r="N1873">
        <v>20</v>
      </c>
    </row>
    <row r="1874" spans="11:14" x14ac:dyDescent="0.3">
      <c r="K1874">
        <v>539</v>
      </c>
      <c r="L1874" t="s">
        <v>8323</v>
      </c>
      <c r="M1874" t="s">
        <v>8310</v>
      </c>
      <c r="N1874">
        <v>20</v>
      </c>
    </row>
    <row r="1875" spans="11:14" x14ac:dyDescent="0.3">
      <c r="K1875">
        <v>831</v>
      </c>
      <c r="L1875" t="s">
        <v>8319</v>
      </c>
      <c r="M1875" t="s">
        <v>8344</v>
      </c>
      <c r="N1875">
        <v>20</v>
      </c>
    </row>
    <row r="1876" spans="11:14" x14ac:dyDescent="0.3">
      <c r="K1876">
        <v>1286</v>
      </c>
      <c r="L1876" t="s">
        <v>8323</v>
      </c>
      <c r="M1876" t="s">
        <v>8310</v>
      </c>
      <c r="N1876">
        <v>20</v>
      </c>
    </row>
    <row r="1877" spans="11:14" x14ac:dyDescent="0.3">
      <c r="K1877">
        <v>1370</v>
      </c>
      <c r="L1877" t="s">
        <v>8319</v>
      </c>
      <c r="M1877" t="s">
        <v>8344</v>
      </c>
      <c r="N1877">
        <v>20</v>
      </c>
    </row>
    <row r="1878" spans="11:14" x14ac:dyDescent="0.3">
      <c r="K1878">
        <v>1651</v>
      </c>
      <c r="L1878" t="s">
        <v>8319</v>
      </c>
      <c r="M1878" t="s">
        <v>8343</v>
      </c>
      <c r="N1878">
        <v>20</v>
      </c>
    </row>
    <row r="1879" spans="11:14" x14ac:dyDescent="0.3">
      <c r="K1879">
        <v>1832</v>
      </c>
      <c r="L1879" t="s">
        <v>8319</v>
      </c>
      <c r="M1879" t="s">
        <v>8344</v>
      </c>
      <c r="N1879">
        <v>20</v>
      </c>
    </row>
    <row r="1880" spans="11:14" x14ac:dyDescent="0.3">
      <c r="K1880">
        <v>1844</v>
      </c>
      <c r="L1880" t="s">
        <v>8319</v>
      </c>
      <c r="M1880" t="s">
        <v>8344</v>
      </c>
      <c r="N1880">
        <v>20</v>
      </c>
    </row>
    <row r="1881" spans="11:14" x14ac:dyDescent="0.3">
      <c r="K1881">
        <v>1894</v>
      </c>
      <c r="L1881" t="s">
        <v>8319</v>
      </c>
      <c r="M1881" t="s">
        <v>8340</v>
      </c>
      <c r="N1881">
        <v>20</v>
      </c>
    </row>
    <row r="1882" spans="11:14" x14ac:dyDescent="0.3">
      <c r="K1882">
        <v>2498</v>
      </c>
      <c r="L1882" t="s">
        <v>8319</v>
      </c>
      <c r="M1882" t="s">
        <v>8340</v>
      </c>
      <c r="N1882">
        <v>20</v>
      </c>
    </row>
    <row r="1883" spans="11:14" x14ac:dyDescent="0.3">
      <c r="K1883">
        <v>2788</v>
      </c>
      <c r="L1883" t="s">
        <v>8323</v>
      </c>
      <c r="M1883" t="s">
        <v>8310</v>
      </c>
      <c r="N1883">
        <v>20</v>
      </c>
    </row>
    <row r="1884" spans="11:14" x14ac:dyDescent="0.3">
      <c r="K1884">
        <v>2795</v>
      </c>
      <c r="L1884" t="s">
        <v>8323</v>
      </c>
      <c r="M1884" t="s">
        <v>8310</v>
      </c>
      <c r="N1884">
        <v>20</v>
      </c>
    </row>
    <row r="1885" spans="11:14" x14ac:dyDescent="0.3">
      <c r="K1885">
        <v>2820</v>
      </c>
      <c r="L1885" t="s">
        <v>8323</v>
      </c>
      <c r="M1885" t="s">
        <v>8310</v>
      </c>
      <c r="N1885">
        <v>20</v>
      </c>
    </row>
    <row r="1886" spans="11:14" x14ac:dyDescent="0.3">
      <c r="K1886">
        <v>2962</v>
      </c>
      <c r="L1886" t="s">
        <v>8323</v>
      </c>
      <c r="M1886" t="s">
        <v>8310</v>
      </c>
      <c r="N1886">
        <v>20</v>
      </c>
    </row>
    <row r="1887" spans="11:14" x14ac:dyDescent="0.3">
      <c r="K1887">
        <v>2999</v>
      </c>
      <c r="L1887" t="s">
        <v>8323</v>
      </c>
      <c r="M1887" t="s">
        <v>8363</v>
      </c>
      <c r="N1887">
        <v>20</v>
      </c>
    </row>
    <row r="1888" spans="11:14" x14ac:dyDescent="0.3">
      <c r="K1888">
        <v>3007</v>
      </c>
      <c r="L1888" t="s">
        <v>8323</v>
      </c>
      <c r="M1888" t="s">
        <v>8363</v>
      </c>
      <c r="N1888">
        <v>20</v>
      </c>
    </row>
    <row r="1889" spans="11:14" x14ac:dyDescent="0.3">
      <c r="K1889">
        <v>3047</v>
      </c>
      <c r="L1889" t="s">
        <v>8323</v>
      </c>
      <c r="M1889" t="s">
        <v>8363</v>
      </c>
      <c r="N1889">
        <v>20</v>
      </c>
    </row>
    <row r="1890" spans="11:14" x14ac:dyDescent="0.3">
      <c r="K1890">
        <v>3251</v>
      </c>
      <c r="L1890" t="s">
        <v>8323</v>
      </c>
      <c r="M1890" t="s">
        <v>8310</v>
      </c>
      <c r="N1890">
        <v>20</v>
      </c>
    </row>
    <row r="1891" spans="11:14" x14ac:dyDescent="0.3">
      <c r="K1891">
        <v>3305</v>
      </c>
      <c r="L1891" t="s">
        <v>8323</v>
      </c>
      <c r="M1891" t="s">
        <v>8310</v>
      </c>
      <c r="N1891">
        <v>20</v>
      </c>
    </row>
    <row r="1892" spans="11:14" x14ac:dyDescent="0.3">
      <c r="K1892">
        <v>3307</v>
      </c>
      <c r="L1892" t="s">
        <v>8323</v>
      </c>
      <c r="M1892" t="s">
        <v>8310</v>
      </c>
      <c r="N1892">
        <v>20</v>
      </c>
    </row>
    <row r="1893" spans="11:14" x14ac:dyDescent="0.3">
      <c r="K1893">
        <v>3362</v>
      </c>
      <c r="L1893" t="s">
        <v>8323</v>
      </c>
      <c r="M1893" t="s">
        <v>8310</v>
      </c>
      <c r="N1893">
        <v>20</v>
      </c>
    </row>
    <row r="1894" spans="11:14" x14ac:dyDescent="0.3">
      <c r="K1894">
        <v>3444</v>
      </c>
      <c r="L1894" t="s">
        <v>8323</v>
      </c>
      <c r="M1894" t="s">
        <v>8310</v>
      </c>
      <c r="N1894">
        <v>20</v>
      </c>
    </row>
    <row r="1895" spans="11:14" x14ac:dyDescent="0.3">
      <c r="K1895">
        <v>3449</v>
      </c>
      <c r="L1895" t="s">
        <v>8323</v>
      </c>
      <c r="M1895" t="s">
        <v>8310</v>
      </c>
      <c r="N1895">
        <v>20</v>
      </c>
    </row>
    <row r="1896" spans="11:14" x14ac:dyDescent="0.3">
      <c r="K1896">
        <v>3552</v>
      </c>
      <c r="L1896" t="s">
        <v>8323</v>
      </c>
      <c r="M1896" t="s">
        <v>8310</v>
      </c>
      <c r="N1896">
        <v>20</v>
      </c>
    </row>
    <row r="1897" spans="11:14" x14ac:dyDescent="0.3">
      <c r="K1897">
        <v>3556</v>
      </c>
      <c r="L1897" t="s">
        <v>8323</v>
      </c>
      <c r="M1897" t="s">
        <v>8310</v>
      </c>
      <c r="N1897">
        <v>20</v>
      </c>
    </row>
    <row r="1898" spans="11:14" x14ac:dyDescent="0.3">
      <c r="K1898">
        <v>3607</v>
      </c>
      <c r="L1898" t="s">
        <v>8323</v>
      </c>
      <c r="M1898" t="s">
        <v>8310</v>
      </c>
      <c r="N1898">
        <v>20</v>
      </c>
    </row>
    <row r="1899" spans="11:14" x14ac:dyDescent="0.3">
      <c r="K1899">
        <v>3613</v>
      </c>
      <c r="L1899" t="s">
        <v>8323</v>
      </c>
      <c r="M1899" t="s">
        <v>8310</v>
      </c>
      <c r="N1899">
        <v>20</v>
      </c>
    </row>
    <row r="1900" spans="11:14" x14ac:dyDescent="0.3">
      <c r="K1900">
        <v>3657</v>
      </c>
      <c r="L1900" t="s">
        <v>8323</v>
      </c>
      <c r="M1900" t="s">
        <v>8310</v>
      </c>
      <c r="N1900">
        <v>20</v>
      </c>
    </row>
    <row r="1901" spans="11:14" x14ac:dyDescent="0.3">
      <c r="K1901">
        <v>3658</v>
      </c>
      <c r="L1901" t="s">
        <v>8323</v>
      </c>
      <c r="M1901" t="s">
        <v>8310</v>
      </c>
      <c r="N1901">
        <v>20</v>
      </c>
    </row>
    <row r="1902" spans="11:14" x14ac:dyDescent="0.3">
      <c r="K1902">
        <v>3770</v>
      </c>
      <c r="L1902" t="s">
        <v>8323</v>
      </c>
      <c r="M1902" t="s">
        <v>8362</v>
      </c>
      <c r="N1902">
        <v>20</v>
      </c>
    </row>
    <row r="1903" spans="11:14" x14ac:dyDescent="0.3">
      <c r="K1903">
        <v>3815</v>
      </c>
      <c r="L1903" t="s">
        <v>8323</v>
      </c>
      <c r="M1903" t="s">
        <v>8310</v>
      </c>
      <c r="N1903">
        <v>20</v>
      </c>
    </row>
    <row r="1904" spans="11:14" x14ac:dyDescent="0.3">
      <c r="K1904">
        <v>3817</v>
      </c>
      <c r="L1904" t="s">
        <v>8323</v>
      </c>
      <c r="M1904" t="s">
        <v>8310</v>
      </c>
      <c r="N1904">
        <v>20</v>
      </c>
    </row>
    <row r="1905" spans="11:14" x14ac:dyDescent="0.3">
      <c r="K1905">
        <v>3820</v>
      </c>
      <c r="L1905" t="s">
        <v>8323</v>
      </c>
      <c r="M1905" t="s">
        <v>8310</v>
      </c>
      <c r="N1905">
        <v>20</v>
      </c>
    </row>
    <row r="1906" spans="11:14" x14ac:dyDescent="0.3">
      <c r="K1906">
        <v>3833</v>
      </c>
      <c r="L1906" t="s">
        <v>8323</v>
      </c>
      <c r="M1906" t="s">
        <v>8310</v>
      </c>
      <c r="N1906">
        <v>20</v>
      </c>
    </row>
    <row r="1907" spans="11:14" x14ac:dyDescent="0.3">
      <c r="K1907">
        <v>10</v>
      </c>
      <c r="L1907" t="s">
        <v>8315</v>
      </c>
      <c r="M1907" t="s">
        <v>8329</v>
      </c>
      <c r="N1907">
        <v>19</v>
      </c>
    </row>
    <row r="1908" spans="11:14" x14ac:dyDescent="0.3">
      <c r="K1908">
        <v>26</v>
      </c>
      <c r="L1908" t="s">
        <v>8315</v>
      </c>
      <c r="M1908" t="s">
        <v>8329</v>
      </c>
      <c r="N1908">
        <v>19</v>
      </c>
    </row>
    <row r="1909" spans="11:14" x14ac:dyDescent="0.3">
      <c r="K1909">
        <v>41</v>
      </c>
      <c r="L1909" t="s">
        <v>8315</v>
      </c>
      <c r="M1909" t="s">
        <v>8329</v>
      </c>
      <c r="N1909">
        <v>19</v>
      </c>
    </row>
    <row r="1910" spans="11:14" x14ac:dyDescent="0.3">
      <c r="K1910">
        <v>740</v>
      </c>
      <c r="L1910" t="s">
        <v>8321</v>
      </c>
      <c r="M1910" t="s">
        <v>8353</v>
      </c>
      <c r="N1910">
        <v>19</v>
      </c>
    </row>
    <row r="1911" spans="11:14" x14ac:dyDescent="0.3">
      <c r="K1911">
        <v>758</v>
      </c>
      <c r="L1911" t="s">
        <v>8321</v>
      </c>
      <c r="M1911" t="s">
        <v>8353</v>
      </c>
      <c r="N1911">
        <v>19</v>
      </c>
    </row>
    <row r="1912" spans="11:14" x14ac:dyDescent="0.3">
      <c r="K1912">
        <v>818</v>
      </c>
      <c r="L1912" t="s">
        <v>8319</v>
      </c>
      <c r="M1912" t="s">
        <v>8344</v>
      </c>
      <c r="N1912">
        <v>19</v>
      </c>
    </row>
    <row r="1913" spans="11:14" x14ac:dyDescent="0.3">
      <c r="K1913">
        <v>1359</v>
      </c>
      <c r="L1913" t="s">
        <v>8321</v>
      </c>
      <c r="M1913" t="s">
        <v>8353</v>
      </c>
      <c r="N1913">
        <v>19</v>
      </c>
    </row>
    <row r="1914" spans="11:14" x14ac:dyDescent="0.3">
      <c r="K1914">
        <v>1390</v>
      </c>
      <c r="L1914" t="s">
        <v>8319</v>
      </c>
      <c r="M1914" t="s">
        <v>8344</v>
      </c>
      <c r="N1914">
        <v>19</v>
      </c>
    </row>
    <row r="1915" spans="11:14" x14ac:dyDescent="0.3">
      <c r="K1915">
        <v>1639</v>
      </c>
      <c r="L1915" t="s">
        <v>8319</v>
      </c>
      <c r="M1915" t="s">
        <v>8344</v>
      </c>
      <c r="N1915">
        <v>19</v>
      </c>
    </row>
    <row r="1916" spans="11:14" x14ac:dyDescent="0.3">
      <c r="K1916">
        <v>1845</v>
      </c>
      <c r="L1916" t="s">
        <v>8319</v>
      </c>
      <c r="M1916" t="s">
        <v>8344</v>
      </c>
      <c r="N1916">
        <v>19</v>
      </c>
    </row>
    <row r="1917" spans="11:14" x14ac:dyDescent="0.3">
      <c r="K1917">
        <v>1860</v>
      </c>
      <c r="L1917" t="s">
        <v>8319</v>
      </c>
      <c r="M1917" t="s">
        <v>8344</v>
      </c>
      <c r="N1917">
        <v>19</v>
      </c>
    </row>
    <row r="1918" spans="11:14" x14ac:dyDescent="0.3">
      <c r="K1918">
        <v>2170</v>
      </c>
      <c r="L1918" t="s">
        <v>8319</v>
      </c>
      <c r="M1918" t="s">
        <v>8344</v>
      </c>
      <c r="N1918">
        <v>19</v>
      </c>
    </row>
    <row r="1919" spans="11:14" x14ac:dyDescent="0.3">
      <c r="K1919">
        <v>2219</v>
      </c>
      <c r="L1919" t="s">
        <v>8319</v>
      </c>
      <c r="M1919" t="s">
        <v>8338</v>
      </c>
      <c r="N1919">
        <v>19</v>
      </c>
    </row>
    <row r="1920" spans="11:14" x14ac:dyDescent="0.3">
      <c r="K1920">
        <v>2297</v>
      </c>
      <c r="L1920" t="s">
        <v>8319</v>
      </c>
      <c r="M1920" t="s">
        <v>8344</v>
      </c>
      <c r="N1920">
        <v>19</v>
      </c>
    </row>
    <row r="1921" spans="11:14" x14ac:dyDescent="0.3">
      <c r="K1921">
        <v>2483</v>
      </c>
      <c r="L1921" t="s">
        <v>8319</v>
      </c>
      <c r="M1921" t="s">
        <v>8340</v>
      </c>
      <c r="N1921">
        <v>19</v>
      </c>
    </row>
    <row r="1922" spans="11:14" x14ac:dyDescent="0.3">
      <c r="K1922">
        <v>2826</v>
      </c>
      <c r="L1922" t="s">
        <v>8323</v>
      </c>
      <c r="M1922" t="s">
        <v>8310</v>
      </c>
      <c r="N1922">
        <v>19</v>
      </c>
    </row>
    <row r="1923" spans="11:14" x14ac:dyDescent="0.3">
      <c r="K1923">
        <v>3376</v>
      </c>
      <c r="L1923" t="s">
        <v>8323</v>
      </c>
      <c r="M1923" t="s">
        <v>8310</v>
      </c>
      <c r="N1923">
        <v>19</v>
      </c>
    </row>
    <row r="1924" spans="11:14" x14ac:dyDescent="0.3">
      <c r="K1924">
        <v>3435</v>
      </c>
      <c r="L1924" t="s">
        <v>8323</v>
      </c>
      <c r="M1924" t="s">
        <v>8310</v>
      </c>
      <c r="N1924">
        <v>19</v>
      </c>
    </row>
    <row r="1925" spans="11:14" x14ac:dyDescent="0.3">
      <c r="K1925">
        <v>3460</v>
      </c>
      <c r="L1925" t="s">
        <v>8323</v>
      </c>
      <c r="M1925" t="s">
        <v>8310</v>
      </c>
      <c r="N1925">
        <v>19</v>
      </c>
    </row>
    <row r="1926" spans="11:14" x14ac:dyDescent="0.3">
      <c r="K1926">
        <v>3511</v>
      </c>
      <c r="L1926" t="s">
        <v>8323</v>
      </c>
      <c r="M1926" t="s">
        <v>8310</v>
      </c>
      <c r="N1926">
        <v>19</v>
      </c>
    </row>
    <row r="1927" spans="11:14" x14ac:dyDescent="0.3">
      <c r="K1927">
        <v>3546</v>
      </c>
      <c r="L1927" t="s">
        <v>8323</v>
      </c>
      <c r="M1927" t="s">
        <v>8310</v>
      </c>
      <c r="N1927">
        <v>19</v>
      </c>
    </row>
    <row r="1928" spans="11:14" x14ac:dyDescent="0.3">
      <c r="K1928">
        <v>3568</v>
      </c>
      <c r="L1928" t="s">
        <v>8323</v>
      </c>
      <c r="M1928" t="s">
        <v>8310</v>
      </c>
      <c r="N1928">
        <v>19</v>
      </c>
    </row>
    <row r="1929" spans="11:14" x14ac:dyDescent="0.3">
      <c r="K1929">
        <v>3664</v>
      </c>
      <c r="L1929" t="s">
        <v>8323</v>
      </c>
      <c r="M1929" t="s">
        <v>8310</v>
      </c>
      <c r="N1929">
        <v>19</v>
      </c>
    </row>
    <row r="1930" spans="11:14" x14ac:dyDescent="0.3">
      <c r="K1930">
        <v>3713</v>
      </c>
      <c r="L1930" t="s">
        <v>8323</v>
      </c>
      <c r="M1930" t="s">
        <v>8310</v>
      </c>
      <c r="N1930">
        <v>19</v>
      </c>
    </row>
    <row r="1931" spans="11:14" x14ac:dyDescent="0.3">
      <c r="K1931">
        <v>3811</v>
      </c>
      <c r="L1931" t="s">
        <v>8323</v>
      </c>
      <c r="M1931" t="s">
        <v>8310</v>
      </c>
      <c r="N1931">
        <v>19</v>
      </c>
    </row>
    <row r="1932" spans="11:14" x14ac:dyDescent="0.3">
      <c r="K1932">
        <v>73</v>
      </c>
      <c r="L1932" t="s">
        <v>8315</v>
      </c>
      <c r="M1932" t="s">
        <v>8328</v>
      </c>
      <c r="N1932">
        <v>18</v>
      </c>
    </row>
    <row r="1933" spans="11:14" x14ac:dyDescent="0.3">
      <c r="K1933">
        <v>529</v>
      </c>
      <c r="L1933" t="s">
        <v>8323</v>
      </c>
      <c r="M1933" t="s">
        <v>8310</v>
      </c>
      <c r="N1933">
        <v>18</v>
      </c>
    </row>
    <row r="1934" spans="11:14" x14ac:dyDescent="0.3">
      <c r="K1934">
        <v>757</v>
      </c>
      <c r="L1934" t="s">
        <v>8321</v>
      </c>
      <c r="M1934" t="s">
        <v>8353</v>
      </c>
      <c r="N1934">
        <v>18</v>
      </c>
    </row>
    <row r="1935" spans="11:14" x14ac:dyDescent="0.3">
      <c r="K1935">
        <v>804</v>
      </c>
      <c r="L1935" t="s">
        <v>8319</v>
      </c>
      <c r="M1935" t="s">
        <v>8344</v>
      </c>
      <c r="N1935">
        <v>18</v>
      </c>
    </row>
    <row r="1936" spans="11:14" x14ac:dyDescent="0.3">
      <c r="K1936">
        <v>1623</v>
      </c>
      <c r="L1936" t="s">
        <v>8319</v>
      </c>
      <c r="M1936" t="s">
        <v>8344</v>
      </c>
      <c r="N1936">
        <v>18</v>
      </c>
    </row>
    <row r="1937" spans="11:14" x14ac:dyDescent="0.3">
      <c r="K1937">
        <v>2552</v>
      </c>
      <c r="L1937" t="s">
        <v>8319</v>
      </c>
      <c r="M1937" t="s">
        <v>8337</v>
      </c>
      <c r="N1937">
        <v>18</v>
      </c>
    </row>
    <row r="1938" spans="11:14" x14ac:dyDescent="0.3">
      <c r="K1938">
        <v>2558</v>
      </c>
      <c r="L1938" t="s">
        <v>8319</v>
      </c>
      <c r="M1938" t="s">
        <v>8337</v>
      </c>
      <c r="N1938">
        <v>18</v>
      </c>
    </row>
    <row r="1939" spans="11:14" x14ac:dyDescent="0.3">
      <c r="K1939">
        <v>2667</v>
      </c>
      <c r="L1939" t="s">
        <v>8322</v>
      </c>
      <c r="M1939" t="s">
        <v>8358</v>
      </c>
      <c r="N1939">
        <v>18</v>
      </c>
    </row>
    <row r="1940" spans="11:14" x14ac:dyDescent="0.3">
      <c r="K1940">
        <v>2782</v>
      </c>
      <c r="L1940" t="s">
        <v>8323</v>
      </c>
      <c r="M1940" t="s">
        <v>8310</v>
      </c>
      <c r="N1940">
        <v>18</v>
      </c>
    </row>
    <row r="1941" spans="11:14" x14ac:dyDescent="0.3">
      <c r="K1941">
        <v>2805</v>
      </c>
      <c r="L1941" t="s">
        <v>8323</v>
      </c>
      <c r="M1941" t="s">
        <v>8310</v>
      </c>
      <c r="N1941">
        <v>18</v>
      </c>
    </row>
    <row r="1942" spans="11:14" x14ac:dyDescent="0.3">
      <c r="K1942">
        <v>3255</v>
      </c>
      <c r="L1942" t="s">
        <v>8323</v>
      </c>
      <c r="M1942" t="s">
        <v>8310</v>
      </c>
      <c r="N1942">
        <v>18</v>
      </c>
    </row>
    <row r="1943" spans="11:14" x14ac:dyDescent="0.3">
      <c r="K1943">
        <v>3317</v>
      </c>
      <c r="L1943" t="s">
        <v>8323</v>
      </c>
      <c r="M1943" t="s">
        <v>8310</v>
      </c>
      <c r="N1943">
        <v>18</v>
      </c>
    </row>
    <row r="1944" spans="11:14" x14ac:dyDescent="0.3">
      <c r="K1944">
        <v>3346</v>
      </c>
      <c r="L1944" t="s">
        <v>8323</v>
      </c>
      <c r="M1944" t="s">
        <v>8310</v>
      </c>
      <c r="N1944">
        <v>18</v>
      </c>
    </row>
    <row r="1945" spans="11:14" x14ac:dyDescent="0.3">
      <c r="K1945">
        <v>3366</v>
      </c>
      <c r="L1945" t="s">
        <v>8323</v>
      </c>
      <c r="M1945" t="s">
        <v>8310</v>
      </c>
      <c r="N1945">
        <v>18</v>
      </c>
    </row>
    <row r="1946" spans="11:14" x14ac:dyDescent="0.3">
      <c r="K1946">
        <v>3391</v>
      </c>
      <c r="L1946" t="s">
        <v>8323</v>
      </c>
      <c r="M1946" t="s">
        <v>8310</v>
      </c>
      <c r="N1946">
        <v>18</v>
      </c>
    </row>
    <row r="1947" spans="11:14" x14ac:dyDescent="0.3">
      <c r="K1947">
        <v>3408</v>
      </c>
      <c r="L1947" t="s">
        <v>8323</v>
      </c>
      <c r="M1947" t="s">
        <v>8310</v>
      </c>
      <c r="N1947">
        <v>18</v>
      </c>
    </row>
    <row r="1948" spans="11:14" x14ac:dyDescent="0.3">
      <c r="K1948">
        <v>3439</v>
      </c>
      <c r="L1948" t="s">
        <v>8323</v>
      </c>
      <c r="M1948" t="s">
        <v>8310</v>
      </c>
      <c r="N1948">
        <v>18</v>
      </c>
    </row>
    <row r="1949" spans="11:14" x14ac:dyDescent="0.3">
      <c r="K1949">
        <v>3529</v>
      </c>
      <c r="L1949" t="s">
        <v>8323</v>
      </c>
      <c r="M1949" t="s">
        <v>8310</v>
      </c>
      <c r="N1949">
        <v>18</v>
      </c>
    </row>
    <row r="1950" spans="11:14" x14ac:dyDescent="0.3">
      <c r="K1950">
        <v>3591</v>
      </c>
      <c r="L1950" t="s">
        <v>8323</v>
      </c>
      <c r="M1950" t="s">
        <v>8310</v>
      </c>
      <c r="N1950">
        <v>18</v>
      </c>
    </row>
    <row r="1951" spans="11:14" x14ac:dyDescent="0.3">
      <c r="K1951">
        <v>3681</v>
      </c>
      <c r="L1951" t="s">
        <v>8323</v>
      </c>
      <c r="M1951" t="s">
        <v>8310</v>
      </c>
      <c r="N1951">
        <v>18</v>
      </c>
    </row>
    <row r="1952" spans="11:14" x14ac:dyDescent="0.3">
      <c r="K1952">
        <v>3700</v>
      </c>
      <c r="L1952" t="s">
        <v>8323</v>
      </c>
      <c r="M1952" t="s">
        <v>8310</v>
      </c>
      <c r="N1952">
        <v>18</v>
      </c>
    </row>
    <row r="1953" spans="11:14" x14ac:dyDescent="0.3">
      <c r="K1953">
        <v>70</v>
      </c>
      <c r="L1953" t="s">
        <v>8315</v>
      </c>
      <c r="M1953" t="s">
        <v>8328</v>
      </c>
      <c r="N1953">
        <v>17</v>
      </c>
    </row>
    <row r="1954" spans="11:14" x14ac:dyDescent="0.3">
      <c r="K1954">
        <v>86</v>
      </c>
      <c r="L1954" t="s">
        <v>8315</v>
      </c>
      <c r="M1954" t="s">
        <v>8328</v>
      </c>
      <c r="N1954">
        <v>17</v>
      </c>
    </row>
    <row r="1955" spans="11:14" x14ac:dyDescent="0.3">
      <c r="K1955">
        <v>533</v>
      </c>
      <c r="L1955" t="s">
        <v>8323</v>
      </c>
      <c r="M1955" t="s">
        <v>8310</v>
      </c>
      <c r="N1955">
        <v>17</v>
      </c>
    </row>
    <row r="1956" spans="11:14" x14ac:dyDescent="0.3">
      <c r="K1956">
        <v>647</v>
      </c>
      <c r="L1956" t="s">
        <v>8322</v>
      </c>
      <c r="M1956" t="s">
        <v>8360</v>
      </c>
      <c r="N1956">
        <v>17</v>
      </c>
    </row>
    <row r="1957" spans="11:14" x14ac:dyDescent="0.3">
      <c r="K1957">
        <v>787</v>
      </c>
      <c r="L1957" t="s">
        <v>8319</v>
      </c>
      <c r="M1957" t="s">
        <v>8344</v>
      </c>
      <c r="N1957">
        <v>17</v>
      </c>
    </row>
    <row r="1958" spans="11:14" x14ac:dyDescent="0.3">
      <c r="K1958">
        <v>1245</v>
      </c>
      <c r="L1958" t="s">
        <v>8319</v>
      </c>
      <c r="M1958" t="s">
        <v>8344</v>
      </c>
      <c r="N1958">
        <v>17</v>
      </c>
    </row>
    <row r="1959" spans="11:14" x14ac:dyDescent="0.3">
      <c r="K1959">
        <v>1394</v>
      </c>
      <c r="L1959" t="s">
        <v>8319</v>
      </c>
      <c r="M1959" t="s">
        <v>8344</v>
      </c>
      <c r="N1959">
        <v>17</v>
      </c>
    </row>
    <row r="1960" spans="11:14" x14ac:dyDescent="0.3">
      <c r="K1960">
        <v>1620</v>
      </c>
      <c r="L1960" t="s">
        <v>8319</v>
      </c>
      <c r="M1960" t="s">
        <v>8344</v>
      </c>
      <c r="N1960">
        <v>17</v>
      </c>
    </row>
    <row r="1961" spans="11:14" x14ac:dyDescent="0.3">
      <c r="K1961">
        <v>1640</v>
      </c>
      <c r="L1961" t="s">
        <v>8319</v>
      </c>
      <c r="M1961" t="s">
        <v>8344</v>
      </c>
      <c r="N1961">
        <v>17</v>
      </c>
    </row>
    <row r="1962" spans="11:14" x14ac:dyDescent="0.3">
      <c r="K1962">
        <v>2003</v>
      </c>
      <c r="L1962" t="s">
        <v>8322</v>
      </c>
      <c r="M1962" t="s">
        <v>8357</v>
      </c>
      <c r="N1962">
        <v>17</v>
      </c>
    </row>
    <row r="1963" spans="11:14" x14ac:dyDescent="0.3">
      <c r="K1963">
        <v>2118</v>
      </c>
      <c r="L1963" t="s">
        <v>8319</v>
      </c>
      <c r="M1963" t="s">
        <v>8340</v>
      </c>
      <c r="N1963">
        <v>17</v>
      </c>
    </row>
    <row r="1964" spans="11:14" x14ac:dyDescent="0.3">
      <c r="K1964">
        <v>2265</v>
      </c>
      <c r="L1964" t="s">
        <v>8317</v>
      </c>
      <c r="M1964" t="s">
        <v>8334</v>
      </c>
      <c r="N1964">
        <v>17</v>
      </c>
    </row>
    <row r="1965" spans="11:14" x14ac:dyDescent="0.3">
      <c r="K1965">
        <v>2471</v>
      </c>
      <c r="L1965" t="s">
        <v>8319</v>
      </c>
      <c r="M1965" t="s">
        <v>8340</v>
      </c>
      <c r="N1965">
        <v>17</v>
      </c>
    </row>
    <row r="1966" spans="11:14" x14ac:dyDescent="0.3">
      <c r="K1966">
        <v>2740</v>
      </c>
      <c r="L1966" t="s">
        <v>8322</v>
      </c>
      <c r="M1966" t="s">
        <v>8357</v>
      </c>
      <c r="N1966">
        <v>17</v>
      </c>
    </row>
    <row r="1967" spans="11:14" x14ac:dyDescent="0.3">
      <c r="K1967">
        <v>2969</v>
      </c>
      <c r="L1967" t="s">
        <v>8323</v>
      </c>
      <c r="M1967" t="s">
        <v>8310</v>
      </c>
      <c r="N1967">
        <v>17</v>
      </c>
    </row>
    <row r="1968" spans="11:14" x14ac:dyDescent="0.3">
      <c r="K1968">
        <v>2972</v>
      </c>
      <c r="L1968" t="s">
        <v>8323</v>
      </c>
      <c r="M1968" t="s">
        <v>8310</v>
      </c>
      <c r="N1968">
        <v>17</v>
      </c>
    </row>
    <row r="1969" spans="11:14" x14ac:dyDescent="0.3">
      <c r="K1969">
        <v>3003</v>
      </c>
      <c r="L1969" t="s">
        <v>8323</v>
      </c>
      <c r="M1969" t="s">
        <v>8363</v>
      </c>
      <c r="N1969">
        <v>17</v>
      </c>
    </row>
    <row r="1970" spans="11:14" x14ac:dyDescent="0.3">
      <c r="K1970">
        <v>3375</v>
      </c>
      <c r="L1970" t="s">
        <v>8323</v>
      </c>
      <c r="M1970" t="s">
        <v>8310</v>
      </c>
      <c r="N1970">
        <v>17</v>
      </c>
    </row>
    <row r="1971" spans="11:14" x14ac:dyDescent="0.3">
      <c r="K1971">
        <v>3403</v>
      </c>
      <c r="L1971" t="s">
        <v>8323</v>
      </c>
      <c r="M1971" t="s">
        <v>8310</v>
      </c>
      <c r="N1971">
        <v>17</v>
      </c>
    </row>
    <row r="1972" spans="11:14" x14ac:dyDescent="0.3">
      <c r="K1972">
        <v>3405</v>
      </c>
      <c r="L1972" t="s">
        <v>8323</v>
      </c>
      <c r="M1972" t="s">
        <v>8310</v>
      </c>
      <c r="N1972">
        <v>17</v>
      </c>
    </row>
    <row r="1973" spans="11:14" x14ac:dyDescent="0.3">
      <c r="K1973">
        <v>3462</v>
      </c>
      <c r="L1973" t="s">
        <v>8323</v>
      </c>
      <c r="M1973" t="s">
        <v>8310</v>
      </c>
      <c r="N1973">
        <v>17</v>
      </c>
    </row>
    <row r="1974" spans="11:14" x14ac:dyDescent="0.3">
      <c r="K1974">
        <v>3468</v>
      </c>
      <c r="L1974" t="s">
        <v>8323</v>
      </c>
      <c r="M1974" t="s">
        <v>8310</v>
      </c>
      <c r="N1974">
        <v>17</v>
      </c>
    </row>
    <row r="1975" spans="11:14" x14ac:dyDescent="0.3">
      <c r="K1975">
        <v>3475</v>
      </c>
      <c r="L1975" t="s">
        <v>8323</v>
      </c>
      <c r="M1975" t="s">
        <v>8310</v>
      </c>
      <c r="N1975">
        <v>17</v>
      </c>
    </row>
    <row r="1976" spans="11:14" x14ac:dyDescent="0.3">
      <c r="K1976">
        <v>3512</v>
      </c>
      <c r="L1976" t="s">
        <v>8323</v>
      </c>
      <c r="M1976" t="s">
        <v>8310</v>
      </c>
      <c r="N1976">
        <v>17</v>
      </c>
    </row>
    <row r="1977" spans="11:14" x14ac:dyDescent="0.3">
      <c r="K1977">
        <v>3536</v>
      </c>
      <c r="L1977" t="s">
        <v>8323</v>
      </c>
      <c r="M1977" t="s">
        <v>8310</v>
      </c>
      <c r="N1977">
        <v>17</v>
      </c>
    </row>
    <row r="1978" spans="11:14" x14ac:dyDescent="0.3">
      <c r="K1978">
        <v>3564</v>
      </c>
      <c r="L1978" t="s">
        <v>8323</v>
      </c>
      <c r="M1978" t="s">
        <v>8310</v>
      </c>
      <c r="N1978">
        <v>17</v>
      </c>
    </row>
    <row r="1979" spans="11:14" x14ac:dyDescent="0.3">
      <c r="K1979">
        <v>3599</v>
      </c>
      <c r="L1979" t="s">
        <v>8323</v>
      </c>
      <c r="M1979" t="s">
        <v>8310</v>
      </c>
      <c r="N1979">
        <v>17</v>
      </c>
    </row>
    <row r="1980" spans="11:14" x14ac:dyDescent="0.3">
      <c r="K1980">
        <v>3619</v>
      </c>
      <c r="L1980" t="s">
        <v>8323</v>
      </c>
      <c r="M1980" t="s">
        <v>8310</v>
      </c>
      <c r="N1980">
        <v>17</v>
      </c>
    </row>
    <row r="1981" spans="11:14" x14ac:dyDescent="0.3">
      <c r="K1981">
        <v>3650</v>
      </c>
      <c r="L1981" t="s">
        <v>8323</v>
      </c>
      <c r="M1981" t="s">
        <v>8310</v>
      </c>
      <c r="N1981">
        <v>17</v>
      </c>
    </row>
    <row r="1982" spans="11:14" x14ac:dyDescent="0.3">
      <c r="K1982">
        <v>3652</v>
      </c>
      <c r="L1982" t="s">
        <v>8323</v>
      </c>
      <c r="M1982" t="s">
        <v>8310</v>
      </c>
      <c r="N1982">
        <v>17</v>
      </c>
    </row>
    <row r="1983" spans="11:14" x14ac:dyDescent="0.3">
      <c r="K1983">
        <v>3669</v>
      </c>
      <c r="L1983" t="s">
        <v>8323</v>
      </c>
      <c r="M1983" t="s">
        <v>8310</v>
      </c>
      <c r="N1983">
        <v>17</v>
      </c>
    </row>
    <row r="1984" spans="11:14" x14ac:dyDescent="0.3">
      <c r="K1984">
        <v>3692</v>
      </c>
      <c r="L1984" t="s">
        <v>8323</v>
      </c>
      <c r="M1984" t="s">
        <v>8310</v>
      </c>
      <c r="N1984">
        <v>17</v>
      </c>
    </row>
    <row r="1985" spans="11:14" x14ac:dyDescent="0.3">
      <c r="K1985">
        <v>3756</v>
      </c>
      <c r="L1985" t="s">
        <v>8323</v>
      </c>
      <c r="M1985" t="s">
        <v>8362</v>
      </c>
      <c r="N1985">
        <v>17</v>
      </c>
    </row>
    <row r="1986" spans="11:14" x14ac:dyDescent="0.3">
      <c r="K1986">
        <v>3837</v>
      </c>
      <c r="L1986" t="s">
        <v>8323</v>
      </c>
      <c r="M1986" t="s">
        <v>8310</v>
      </c>
      <c r="N1986">
        <v>17</v>
      </c>
    </row>
    <row r="1987" spans="11:14" x14ac:dyDescent="0.3">
      <c r="K1987">
        <v>40</v>
      </c>
      <c r="L1987" t="s">
        <v>8315</v>
      </c>
      <c r="M1987" t="s">
        <v>8329</v>
      </c>
      <c r="N1987">
        <v>16</v>
      </c>
    </row>
    <row r="1988" spans="11:14" x14ac:dyDescent="0.3">
      <c r="K1988">
        <v>90</v>
      </c>
      <c r="L1988" t="s">
        <v>8315</v>
      </c>
      <c r="M1988" t="s">
        <v>8328</v>
      </c>
      <c r="N1988">
        <v>16</v>
      </c>
    </row>
    <row r="1989" spans="11:14" x14ac:dyDescent="0.3">
      <c r="K1989">
        <v>829</v>
      </c>
      <c r="L1989" t="s">
        <v>8319</v>
      </c>
      <c r="M1989" t="s">
        <v>8344</v>
      </c>
      <c r="N1989">
        <v>16</v>
      </c>
    </row>
    <row r="1990" spans="11:14" x14ac:dyDescent="0.3">
      <c r="K1990">
        <v>848</v>
      </c>
      <c r="L1990" t="s">
        <v>8319</v>
      </c>
      <c r="M1990" t="s">
        <v>8342</v>
      </c>
      <c r="N1990">
        <v>16</v>
      </c>
    </row>
    <row r="1991" spans="11:14" x14ac:dyDescent="0.3">
      <c r="K1991">
        <v>1372</v>
      </c>
      <c r="L1991" t="s">
        <v>8319</v>
      </c>
      <c r="M1991" t="s">
        <v>8344</v>
      </c>
      <c r="N1991">
        <v>16</v>
      </c>
    </row>
    <row r="1992" spans="11:14" x14ac:dyDescent="0.3">
      <c r="K1992">
        <v>2455</v>
      </c>
      <c r="L1992" t="s">
        <v>8316</v>
      </c>
      <c r="M1992" t="s">
        <v>8332</v>
      </c>
      <c r="N1992">
        <v>16</v>
      </c>
    </row>
    <row r="1993" spans="11:14" x14ac:dyDescent="0.3">
      <c r="K1993">
        <v>2479</v>
      </c>
      <c r="L1993" t="s">
        <v>8319</v>
      </c>
      <c r="M1993" t="s">
        <v>8340</v>
      </c>
      <c r="N1993">
        <v>16</v>
      </c>
    </row>
    <row r="1994" spans="11:14" x14ac:dyDescent="0.3">
      <c r="K1994">
        <v>2490</v>
      </c>
      <c r="L1994" t="s">
        <v>8319</v>
      </c>
      <c r="M1994" t="s">
        <v>8340</v>
      </c>
      <c r="N1994">
        <v>16</v>
      </c>
    </row>
    <row r="1995" spans="11:14" x14ac:dyDescent="0.3">
      <c r="K1995">
        <v>2978</v>
      </c>
      <c r="L1995" t="s">
        <v>8323</v>
      </c>
      <c r="M1995" t="s">
        <v>8310</v>
      </c>
      <c r="N1995">
        <v>16</v>
      </c>
    </row>
    <row r="1996" spans="11:14" x14ac:dyDescent="0.3">
      <c r="K1996">
        <v>3319</v>
      </c>
      <c r="L1996" t="s">
        <v>8323</v>
      </c>
      <c r="M1996" t="s">
        <v>8310</v>
      </c>
      <c r="N1996">
        <v>16</v>
      </c>
    </row>
    <row r="1997" spans="11:14" x14ac:dyDescent="0.3">
      <c r="K1997">
        <v>3451</v>
      </c>
      <c r="L1997" t="s">
        <v>8323</v>
      </c>
      <c r="M1997" t="s">
        <v>8310</v>
      </c>
      <c r="N1997">
        <v>16</v>
      </c>
    </row>
    <row r="1998" spans="11:14" x14ac:dyDescent="0.3">
      <c r="K1998">
        <v>3456</v>
      </c>
      <c r="L1998" t="s">
        <v>8323</v>
      </c>
      <c r="M1998" t="s">
        <v>8310</v>
      </c>
      <c r="N1998">
        <v>16</v>
      </c>
    </row>
    <row r="1999" spans="11:14" x14ac:dyDescent="0.3">
      <c r="K1999">
        <v>3676</v>
      </c>
      <c r="L1999" t="s">
        <v>8323</v>
      </c>
      <c r="M1999" t="s">
        <v>8310</v>
      </c>
      <c r="N1999">
        <v>16</v>
      </c>
    </row>
    <row r="2000" spans="11:14" x14ac:dyDescent="0.3">
      <c r="K2000">
        <v>44</v>
      </c>
      <c r="L2000" t="s">
        <v>8315</v>
      </c>
      <c r="M2000" t="s">
        <v>8329</v>
      </c>
      <c r="N2000">
        <v>15</v>
      </c>
    </row>
    <row r="2001" spans="11:14" x14ac:dyDescent="0.3">
      <c r="K2001">
        <v>76</v>
      </c>
      <c r="L2001" t="s">
        <v>8315</v>
      </c>
      <c r="M2001" t="s">
        <v>8328</v>
      </c>
      <c r="N2001">
        <v>15</v>
      </c>
    </row>
    <row r="2002" spans="11:14" x14ac:dyDescent="0.3">
      <c r="K2002">
        <v>93</v>
      </c>
      <c r="L2002" t="s">
        <v>8315</v>
      </c>
      <c r="M2002" t="s">
        <v>8328</v>
      </c>
      <c r="N2002">
        <v>15</v>
      </c>
    </row>
    <row r="2003" spans="11:14" x14ac:dyDescent="0.3">
      <c r="K2003">
        <v>409</v>
      </c>
      <c r="L2003" t="s">
        <v>8315</v>
      </c>
      <c r="M2003" t="s">
        <v>8325</v>
      </c>
      <c r="N2003">
        <v>15</v>
      </c>
    </row>
    <row r="2004" spans="11:14" x14ac:dyDescent="0.3">
      <c r="K2004">
        <v>743</v>
      </c>
      <c r="L2004" t="s">
        <v>8321</v>
      </c>
      <c r="M2004" t="s">
        <v>8353</v>
      </c>
      <c r="N2004">
        <v>15</v>
      </c>
    </row>
    <row r="2005" spans="11:14" x14ac:dyDescent="0.3">
      <c r="K2005">
        <v>1192</v>
      </c>
      <c r="L2005" t="s">
        <v>8320</v>
      </c>
      <c r="M2005" t="s">
        <v>8348</v>
      </c>
      <c r="N2005">
        <v>15</v>
      </c>
    </row>
    <row r="2006" spans="11:14" x14ac:dyDescent="0.3">
      <c r="K2006">
        <v>1637</v>
      </c>
      <c r="L2006" t="s">
        <v>8319</v>
      </c>
      <c r="M2006" t="s">
        <v>8344</v>
      </c>
      <c r="N2006">
        <v>15</v>
      </c>
    </row>
    <row r="2007" spans="11:14" x14ac:dyDescent="0.3">
      <c r="K2007">
        <v>2209</v>
      </c>
      <c r="L2007" t="s">
        <v>8319</v>
      </c>
      <c r="M2007" t="s">
        <v>8338</v>
      </c>
      <c r="N2007">
        <v>15</v>
      </c>
    </row>
    <row r="2008" spans="11:14" x14ac:dyDescent="0.3">
      <c r="K2008">
        <v>2452</v>
      </c>
      <c r="L2008" t="s">
        <v>8316</v>
      </c>
      <c r="M2008" t="s">
        <v>8332</v>
      </c>
      <c r="N2008">
        <v>15</v>
      </c>
    </row>
    <row r="2009" spans="11:14" x14ac:dyDescent="0.3">
      <c r="K2009">
        <v>2738</v>
      </c>
      <c r="L2009" t="s">
        <v>8322</v>
      </c>
      <c r="M2009" t="s">
        <v>8357</v>
      </c>
      <c r="N2009">
        <v>15</v>
      </c>
    </row>
    <row r="2010" spans="11:14" x14ac:dyDescent="0.3">
      <c r="K2010">
        <v>2824</v>
      </c>
      <c r="L2010" t="s">
        <v>8323</v>
      </c>
      <c r="M2010" t="s">
        <v>8310</v>
      </c>
      <c r="N2010">
        <v>15</v>
      </c>
    </row>
    <row r="2011" spans="11:14" x14ac:dyDescent="0.3">
      <c r="K2011">
        <v>3010</v>
      </c>
      <c r="L2011" t="s">
        <v>8323</v>
      </c>
      <c r="M2011" t="s">
        <v>8363</v>
      </c>
      <c r="N2011">
        <v>15</v>
      </c>
    </row>
    <row r="2012" spans="11:14" x14ac:dyDescent="0.3">
      <c r="K2012">
        <v>3181</v>
      </c>
      <c r="L2012" t="s">
        <v>8323</v>
      </c>
      <c r="M2012" t="s">
        <v>8310</v>
      </c>
      <c r="N2012">
        <v>15</v>
      </c>
    </row>
    <row r="2013" spans="11:14" x14ac:dyDescent="0.3">
      <c r="K2013">
        <v>3284</v>
      </c>
      <c r="L2013" t="s">
        <v>8323</v>
      </c>
      <c r="M2013" t="s">
        <v>8310</v>
      </c>
      <c r="N2013">
        <v>15</v>
      </c>
    </row>
    <row r="2014" spans="11:14" x14ac:dyDescent="0.3">
      <c r="K2014">
        <v>3292</v>
      </c>
      <c r="L2014" t="s">
        <v>8323</v>
      </c>
      <c r="M2014" t="s">
        <v>8310</v>
      </c>
      <c r="N2014">
        <v>15</v>
      </c>
    </row>
    <row r="2015" spans="11:14" x14ac:dyDescent="0.3">
      <c r="K2015">
        <v>3321</v>
      </c>
      <c r="L2015" t="s">
        <v>8323</v>
      </c>
      <c r="M2015" t="s">
        <v>8310</v>
      </c>
      <c r="N2015">
        <v>15</v>
      </c>
    </row>
    <row r="2016" spans="11:14" x14ac:dyDescent="0.3">
      <c r="K2016">
        <v>3325</v>
      </c>
      <c r="L2016" t="s">
        <v>8323</v>
      </c>
      <c r="M2016" t="s">
        <v>8310</v>
      </c>
      <c r="N2016">
        <v>15</v>
      </c>
    </row>
    <row r="2017" spans="11:14" x14ac:dyDescent="0.3">
      <c r="K2017">
        <v>3355</v>
      </c>
      <c r="L2017" t="s">
        <v>8323</v>
      </c>
      <c r="M2017" t="s">
        <v>8310</v>
      </c>
      <c r="N2017">
        <v>15</v>
      </c>
    </row>
    <row r="2018" spans="11:14" x14ac:dyDescent="0.3">
      <c r="K2018">
        <v>3385</v>
      </c>
      <c r="L2018" t="s">
        <v>8323</v>
      </c>
      <c r="M2018" t="s">
        <v>8310</v>
      </c>
      <c r="N2018">
        <v>15</v>
      </c>
    </row>
    <row r="2019" spans="11:14" x14ac:dyDescent="0.3">
      <c r="K2019">
        <v>3508</v>
      </c>
      <c r="L2019" t="s">
        <v>8323</v>
      </c>
      <c r="M2019" t="s">
        <v>8310</v>
      </c>
      <c r="N2019">
        <v>15</v>
      </c>
    </row>
    <row r="2020" spans="11:14" x14ac:dyDescent="0.3">
      <c r="K2020">
        <v>3510</v>
      </c>
      <c r="L2020" t="s">
        <v>8323</v>
      </c>
      <c r="M2020" t="s">
        <v>8310</v>
      </c>
      <c r="N2020">
        <v>15</v>
      </c>
    </row>
    <row r="2021" spans="11:14" x14ac:dyDescent="0.3">
      <c r="K2021">
        <v>3596</v>
      </c>
      <c r="L2021" t="s">
        <v>8323</v>
      </c>
      <c r="M2021" t="s">
        <v>8310</v>
      </c>
      <c r="N2021">
        <v>15</v>
      </c>
    </row>
    <row r="2022" spans="11:14" x14ac:dyDescent="0.3">
      <c r="K2022">
        <v>3605</v>
      </c>
      <c r="L2022" t="s">
        <v>8323</v>
      </c>
      <c r="M2022" t="s">
        <v>8310</v>
      </c>
      <c r="N2022">
        <v>15</v>
      </c>
    </row>
    <row r="2023" spans="11:14" x14ac:dyDescent="0.3">
      <c r="K2023">
        <v>3725</v>
      </c>
      <c r="L2023" t="s">
        <v>8323</v>
      </c>
      <c r="M2023" t="s">
        <v>8310</v>
      </c>
      <c r="N2023">
        <v>15</v>
      </c>
    </row>
    <row r="2024" spans="11:14" x14ac:dyDescent="0.3">
      <c r="K2024">
        <v>3752</v>
      </c>
      <c r="L2024" t="s">
        <v>8323</v>
      </c>
      <c r="M2024" t="s">
        <v>8362</v>
      </c>
      <c r="N2024">
        <v>15</v>
      </c>
    </row>
    <row r="2025" spans="11:14" x14ac:dyDescent="0.3">
      <c r="K2025">
        <v>3769</v>
      </c>
      <c r="L2025" t="s">
        <v>8323</v>
      </c>
      <c r="M2025" t="s">
        <v>8362</v>
      </c>
      <c r="N2025">
        <v>15</v>
      </c>
    </row>
    <row r="2026" spans="11:14" x14ac:dyDescent="0.3">
      <c r="K2026">
        <v>25</v>
      </c>
      <c r="L2026" t="s">
        <v>8315</v>
      </c>
      <c r="M2026" t="s">
        <v>8329</v>
      </c>
      <c r="N2026">
        <v>14</v>
      </c>
    </row>
    <row r="2027" spans="11:14" x14ac:dyDescent="0.3">
      <c r="K2027">
        <v>375</v>
      </c>
      <c r="L2027" t="s">
        <v>8315</v>
      </c>
      <c r="M2027" t="s">
        <v>8325</v>
      </c>
      <c r="N2027">
        <v>14</v>
      </c>
    </row>
    <row r="2028" spans="11:14" x14ac:dyDescent="0.3">
      <c r="K2028">
        <v>390</v>
      </c>
      <c r="L2028" t="s">
        <v>8315</v>
      </c>
      <c r="M2028" t="s">
        <v>8325</v>
      </c>
      <c r="N2028">
        <v>14</v>
      </c>
    </row>
    <row r="2029" spans="11:14" x14ac:dyDescent="0.3">
      <c r="K2029">
        <v>782</v>
      </c>
      <c r="L2029" t="s">
        <v>8319</v>
      </c>
      <c r="M2029" t="s">
        <v>8344</v>
      </c>
      <c r="N2029">
        <v>14</v>
      </c>
    </row>
    <row r="2030" spans="11:14" x14ac:dyDescent="0.3">
      <c r="K2030">
        <v>789</v>
      </c>
      <c r="L2030" t="s">
        <v>8319</v>
      </c>
      <c r="M2030" t="s">
        <v>8344</v>
      </c>
      <c r="N2030">
        <v>14</v>
      </c>
    </row>
    <row r="2031" spans="11:14" x14ac:dyDescent="0.3">
      <c r="K2031">
        <v>819</v>
      </c>
      <c r="L2031" t="s">
        <v>8319</v>
      </c>
      <c r="M2031" t="s">
        <v>8344</v>
      </c>
      <c r="N2031">
        <v>14</v>
      </c>
    </row>
    <row r="2032" spans="11:14" x14ac:dyDescent="0.3">
      <c r="K2032">
        <v>1386</v>
      </c>
      <c r="L2032" t="s">
        <v>8319</v>
      </c>
      <c r="M2032" t="s">
        <v>8344</v>
      </c>
      <c r="N2032">
        <v>14</v>
      </c>
    </row>
    <row r="2033" spans="11:14" x14ac:dyDescent="0.3">
      <c r="K2033">
        <v>1757</v>
      </c>
      <c r="L2033" t="s">
        <v>8320</v>
      </c>
      <c r="M2033" t="s">
        <v>8348</v>
      </c>
      <c r="N2033">
        <v>14</v>
      </c>
    </row>
    <row r="2034" spans="11:14" x14ac:dyDescent="0.3">
      <c r="K2034">
        <v>1831</v>
      </c>
      <c r="L2034" t="s">
        <v>8319</v>
      </c>
      <c r="M2034" t="s">
        <v>8344</v>
      </c>
      <c r="N2034">
        <v>14</v>
      </c>
    </row>
    <row r="2035" spans="11:14" x14ac:dyDescent="0.3">
      <c r="K2035">
        <v>1853</v>
      </c>
      <c r="L2035" t="s">
        <v>8319</v>
      </c>
      <c r="M2035" t="s">
        <v>8344</v>
      </c>
      <c r="N2035">
        <v>14</v>
      </c>
    </row>
    <row r="2036" spans="11:14" x14ac:dyDescent="0.3">
      <c r="K2036">
        <v>2096</v>
      </c>
      <c r="L2036" t="s">
        <v>8319</v>
      </c>
      <c r="M2036" t="s">
        <v>8340</v>
      </c>
      <c r="N2036">
        <v>14</v>
      </c>
    </row>
    <row r="2037" spans="11:14" x14ac:dyDescent="0.3">
      <c r="K2037">
        <v>2216</v>
      </c>
      <c r="L2037" t="s">
        <v>8319</v>
      </c>
      <c r="M2037" t="s">
        <v>8338</v>
      </c>
      <c r="N2037">
        <v>14</v>
      </c>
    </row>
    <row r="2038" spans="11:14" x14ac:dyDescent="0.3">
      <c r="K2038">
        <v>2286</v>
      </c>
      <c r="L2038" t="s">
        <v>8319</v>
      </c>
      <c r="M2038" t="s">
        <v>8344</v>
      </c>
      <c r="N2038">
        <v>14</v>
      </c>
    </row>
    <row r="2039" spans="11:14" x14ac:dyDescent="0.3">
      <c r="K2039">
        <v>2299</v>
      </c>
      <c r="L2039" t="s">
        <v>8319</v>
      </c>
      <c r="M2039" t="s">
        <v>8344</v>
      </c>
      <c r="N2039">
        <v>14</v>
      </c>
    </row>
    <row r="2040" spans="11:14" x14ac:dyDescent="0.3">
      <c r="K2040">
        <v>2534</v>
      </c>
      <c r="L2040" t="s">
        <v>8319</v>
      </c>
      <c r="M2040" t="s">
        <v>8337</v>
      </c>
      <c r="N2040">
        <v>14</v>
      </c>
    </row>
    <row r="2041" spans="11:14" x14ac:dyDescent="0.3">
      <c r="K2041">
        <v>2638</v>
      </c>
      <c r="L2041" t="s">
        <v>8322</v>
      </c>
      <c r="M2041" t="s">
        <v>8359</v>
      </c>
      <c r="N2041">
        <v>14</v>
      </c>
    </row>
    <row r="2042" spans="11:14" x14ac:dyDescent="0.3">
      <c r="K2042">
        <v>2815</v>
      </c>
      <c r="L2042" t="s">
        <v>8323</v>
      </c>
      <c r="M2042" t="s">
        <v>8310</v>
      </c>
      <c r="N2042">
        <v>14</v>
      </c>
    </row>
    <row r="2043" spans="11:14" x14ac:dyDescent="0.3">
      <c r="K2043">
        <v>2823</v>
      </c>
      <c r="L2043" t="s">
        <v>8323</v>
      </c>
      <c r="M2043" t="s">
        <v>8310</v>
      </c>
      <c r="N2043">
        <v>14</v>
      </c>
    </row>
    <row r="2044" spans="11:14" x14ac:dyDescent="0.3">
      <c r="K2044">
        <v>2976</v>
      </c>
      <c r="L2044" t="s">
        <v>8323</v>
      </c>
      <c r="M2044" t="s">
        <v>8310</v>
      </c>
      <c r="N2044">
        <v>14</v>
      </c>
    </row>
    <row r="2045" spans="11:14" x14ac:dyDescent="0.3">
      <c r="K2045">
        <v>3291</v>
      </c>
      <c r="L2045" t="s">
        <v>8323</v>
      </c>
      <c r="M2045" t="s">
        <v>8310</v>
      </c>
      <c r="N2045">
        <v>14</v>
      </c>
    </row>
    <row r="2046" spans="11:14" x14ac:dyDescent="0.3">
      <c r="K2046">
        <v>3349</v>
      </c>
      <c r="L2046" t="s">
        <v>8323</v>
      </c>
      <c r="M2046" t="s">
        <v>8310</v>
      </c>
      <c r="N2046">
        <v>14</v>
      </c>
    </row>
    <row r="2047" spans="11:14" x14ac:dyDescent="0.3">
      <c r="K2047">
        <v>3413</v>
      </c>
      <c r="L2047" t="s">
        <v>8323</v>
      </c>
      <c r="M2047" t="s">
        <v>8310</v>
      </c>
      <c r="N2047">
        <v>14</v>
      </c>
    </row>
    <row r="2048" spans="11:14" x14ac:dyDescent="0.3">
      <c r="K2048">
        <v>3438</v>
      </c>
      <c r="L2048" t="s">
        <v>8323</v>
      </c>
      <c r="M2048" t="s">
        <v>8310</v>
      </c>
      <c r="N2048">
        <v>14</v>
      </c>
    </row>
    <row r="2049" spans="11:14" x14ac:dyDescent="0.3">
      <c r="K2049">
        <v>3447</v>
      </c>
      <c r="L2049" t="s">
        <v>8323</v>
      </c>
      <c r="M2049" t="s">
        <v>8310</v>
      </c>
      <c r="N2049">
        <v>14</v>
      </c>
    </row>
    <row r="2050" spans="11:14" x14ac:dyDescent="0.3">
      <c r="K2050">
        <v>3453</v>
      </c>
      <c r="L2050" t="s">
        <v>8323</v>
      </c>
      <c r="M2050" t="s">
        <v>8310</v>
      </c>
      <c r="N2050">
        <v>14</v>
      </c>
    </row>
    <row r="2051" spans="11:14" x14ac:dyDescent="0.3">
      <c r="K2051">
        <v>3555</v>
      </c>
      <c r="L2051" t="s">
        <v>8323</v>
      </c>
      <c r="M2051" t="s">
        <v>8310</v>
      </c>
      <c r="N2051">
        <v>14</v>
      </c>
    </row>
    <row r="2052" spans="11:14" x14ac:dyDescent="0.3">
      <c r="K2052">
        <v>3579</v>
      </c>
      <c r="L2052" t="s">
        <v>8323</v>
      </c>
      <c r="M2052" t="s">
        <v>8310</v>
      </c>
      <c r="N2052">
        <v>14</v>
      </c>
    </row>
    <row r="2053" spans="11:14" x14ac:dyDescent="0.3">
      <c r="K2053">
        <v>3665</v>
      </c>
      <c r="L2053" t="s">
        <v>8323</v>
      </c>
      <c r="M2053" t="s">
        <v>8310</v>
      </c>
      <c r="N2053">
        <v>14</v>
      </c>
    </row>
    <row r="2054" spans="11:14" x14ac:dyDescent="0.3">
      <c r="K2054">
        <v>3693</v>
      </c>
      <c r="L2054" t="s">
        <v>8323</v>
      </c>
      <c r="M2054" t="s">
        <v>8310</v>
      </c>
      <c r="N2054">
        <v>14</v>
      </c>
    </row>
    <row r="2055" spans="11:14" x14ac:dyDescent="0.3">
      <c r="K2055">
        <v>3775</v>
      </c>
      <c r="L2055" t="s">
        <v>8323</v>
      </c>
      <c r="M2055" t="s">
        <v>8362</v>
      </c>
      <c r="N2055">
        <v>14</v>
      </c>
    </row>
    <row r="2056" spans="11:14" x14ac:dyDescent="0.3">
      <c r="K2056">
        <v>3836</v>
      </c>
      <c r="L2056" t="s">
        <v>8323</v>
      </c>
      <c r="M2056" t="s">
        <v>8310</v>
      </c>
      <c r="N2056">
        <v>14</v>
      </c>
    </row>
    <row r="2057" spans="11:14" x14ac:dyDescent="0.3">
      <c r="K2057">
        <v>83</v>
      </c>
      <c r="L2057" t="s">
        <v>8315</v>
      </c>
      <c r="M2057" t="s">
        <v>8328</v>
      </c>
      <c r="N2057">
        <v>13</v>
      </c>
    </row>
    <row r="2058" spans="11:14" x14ac:dyDescent="0.3">
      <c r="K2058">
        <v>386</v>
      </c>
      <c r="L2058" t="s">
        <v>8315</v>
      </c>
      <c r="M2058" t="s">
        <v>8325</v>
      </c>
      <c r="N2058">
        <v>13</v>
      </c>
    </row>
    <row r="2059" spans="11:14" x14ac:dyDescent="0.3">
      <c r="K2059">
        <v>732</v>
      </c>
      <c r="L2059" t="s">
        <v>8321</v>
      </c>
      <c r="M2059" t="s">
        <v>8353</v>
      </c>
      <c r="N2059">
        <v>13</v>
      </c>
    </row>
    <row r="2060" spans="11:14" x14ac:dyDescent="0.3">
      <c r="K2060">
        <v>1190</v>
      </c>
      <c r="L2060" t="s">
        <v>8320</v>
      </c>
      <c r="M2060" t="s">
        <v>8348</v>
      </c>
      <c r="N2060">
        <v>13</v>
      </c>
    </row>
    <row r="2061" spans="11:14" x14ac:dyDescent="0.3">
      <c r="K2061">
        <v>1391</v>
      </c>
      <c r="L2061" t="s">
        <v>8319</v>
      </c>
      <c r="M2061" t="s">
        <v>8344</v>
      </c>
      <c r="N2061">
        <v>13</v>
      </c>
    </row>
    <row r="2062" spans="11:14" x14ac:dyDescent="0.3">
      <c r="K2062">
        <v>1840</v>
      </c>
      <c r="L2062" t="s">
        <v>8319</v>
      </c>
      <c r="M2062" t="s">
        <v>8344</v>
      </c>
      <c r="N2062">
        <v>13</v>
      </c>
    </row>
    <row r="2063" spans="11:14" x14ac:dyDescent="0.3">
      <c r="K2063">
        <v>1896</v>
      </c>
      <c r="L2063" t="s">
        <v>8319</v>
      </c>
      <c r="M2063" t="s">
        <v>8340</v>
      </c>
      <c r="N2063">
        <v>13</v>
      </c>
    </row>
    <row r="2064" spans="11:14" x14ac:dyDescent="0.3">
      <c r="K2064">
        <v>1923</v>
      </c>
      <c r="L2064" t="s">
        <v>8319</v>
      </c>
      <c r="M2064" t="s">
        <v>8340</v>
      </c>
      <c r="N2064">
        <v>13</v>
      </c>
    </row>
    <row r="2065" spans="11:14" x14ac:dyDescent="0.3">
      <c r="K2065">
        <v>2161</v>
      </c>
      <c r="L2065" t="s">
        <v>8319</v>
      </c>
      <c r="M2065" t="s">
        <v>8344</v>
      </c>
      <c r="N2065">
        <v>13</v>
      </c>
    </row>
    <row r="2066" spans="11:14" x14ac:dyDescent="0.3">
      <c r="K2066">
        <v>2172</v>
      </c>
      <c r="L2066" t="s">
        <v>8319</v>
      </c>
      <c r="M2066" t="s">
        <v>8344</v>
      </c>
      <c r="N2066">
        <v>13</v>
      </c>
    </row>
    <row r="2067" spans="11:14" x14ac:dyDescent="0.3">
      <c r="K2067">
        <v>2542</v>
      </c>
      <c r="L2067" t="s">
        <v>8319</v>
      </c>
      <c r="M2067" t="s">
        <v>8337</v>
      </c>
      <c r="N2067">
        <v>13</v>
      </c>
    </row>
    <row r="2068" spans="11:14" x14ac:dyDescent="0.3">
      <c r="K2068">
        <v>2543</v>
      </c>
      <c r="L2068" t="s">
        <v>8319</v>
      </c>
      <c r="M2068" t="s">
        <v>8337</v>
      </c>
      <c r="N2068">
        <v>13</v>
      </c>
    </row>
    <row r="2069" spans="11:14" x14ac:dyDescent="0.3">
      <c r="K2069">
        <v>2801</v>
      </c>
      <c r="L2069" t="s">
        <v>8323</v>
      </c>
      <c r="M2069" t="s">
        <v>8310</v>
      </c>
      <c r="N2069">
        <v>13</v>
      </c>
    </row>
    <row r="2070" spans="11:14" x14ac:dyDescent="0.3">
      <c r="K2070">
        <v>3345</v>
      </c>
      <c r="L2070" t="s">
        <v>8323</v>
      </c>
      <c r="M2070" t="s">
        <v>8310</v>
      </c>
      <c r="N2070">
        <v>13</v>
      </c>
    </row>
    <row r="2071" spans="11:14" x14ac:dyDescent="0.3">
      <c r="K2071">
        <v>3480</v>
      </c>
      <c r="L2071" t="s">
        <v>8323</v>
      </c>
      <c r="M2071" t="s">
        <v>8310</v>
      </c>
      <c r="N2071">
        <v>13</v>
      </c>
    </row>
    <row r="2072" spans="11:14" x14ac:dyDescent="0.3">
      <c r="K2072">
        <v>3494</v>
      </c>
      <c r="L2072" t="s">
        <v>8323</v>
      </c>
      <c r="M2072" t="s">
        <v>8310</v>
      </c>
      <c r="N2072">
        <v>13</v>
      </c>
    </row>
    <row r="2073" spans="11:14" x14ac:dyDescent="0.3">
      <c r="K2073">
        <v>3517</v>
      </c>
      <c r="L2073" t="s">
        <v>8323</v>
      </c>
      <c r="M2073" t="s">
        <v>8310</v>
      </c>
      <c r="N2073">
        <v>13</v>
      </c>
    </row>
    <row r="2074" spans="11:14" x14ac:dyDescent="0.3">
      <c r="K2074">
        <v>3521</v>
      </c>
      <c r="L2074" t="s">
        <v>8323</v>
      </c>
      <c r="M2074" t="s">
        <v>8310</v>
      </c>
      <c r="N2074">
        <v>13</v>
      </c>
    </row>
    <row r="2075" spans="11:14" x14ac:dyDescent="0.3">
      <c r="K2075">
        <v>3539</v>
      </c>
      <c r="L2075" t="s">
        <v>8323</v>
      </c>
      <c r="M2075" t="s">
        <v>8310</v>
      </c>
      <c r="N2075">
        <v>13</v>
      </c>
    </row>
    <row r="2076" spans="11:14" x14ac:dyDescent="0.3">
      <c r="K2076">
        <v>3548</v>
      </c>
      <c r="L2076" t="s">
        <v>8323</v>
      </c>
      <c r="M2076" t="s">
        <v>8310</v>
      </c>
      <c r="N2076">
        <v>13</v>
      </c>
    </row>
    <row r="2077" spans="11:14" x14ac:dyDescent="0.3">
      <c r="K2077">
        <v>3659</v>
      </c>
      <c r="L2077" t="s">
        <v>8323</v>
      </c>
      <c r="M2077" t="s">
        <v>8310</v>
      </c>
      <c r="N2077">
        <v>13</v>
      </c>
    </row>
    <row r="2078" spans="11:14" x14ac:dyDescent="0.3">
      <c r="K2078">
        <v>3706</v>
      </c>
      <c r="L2078" t="s">
        <v>8323</v>
      </c>
      <c r="M2078" t="s">
        <v>8310</v>
      </c>
      <c r="N2078">
        <v>13</v>
      </c>
    </row>
    <row r="2079" spans="11:14" x14ac:dyDescent="0.3">
      <c r="K2079">
        <v>3717</v>
      </c>
      <c r="L2079" t="s">
        <v>8323</v>
      </c>
      <c r="M2079" t="s">
        <v>8310</v>
      </c>
      <c r="N2079">
        <v>13</v>
      </c>
    </row>
    <row r="2080" spans="11:14" x14ac:dyDescent="0.3">
      <c r="K2080">
        <v>8</v>
      </c>
      <c r="L2080" t="s">
        <v>8315</v>
      </c>
      <c r="M2080" t="s">
        <v>8329</v>
      </c>
      <c r="N2080">
        <v>12</v>
      </c>
    </row>
    <row r="2081" spans="11:14" x14ac:dyDescent="0.3">
      <c r="K2081">
        <v>94</v>
      </c>
      <c r="L2081" t="s">
        <v>8315</v>
      </c>
      <c r="M2081" t="s">
        <v>8328</v>
      </c>
      <c r="N2081">
        <v>12</v>
      </c>
    </row>
    <row r="2082" spans="11:14" x14ac:dyDescent="0.3">
      <c r="K2082">
        <v>525</v>
      </c>
      <c r="L2082" t="s">
        <v>8323</v>
      </c>
      <c r="M2082" t="s">
        <v>8310</v>
      </c>
      <c r="N2082">
        <v>12</v>
      </c>
    </row>
    <row r="2083" spans="11:14" x14ac:dyDescent="0.3">
      <c r="K2083">
        <v>811</v>
      </c>
      <c r="L2083" t="s">
        <v>8319</v>
      </c>
      <c r="M2083" t="s">
        <v>8344</v>
      </c>
      <c r="N2083">
        <v>12</v>
      </c>
    </row>
    <row r="2084" spans="11:14" x14ac:dyDescent="0.3">
      <c r="K2084">
        <v>2282</v>
      </c>
      <c r="L2084" t="s">
        <v>8319</v>
      </c>
      <c r="M2084" t="s">
        <v>8344</v>
      </c>
      <c r="N2084">
        <v>12</v>
      </c>
    </row>
    <row r="2085" spans="11:14" x14ac:dyDescent="0.3">
      <c r="K2085">
        <v>3275</v>
      </c>
      <c r="L2085" t="s">
        <v>8323</v>
      </c>
      <c r="M2085" t="s">
        <v>8310</v>
      </c>
      <c r="N2085">
        <v>12</v>
      </c>
    </row>
    <row r="2086" spans="11:14" x14ac:dyDescent="0.3">
      <c r="K2086">
        <v>3392</v>
      </c>
      <c r="L2086" t="s">
        <v>8323</v>
      </c>
      <c r="M2086" t="s">
        <v>8310</v>
      </c>
      <c r="N2086">
        <v>12</v>
      </c>
    </row>
    <row r="2087" spans="11:14" x14ac:dyDescent="0.3">
      <c r="K2087">
        <v>3429</v>
      </c>
      <c r="L2087" t="s">
        <v>8323</v>
      </c>
      <c r="M2087" t="s">
        <v>8310</v>
      </c>
      <c r="N2087">
        <v>12</v>
      </c>
    </row>
    <row r="2088" spans="11:14" x14ac:dyDescent="0.3">
      <c r="K2088">
        <v>3461</v>
      </c>
      <c r="L2088" t="s">
        <v>8323</v>
      </c>
      <c r="M2088" t="s">
        <v>8310</v>
      </c>
      <c r="N2088">
        <v>12</v>
      </c>
    </row>
    <row r="2089" spans="11:14" x14ac:dyDescent="0.3">
      <c r="K2089">
        <v>3565</v>
      </c>
      <c r="L2089" t="s">
        <v>8323</v>
      </c>
      <c r="M2089" t="s">
        <v>8310</v>
      </c>
      <c r="N2089">
        <v>12</v>
      </c>
    </row>
    <row r="2090" spans="11:14" x14ac:dyDescent="0.3">
      <c r="K2090">
        <v>3670</v>
      </c>
      <c r="L2090" t="s">
        <v>8323</v>
      </c>
      <c r="M2090" t="s">
        <v>8310</v>
      </c>
      <c r="N2090">
        <v>12</v>
      </c>
    </row>
    <row r="2091" spans="11:14" x14ac:dyDescent="0.3">
      <c r="K2091">
        <v>827</v>
      </c>
      <c r="L2091" t="s">
        <v>8319</v>
      </c>
      <c r="M2091" t="s">
        <v>8344</v>
      </c>
      <c r="N2091">
        <v>11</v>
      </c>
    </row>
    <row r="2092" spans="11:14" x14ac:dyDescent="0.3">
      <c r="K2092">
        <v>1612</v>
      </c>
      <c r="L2092" t="s">
        <v>8319</v>
      </c>
      <c r="M2092" t="s">
        <v>8344</v>
      </c>
      <c r="N2092">
        <v>11</v>
      </c>
    </row>
    <row r="2093" spans="11:14" x14ac:dyDescent="0.3">
      <c r="K2093">
        <v>1822</v>
      </c>
      <c r="L2093" t="s">
        <v>8319</v>
      </c>
      <c r="M2093" t="s">
        <v>8344</v>
      </c>
      <c r="N2093">
        <v>11</v>
      </c>
    </row>
    <row r="2094" spans="11:14" x14ac:dyDescent="0.3">
      <c r="K2094">
        <v>1835</v>
      </c>
      <c r="L2094" t="s">
        <v>8319</v>
      </c>
      <c r="M2094" t="s">
        <v>8344</v>
      </c>
      <c r="N2094">
        <v>11</v>
      </c>
    </row>
    <row r="2095" spans="11:14" x14ac:dyDescent="0.3">
      <c r="K2095">
        <v>1927</v>
      </c>
      <c r="L2095" t="s">
        <v>8319</v>
      </c>
      <c r="M2095" t="s">
        <v>8340</v>
      </c>
      <c r="N2095">
        <v>11</v>
      </c>
    </row>
    <row r="2096" spans="11:14" x14ac:dyDescent="0.3">
      <c r="K2096">
        <v>2112</v>
      </c>
      <c r="L2096" t="s">
        <v>8319</v>
      </c>
      <c r="M2096" t="s">
        <v>8340</v>
      </c>
      <c r="N2096">
        <v>11</v>
      </c>
    </row>
    <row r="2097" spans="11:14" x14ac:dyDescent="0.3">
      <c r="K2097">
        <v>2281</v>
      </c>
      <c r="L2097" t="s">
        <v>8319</v>
      </c>
      <c r="M2097" t="s">
        <v>8344</v>
      </c>
      <c r="N2097">
        <v>11</v>
      </c>
    </row>
    <row r="2098" spans="11:14" x14ac:dyDescent="0.3">
      <c r="K2098">
        <v>2537</v>
      </c>
      <c r="L2098" t="s">
        <v>8319</v>
      </c>
      <c r="M2098" t="s">
        <v>8337</v>
      </c>
      <c r="N2098">
        <v>11</v>
      </c>
    </row>
    <row r="2099" spans="11:14" x14ac:dyDescent="0.3">
      <c r="K2099">
        <v>2669</v>
      </c>
      <c r="L2099" t="s">
        <v>8322</v>
      </c>
      <c r="M2099" t="s">
        <v>8358</v>
      </c>
      <c r="N2099">
        <v>11</v>
      </c>
    </row>
    <row r="2100" spans="11:14" x14ac:dyDescent="0.3">
      <c r="K2100">
        <v>2830</v>
      </c>
      <c r="L2100" t="s">
        <v>8323</v>
      </c>
      <c r="M2100" t="s">
        <v>8310</v>
      </c>
      <c r="N2100">
        <v>11</v>
      </c>
    </row>
    <row r="2101" spans="11:14" x14ac:dyDescent="0.3">
      <c r="K2101">
        <v>2836</v>
      </c>
      <c r="L2101" t="s">
        <v>8323</v>
      </c>
      <c r="M2101" t="s">
        <v>8310</v>
      </c>
      <c r="N2101">
        <v>11</v>
      </c>
    </row>
    <row r="2102" spans="11:14" x14ac:dyDescent="0.3">
      <c r="K2102">
        <v>3516</v>
      </c>
      <c r="L2102" t="s">
        <v>8323</v>
      </c>
      <c r="M2102" t="s">
        <v>8310</v>
      </c>
      <c r="N2102">
        <v>11</v>
      </c>
    </row>
    <row r="2103" spans="11:14" x14ac:dyDescent="0.3">
      <c r="K2103">
        <v>3588</v>
      </c>
      <c r="L2103" t="s">
        <v>8323</v>
      </c>
      <c r="M2103" t="s">
        <v>8310</v>
      </c>
      <c r="N2103">
        <v>11</v>
      </c>
    </row>
    <row r="2104" spans="11:14" x14ac:dyDescent="0.3">
      <c r="K2104">
        <v>3751</v>
      </c>
      <c r="L2104" t="s">
        <v>8323</v>
      </c>
      <c r="M2104" t="s">
        <v>8362</v>
      </c>
      <c r="N2104">
        <v>11</v>
      </c>
    </row>
    <row r="2105" spans="11:14" x14ac:dyDescent="0.3">
      <c r="K2105">
        <v>3812</v>
      </c>
      <c r="L2105" t="s">
        <v>8323</v>
      </c>
      <c r="M2105" t="s">
        <v>8310</v>
      </c>
      <c r="N2105">
        <v>11</v>
      </c>
    </row>
    <row r="2106" spans="11:14" x14ac:dyDescent="0.3">
      <c r="K2106">
        <v>104</v>
      </c>
      <c r="L2106" t="s">
        <v>8315</v>
      </c>
      <c r="M2106" t="s">
        <v>8328</v>
      </c>
      <c r="N2106">
        <v>10</v>
      </c>
    </row>
    <row r="2107" spans="11:14" x14ac:dyDescent="0.3">
      <c r="K2107">
        <v>784</v>
      </c>
      <c r="L2107" t="s">
        <v>8319</v>
      </c>
      <c r="M2107" t="s">
        <v>8344</v>
      </c>
      <c r="N2107">
        <v>10</v>
      </c>
    </row>
    <row r="2108" spans="11:14" x14ac:dyDescent="0.3">
      <c r="K2108">
        <v>853</v>
      </c>
      <c r="L2108" t="s">
        <v>8319</v>
      </c>
      <c r="M2108" t="s">
        <v>8342</v>
      </c>
      <c r="N2108">
        <v>10</v>
      </c>
    </row>
    <row r="2109" spans="11:14" x14ac:dyDescent="0.3">
      <c r="K2109">
        <v>1645</v>
      </c>
      <c r="L2109" t="s">
        <v>8319</v>
      </c>
      <c r="M2109" t="s">
        <v>8343</v>
      </c>
      <c r="N2109">
        <v>10</v>
      </c>
    </row>
    <row r="2110" spans="11:14" x14ac:dyDescent="0.3">
      <c r="K2110">
        <v>2067</v>
      </c>
      <c r="L2110" t="s">
        <v>8322</v>
      </c>
      <c r="M2110" t="s">
        <v>8357</v>
      </c>
      <c r="N2110">
        <v>10</v>
      </c>
    </row>
    <row r="2111" spans="11:14" x14ac:dyDescent="0.3">
      <c r="K2111">
        <v>2491</v>
      </c>
      <c r="L2111" t="s">
        <v>8319</v>
      </c>
      <c r="M2111" t="s">
        <v>8340</v>
      </c>
      <c r="N2111">
        <v>10</v>
      </c>
    </row>
    <row r="2112" spans="11:14" x14ac:dyDescent="0.3">
      <c r="K2112">
        <v>2496</v>
      </c>
      <c r="L2112" t="s">
        <v>8319</v>
      </c>
      <c r="M2112" t="s">
        <v>8340</v>
      </c>
      <c r="N2112">
        <v>10</v>
      </c>
    </row>
    <row r="2113" spans="11:14" x14ac:dyDescent="0.3">
      <c r="K2113">
        <v>2923</v>
      </c>
      <c r="L2113" t="s">
        <v>8323</v>
      </c>
      <c r="M2113" t="s">
        <v>8362</v>
      </c>
      <c r="N2113">
        <v>10</v>
      </c>
    </row>
    <row r="2114" spans="11:14" x14ac:dyDescent="0.3">
      <c r="K2114">
        <v>3324</v>
      </c>
      <c r="L2114" t="s">
        <v>8323</v>
      </c>
      <c r="M2114" t="s">
        <v>8310</v>
      </c>
      <c r="N2114">
        <v>10</v>
      </c>
    </row>
    <row r="2115" spans="11:14" x14ac:dyDescent="0.3">
      <c r="K2115">
        <v>3423</v>
      </c>
      <c r="L2115" t="s">
        <v>8323</v>
      </c>
      <c r="M2115" t="s">
        <v>8310</v>
      </c>
      <c r="N2115">
        <v>10</v>
      </c>
    </row>
    <row r="2116" spans="11:14" x14ac:dyDescent="0.3">
      <c r="K2116">
        <v>3491</v>
      </c>
      <c r="L2116" t="s">
        <v>8323</v>
      </c>
      <c r="M2116" t="s">
        <v>8310</v>
      </c>
      <c r="N2116">
        <v>10</v>
      </c>
    </row>
    <row r="2117" spans="11:14" x14ac:dyDescent="0.3">
      <c r="K2117">
        <v>3514</v>
      </c>
      <c r="L2117" t="s">
        <v>8323</v>
      </c>
      <c r="M2117" t="s">
        <v>8310</v>
      </c>
      <c r="N2117">
        <v>10</v>
      </c>
    </row>
    <row r="2118" spans="11:14" x14ac:dyDescent="0.3">
      <c r="K2118">
        <v>3784</v>
      </c>
      <c r="L2118" t="s">
        <v>8323</v>
      </c>
      <c r="M2118" t="s">
        <v>8362</v>
      </c>
      <c r="N2118">
        <v>10</v>
      </c>
    </row>
    <row r="2119" spans="11:14" x14ac:dyDescent="0.3">
      <c r="K2119">
        <v>3787</v>
      </c>
      <c r="L2119" t="s">
        <v>8323</v>
      </c>
      <c r="M2119" t="s">
        <v>8362</v>
      </c>
      <c r="N2119">
        <v>10</v>
      </c>
    </row>
    <row r="2120" spans="11:14" x14ac:dyDescent="0.3">
      <c r="K2120">
        <v>3818</v>
      </c>
      <c r="L2120" t="s">
        <v>8323</v>
      </c>
      <c r="M2120" t="s">
        <v>8310</v>
      </c>
      <c r="N2120">
        <v>10</v>
      </c>
    </row>
    <row r="2121" spans="11:14" x14ac:dyDescent="0.3">
      <c r="K2121">
        <v>372</v>
      </c>
      <c r="L2121" t="s">
        <v>8315</v>
      </c>
      <c r="M2121" t="s">
        <v>8325</v>
      </c>
      <c r="N2121">
        <v>9</v>
      </c>
    </row>
    <row r="2122" spans="11:14" x14ac:dyDescent="0.3">
      <c r="K2122">
        <v>1199</v>
      </c>
      <c r="L2122" t="s">
        <v>8320</v>
      </c>
      <c r="M2122" t="s">
        <v>8348</v>
      </c>
      <c r="N2122">
        <v>9</v>
      </c>
    </row>
    <row r="2123" spans="11:14" x14ac:dyDescent="0.3">
      <c r="K2123">
        <v>2217</v>
      </c>
      <c r="L2123" t="s">
        <v>8319</v>
      </c>
      <c r="M2123" t="s">
        <v>8338</v>
      </c>
      <c r="N2123">
        <v>9</v>
      </c>
    </row>
    <row r="2124" spans="11:14" x14ac:dyDescent="0.3">
      <c r="K2124">
        <v>2448</v>
      </c>
      <c r="L2124" t="s">
        <v>8316</v>
      </c>
      <c r="M2124" t="s">
        <v>8332</v>
      </c>
      <c r="N2124">
        <v>9</v>
      </c>
    </row>
    <row r="2125" spans="11:14" x14ac:dyDescent="0.3">
      <c r="K2125">
        <v>2931</v>
      </c>
      <c r="L2125" t="s">
        <v>8323</v>
      </c>
      <c r="M2125" t="s">
        <v>8362</v>
      </c>
      <c r="N2125">
        <v>9</v>
      </c>
    </row>
    <row r="2126" spans="11:14" x14ac:dyDescent="0.3">
      <c r="K2126">
        <v>3050</v>
      </c>
      <c r="L2126" t="s">
        <v>8323</v>
      </c>
      <c r="M2126" t="s">
        <v>8363</v>
      </c>
      <c r="N2126">
        <v>9</v>
      </c>
    </row>
    <row r="2127" spans="11:14" x14ac:dyDescent="0.3">
      <c r="K2127">
        <v>3328</v>
      </c>
      <c r="L2127" t="s">
        <v>8323</v>
      </c>
      <c r="M2127" t="s">
        <v>8310</v>
      </c>
      <c r="N2127">
        <v>9</v>
      </c>
    </row>
    <row r="2128" spans="11:14" x14ac:dyDescent="0.3">
      <c r="K2128">
        <v>3336</v>
      </c>
      <c r="L2128" t="s">
        <v>8323</v>
      </c>
      <c r="M2128" t="s">
        <v>8310</v>
      </c>
      <c r="N2128">
        <v>9</v>
      </c>
    </row>
    <row r="2129" spans="11:14" x14ac:dyDescent="0.3">
      <c r="K2129">
        <v>3371</v>
      </c>
      <c r="L2129" t="s">
        <v>8323</v>
      </c>
      <c r="M2129" t="s">
        <v>8310</v>
      </c>
      <c r="N2129">
        <v>9</v>
      </c>
    </row>
    <row r="2130" spans="11:14" x14ac:dyDescent="0.3">
      <c r="K2130">
        <v>3415</v>
      </c>
      <c r="L2130" t="s">
        <v>8323</v>
      </c>
      <c r="M2130" t="s">
        <v>8310</v>
      </c>
      <c r="N2130">
        <v>9</v>
      </c>
    </row>
    <row r="2131" spans="11:14" x14ac:dyDescent="0.3">
      <c r="K2131">
        <v>3470</v>
      </c>
      <c r="L2131" t="s">
        <v>8323</v>
      </c>
      <c r="M2131" t="s">
        <v>8310</v>
      </c>
      <c r="N2131">
        <v>9</v>
      </c>
    </row>
    <row r="2132" spans="11:14" x14ac:dyDescent="0.3">
      <c r="K2132">
        <v>3572</v>
      </c>
      <c r="L2132" t="s">
        <v>8323</v>
      </c>
      <c r="M2132" t="s">
        <v>8310</v>
      </c>
      <c r="N2132">
        <v>9</v>
      </c>
    </row>
    <row r="2133" spans="11:14" x14ac:dyDescent="0.3">
      <c r="K2133">
        <v>3651</v>
      </c>
      <c r="L2133" t="s">
        <v>8323</v>
      </c>
      <c r="M2133" t="s">
        <v>8310</v>
      </c>
      <c r="N2133">
        <v>9</v>
      </c>
    </row>
    <row r="2134" spans="11:14" x14ac:dyDescent="0.3">
      <c r="K2134">
        <v>3663</v>
      </c>
      <c r="L2134" t="s">
        <v>8323</v>
      </c>
      <c r="M2134" t="s">
        <v>8310</v>
      </c>
      <c r="N2134">
        <v>9</v>
      </c>
    </row>
    <row r="2135" spans="11:14" x14ac:dyDescent="0.3">
      <c r="K2135">
        <v>3831</v>
      </c>
      <c r="L2135" t="s">
        <v>8323</v>
      </c>
      <c r="M2135" t="s">
        <v>8310</v>
      </c>
      <c r="N2135">
        <v>9</v>
      </c>
    </row>
    <row r="2136" spans="11:14" x14ac:dyDescent="0.3">
      <c r="K2136">
        <v>3832</v>
      </c>
      <c r="L2136" t="s">
        <v>8323</v>
      </c>
      <c r="M2136" t="s">
        <v>8310</v>
      </c>
      <c r="N2136">
        <v>9</v>
      </c>
    </row>
    <row r="2137" spans="11:14" x14ac:dyDescent="0.3">
      <c r="K2137">
        <v>22</v>
      </c>
      <c r="L2137" t="s">
        <v>8315</v>
      </c>
      <c r="M2137" t="s">
        <v>8329</v>
      </c>
      <c r="N2137">
        <v>8</v>
      </c>
    </row>
    <row r="2138" spans="11:14" x14ac:dyDescent="0.3">
      <c r="K2138">
        <v>97</v>
      </c>
      <c r="L2138" t="s">
        <v>8315</v>
      </c>
      <c r="M2138" t="s">
        <v>8328</v>
      </c>
      <c r="N2138">
        <v>8</v>
      </c>
    </row>
    <row r="2139" spans="11:14" x14ac:dyDescent="0.3">
      <c r="K2139">
        <v>1849</v>
      </c>
      <c r="L2139" t="s">
        <v>8319</v>
      </c>
      <c r="M2139" t="s">
        <v>8344</v>
      </c>
      <c r="N2139">
        <v>8</v>
      </c>
    </row>
    <row r="2140" spans="11:14" x14ac:dyDescent="0.3">
      <c r="K2140">
        <v>1887</v>
      </c>
      <c r="L2140" t="s">
        <v>8319</v>
      </c>
      <c r="M2140" t="s">
        <v>8340</v>
      </c>
      <c r="N2140">
        <v>8</v>
      </c>
    </row>
    <row r="2141" spans="11:14" x14ac:dyDescent="0.3">
      <c r="K2141">
        <v>2167</v>
      </c>
      <c r="L2141" t="s">
        <v>8319</v>
      </c>
      <c r="M2141" t="s">
        <v>8344</v>
      </c>
      <c r="N2141">
        <v>8</v>
      </c>
    </row>
    <row r="2142" spans="11:14" x14ac:dyDescent="0.3">
      <c r="K2142">
        <v>2480</v>
      </c>
      <c r="L2142" t="s">
        <v>8319</v>
      </c>
      <c r="M2142" t="s">
        <v>8340</v>
      </c>
      <c r="N2142">
        <v>8</v>
      </c>
    </row>
    <row r="2143" spans="11:14" x14ac:dyDescent="0.3">
      <c r="K2143">
        <v>3000</v>
      </c>
      <c r="L2143" t="s">
        <v>8323</v>
      </c>
      <c r="M2143" t="s">
        <v>8363</v>
      </c>
      <c r="N2143">
        <v>8</v>
      </c>
    </row>
    <row r="2144" spans="11:14" x14ac:dyDescent="0.3">
      <c r="K2144">
        <v>3442</v>
      </c>
      <c r="L2144" t="s">
        <v>8323</v>
      </c>
      <c r="M2144" t="s">
        <v>8310</v>
      </c>
      <c r="N2144">
        <v>8</v>
      </c>
    </row>
    <row r="2145" spans="11:14" x14ac:dyDescent="0.3">
      <c r="K2145">
        <v>3504</v>
      </c>
      <c r="L2145" t="s">
        <v>8323</v>
      </c>
      <c r="M2145" t="s">
        <v>8310</v>
      </c>
      <c r="N2145">
        <v>8</v>
      </c>
    </row>
    <row r="2146" spans="11:14" x14ac:dyDescent="0.3">
      <c r="K2146">
        <v>3533</v>
      </c>
      <c r="L2146" t="s">
        <v>8323</v>
      </c>
      <c r="M2146" t="s">
        <v>8310</v>
      </c>
      <c r="N2146">
        <v>8</v>
      </c>
    </row>
    <row r="2147" spans="11:14" x14ac:dyDescent="0.3">
      <c r="K2147">
        <v>3540</v>
      </c>
      <c r="L2147" t="s">
        <v>8323</v>
      </c>
      <c r="M2147" t="s">
        <v>8310</v>
      </c>
      <c r="N2147">
        <v>8</v>
      </c>
    </row>
    <row r="2148" spans="11:14" x14ac:dyDescent="0.3">
      <c r="K2148">
        <v>3545</v>
      </c>
      <c r="L2148" t="s">
        <v>8323</v>
      </c>
      <c r="M2148" t="s">
        <v>8310</v>
      </c>
      <c r="N2148">
        <v>8</v>
      </c>
    </row>
    <row r="2149" spans="11:14" x14ac:dyDescent="0.3">
      <c r="K2149">
        <v>3649</v>
      </c>
      <c r="L2149" t="s">
        <v>8323</v>
      </c>
      <c r="M2149" t="s">
        <v>8310</v>
      </c>
      <c r="N2149">
        <v>8</v>
      </c>
    </row>
    <row r="2150" spans="11:14" x14ac:dyDescent="0.3">
      <c r="K2150">
        <v>3829</v>
      </c>
      <c r="L2150" t="s">
        <v>8323</v>
      </c>
      <c r="M2150" t="s">
        <v>8310</v>
      </c>
      <c r="N2150">
        <v>8</v>
      </c>
    </row>
    <row r="2151" spans="11:14" x14ac:dyDescent="0.3">
      <c r="K2151">
        <v>3835</v>
      </c>
      <c r="L2151" t="s">
        <v>8323</v>
      </c>
      <c r="M2151" t="s">
        <v>8310</v>
      </c>
      <c r="N2151">
        <v>8</v>
      </c>
    </row>
    <row r="2152" spans="11:14" x14ac:dyDescent="0.3">
      <c r="K2152">
        <v>84</v>
      </c>
      <c r="L2152" t="s">
        <v>8315</v>
      </c>
      <c r="M2152" t="s">
        <v>8328</v>
      </c>
      <c r="N2152">
        <v>7</v>
      </c>
    </row>
    <row r="2153" spans="11:14" x14ac:dyDescent="0.3">
      <c r="K2153">
        <v>253</v>
      </c>
      <c r="L2153" t="s">
        <v>8315</v>
      </c>
      <c r="M2153" t="s">
        <v>8325</v>
      </c>
      <c r="N2153">
        <v>7</v>
      </c>
    </row>
    <row r="2154" spans="11:14" x14ac:dyDescent="0.3">
      <c r="K2154">
        <v>410</v>
      </c>
      <c r="L2154" t="s">
        <v>8315</v>
      </c>
      <c r="M2154" t="s">
        <v>8325</v>
      </c>
      <c r="N2154">
        <v>7</v>
      </c>
    </row>
    <row r="2155" spans="11:14" x14ac:dyDescent="0.3">
      <c r="K2155">
        <v>1345</v>
      </c>
      <c r="L2155" t="s">
        <v>8321</v>
      </c>
      <c r="M2155" t="s">
        <v>8353</v>
      </c>
      <c r="N2155">
        <v>7</v>
      </c>
    </row>
    <row r="2156" spans="11:14" x14ac:dyDescent="0.3">
      <c r="K2156">
        <v>2169</v>
      </c>
      <c r="L2156" t="s">
        <v>8319</v>
      </c>
      <c r="M2156" t="s">
        <v>8344</v>
      </c>
      <c r="N2156">
        <v>7</v>
      </c>
    </row>
    <row r="2157" spans="11:14" x14ac:dyDescent="0.3">
      <c r="K2157">
        <v>2207</v>
      </c>
      <c r="L2157" t="s">
        <v>8319</v>
      </c>
      <c r="M2157" t="s">
        <v>8338</v>
      </c>
      <c r="N2157">
        <v>7</v>
      </c>
    </row>
    <row r="2158" spans="11:14" x14ac:dyDescent="0.3">
      <c r="K2158">
        <v>2300</v>
      </c>
      <c r="L2158" t="s">
        <v>8319</v>
      </c>
      <c r="M2158" t="s">
        <v>8344</v>
      </c>
      <c r="N2158">
        <v>7</v>
      </c>
    </row>
    <row r="2159" spans="11:14" x14ac:dyDescent="0.3">
      <c r="K2159">
        <v>3525</v>
      </c>
      <c r="L2159" t="s">
        <v>8323</v>
      </c>
      <c r="M2159" t="s">
        <v>8310</v>
      </c>
      <c r="N2159">
        <v>7</v>
      </c>
    </row>
    <row r="2160" spans="11:14" x14ac:dyDescent="0.3">
      <c r="K2160">
        <v>3749</v>
      </c>
      <c r="L2160" t="s">
        <v>8323</v>
      </c>
      <c r="M2160" t="s">
        <v>8362</v>
      </c>
      <c r="N2160">
        <v>7</v>
      </c>
    </row>
    <row r="2161" spans="11:14" x14ac:dyDescent="0.3">
      <c r="K2161">
        <v>3824</v>
      </c>
      <c r="L2161" t="s">
        <v>8323</v>
      </c>
      <c r="M2161" t="s">
        <v>8310</v>
      </c>
      <c r="N2161">
        <v>7</v>
      </c>
    </row>
    <row r="2162" spans="11:14" x14ac:dyDescent="0.3">
      <c r="K2162">
        <v>1211</v>
      </c>
      <c r="L2162" t="s">
        <v>8320</v>
      </c>
      <c r="M2162" t="s">
        <v>8348</v>
      </c>
      <c r="N2162">
        <v>6</v>
      </c>
    </row>
    <row r="2163" spans="11:14" x14ac:dyDescent="0.3">
      <c r="K2163">
        <v>2922</v>
      </c>
      <c r="L2163" t="s">
        <v>8323</v>
      </c>
      <c r="M2163" t="s">
        <v>8362</v>
      </c>
      <c r="N2163">
        <v>6</v>
      </c>
    </row>
    <row r="2164" spans="11:14" x14ac:dyDescent="0.3">
      <c r="K2164">
        <v>3023</v>
      </c>
      <c r="L2164" t="s">
        <v>8323</v>
      </c>
      <c r="M2164" t="s">
        <v>8363</v>
      </c>
      <c r="N2164">
        <v>6</v>
      </c>
    </row>
    <row r="2165" spans="11:14" x14ac:dyDescent="0.3">
      <c r="K2165">
        <v>3476</v>
      </c>
      <c r="L2165" t="s">
        <v>8323</v>
      </c>
      <c r="M2165" t="s">
        <v>8310</v>
      </c>
      <c r="N2165">
        <v>6</v>
      </c>
    </row>
    <row r="2166" spans="11:14" x14ac:dyDescent="0.3">
      <c r="K2166">
        <v>3686</v>
      </c>
      <c r="L2166" t="s">
        <v>8323</v>
      </c>
      <c r="M2166" t="s">
        <v>8310</v>
      </c>
      <c r="N2166">
        <v>6</v>
      </c>
    </row>
    <row r="2167" spans="11:14" x14ac:dyDescent="0.3">
      <c r="K2167">
        <v>1363</v>
      </c>
      <c r="L2167" t="s">
        <v>8321</v>
      </c>
      <c r="M2167" t="s">
        <v>8353</v>
      </c>
      <c r="N2167">
        <v>5</v>
      </c>
    </row>
    <row r="2168" spans="11:14" x14ac:dyDescent="0.3">
      <c r="K2168">
        <v>1380</v>
      </c>
      <c r="L2168" t="s">
        <v>8319</v>
      </c>
      <c r="M2168" t="s">
        <v>8344</v>
      </c>
      <c r="N2168">
        <v>5</v>
      </c>
    </row>
    <row r="2169" spans="11:14" x14ac:dyDescent="0.3">
      <c r="K2169">
        <v>3576</v>
      </c>
      <c r="L2169" t="s">
        <v>8323</v>
      </c>
      <c r="M2169" t="s">
        <v>8310</v>
      </c>
      <c r="N2169">
        <v>5</v>
      </c>
    </row>
    <row r="2170" spans="11:14" x14ac:dyDescent="0.3">
      <c r="K2170">
        <v>1609</v>
      </c>
      <c r="L2170" t="s">
        <v>8319</v>
      </c>
      <c r="M2170" t="s">
        <v>8344</v>
      </c>
      <c r="N2170">
        <v>4</v>
      </c>
    </row>
    <row r="2171" spans="11:14" x14ac:dyDescent="0.3">
      <c r="K2171">
        <v>1755</v>
      </c>
      <c r="L2171" t="s">
        <v>8320</v>
      </c>
      <c r="M2171" t="s">
        <v>8348</v>
      </c>
      <c r="N2171">
        <v>4</v>
      </c>
    </row>
    <row r="2172" spans="11:14" x14ac:dyDescent="0.3">
      <c r="K2172">
        <v>2536</v>
      </c>
      <c r="L2172" t="s">
        <v>8319</v>
      </c>
      <c r="M2172" t="s">
        <v>8337</v>
      </c>
      <c r="N2172">
        <v>4</v>
      </c>
    </row>
    <row r="2173" spans="11:14" x14ac:dyDescent="0.3">
      <c r="K2173">
        <v>3600</v>
      </c>
      <c r="L2173" t="s">
        <v>8323</v>
      </c>
      <c r="M2173" t="s">
        <v>8310</v>
      </c>
      <c r="N2173">
        <v>4</v>
      </c>
    </row>
    <row r="2174" spans="11:14" x14ac:dyDescent="0.3">
      <c r="K2174">
        <v>3719</v>
      </c>
      <c r="L2174" t="s">
        <v>8323</v>
      </c>
      <c r="M2174" t="s">
        <v>8310</v>
      </c>
      <c r="N2174">
        <v>4</v>
      </c>
    </row>
    <row r="2175" spans="11:14" x14ac:dyDescent="0.3">
      <c r="K2175">
        <v>1761</v>
      </c>
      <c r="L2175" t="s">
        <v>8320</v>
      </c>
      <c r="M2175" t="s">
        <v>8348</v>
      </c>
      <c r="N2175">
        <v>3</v>
      </c>
    </row>
    <row r="2176" spans="11:14" x14ac:dyDescent="0.3">
      <c r="K2176">
        <v>2074</v>
      </c>
      <c r="L2176" t="s">
        <v>8322</v>
      </c>
      <c r="M2176" t="s">
        <v>8357</v>
      </c>
      <c r="N2176">
        <v>3</v>
      </c>
    </row>
    <row r="2177" spans="11:14" x14ac:dyDescent="0.3">
      <c r="K2177">
        <v>2794</v>
      </c>
      <c r="L2177" t="s">
        <v>8323</v>
      </c>
      <c r="M2177" t="s">
        <v>8310</v>
      </c>
      <c r="N2177">
        <v>3</v>
      </c>
    </row>
    <row r="2178" spans="11:14" x14ac:dyDescent="0.3">
      <c r="K2178">
        <v>2921</v>
      </c>
      <c r="L2178" t="s">
        <v>8323</v>
      </c>
      <c r="M2178" t="s">
        <v>8362</v>
      </c>
      <c r="N2178">
        <v>3</v>
      </c>
    </row>
    <row r="2179" spans="11:14" x14ac:dyDescent="0.3">
      <c r="K2179">
        <v>3365</v>
      </c>
      <c r="L2179" t="s">
        <v>8323</v>
      </c>
      <c r="M2179" t="s">
        <v>8310</v>
      </c>
      <c r="N2179">
        <v>3</v>
      </c>
    </row>
    <row r="2180" spans="11:14" x14ac:dyDescent="0.3">
      <c r="K2180">
        <v>3404</v>
      </c>
      <c r="L2180" t="s">
        <v>8323</v>
      </c>
      <c r="M2180" t="s">
        <v>8310</v>
      </c>
      <c r="N2180">
        <v>3</v>
      </c>
    </row>
    <row r="2181" spans="11:14" x14ac:dyDescent="0.3">
      <c r="K2181">
        <v>3675</v>
      </c>
      <c r="L2181" t="s">
        <v>8323</v>
      </c>
      <c r="M2181" t="s">
        <v>8310</v>
      </c>
      <c r="N2181">
        <v>3</v>
      </c>
    </row>
    <row r="2182" spans="11:14" x14ac:dyDescent="0.3">
      <c r="K2182">
        <v>3761</v>
      </c>
      <c r="L2182" t="s">
        <v>8323</v>
      </c>
      <c r="M2182" t="s">
        <v>8362</v>
      </c>
      <c r="N2182">
        <v>3</v>
      </c>
    </row>
    <row r="2183" spans="11:14" x14ac:dyDescent="0.3">
      <c r="K2183">
        <v>3830</v>
      </c>
      <c r="L2183" t="s">
        <v>8323</v>
      </c>
      <c r="M2183" t="s">
        <v>8310</v>
      </c>
      <c r="N2183">
        <v>3</v>
      </c>
    </row>
    <row r="2184" spans="11:14" x14ac:dyDescent="0.3">
      <c r="K2184">
        <v>3840</v>
      </c>
      <c r="L2184" t="s">
        <v>8323</v>
      </c>
      <c r="M2184" t="s">
        <v>8310</v>
      </c>
      <c r="N2184">
        <v>3</v>
      </c>
    </row>
    <row r="2185" spans="11:14" x14ac:dyDescent="0.3">
      <c r="K2185">
        <v>640</v>
      </c>
      <c r="L2185" t="s">
        <v>8322</v>
      </c>
      <c r="M2185" t="s">
        <v>8360</v>
      </c>
      <c r="N2185">
        <v>2</v>
      </c>
    </row>
    <row r="2186" spans="11:14" x14ac:dyDescent="0.3">
      <c r="K2186">
        <v>31</v>
      </c>
      <c r="L2186" t="s">
        <v>8315</v>
      </c>
      <c r="M2186" t="s">
        <v>8329</v>
      </c>
      <c r="N2186">
        <v>1</v>
      </c>
    </row>
    <row r="2187" spans="11:14" x14ac:dyDescent="0.3">
      <c r="K2187">
        <v>847</v>
      </c>
      <c r="L2187" t="s">
        <v>8319</v>
      </c>
      <c r="M2187" t="s">
        <v>8342</v>
      </c>
      <c r="N2187">
        <v>1</v>
      </c>
    </row>
    <row r="2188" spans="11:14" x14ac:dyDescent="0.3">
      <c r="K2188">
        <v>2213</v>
      </c>
      <c r="L2188" t="s">
        <v>8319</v>
      </c>
      <c r="M2188" t="s">
        <v>8338</v>
      </c>
      <c r="N2188">
        <v>1</v>
      </c>
    </row>
  </sheetData>
  <mergeCells count="1">
    <mergeCell ref="B2:C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(1)</vt:lpstr>
      <vt:lpstr>Pivot (2)</vt:lpstr>
      <vt:lpstr>Pivot (3)</vt:lpstr>
      <vt:lpstr>Bonus (1)</vt:lpstr>
      <vt:lpstr>Bonus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Travis de Ronde</cp:lastModifiedBy>
  <dcterms:created xsi:type="dcterms:W3CDTF">2017-04-20T15:17:24Z</dcterms:created>
  <dcterms:modified xsi:type="dcterms:W3CDTF">2021-03-29T20:01:23Z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e0dc57f-bca2-4730-b6ed-4d3893d16047_Enabled">
    <vt:lpwstr>true</vt:lpwstr>
  </property>
  <property fmtid="{D5CDD505-2E9C-101B-9397-08002B2CF9AE}" pid="3" name="MSIP_Label_ce0dc57f-bca2-4730-b6ed-4d3893d16047_SetDate">
    <vt:lpwstr>2021-03-25T05:29:45Z</vt:lpwstr>
  </property>
  <property fmtid="{D5CDD505-2E9C-101B-9397-08002B2CF9AE}" pid="4" name="MSIP_Label_ce0dc57f-bca2-4730-b6ed-4d3893d16047_Method">
    <vt:lpwstr>Privileged</vt:lpwstr>
  </property>
  <property fmtid="{D5CDD505-2E9C-101B-9397-08002B2CF9AE}" pid="5" name="MSIP_Label_ce0dc57f-bca2-4730-b6ed-4d3893d16047_Name">
    <vt:lpwstr>Public Data</vt:lpwstr>
  </property>
  <property fmtid="{D5CDD505-2E9C-101B-9397-08002B2CF9AE}" pid="6" name="MSIP_Label_ce0dc57f-bca2-4730-b6ed-4d3893d16047_SiteId">
    <vt:lpwstr>5ed0cc18-3af9-4f44-88d6-5785b4858554</vt:lpwstr>
  </property>
  <property fmtid="{D5CDD505-2E9C-101B-9397-08002B2CF9AE}" pid="7" name="MSIP_Label_ce0dc57f-bca2-4730-b6ed-4d3893d16047_ActionId">
    <vt:lpwstr>10aa6a23-c602-43d8-a50a-f8c1e54d9bda</vt:lpwstr>
  </property>
  <property fmtid="{D5CDD505-2E9C-101B-9397-08002B2CF9AE}" pid="8" name="MSIP_Label_ce0dc57f-bca2-4730-b6ed-4d3893d16047_ContentBits">
    <vt:lpwstr>0</vt:lpwstr>
  </property>
</Properties>
</file>