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0_HOME" sheetId="1" state="visible" r:id="rId1"/>
    <sheet name="DADOS_BRUTOS" sheetId="2" state="visible" r:id="rId2"/>
    <sheet name="3A_GENERO_Cargo" sheetId="3" state="visible" r:id="rId3"/>
    <sheet name="3A_GENERO_Faixa_Etária" sheetId="4" state="visible" r:id="rId4"/>
    <sheet name="3A_GENERO_Departamento" sheetId="5" state="visible" r:id="rId5"/>
    <sheet name="3A_GENERO_Instrução" sheetId="6" state="visible" r:id="rId6"/>
    <sheet name="3A_GENERO_Tipo_Contrato" sheetId="7" state="visible" r:id="rId7"/>
    <sheet name="3B_RESUMO_DIVERSIDADE_GENERO" sheetId="8" state="visible" r:id="rId8"/>
    <sheet name="5_VISUALIZACOE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6"/>
    </font>
    <font>
      <b val="1"/>
    </font>
    <font>
      <b val="1"/>
      <sz val="14"/>
    </font>
  </fonts>
  <fills count="5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F2CC"/>
        <bgColor rgb="00FFF2CC"/>
      </patternFill>
    </fill>
    <fill>
      <patternFill patternType="solid">
        <fgColor rgb="00C6EFCE"/>
        <bgColor rgb="00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F2CC"/>
          <bgColor rgb="00FFF2CC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Índice de Simpson (Gênero) — Cargo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'3A_GENERO_Cargo'!C1</f>
            </strRef>
          </tx>
          <spPr>
            <a:ln>
              <a:prstDash val="solid"/>
            </a:ln>
          </spPr>
          <cat>
            <numRef>
              <f>'3A_GENERO_Cargo'!$A$2:$A$200</f>
            </numRef>
          </cat>
          <val>
            <numRef>
              <f>'3A_GENERO_Cargo'!$C$2:$C$200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Índice de Simpson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Índice de Simpson (Gênero) — Faixa_Etária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'3A_GENERO_Faixa_Etária'!C1</f>
            </strRef>
          </tx>
          <spPr>
            <a:ln>
              <a:prstDash val="solid"/>
            </a:ln>
          </spPr>
          <cat>
            <numRef>
              <f>'3A_GENERO_Faixa_Etária'!$A$2:$A$200</f>
            </numRef>
          </cat>
          <val>
            <numRef>
              <f>'3A_GENERO_Faixa_Etária'!$C$2:$C$200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Índice de Simpson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Índice de Simpson (Gênero) — Departamento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'3A_GENERO_Departamento'!C1</f>
            </strRef>
          </tx>
          <spPr>
            <a:ln>
              <a:prstDash val="solid"/>
            </a:ln>
          </spPr>
          <cat>
            <numRef>
              <f>'3A_GENERO_Departamento'!$A$2:$A$200</f>
            </numRef>
          </cat>
          <val>
            <numRef>
              <f>'3A_GENERO_Departamento'!$C$2:$C$200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Índice de Simpson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Índice de Simpson (Gênero) — Instrução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'3A_GENERO_Instrução'!C1</f>
            </strRef>
          </tx>
          <spPr>
            <a:ln>
              <a:prstDash val="solid"/>
            </a:ln>
          </spPr>
          <cat>
            <numRef>
              <f>'3A_GENERO_Instrução'!$A$2:$A$200</f>
            </numRef>
          </cat>
          <val>
            <numRef>
              <f>'3A_GENERO_Instrução'!$C$2:$C$200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Índice de Simpson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Índice de Simpson (Gênero) — Tipo_Contrato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'3A_GENERO_Tipo_Contrato'!C1</f>
            </strRef>
          </tx>
          <spPr>
            <a:ln>
              <a:prstDash val="solid"/>
            </a:ln>
          </spPr>
          <cat>
            <numRef>
              <f>'3A_GENERO_Tipo_Contrato'!$A$2:$A$200</f>
            </numRef>
          </cat>
          <val>
            <numRef>
              <f>'3A_GENERO_Tipo_Contrato'!$C$2:$C$200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Índice de Simpson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</row>
      <rowOff>0</rowOff>
    </from>
    <ext cx="864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25</row>
      <rowOff>0</rowOff>
    </from>
    <ext cx="864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47</row>
      <rowOff>0</rowOff>
    </from>
    <ext cx="864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69</row>
      <rowOff>0</rowOff>
    </from>
    <ext cx="864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91</row>
      <rowOff>0</rowOff>
    </from>
    <ext cx="864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BL_DADOS" displayName="TBL_DADOS" ref="A1:F101" headerRowCount="1">
  <autoFilter ref="A1:F101"/>
  <tableColumns count="6">
    <tableColumn id="1" name="Gênero"/>
    <tableColumn id="2" name="Cargo"/>
    <tableColumn id="3" name="Faixa_Etária"/>
    <tableColumn id="4" name="Departamento"/>
    <tableColumn id="5" name="Instrução"/>
    <tableColumn id="6" name="Tipo_Contra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Relatório Excel-Only (Fórmulas Dinâmicas)</t>
        </is>
      </c>
    </row>
    <row r="3">
      <c r="A3" t="inlineStr">
        <is>
          <t>Como usar: edite DADOS_BRUTOS; as abas recalculam automaticamente.</t>
        </is>
      </c>
    </row>
    <row r="5">
      <c r="A5" s="2" t="inlineStr">
        <is>
          <t>Legenda de cores (Índice de Simpson)</t>
        </is>
      </c>
    </row>
    <row r="6">
      <c r="A6" s="3" t="inlineStr">
        <is>
          <t>&lt; 0,6 = Baixa diversidade</t>
        </is>
      </c>
    </row>
    <row r="7">
      <c r="A7" s="4" t="inlineStr">
        <is>
          <t>0,6 – &lt;0,8 = Diversidade moderada</t>
        </is>
      </c>
    </row>
    <row r="8">
      <c r="A8" s="5" t="inlineStr">
        <is>
          <t>≥ 0,8 = Alta diversidade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Gênero</t>
        </is>
      </c>
      <c r="B1" s="2" t="inlineStr">
        <is>
          <t>Cargo</t>
        </is>
      </c>
      <c r="C1" s="2" t="inlineStr">
        <is>
          <t>Faixa_Etária</t>
        </is>
      </c>
      <c r="D1" s="2" t="inlineStr">
        <is>
          <t>Departamento</t>
        </is>
      </c>
      <c r="E1" s="2" t="inlineStr">
        <is>
          <t>Instrução</t>
        </is>
      </c>
      <c r="F1" s="2" t="inlineStr">
        <is>
          <t>Tipo_Contrato</t>
        </is>
      </c>
    </row>
    <row r="2">
      <c r="A2" t="inlineStr">
        <is>
          <t>Masculino</t>
        </is>
      </c>
      <c r="B2" t="inlineStr">
        <is>
          <t>Júnior</t>
        </is>
      </c>
      <c r="C2" t="inlineStr">
        <is>
          <t>46+</t>
        </is>
      </c>
      <c r="D2" t="inlineStr">
        <is>
          <t>Comercial</t>
        </is>
      </c>
      <c r="E2" t="inlineStr">
        <is>
          <t>Médio</t>
        </is>
      </c>
      <c r="F2" t="inlineStr">
        <is>
          <t>Efetivo</t>
        </is>
      </c>
    </row>
    <row r="3">
      <c r="A3" t="inlineStr">
        <is>
          <t>Masculino</t>
        </is>
      </c>
      <c r="B3" t="inlineStr">
        <is>
          <t>Sênior</t>
        </is>
      </c>
      <c r="C3" t="inlineStr">
        <is>
          <t>26-35</t>
        </is>
      </c>
      <c r="D3" t="inlineStr">
        <is>
          <t>Operações</t>
        </is>
      </c>
      <c r="E3" t="inlineStr">
        <is>
          <t>Médio</t>
        </is>
      </c>
      <c r="F3" t="inlineStr">
        <is>
          <t>Efetivo</t>
        </is>
      </c>
    </row>
    <row r="4">
      <c r="A4" t="inlineStr">
        <is>
          <t>Feminino</t>
        </is>
      </c>
      <c r="B4" t="inlineStr">
        <is>
          <t>Gerente</t>
        </is>
      </c>
      <c r="C4" t="inlineStr">
        <is>
          <t>26-35</t>
        </is>
      </c>
      <c r="D4" t="inlineStr">
        <is>
          <t>Operações</t>
        </is>
      </c>
      <c r="E4" t="inlineStr">
        <is>
          <t>Superior</t>
        </is>
      </c>
      <c r="F4" t="inlineStr">
        <is>
          <t>Efetivo</t>
        </is>
      </c>
    </row>
    <row r="5">
      <c r="A5" t="inlineStr">
        <is>
          <t>Feminino</t>
        </is>
      </c>
      <c r="B5" t="inlineStr">
        <is>
          <t>Júnior</t>
        </is>
      </c>
      <c r="C5" t="inlineStr">
        <is>
          <t>26-35</t>
        </is>
      </c>
      <c r="D5" t="inlineStr">
        <is>
          <t>TI</t>
        </is>
      </c>
      <c r="E5" t="inlineStr">
        <is>
          <t>Pós-graduação</t>
        </is>
      </c>
      <c r="F5" t="inlineStr">
        <is>
          <t>Efetivo</t>
        </is>
      </c>
    </row>
    <row r="6">
      <c r="A6" t="inlineStr">
        <is>
          <t>Feminino</t>
        </is>
      </c>
      <c r="B6" t="inlineStr">
        <is>
          <t>Júnior</t>
        </is>
      </c>
      <c r="C6" t="inlineStr">
        <is>
          <t>&lt;=25</t>
        </is>
      </c>
      <c r="D6" t="inlineStr">
        <is>
          <t>RH</t>
        </is>
      </c>
      <c r="E6" t="inlineStr">
        <is>
          <t>Pós-graduação</t>
        </is>
      </c>
      <c r="F6" t="inlineStr">
        <is>
          <t>Efetivo</t>
        </is>
      </c>
    </row>
    <row r="7">
      <c r="A7" t="inlineStr">
        <is>
          <t>Feminino</t>
        </is>
      </c>
      <c r="B7" t="inlineStr">
        <is>
          <t>Júnior</t>
        </is>
      </c>
      <c r="C7" t="inlineStr">
        <is>
          <t>36-45</t>
        </is>
      </c>
      <c r="D7" t="inlineStr">
        <is>
          <t>Operações</t>
        </is>
      </c>
      <c r="E7" t="inlineStr">
        <is>
          <t>Superior</t>
        </is>
      </c>
      <c r="F7" t="inlineStr">
        <is>
          <t>Terceirizado</t>
        </is>
      </c>
    </row>
    <row r="8">
      <c r="A8" t="inlineStr">
        <is>
          <t>Feminino</t>
        </is>
      </c>
      <c r="B8" t="inlineStr">
        <is>
          <t>Pleno</t>
        </is>
      </c>
      <c r="C8" t="inlineStr">
        <is>
          <t>&lt;=25</t>
        </is>
      </c>
      <c r="D8" t="inlineStr">
        <is>
          <t>TI</t>
        </is>
      </c>
      <c r="E8" t="inlineStr">
        <is>
          <t>Médio</t>
        </is>
      </c>
      <c r="F8" t="inlineStr">
        <is>
          <t>Efetivo</t>
        </is>
      </c>
    </row>
    <row r="9">
      <c r="A9" t="inlineStr">
        <is>
          <t>Feminino</t>
        </is>
      </c>
      <c r="B9" t="inlineStr">
        <is>
          <t>Sênior</t>
        </is>
      </c>
      <c r="C9" t="inlineStr">
        <is>
          <t>&lt;=25</t>
        </is>
      </c>
      <c r="D9" t="inlineStr">
        <is>
          <t>Operações</t>
        </is>
      </c>
      <c r="E9" t="inlineStr">
        <is>
          <t>Superior</t>
        </is>
      </c>
      <c r="F9" t="inlineStr">
        <is>
          <t>Efetivo</t>
        </is>
      </c>
    </row>
    <row r="10">
      <c r="A10" t="inlineStr">
        <is>
          <t>Masculino</t>
        </is>
      </c>
      <c r="B10" t="inlineStr">
        <is>
          <t>Júnior</t>
        </is>
      </c>
      <c r="C10" t="inlineStr">
        <is>
          <t>26-35</t>
        </is>
      </c>
      <c r="D10" t="inlineStr">
        <is>
          <t>TI</t>
        </is>
      </c>
      <c r="E10" t="inlineStr">
        <is>
          <t>Pós-graduação</t>
        </is>
      </c>
      <c r="F10" t="inlineStr">
        <is>
          <t>Temporário</t>
        </is>
      </c>
    </row>
    <row r="11">
      <c r="A11" t="inlineStr">
        <is>
          <t>Masculino</t>
        </is>
      </c>
      <c r="B11" t="inlineStr">
        <is>
          <t>Diretor</t>
        </is>
      </c>
      <c r="C11" t="inlineStr">
        <is>
          <t>26-35</t>
        </is>
      </c>
      <c r="D11" t="inlineStr">
        <is>
          <t>TI</t>
        </is>
      </c>
      <c r="E11" t="inlineStr">
        <is>
          <t>Médio</t>
        </is>
      </c>
      <c r="F11" t="inlineStr">
        <is>
          <t>Efetivo</t>
        </is>
      </c>
    </row>
    <row r="12">
      <c r="A12" t="inlineStr">
        <is>
          <t>Masculino</t>
        </is>
      </c>
      <c r="B12" t="inlineStr">
        <is>
          <t>Júnior</t>
        </is>
      </c>
      <c r="C12" t="inlineStr">
        <is>
          <t>46+</t>
        </is>
      </c>
      <c r="D12" t="inlineStr">
        <is>
          <t>Operações</t>
        </is>
      </c>
      <c r="E12" t="inlineStr">
        <is>
          <t>Pós-graduação</t>
        </is>
      </c>
      <c r="F12" t="inlineStr">
        <is>
          <t>Efetivo</t>
        </is>
      </c>
    </row>
    <row r="13">
      <c r="A13" t="inlineStr">
        <is>
          <t>Masculino</t>
        </is>
      </c>
      <c r="B13" t="inlineStr">
        <is>
          <t>Gerente</t>
        </is>
      </c>
      <c r="C13" t="inlineStr">
        <is>
          <t>26-35</t>
        </is>
      </c>
      <c r="D13" t="inlineStr">
        <is>
          <t>Operações</t>
        </is>
      </c>
      <c r="E13" t="inlineStr">
        <is>
          <t>Superior</t>
        </is>
      </c>
      <c r="F13" t="inlineStr">
        <is>
          <t>Efetivo</t>
        </is>
      </c>
    </row>
    <row r="14">
      <c r="A14" t="inlineStr">
        <is>
          <t>Feminino</t>
        </is>
      </c>
      <c r="B14" t="inlineStr">
        <is>
          <t>Júnior</t>
        </is>
      </c>
      <c r="C14" t="inlineStr">
        <is>
          <t>26-35</t>
        </is>
      </c>
      <c r="D14" t="inlineStr">
        <is>
          <t>TI</t>
        </is>
      </c>
      <c r="E14" t="inlineStr">
        <is>
          <t>Pós-graduação</t>
        </is>
      </c>
      <c r="F14" t="inlineStr">
        <is>
          <t>Efetivo</t>
        </is>
      </c>
    </row>
    <row r="15">
      <c r="A15" t="inlineStr">
        <is>
          <t>Masculino</t>
        </is>
      </c>
      <c r="B15" t="inlineStr">
        <is>
          <t>Júnior</t>
        </is>
      </c>
      <c r="C15" t="inlineStr">
        <is>
          <t>26-35</t>
        </is>
      </c>
      <c r="D15" t="inlineStr">
        <is>
          <t>RH</t>
        </is>
      </c>
      <c r="E15" t="inlineStr">
        <is>
          <t>Pós-graduação</t>
        </is>
      </c>
      <c r="F15" t="inlineStr">
        <is>
          <t>Efetivo</t>
        </is>
      </c>
    </row>
    <row r="16">
      <c r="A16" t="inlineStr">
        <is>
          <t>Feminino</t>
        </is>
      </c>
      <c r="B16" t="inlineStr">
        <is>
          <t>Júnior</t>
        </is>
      </c>
      <c r="C16" t="inlineStr">
        <is>
          <t>46+</t>
        </is>
      </c>
      <c r="D16" t="inlineStr">
        <is>
          <t>Comercial</t>
        </is>
      </c>
      <c r="E16" t="inlineStr">
        <is>
          <t>Superior</t>
        </is>
      </c>
      <c r="F16" t="inlineStr">
        <is>
          <t>Efetivo</t>
        </is>
      </c>
    </row>
    <row r="17">
      <c r="A17" t="inlineStr">
        <is>
          <t>Masculino</t>
        </is>
      </c>
      <c r="B17" t="inlineStr">
        <is>
          <t>Gerente</t>
        </is>
      </c>
      <c r="C17" t="inlineStr">
        <is>
          <t>&lt;=25</t>
        </is>
      </c>
      <c r="D17" t="inlineStr">
        <is>
          <t>Operações</t>
        </is>
      </c>
      <c r="E17" t="inlineStr">
        <is>
          <t>Médio</t>
        </is>
      </c>
      <c r="F17" t="inlineStr">
        <is>
          <t>Efetivo</t>
        </is>
      </c>
    </row>
    <row r="18">
      <c r="A18" t="inlineStr">
        <is>
          <t>Feminino</t>
        </is>
      </c>
      <c r="B18" t="inlineStr">
        <is>
          <t>Gerente</t>
        </is>
      </c>
      <c r="C18" t="inlineStr">
        <is>
          <t>46+</t>
        </is>
      </c>
      <c r="D18" t="inlineStr">
        <is>
          <t>TI</t>
        </is>
      </c>
      <c r="E18" t="inlineStr">
        <is>
          <t>Médio</t>
        </is>
      </c>
      <c r="F18" t="inlineStr">
        <is>
          <t>Efetivo</t>
        </is>
      </c>
    </row>
    <row r="19">
      <c r="A19" t="inlineStr">
        <is>
          <t>Feminino</t>
        </is>
      </c>
      <c r="B19" t="inlineStr">
        <is>
          <t>Júnior</t>
        </is>
      </c>
      <c r="C19" t="inlineStr">
        <is>
          <t>26-35</t>
        </is>
      </c>
      <c r="D19" t="inlineStr">
        <is>
          <t>Comercial</t>
        </is>
      </c>
      <c r="E19" t="inlineStr">
        <is>
          <t>Pós-graduação</t>
        </is>
      </c>
      <c r="F19" t="inlineStr">
        <is>
          <t>Efetivo</t>
        </is>
      </c>
    </row>
    <row r="20">
      <c r="A20" t="inlineStr">
        <is>
          <t>Feminino</t>
        </is>
      </c>
      <c r="B20" t="inlineStr">
        <is>
          <t>Sênior</t>
        </is>
      </c>
      <c r="C20" t="inlineStr">
        <is>
          <t>26-35</t>
        </is>
      </c>
      <c r="D20" t="inlineStr">
        <is>
          <t>RH</t>
        </is>
      </c>
      <c r="E20" t="inlineStr">
        <is>
          <t>Superior</t>
        </is>
      </c>
      <c r="F20" t="inlineStr">
        <is>
          <t>Efetivo</t>
        </is>
      </c>
    </row>
    <row r="21">
      <c r="A21" t="inlineStr">
        <is>
          <t>Feminino</t>
        </is>
      </c>
      <c r="B21" t="inlineStr">
        <is>
          <t>Pleno</t>
        </is>
      </c>
      <c r="C21" t="inlineStr">
        <is>
          <t>36-45</t>
        </is>
      </c>
      <c r="D21" t="inlineStr">
        <is>
          <t>Operações</t>
        </is>
      </c>
      <c r="E21" t="inlineStr">
        <is>
          <t>Superior</t>
        </is>
      </c>
      <c r="F21" t="inlineStr">
        <is>
          <t>Terceirizado</t>
        </is>
      </c>
    </row>
    <row r="22">
      <c r="A22" t="inlineStr">
        <is>
          <t>Masculino</t>
        </is>
      </c>
      <c r="B22" t="inlineStr">
        <is>
          <t>Pleno</t>
        </is>
      </c>
      <c r="C22" t="inlineStr">
        <is>
          <t>&lt;=25</t>
        </is>
      </c>
      <c r="D22" t="inlineStr">
        <is>
          <t>TI</t>
        </is>
      </c>
      <c r="E22" t="inlineStr">
        <is>
          <t>Médio</t>
        </is>
      </c>
      <c r="F22" t="inlineStr">
        <is>
          <t>Efetivo</t>
        </is>
      </c>
    </row>
    <row r="23">
      <c r="A23" t="inlineStr">
        <is>
          <t>Masculino</t>
        </is>
      </c>
      <c r="B23" t="inlineStr">
        <is>
          <t>Pleno</t>
        </is>
      </c>
      <c r="C23" t="inlineStr">
        <is>
          <t>&lt;=25</t>
        </is>
      </c>
      <c r="D23" t="inlineStr">
        <is>
          <t>Comercial</t>
        </is>
      </c>
      <c r="E23" t="inlineStr">
        <is>
          <t>Médio</t>
        </is>
      </c>
      <c r="F23" t="inlineStr">
        <is>
          <t>Efetivo</t>
        </is>
      </c>
    </row>
    <row r="24">
      <c r="A24" t="inlineStr">
        <is>
          <t>Masculino</t>
        </is>
      </c>
      <c r="B24" t="inlineStr">
        <is>
          <t>Sênior</t>
        </is>
      </c>
      <c r="C24" t="inlineStr">
        <is>
          <t>26-35</t>
        </is>
      </c>
      <c r="D24" t="inlineStr">
        <is>
          <t>Comercial</t>
        </is>
      </c>
      <c r="E24" t="inlineStr">
        <is>
          <t>Superior</t>
        </is>
      </c>
      <c r="F24" t="inlineStr">
        <is>
          <t>Efetivo</t>
        </is>
      </c>
    </row>
    <row r="25">
      <c r="A25" t="inlineStr">
        <is>
          <t>Masculino</t>
        </is>
      </c>
      <c r="B25" t="inlineStr">
        <is>
          <t>Júnior</t>
        </is>
      </c>
      <c r="C25" t="inlineStr">
        <is>
          <t>&lt;=25</t>
        </is>
      </c>
      <c r="D25" t="inlineStr">
        <is>
          <t>TI</t>
        </is>
      </c>
      <c r="E25" t="inlineStr">
        <is>
          <t>Médio</t>
        </is>
      </c>
      <c r="F25" t="inlineStr">
        <is>
          <t>Temporário</t>
        </is>
      </c>
    </row>
    <row r="26">
      <c r="A26" t="inlineStr">
        <is>
          <t>Masculino</t>
        </is>
      </c>
      <c r="B26" t="inlineStr">
        <is>
          <t>Júnior</t>
        </is>
      </c>
      <c r="C26" t="inlineStr">
        <is>
          <t>26-35</t>
        </is>
      </c>
      <c r="D26" t="inlineStr">
        <is>
          <t>Comercial</t>
        </is>
      </c>
      <c r="E26" t="inlineStr">
        <is>
          <t>Superior</t>
        </is>
      </c>
      <c r="F26" t="inlineStr">
        <is>
          <t>Efetivo</t>
        </is>
      </c>
    </row>
    <row r="27">
      <c r="A27" t="inlineStr">
        <is>
          <t>Masculino</t>
        </is>
      </c>
      <c r="B27" t="inlineStr">
        <is>
          <t>Sênior</t>
        </is>
      </c>
      <c r="C27" t="inlineStr">
        <is>
          <t>36-45</t>
        </is>
      </c>
      <c r="D27" t="inlineStr">
        <is>
          <t>Operações</t>
        </is>
      </c>
      <c r="E27" t="inlineStr">
        <is>
          <t>Pós-graduação</t>
        </is>
      </c>
      <c r="F27" t="inlineStr">
        <is>
          <t>Temporário</t>
        </is>
      </c>
    </row>
    <row r="28">
      <c r="A28" t="inlineStr">
        <is>
          <t>Masculino</t>
        </is>
      </c>
      <c r="B28" t="inlineStr">
        <is>
          <t>Diretor</t>
        </is>
      </c>
      <c r="C28" t="inlineStr">
        <is>
          <t>26-35</t>
        </is>
      </c>
      <c r="D28" t="inlineStr">
        <is>
          <t>Comercial</t>
        </is>
      </c>
      <c r="E28" t="inlineStr">
        <is>
          <t>Superior</t>
        </is>
      </c>
      <c r="F28" t="inlineStr">
        <is>
          <t>Efetivo</t>
        </is>
      </c>
    </row>
    <row r="29">
      <c r="A29" t="inlineStr">
        <is>
          <t>Feminino</t>
        </is>
      </c>
      <c r="B29" t="inlineStr">
        <is>
          <t>Júnior</t>
        </is>
      </c>
      <c r="C29" t="inlineStr">
        <is>
          <t>26-35</t>
        </is>
      </c>
      <c r="D29" t="inlineStr">
        <is>
          <t>Comercial</t>
        </is>
      </c>
      <c r="E29" t="inlineStr">
        <is>
          <t>Superior</t>
        </is>
      </c>
      <c r="F29" t="inlineStr">
        <is>
          <t>Efetivo</t>
        </is>
      </c>
    </row>
    <row r="30">
      <c r="A30" t="inlineStr">
        <is>
          <t>Masculino</t>
        </is>
      </c>
      <c r="B30" t="inlineStr">
        <is>
          <t>Gerente</t>
        </is>
      </c>
      <c r="C30" t="inlineStr">
        <is>
          <t>46+</t>
        </is>
      </c>
      <c r="D30" t="inlineStr">
        <is>
          <t>Operações</t>
        </is>
      </c>
      <c r="E30" t="inlineStr">
        <is>
          <t>Superior</t>
        </is>
      </c>
      <c r="F30" t="inlineStr">
        <is>
          <t>Efetivo</t>
        </is>
      </c>
    </row>
    <row r="31">
      <c r="A31" t="inlineStr">
        <is>
          <t>Masculino</t>
        </is>
      </c>
      <c r="B31" t="inlineStr">
        <is>
          <t>Pleno</t>
        </is>
      </c>
      <c r="C31" t="inlineStr">
        <is>
          <t>26-35</t>
        </is>
      </c>
      <c r="D31" t="inlineStr">
        <is>
          <t>Operações</t>
        </is>
      </c>
      <c r="E31" t="inlineStr">
        <is>
          <t>Superior</t>
        </is>
      </c>
      <c r="F31" t="inlineStr">
        <is>
          <t>Efetivo</t>
        </is>
      </c>
    </row>
    <row r="32">
      <c r="A32" t="inlineStr">
        <is>
          <t>Masculino</t>
        </is>
      </c>
      <c r="B32" t="inlineStr">
        <is>
          <t>Júnior</t>
        </is>
      </c>
      <c r="C32" t="inlineStr">
        <is>
          <t>36-45</t>
        </is>
      </c>
      <c r="D32" t="inlineStr">
        <is>
          <t>Operações</t>
        </is>
      </c>
      <c r="E32" t="inlineStr">
        <is>
          <t>Superior</t>
        </is>
      </c>
      <c r="F32" t="inlineStr">
        <is>
          <t>Efetivo</t>
        </is>
      </c>
    </row>
    <row r="33">
      <c r="A33" t="inlineStr">
        <is>
          <t>Feminino</t>
        </is>
      </c>
      <c r="B33" t="inlineStr">
        <is>
          <t>Júnior</t>
        </is>
      </c>
      <c r="C33" t="inlineStr">
        <is>
          <t>26-35</t>
        </is>
      </c>
      <c r="D33" t="inlineStr">
        <is>
          <t>TI</t>
        </is>
      </c>
      <c r="E33" t="inlineStr">
        <is>
          <t>Pós-graduação</t>
        </is>
      </c>
      <c r="F33" t="inlineStr">
        <is>
          <t>Terceirizado</t>
        </is>
      </c>
    </row>
    <row r="34">
      <c r="A34" t="inlineStr">
        <is>
          <t>Feminino</t>
        </is>
      </c>
      <c r="B34" t="inlineStr">
        <is>
          <t>Sênior</t>
        </is>
      </c>
      <c r="C34" t="inlineStr">
        <is>
          <t>46+</t>
        </is>
      </c>
      <c r="D34" t="inlineStr">
        <is>
          <t>Comercial</t>
        </is>
      </c>
      <c r="E34" t="inlineStr">
        <is>
          <t>Superior</t>
        </is>
      </c>
      <c r="F34" t="inlineStr">
        <is>
          <t>Efetivo</t>
        </is>
      </c>
    </row>
    <row r="35">
      <c r="A35" t="inlineStr">
        <is>
          <t>Masculino</t>
        </is>
      </c>
      <c r="B35" t="inlineStr">
        <is>
          <t>Pleno</t>
        </is>
      </c>
      <c r="C35" t="inlineStr">
        <is>
          <t>26-35</t>
        </is>
      </c>
      <c r="D35" t="inlineStr">
        <is>
          <t>TI</t>
        </is>
      </c>
      <c r="E35" t="inlineStr">
        <is>
          <t>Superior</t>
        </is>
      </c>
      <c r="F35" t="inlineStr">
        <is>
          <t>Efetivo</t>
        </is>
      </c>
    </row>
    <row r="36">
      <c r="A36" t="inlineStr">
        <is>
          <t>Masculino</t>
        </is>
      </c>
      <c r="B36" t="inlineStr">
        <is>
          <t>Pleno</t>
        </is>
      </c>
      <c r="C36" t="inlineStr">
        <is>
          <t>26-35</t>
        </is>
      </c>
      <c r="D36" t="inlineStr">
        <is>
          <t>TI</t>
        </is>
      </c>
      <c r="E36" t="inlineStr">
        <is>
          <t>Superior</t>
        </is>
      </c>
      <c r="F36" t="inlineStr">
        <is>
          <t>Efetivo</t>
        </is>
      </c>
    </row>
    <row r="37">
      <c r="A37" t="inlineStr">
        <is>
          <t>Masculino</t>
        </is>
      </c>
      <c r="B37" t="inlineStr">
        <is>
          <t>Sênior</t>
        </is>
      </c>
      <c r="C37" t="inlineStr">
        <is>
          <t>26-35</t>
        </is>
      </c>
      <c r="D37" t="inlineStr">
        <is>
          <t>TI</t>
        </is>
      </c>
      <c r="E37" t="inlineStr">
        <is>
          <t>Superior</t>
        </is>
      </c>
      <c r="F37" t="inlineStr">
        <is>
          <t>Efetivo</t>
        </is>
      </c>
    </row>
    <row r="38">
      <c r="A38" t="inlineStr">
        <is>
          <t>Masculino</t>
        </is>
      </c>
      <c r="B38" t="inlineStr">
        <is>
          <t>Júnior</t>
        </is>
      </c>
      <c r="C38" t="inlineStr">
        <is>
          <t>26-35</t>
        </is>
      </c>
      <c r="D38" t="inlineStr">
        <is>
          <t>TI</t>
        </is>
      </c>
      <c r="E38" t="inlineStr">
        <is>
          <t>Superior</t>
        </is>
      </c>
      <c r="F38" t="inlineStr">
        <is>
          <t>Efetivo</t>
        </is>
      </c>
    </row>
    <row r="39">
      <c r="A39" t="inlineStr">
        <is>
          <t>Feminino</t>
        </is>
      </c>
      <c r="B39" t="inlineStr">
        <is>
          <t>Júnior</t>
        </is>
      </c>
      <c r="C39" t="inlineStr">
        <is>
          <t>26-35</t>
        </is>
      </c>
      <c r="D39" t="inlineStr">
        <is>
          <t>Comercial</t>
        </is>
      </c>
      <c r="E39" t="inlineStr">
        <is>
          <t>Médio</t>
        </is>
      </c>
      <c r="F39" t="inlineStr">
        <is>
          <t>Temporário</t>
        </is>
      </c>
    </row>
    <row r="40">
      <c r="A40" t="inlineStr">
        <is>
          <t>Masculino</t>
        </is>
      </c>
      <c r="B40" t="inlineStr">
        <is>
          <t>Pleno</t>
        </is>
      </c>
      <c r="C40" t="inlineStr">
        <is>
          <t>26-35</t>
        </is>
      </c>
      <c r="D40" t="inlineStr">
        <is>
          <t>Operações</t>
        </is>
      </c>
      <c r="E40" t="inlineStr">
        <is>
          <t>Pós-graduação</t>
        </is>
      </c>
      <c r="F40" t="inlineStr">
        <is>
          <t>Efetivo</t>
        </is>
      </c>
    </row>
    <row r="41">
      <c r="A41" t="inlineStr">
        <is>
          <t>Feminino</t>
        </is>
      </c>
      <c r="B41" t="inlineStr">
        <is>
          <t>Pleno</t>
        </is>
      </c>
      <c r="C41" t="inlineStr">
        <is>
          <t>46+</t>
        </is>
      </c>
      <c r="D41" t="inlineStr">
        <is>
          <t>Operações</t>
        </is>
      </c>
      <c r="E41" t="inlineStr">
        <is>
          <t>Pós-graduação</t>
        </is>
      </c>
      <c r="F41" t="inlineStr">
        <is>
          <t>Efetivo</t>
        </is>
      </c>
    </row>
    <row r="42">
      <c r="A42" t="inlineStr">
        <is>
          <t>Feminino</t>
        </is>
      </c>
      <c r="B42" t="inlineStr">
        <is>
          <t>Sênior</t>
        </is>
      </c>
      <c r="C42" t="inlineStr">
        <is>
          <t>36-45</t>
        </is>
      </c>
      <c r="D42" t="inlineStr">
        <is>
          <t>TI</t>
        </is>
      </c>
      <c r="E42" t="inlineStr">
        <is>
          <t>Pós-graduação</t>
        </is>
      </c>
      <c r="F42" t="inlineStr">
        <is>
          <t>Efetivo</t>
        </is>
      </c>
    </row>
    <row r="43">
      <c r="A43" t="inlineStr">
        <is>
          <t>Feminino</t>
        </is>
      </c>
      <c r="B43" t="inlineStr">
        <is>
          <t>Júnior</t>
        </is>
      </c>
      <c r="C43" t="inlineStr">
        <is>
          <t>&lt;=25</t>
        </is>
      </c>
      <c r="D43" t="inlineStr">
        <is>
          <t>RH</t>
        </is>
      </c>
      <c r="E43" t="inlineStr">
        <is>
          <t>Pós-graduação</t>
        </is>
      </c>
      <c r="F43" t="inlineStr">
        <is>
          <t>Efetivo</t>
        </is>
      </c>
    </row>
    <row r="44">
      <c r="A44" t="inlineStr">
        <is>
          <t>Masculino</t>
        </is>
      </c>
      <c r="B44" t="inlineStr">
        <is>
          <t>Júnior</t>
        </is>
      </c>
      <c r="C44" t="inlineStr">
        <is>
          <t>26-35</t>
        </is>
      </c>
      <c r="D44" t="inlineStr">
        <is>
          <t>Comercial</t>
        </is>
      </c>
      <c r="E44" t="inlineStr">
        <is>
          <t>Superior</t>
        </is>
      </c>
      <c r="F44" t="inlineStr">
        <is>
          <t>Efetivo</t>
        </is>
      </c>
    </row>
    <row r="45">
      <c r="A45" t="inlineStr">
        <is>
          <t>Feminino</t>
        </is>
      </c>
      <c r="B45" t="inlineStr">
        <is>
          <t>Gerente</t>
        </is>
      </c>
      <c r="C45" t="inlineStr">
        <is>
          <t>26-35</t>
        </is>
      </c>
      <c r="D45" t="inlineStr">
        <is>
          <t>Operações</t>
        </is>
      </c>
      <c r="E45" t="inlineStr">
        <is>
          <t>Médio</t>
        </is>
      </c>
      <c r="F45" t="inlineStr">
        <is>
          <t>Efetivo</t>
        </is>
      </c>
    </row>
    <row r="46">
      <c r="A46" t="inlineStr">
        <is>
          <t>Masculino</t>
        </is>
      </c>
      <c r="B46" t="inlineStr">
        <is>
          <t>Pleno</t>
        </is>
      </c>
      <c r="C46" t="inlineStr">
        <is>
          <t>46+</t>
        </is>
      </c>
      <c r="D46" t="inlineStr">
        <is>
          <t>RH</t>
        </is>
      </c>
      <c r="E46" t="inlineStr">
        <is>
          <t>Pós-graduação</t>
        </is>
      </c>
      <c r="F46" t="inlineStr">
        <is>
          <t>Temporário</t>
        </is>
      </c>
    </row>
    <row r="47">
      <c r="A47" t="inlineStr">
        <is>
          <t>Feminino</t>
        </is>
      </c>
      <c r="B47" t="inlineStr">
        <is>
          <t>Júnior</t>
        </is>
      </c>
      <c r="C47" t="inlineStr">
        <is>
          <t>26-35</t>
        </is>
      </c>
      <c r="D47" t="inlineStr">
        <is>
          <t>Operações</t>
        </is>
      </c>
      <c r="E47" t="inlineStr">
        <is>
          <t>Médio</t>
        </is>
      </c>
      <c r="F47" t="inlineStr">
        <is>
          <t>Temporário</t>
        </is>
      </c>
    </row>
    <row r="48">
      <c r="A48" t="inlineStr">
        <is>
          <t>Masculino</t>
        </is>
      </c>
      <c r="B48" t="inlineStr">
        <is>
          <t>Gerente</t>
        </is>
      </c>
      <c r="C48" t="inlineStr">
        <is>
          <t>&lt;=25</t>
        </is>
      </c>
      <c r="D48" t="inlineStr">
        <is>
          <t>Comercial</t>
        </is>
      </c>
      <c r="E48" t="inlineStr">
        <is>
          <t>Superior</t>
        </is>
      </c>
      <c r="F48" t="inlineStr">
        <is>
          <t>Efetivo</t>
        </is>
      </c>
    </row>
    <row r="49">
      <c r="A49" t="inlineStr">
        <is>
          <t>Feminino</t>
        </is>
      </c>
      <c r="B49" t="inlineStr">
        <is>
          <t>Pleno</t>
        </is>
      </c>
      <c r="C49" t="inlineStr">
        <is>
          <t>36-45</t>
        </is>
      </c>
      <c r="D49" t="inlineStr">
        <is>
          <t>Operações</t>
        </is>
      </c>
      <c r="E49" t="inlineStr">
        <is>
          <t>Médio</t>
        </is>
      </c>
      <c r="F49" t="inlineStr">
        <is>
          <t>Efetivo</t>
        </is>
      </c>
    </row>
    <row r="50">
      <c r="A50" t="inlineStr">
        <is>
          <t>Masculino</t>
        </is>
      </c>
      <c r="B50" t="inlineStr">
        <is>
          <t>Pleno</t>
        </is>
      </c>
      <c r="C50" t="inlineStr">
        <is>
          <t>46+</t>
        </is>
      </c>
      <c r="D50" t="inlineStr">
        <is>
          <t>Operações</t>
        </is>
      </c>
      <c r="E50" t="inlineStr">
        <is>
          <t>Pós-graduação</t>
        </is>
      </c>
      <c r="F50" t="inlineStr">
        <is>
          <t>Efetivo</t>
        </is>
      </c>
    </row>
    <row r="51">
      <c r="A51" t="inlineStr">
        <is>
          <t>Feminino</t>
        </is>
      </c>
      <c r="B51" t="inlineStr">
        <is>
          <t>Sênior</t>
        </is>
      </c>
      <c r="C51" t="inlineStr">
        <is>
          <t>46+</t>
        </is>
      </c>
      <c r="D51" t="inlineStr">
        <is>
          <t>RH</t>
        </is>
      </c>
      <c r="E51" t="inlineStr">
        <is>
          <t>Superior</t>
        </is>
      </c>
      <c r="F51" t="inlineStr">
        <is>
          <t>Efetivo</t>
        </is>
      </c>
    </row>
    <row r="52">
      <c r="A52" t="inlineStr">
        <is>
          <t>Masculino</t>
        </is>
      </c>
      <c r="B52" t="inlineStr">
        <is>
          <t>Pleno</t>
        </is>
      </c>
      <c r="C52" t="inlineStr">
        <is>
          <t>26-35</t>
        </is>
      </c>
      <c r="D52" t="inlineStr">
        <is>
          <t>Operações</t>
        </is>
      </c>
      <c r="E52" t="inlineStr">
        <is>
          <t>Médio</t>
        </is>
      </c>
      <c r="F52" t="inlineStr">
        <is>
          <t>Efetivo</t>
        </is>
      </c>
    </row>
    <row r="53">
      <c r="A53" t="inlineStr">
        <is>
          <t>Masculino</t>
        </is>
      </c>
      <c r="B53" t="inlineStr">
        <is>
          <t>Diretor</t>
        </is>
      </c>
      <c r="C53" t="inlineStr">
        <is>
          <t>26-35</t>
        </is>
      </c>
      <c r="D53" t="inlineStr">
        <is>
          <t>Operações</t>
        </is>
      </c>
      <c r="E53" t="inlineStr">
        <is>
          <t>Superior</t>
        </is>
      </c>
      <c r="F53" t="inlineStr">
        <is>
          <t>Temporário</t>
        </is>
      </c>
    </row>
    <row r="54">
      <c r="A54" t="inlineStr">
        <is>
          <t>Masculino</t>
        </is>
      </c>
      <c r="B54" t="inlineStr">
        <is>
          <t>Júnior</t>
        </is>
      </c>
      <c r="C54" t="inlineStr">
        <is>
          <t>36-45</t>
        </is>
      </c>
      <c r="D54" t="inlineStr">
        <is>
          <t>Comercial</t>
        </is>
      </c>
      <c r="E54" t="inlineStr">
        <is>
          <t>Pós-graduação</t>
        </is>
      </c>
      <c r="F54" t="inlineStr">
        <is>
          <t>Efetivo</t>
        </is>
      </c>
    </row>
    <row r="55">
      <c r="A55" t="inlineStr">
        <is>
          <t>Masculino</t>
        </is>
      </c>
      <c r="B55" t="inlineStr">
        <is>
          <t>Sênior</t>
        </is>
      </c>
      <c r="C55" t="inlineStr">
        <is>
          <t>36-45</t>
        </is>
      </c>
      <c r="D55" t="inlineStr">
        <is>
          <t>Operações</t>
        </is>
      </c>
      <c r="E55" t="inlineStr">
        <is>
          <t>Superior</t>
        </is>
      </c>
      <c r="F55" t="inlineStr">
        <is>
          <t>Efetivo</t>
        </is>
      </c>
    </row>
    <row r="56">
      <c r="A56" t="inlineStr">
        <is>
          <t>Feminino</t>
        </is>
      </c>
      <c r="B56" t="inlineStr">
        <is>
          <t>Pleno</t>
        </is>
      </c>
      <c r="C56" t="inlineStr">
        <is>
          <t>&lt;=25</t>
        </is>
      </c>
      <c r="D56" t="inlineStr">
        <is>
          <t>Operações</t>
        </is>
      </c>
      <c r="E56" t="inlineStr">
        <is>
          <t>Pós-graduação</t>
        </is>
      </c>
      <c r="F56" t="inlineStr">
        <is>
          <t>Temporário</t>
        </is>
      </c>
    </row>
    <row r="57">
      <c r="A57" t="inlineStr">
        <is>
          <t>Feminino</t>
        </is>
      </c>
      <c r="B57" t="inlineStr">
        <is>
          <t>Pleno</t>
        </is>
      </c>
      <c r="C57" t="inlineStr">
        <is>
          <t>36-45</t>
        </is>
      </c>
      <c r="D57" t="inlineStr">
        <is>
          <t>RH</t>
        </is>
      </c>
      <c r="E57" t="inlineStr">
        <is>
          <t>Médio</t>
        </is>
      </c>
      <c r="F57" t="inlineStr">
        <is>
          <t>Temporário</t>
        </is>
      </c>
    </row>
    <row r="58">
      <c r="A58" t="inlineStr">
        <is>
          <t>Feminino</t>
        </is>
      </c>
      <c r="B58" t="inlineStr">
        <is>
          <t>Júnior</t>
        </is>
      </c>
      <c r="C58" t="inlineStr">
        <is>
          <t>36-45</t>
        </is>
      </c>
      <c r="D58" t="inlineStr">
        <is>
          <t>Comercial</t>
        </is>
      </c>
      <c r="E58" t="inlineStr">
        <is>
          <t>Superior</t>
        </is>
      </c>
      <c r="F58" t="inlineStr">
        <is>
          <t>Efetivo</t>
        </is>
      </c>
    </row>
    <row r="59">
      <c r="A59" t="inlineStr">
        <is>
          <t>Feminino</t>
        </is>
      </c>
      <c r="B59" t="inlineStr">
        <is>
          <t>Sênior</t>
        </is>
      </c>
      <c r="C59" t="inlineStr">
        <is>
          <t>&lt;=25</t>
        </is>
      </c>
      <c r="D59" t="inlineStr">
        <is>
          <t>Comercial</t>
        </is>
      </c>
      <c r="E59" t="inlineStr">
        <is>
          <t>Médio</t>
        </is>
      </c>
      <c r="F59" t="inlineStr">
        <is>
          <t>Efetivo</t>
        </is>
      </c>
    </row>
    <row r="60">
      <c r="A60" t="inlineStr">
        <is>
          <t>Feminino</t>
        </is>
      </c>
      <c r="B60" t="inlineStr">
        <is>
          <t>Júnior</t>
        </is>
      </c>
      <c r="C60" t="inlineStr">
        <is>
          <t>26-35</t>
        </is>
      </c>
      <c r="D60" t="inlineStr">
        <is>
          <t>TI</t>
        </is>
      </c>
      <c r="E60" t="inlineStr">
        <is>
          <t>Superior</t>
        </is>
      </c>
      <c r="F60" t="inlineStr">
        <is>
          <t>Temporário</t>
        </is>
      </c>
    </row>
    <row r="61">
      <c r="A61" t="inlineStr">
        <is>
          <t>Masculino</t>
        </is>
      </c>
      <c r="B61" t="inlineStr">
        <is>
          <t>Sênior</t>
        </is>
      </c>
      <c r="C61" t="inlineStr">
        <is>
          <t>26-35</t>
        </is>
      </c>
      <c r="D61" t="inlineStr">
        <is>
          <t>Operações</t>
        </is>
      </c>
      <c r="E61" t="inlineStr">
        <is>
          <t>Superior</t>
        </is>
      </c>
      <c r="F61" t="inlineStr">
        <is>
          <t>Terceirizado</t>
        </is>
      </c>
    </row>
    <row r="62">
      <c r="A62" t="inlineStr">
        <is>
          <t>Masculino</t>
        </is>
      </c>
      <c r="B62" t="inlineStr">
        <is>
          <t>Júnior</t>
        </is>
      </c>
      <c r="C62" t="inlineStr">
        <is>
          <t>26-35</t>
        </is>
      </c>
      <c r="D62" t="inlineStr">
        <is>
          <t>Comercial</t>
        </is>
      </c>
      <c r="E62" t="inlineStr">
        <is>
          <t>Médio</t>
        </is>
      </c>
      <c r="F62" t="inlineStr">
        <is>
          <t>Efetivo</t>
        </is>
      </c>
    </row>
    <row r="63">
      <c r="A63" t="inlineStr">
        <is>
          <t>Masculino</t>
        </is>
      </c>
      <c r="B63" t="inlineStr">
        <is>
          <t>Pleno</t>
        </is>
      </c>
      <c r="C63" t="inlineStr">
        <is>
          <t>36-45</t>
        </is>
      </c>
      <c r="D63" t="inlineStr">
        <is>
          <t>Operações</t>
        </is>
      </c>
      <c r="E63" t="inlineStr">
        <is>
          <t>Médio</t>
        </is>
      </c>
      <c r="F63" t="inlineStr">
        <is>
          <t>Temporário</t>
        </is>
      </c>
    </row>
    <row r="64">
      <c r="A64" t="inlineStr">
        <is>
          <t>Masculino</t>
        </is>
      </c>
      <c r="B64" t="inlineStr">
        <is>
          <t>Júnior</t>
        </is>
      </c>
      <c r="C64" t="inlineStr">
        <is>
          <t>&lt;=25</t>
        </is>
      </c>
      <c r="D64" t="inlineStr">
        <is>
          <t>RH</t>
        </is>
      </c>
      <c r="E64" t="inlineStr">
        <is>
          <t>Superior</t>
        </is>
      </c>
      <c r="F64" t="inlineStr">
        <is>
          <t>Efetivo</t>
        </is>
      </c>
    </row>
    <row r="65">
      <c r="A65" t="inlineStr">
        <is>
          <t>Masculino</t>
        </is>
      </c>
      <c r="B65" t="inlineStr">
        <is>
          <t>Júnior</t>
        </is>
      </c>
      <c r="C65" t="inlineStr">
        <is>
          <t>26-35</t>
        </is>
      </c>
      <c r="D65" t="inlineStr">
        <is>
          <t>RH</t>
        </is>
      </c>
      <c r="E65" t="inlineStr">
        <is>
          <t>Médio</t>
        </is>
      </c>
      <c r="F65" t="inlineStr">
        <is>
          <t>Temporário</t>
        </is>
      </c>
    </row>
    <row r="66">
      <c r="A66" t="inlineStr">
        <is>
          <t>Feminino</t>
        </is>
      </c>
      <c r="B66" t="inlineStr">
        <is>
          <t>Pleno</t>
        </is>
      </c>
      <c r="C66" t="inlineStr">
        <is>
          <t>46+</t>
        </is>
      </c>
      <c r="D66" t="inlineStr">
        <is>
          <t>RH</t>
        </is>
      </c>
      <c r="E66" t="inlineStr">
        <is>
          <t>Médio</t>
        </is>
      </c>
      <c r="F66" t="inlineStr">
        <is>
          <t>Terceirizado</t>
        </is>
      </c>
    </row>
    <row r="67">
      <c r="A67" t="inlineStr">
        <is>
          <t>Masculino</t>
        </is>
      </c>
      <c r="B67" t="inlineStr">
        <is>
          <t>Sênior</t>
        </is>
      </c>
      <c r="C67" t="inlineStr">
        <is>
          <t>46+</t>
        </is>
      </c>
      <c r="D67" t="inlineStr">
        <is>
          <t>Operações</t>
        </is>
      </c>
      <c r="E67" t="inlineStr">
        <is>
          <t>Superior</t>
        </is>
      </c>
      <c r="F67" t="inlineStr">
        <is>
          <t>Efetivo</t>
        </is>
      </c>
    </row>
    <row r="68">
      <c r="A68" t="inlineStr">
        <is>
          <t>Masculino</t>
        </is>
      </c>
      <c r="B68" t="inlineStr">
        <is>
          <t>Júnior</t>
        </is>
      </c>
      <c r="C68" t="inlineStr">
        <is>
          <t>36-45</t>
        </is>
      </c>
      <c r="D68" t="inlineStr">
        <is>
          <t>Operações</t>
        </is>
      </c>
      <c r="E68" t="inlineStr">
        <is>
          <t>Superior</t>
        </is>
      </c>
      <c r="F68" t="inlineStr">
        <is>
          <t>Temporário</t>
        </is>
      </c>
    </row>
    <row r="69">
      <c r="A69" t="inlineStr">
        <is>
          <t>Feminino</t>
        </is>
      </c>
      <c r="B69" t="inlineStr">
        <is>
          <t>Sênior</t>
        </is>
      </c>
      <c r="C69" t="inlineStr">
        <is>
          <t>26-35</t>
        </is>
      </c>
      <c r="D69" t="inlineStr">
        <is>
          <t>Operações</t>
        </is>
      </c>
      <c r="E69" t="inlineStr">
        <is>
          <t>Médio</t>
        </is>
      </c>
      <c r="F69" t="inlineStr">
        <is>
          <t>Terceirizado</t>
        </is>
      </c>
    </row>
    <row r="70">
      <c r="A70" t="inlineStr">
        <is>
          <t>Masculino</t>
        </is>
      </c>
      <c r="B70" t="inlineStr">
        <is>
          <t>Júnior</t>
        </is>
      </c>
      <c r="C70" t="inlineStr">
        <is>
          <t>26-35</t>
        </is>
      </c>
      <c r="D70" t="inlineStr">
        <is>
          <t>Operações</t>
        </is>
      </c>
      <c r="E70" t="inlineStr">
        <is>
          <t>Médio</t>
        </is>
      </c>
      <c r="F70" t="inlineStr">
        <is>
          <t>Efetivo</t>
        </is>
      </c>
    </row>
    <row r="71">
      <c r="A71" t="inlineStr">
        <is>
          <t>Masculino</t>
        </is>
      </c>
      <c r="B71" t="inlineStr">
        <is>
          <t>Pleno</t>
        </is>
      </c>
      <c r="C71" t="inlineStr">
        <is>
          <t>36-45</t>
        </is>
      </c>
      <c r="D71" t="inlineStr">
        <is>
          <t>TI</t>
        </is>
      </c>
      <c r="E71" t="inlineStr">
        <is>
          <t>Pós-graduação</t>
        </is>
      </c>
      <c r="F71" t="inlineStr">
        <is>
          <t>Efetivo</t>
        </is>
      </c>
    </row>
    <row r="72">
      <c r="A72" t="inlineStr">
        <is>
          <t>Feminino</t>
        </is>
      </c>
      <c r="B72" t="inlineStr">
        <is>
          <t>Sênior</t>
        </is>
      </c>
      <c r="C72" t="inlineStr">
        <is>
          <t>26-35</t>
        </is>
      </c>
      <c r="D72" t="inlineStr">
        <is>
          <t>TI</t>
        </is>
      </c>
      <c r="E72" t="inlineStr">
        <is>
          <t>Superior</t>
        </is>
      </c>
      <c r="F72" t="inlineStr">
        <is>
          <t>Efetivo</t>
        </is>
      </c>
    </row>
    <row r="73">
      <c r="A73" t="inlineStr">
        <is>
          <t>Masculino</t>
        </is>
      </c>
      <c r="B73" t="inlineStr">
        <is>
          <t>Júnior</t>
        </is>
      </c>
      <c r="C73" t="inlineStr">
        <is>
          <t>26-35</t>
        </is>
      </c>
      <c r="D73" t="inlineStr">
        <is>
          <t>Operações</t>
        </is>
      </c>
      <c r="E73" t="inlineStr">
        <is>
          <t>Superior</t>
        </is>
      </c>
      <c r="F73" t="inlineStr">
        <is>
          <t>Temporário</t>
        </is>
      </c>
    </row>
    <row r="74">
      <c r="A74" t="inlineStr">
        <is>
          <t>Feminino</t>
        </is>
      </c>
      <c r="B74" t="inlineStr">
        <is>
          <t>Gerente</t>
        </is>
      </c>
      <c r="C74" t="inlineStr">
        <is>
          <t>&lt;=25</t>
        </is>
      </c>
      <c r="D74" t="inlineStr">
        <is>
          <t>Comercial</t>
        </is>
      </c>
      <c r="E74" t="inlineStr">
        <is>
          <t>Médio</t>
        </is>
      </c>
      <c r="F74" t="inlineStr">
        <is>
          <t>Efetivo</t>
        </is>
      </c>
    </row>
    <row r="75">
      <c r="A75" t="inlineStr">
        <is>
          <t>Masculino</t>
        </is>
      </c>
      <c r="B75" t="inlineStr">
        <is>
          <t>Sênior</t>
        </is>
      </c>
      <c r="C75" t="inlineStr">
        <is>
          <t>36-45</t>
        </is>
      </c>
      <c r="D75" t="inlineStr">
        <is>
          <t>Operações</t>
        </is>
      </c>
      <c r="E75" t="inlineStr">
        <is>
          <t>Médio</t>
        </is>
      </c>
      <c r="F75" t="inlineStr">
        <is>
          <t>Efetivo</t>
        </is>
      </c>
    </row>
    <row r="76">
      <c r="A76" t="inlineStr">
        <is>
          <t>Masculino</t>
        </is>
      </c>
      <c r="B76" t="inlineStr">
        <is>
          <t>Pleno</t>
        </is>
      </c>
      <c r="C76" t="inlineStr">
        <is>
          <t>46+</t>
        </is>
      </c>
      <c r="D76" t="inlineStr">
        <is>
          <t>RH</t>
        </is>
      </c>
      <c r="E76" t="inlineStr">
        <is>
          <t>Superior</t>
        </is>
      </c>
      <c r="F76" t="inlineStr">
        <is>
          <t>Efetivo</t>
        </is>
      </c>
    </row>
    <row r="77">
      <c r="A77" t="inlineStr">
        <is>
          <t>Masculino</t>
        </is>
      </c>
      <c r="B77" t="inlineStr">
        <is>
          <t>Pleno</t>
        </is>
      </c>
      <c r="C77" t="inlineStr">
        <is>
          <t>&lt;=25</t>
        </is>
      </c>
      <c r="D77" t="inlineStr">
        <is>
          <t>RH</t>
        </is>
      </c>
      <c r="E77" t="inlineStr">
        <is>
          <t>Médio</t>
        </is>
      </c>
      <c r="F77" t="inlineStr">
        <is>
          <t>Efetivo</t>
        </is>
      </c>
    </row>
    <row r="78">
      <c r="A78" t="inlineStr">
        <is>
          <t>Masculino</t>
        </is>
      </c>
      <c r="B78" t="inlineStr">
        <is>
          <t>Sênior</t>
        </is>
      </c>
      <c r="C78" t="inlineStr">
        <is>
          <t>26-35</t>
        </is>
      </c>
      <c r="D78" t="inlineStr">
        <is>
          <t>TI</t>
        </is>
      </c>
      <c r="E78" t="inlineStr">
        <is>
          <t>Superior</t>
        </is>
      </c>
      <c r="F78" t="inlineStr">
        <is>
          <t>Temporário</t>
        </is>
      </c>
    </row>
    <row r="79">
      <c r="A79" t="inlineStr">
        <is>
          <t>Masculino</t>
        </is>
      </c>
      <c r="B79" t="inlineStr">
        <is>
          <t>Gerente</t>
        </is>
      </c>
      <c r="C79" t="inlineStr">
        <is>
          <t>36-45</t>
        </is>
      </c>
      <c r="D79" t="inlineStr">
        <is>
          <t>TI</t>
        </is>
      </c>
      <c r="E79" t="inlineStr">
        <is>
          <t>Médio</t>
        </is>
      </c>
      <c r="F79" t="inlineStr">
        <is>
          <t>Efetivo</t>
        </is>
      </c>
    </row>
    <row r="80">
      <c r="A80" t="inlineStr">
        <is>
          <t>Masculino</t>
        </is>
      </c>
      <c r="B80" t="inlineStr">
        <is>
          <t>Júnior</t>
        </is>
      </c>
      <c r="C80" t="inlineStr">
        <is>
          <t>26-35</t>
        </is>
      </c>
      <c r="D80" t="inlineStr">
        <is>
          <t>Comercial</t>
        </is>
      </c>
      <c r="E80" t="inlineStr">
        <is>
          <t>Médio</t>
        </is>
      </c>
      <c r="F80" t="inlineStr">
        <is>
          <t>Efetivo</t>
        </is>
      </c>
    </row>
    <row r="81">
      <c r="A81" t="inlineStr">
        <is>
          <t>Feminino</t>
        </is>
      </c>
      <c r="B81" t="inlineStr">
        <is>
          <t>Júnior</t>
        </is>
      </c>
      <c r="C81" t="inlineStr">
        <is>
          <t>46+</t>
        </is>
      </c>
      <c r="D81" t="inlineStr">
        <is>
          <t>Comercial</t>
        </is>
      </c>
      <c r="E81" t="inlineStr">
        <is>
          <t>Médio</t>
        </is>
      </c>
      <c r="F81" t="inlineStr">
        <is>
          <t>Efetivo</t>
        </is>
      </c>
    </row>
    <row r="82">
      <c r="A82" t="inlineStr">
        <is>
          <t>Feminino</t>
        </is>
      </c>
      <c r="B82" t="inlineStr">
        <is>
          <t>Júnior</t>
        </is>
      </c>
      <c r="C82" t="inlineStr">
        <is>
          <t>36-45</t>
        </is>
      </c>
      <c r="D82" t="inlineStr">
        <is>
          <t>TI</t>
        </is>
      </c>
      <c r="E82" t="inlineStr">
        <is>
          <t>Superior</t>
        </is>
      </c>
      <c r="F82" t="inlineStr">
        <is>
          <t>Efetivo</t>
        </is>
      </c>
    </row>
    <row r="83">
      <c r="A83" t="inlineStr">
        <is>
          <t>Masculino</t>
        </is>
      </c>
      <c r="B83" t="inlineStr">
        <is>
          <t>Pleno</t>
        </is>
      </c>
      <c r="C83" t="inlineStr">
        <is>
          <t>26-35</t>
        </is>
      </c>
      <c r="D83" t="inlineStr">
        <is>
          <t>Comercial</t>
        </is>
      </c>
      <c r="E83" t="inlineStr">
        <is>
          <t>Superior</t>
        </is>
      </c>
      <c r="F83" t="inlineStr">
        <is>
          <t>Temporário</t>
        </is>
      </c>
    </row>
    <row r="84">
      <c r="A84" t="inlineStr">
        <is>
          <t>Feminino</t>
        </is>
      </c>
      <c r="B84" t="inlineStr">
        <is>
          <t>Sênior</t>
        </is>
      </c>
      <c r="C84" t="inlineStr">
        <is>
          <t>&lt;=25</t>
        </is>
      </c>
      <c r="D84" t="inlineStr">
        <is>
          <t>TI</t>
        </is>
      </c>
      <c r="E84" t="inlineStr">
        <is>
          <t>Superior</t>
        </is>
      </c>
      <c r="F84" t="inlineStr">
        <is>
          <t>Efetivo</t>
        </is>
      </c>
    </row>
    <row r="85">
      <c r="A85" t="inlineStr">
        <is>
          <t>Feminino</t>
        </is>
      </c>
      <c r="B85" t="inlineStr">
        <is>
          <t>Pleno</t>
        </is>
      </c>
      <c r="C85" t="inlineStr">
        <is>
          <t>36-45</t>
        </is>
      </c>
      <c r="D85" t="inlineStr">
        <is>
          <t>TI</t>
        </is>
      </c>
      <c r="E85" t="inlineStr">
        <is>
          <t>Médio</t>
        </is>
      </c>
      <c r="F85" t="inlineStr">
        <is>
          <t>Terceirizado</t>
        </is>
      </c>
    </row>
    <row r="86">
      <c r="A86" t="inlineStr">
        <is>
          <t>Masculino</t>
        </is>
      </c>
      <c r="B86" t="inlineStr">
        <is>
          <t>Júnior</t>
        </is>
      </c>
      <c r="C86" t="inlineStr">
        <is>
          <t>26-35</t>
        </is>
      </c>
      <c r="D86" t="inlineStr">
        <is>
          <t>Operações</t>
        </is>
      </c>
      <c r="E86" t="inlineStr">
        <is>
          <t>Superior</t>
        </is>
      </c>
      <c r="F86" t="inlineStr">
        <is>
          <t>Efetivo</t>
        </is>
      </c>
    </row>
    <row r="87">
      <c r="A87" t="inlineStr">
        <is>
          <t>Masculino</t>
        </is>
      </c>
      <c r="B87" t="inlineStr">
        <is>
          <t>Júnior</t>
        </is>
      </c>
      <c r="C87" t="inlineStr">
        <is>
          <t>&lt;=25</t>
        </is>
      </c>
      <c r="D87" t="inlineStr">
        <is>
          <t>RH</t>
        </is>
      </c>
      <c r="E87" t="inlineStr">
        <is>
          <t>Superior</t>
        </is>
      </c>
      <c r="F87" t="inlineStr">
        <is>
          <t>Efetivo</t>
        </is>
      </c>
    </row>
    <row r="88">
      <c r="A88" t="inlineStr">
        <is>
          <t>Feminino</t>
        </is>
      </c>
      <c r="B88" t="inlineStr">
        <is>
          <t>Diretor</t>
        </is>
      </c>
      <c r="C88" t="inlineStr">
        <is>
          <t>&lt;=25</t>
        </is>
      </c>
      <c r="D88" t="inlineStr">
        <is>
          <t>Operações</t>
        </is>
      </c>
      <c r="E88" t="inlineStr">
        <is>
          <t>Pós-graduação</t>
        </is>
      </c>
      <c r="F88" t="inlineStr">
        <is>
          <t>Efetivo</t>
        </is>
      </c>
    </row>
    <row r="89">
      <c r="A89" t="inlineStr">
        <is>
          <t>Feminino</t>
        </is>
      </c>
      <c r="B89" t="inlineStr">
        <is>
          <t>Pleno</t>
        </is>
      </c>
      <c r="C89" t="inlineStr">
        <is>
          <t>26-35</t>
        </is>
      </c>
      <c r="D89" t="inlineStr">
        <is>
          <t>Operações</t>
        </is>
      </c>
      <c r="E89" t="inlineStr">
        <is>
          <t>Superior</t>
        </is>
      </c>
      <c r="F89" t="inlineStr">
        <is>
          <t>Efetivo</t>
        </is>
      </c>
    </row>
    <row r="90">
      <c r="A90" t="inlineStr">
        <is>
          <t>Feminino</t>
        </is>
      </c>
      <c r="B90" t="inlineStr">
        <is>
          <t>Sênior</t>
        </is>
      </c>
      <c r="C90" t="inlineStr">
        <is>
          <t>26-35</t>
        </is>
      </c>
      <c r="D90" t="inlineStr">
        <is>
          <t>TI</t>
        </is>
      </c>
      <c r="E90" t="inlineStr">
        <is>
          <t>Médio</t>
        </is>
      </c>
      <c r="F90" t="inlineStr">
        <is>
          <t>Terceirizado</t>
        </is>
      </c>
    </row>
    <row r="91">
      <c r="A91" t="inlineStr">
        <is>
          <t>Feminino</t>
        </is>
      </c>
      <c r="B91" t="inlineStr">
        <is>
          <t>Sênior</t>
        </is>
      </c>
      <c r="C91" t="inlineStr">
        <is>
          <t>36-45</t>
        </is>
      </c>
      <c r="D91" t="inlineStr">
        <is>
          <t>TI</t>
        </is>
      </c>
      <c r="E91" t="inlineStr">
        <is>
          <t>Pós-graduação</t>
        </is>
      </c>
      <c r="F91" t="inlineStr">
        <is>
          <t>Efetivo</t>
        </is>
      </c>
    </row>
    <row r="92">
      <c r="A92" t="inlineStr">
        <is>
          <t>Feminino</t>
        </is>
      </c>
      <c r="B92" t="inlineStr">
        <is>
          <t>Pleno</t>
        </is>
      </c>
      <c r="C92" t="inlineStr">
        <is>
          <t>36-45</t>
        </is>
      </c>
      <c r="D92" t="inlineStr">
        <is>
          <t>RH</t>
        </is>
      </c>
      <c r="E92" t="inlineStr">
        <is>
          <t>Médio</t>
        </is>
      </c>
      <c r="F92" t="inlineStr">
        <is>
          <t>Terceirizado</t>
        </is>
      </c>
    </row>
    <row r="93">
      <c r="A93" t="inlineStr">
        <is>
          <t>Feminino</t>
        </is>
      </c>
      <c r="B93" t="inlineStr">
        <is>
          <t>Pleno</t>
        </is>
      </c>
      <c r="C93" t="inlineStr">
        <is>
          <t>26-35</t>
        </is>
      </c>
      <c r="D93" t="inlineStr">
        <is>
          <t>RH</t>
        </is>
      </c>
      <c r="E93" t="inlineStr">
        <is>
          <t>Superior</t>
        </is>
      </c>
      <c r="F93" t="inlineStr">
        <is>
          <t>Efetivo</t>
        </is>
      </c>
    </row>
    <row r="94">
      <c r="A94" t="inlineStr">
        <is>
          <t>Feminino</t>
        </is>
      </c>
      <c r="B94" t="inlineStr">
        <is>
          <t>Júnior</t>
        </is>
      </c>
      <c r="C94" t="inlineStr">
        <is>
          <t>36-45</t>
        </is>
      </c>
      <c r="D94" t="inlineStr">
        <is>
          <t>TI</t>
        </is>
      </c>
      <c r="E94" t="inlineStr">
        <is>
          <t>Médio</t>
        </is>
      </c>
      <c r="F94" t="inlineStr">
        <is>
          <t>Terceirizado</t>
        </is>
      </c>
    </row>
    <row r="95">
      <c r="A95" t="inlineStr">
        <is>
          <t>Masculino</t>
        </is>
      </c>
      <c r="B95" t="inlineStr">
        <is>
          <t>Pleno</t>
        </is>
      </c>
      <c r="C95" t="inlineStr">
        <is>
          <t>26-35</t>
        </is>
      </c>
      <c r="D95" t="inlineStr">
        <is>
          <t>Operações</t>
        </is>
      </c>
      <c r="E95" t="inlineStr">
        <is>
          <t>Superior</t>
        </is>
      </c>
      <c r="F95" t="inlineStr">
        <is>
          <t>Temporário</t>
        </is>
      </c>
    </row>
    <row r="96">
      <c r="A96" t="inlineStr">
        <is>
          <t>Masculino</t>
        </is>
      </c>
      <c r="B96" t="inlineStr">
        <is>
          <t>Júnior</t>
        </is>
      </c>
      <c r="C96" t="inlineStr">
        <is>
          <t>&lt;=25</t>
        </is>
      </c>
      <c r="D96" t="inlineStr">
        <is>
          <t>RH</t>
        </is>
      </c>
      <c r="E96" t="inlineStr">
        <is>
          <t>Pós-graduação</t>
        </is>
      </c>
      <c r="F96" t="inlineStr">
        <is>
          <t>Efetivo</t>
        </is>
      </c>
    </row>
    <row r="97">
      <c r="A97" t="inlineStr">
        <is>
          <t>Masculino</t>
        </is>
      </c>
      <c r="B97" t="inlineStr">
        <is>
          <t>Pleno</t>
        </is>
      </c>
      <c r="C97" t="inlineStr">
        <is>
          <t>46+</t>
        </is>
      </c>
      <c r="D97" t="inlineStr">
        <is>
          <t>RH</t>
        </is>
      </c>
      <c r="E97" t="inlineStr">
        <is>
          <t>Superior</t>
        </is>
      </c>
      <c r="F97" t="inlineStr">
        <is>
          <t>Efetivo</t>
        </is>
      </c>
    </row>
    <row r="98">
      <c r="A98" t="inlineStr">
        <is>
          <t>Feminino</t>
        </is>
      </c>
      <c r="B98" t="inlineStr">
        <is>
          <t>Gerente</t>
        </is>
      </c>
      <c r="C98" t="inlineStr">
        <is>
          <t>26-35</t>
        </is>
      </c>
      <c r="D98" t="inlineStr">
        <is>
          <t>Operações</t>
        </is>
      </c>
      <c r="E98" t="inlineStr">
        <is>
          <t>Médio</t>
        </is>
      </c>
      <c r="F98" t="inlineStr">
        <is>
          <t>Terceirizado</t>
        </is>
      </c>
    </row>
    <row r="99">
      <c r="A99" t="inlineStr">
        <is>
          <t>Masculino</t>
        </is>
      </c>
      <c r="B99" t="inlineStr">
        <is>
          <t>Pleno</t>
        </is>
      </c>
      <c r="C99" t="inlineStr">
        <is>
          <t>26-35</t>
        </is>
      </c>
      <c r="D99" t="inlineStr">
        <is>
          <t>Operações</t>
        </is>
      </c>
      <c r="E99" t="inlineStr">
        <is>
          <t>Superior</t>
        </is>
      </c>
      <c r="F99" t="inlineStr">
        <is>
          <t>Temporário</t>
        </is>
      </c>
    </row>
    <row r="100">
      <c r="A100" t="inlineStr">
        <is>
          <t>Feminino</t>
        </is>
      </c>
      <c r="B100" t="inlineStr">
        <is>
          <t>Júnior</t>
        </is>
      </c>
      <c r="C100" t="inlineStr">
        <is>
          <t>46+</t>
        </is>
      </c>
      <c r="D100" t="inlineStr">
        <is>
          <t>Comercial</t>
        </is>
      </c>
      <c r="E100" t="inlineStr">
        <is>
          <t>Superior</t>
        </is>
      </c>
      <c r="F100" t="inlineStr">
        <is>
          <t>Efetivo</t>
        </is>
      </c>
    </row>
    <row r="101">
      <c r="A101" t="inlineStr">
        <is>
          <t>Feminino</t>
        </is>
      </c>
      <c r="B101" t="inlineStr">
        <is>
          <t>Diretor</t>
        </is>
      </c>
      <c r="C101" t="inlineStr">
        <is>
          <t>26-35</t>
        </is>
      </c>
      <c r="D101" t="inlineStr">
        <is>
          <t>RH</t>
        </is>
      </c>
      <c r="E101" t="inlineStr">
        <is>
          <t>Médio</t>
        </is>
      </c>
      <c r="F101" t="inlineStr">
        <is>
          <t>Efetivo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Categoria</t>
        </is>
      </c>
      <c r="B1" s="2" t="inlineStr">
        <is>
          <t>Total</t>
        </is>
      </c>
      <c r="C1" s="2" t="inlineStr">
        <is>
          <t>Índice de Simpson (Gênero)</t>
        </is>
      </c>
      <c r="D1" s="2" t="inlineStr">
        <is>
          <t>Índice de Shannon (Gênero)</t>
        </is>
      </c>
      <c r="E1" s="2" t="inlineStr">
        <is>
          <t>Predominante (Gênero)</t>
        </is>
      </c>
    </row>
    <row r="2">
      <c r="A2">
        <f>UNIQUE(TBL_DADOS[Cargo])</f>
        <v/>
      </c>
      <c r="B2">
        <f>IF(A2="","",ROWS(FILTER(TBL_DADOS[Gênero], TBL_DADOS[Cargo]=A2)))</f>
        <v/>
      </c>
      <c r="C2">
        <f>IF(A2="","",LET(arr,FILTER(TBL_DADOS[Gênero],TBL_DADOS[Cargo]=A2),u,UNIQUE(arr),p,COUNTIF(arr,u)/ROWS(arr),1-SUMPRODUCT(p^2)))</f>
        <v/>
      </c>
      <c r="D2">
        <f>IF(A2="","",LET(arr,FILTER(TBL_DADOS[Gênero],TBL_DADOS[Cargo]=A2),u,UNIQUE(arr),p,COUNTIF(arr,u)/ROWS(arr),-SUMPRODUCT(p*LN(p))))</f>
        <v/>
      </c>
      <c r="E2">
        <f>IF(A2="","",LET(arr,FILTER(TBL_DADOS[Gênero],TBL_DADOS[Cargo]=A2),u,UNIQUE(arr),c,COUNTIF(arr,u),INDEX(SORTBY(u,c,-1),1)))</f>
        <v/>
      </c>
    </row>
  </sheetData>
  <conditionalFormatting sqref="A2:E2000">
    <cfRule type="expression" priority="1" dxfId="0">
      <formula>=$C2&lt;0.6</formula>
    </cfRule>
    <cfRule type="expression" priority="2" dxfId="1">
      <formula>=AND($C2&gt;=0.6,$C2&lt;0.8)</formula>
    </cfRule>
    <cfRule type="expression" priority="3" dxfId="2">
      <formula>=$C2&gt;=0.8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Categoria</t>
        </is>
      </c>
      <c r="B1" s="2" t="inlineStr">
        <is>
          <t>Total</t>
        </is>
      </c>
      <c r="C1" s="2" t="inlineStr">
        <is>
          <t>Índice de Simpson (Gênero)</t>
        </is>
      </c>
      <c r="D1" s="2" t="inlineStr">
        <is>
          <t>Índice de Shannon (Gênero)</t>
        </is>
      </c>
      <c r="E1" s="2" t="inlineStr">
        <is>
          <t>Predominante (Gênero)</t>
        </is>
      </c>
    </row>
    <row r="2">
      <c r="A2">
        <f>UNIQUE(TBL_DADOS[Faixa_Etária])</f>
        <v/>
      </c>
      <c r="B2">
        <f>IF(A2="","",ROWS(FILTER(TBL_DADOS[Gênero], TBL_DADOS[Faixa_Etária]=A2)))</f>
        <v/>
      </c>
      <c r="C2">
        <f>IF(A2="","",LET(arr,FILTER(TBL_DADOS[Gênero],TBL_DADOS[Faixa_Etária]=A2),u,UNIQUE(arr),p,COUNTIF(arr,u)/ROWS(arr),1-SUMPRODUCT(p^2)))</f>
        <v/>
      </c>
      <c r="D2">
        <f>IF(A2="","",LET(arr,FILTER(TBL_DADOS[Gênero],TBL_DADOS[Faixa_Etária]=A2),u,UNIQUE(arr),p,COUNTIF(arr,u)/ROWS(arr),-SUMPRODUCT(p*LN(p))))</f>
        <v/>
      </c>
      <c r="E2">
        <f>IF(A2="","",LET(arr,FILTER(TBL_DADOS[Gênero],TBL_DADOS[Faixa_Etária]=A2),u,UNIQUE(arr),c,COUNTIF(arr,u),INDEX(SORTBY(u,c,-1),1)))</f>
        <v/>
      </c>
    </row>
  </sheetData>
  <conditionalFormatting sqref="A2:E2000">
    <cfRule type="expression" priority="1" dxfId="0">
      <formula>=$C2&lt;0.6</formula>
    </cfRule>
    <cfRule type="expression" priority="2" dxfId="1">
      <formula>=AND($C2&gt;=0.6,$C2&lt;0.8)</formula>
    </cfRule>
    <cfRule type="expression" priority="3" dxfId="2">
      <formula>=$C2&gt;=0.8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Categoria</t>
        </is>
      </c>
      <c r="B1" s="2" t="inlineStr">
        <is>
          <t>Total</t>
        </is>
      </c>
      <c r="C1" s="2" t="inlineStr">
        <is>
          <t>Índice de Simpson (Gênero)</t>
        </is>
      </c>
      <c r="D1" s="2" t="inlineStr">
        <is>
          <t>Índice de Shannon (Gênero)</t>
        </is>
      </c>
      <c r="E1" s="2" t="inlineStr">
        <is>
          <t>Predominante (Gênero)</t>
        </is>
      </c>
    </row>
    <row r="2">
      <c r="A2">
        <f>UNIQUE(TBL_DADOS[Departamento])</f>
        <v/>
      </c>
      <c r="B2">
        <f>IF(A2="","",ROWS(FILTER(TBL_DADOS[Gênero], TBL_DADOS[Departamento]=A2)))</f>
        <v/>
      </c>
      <c r="C2">
        <f>IF(A2="","",LET(arr,FILTER(TBL_DADOS[Gênero],TBL_DADOS[Departamento]=A2),u,UNIQUE(arr),p,COUNTIF(arr,u)/ROWS(arr),1-SUMPRODUCT(p^2)))</f>
        <v/>
      </c>
      <c r="D2">
        <f>IF(A2="","",LET(arr,FILTER(TBL_DADOS[Gênero],TBL_DADOS[Departamento]=A2),u,UNIQUE(arr),p,COUNTIF(arr,u)/ROWS(arr),-SUMPRODUCT(p*LN(p))))</f>
        <v/>
      </c>
      <c r="E2">
        <f>IF(A2="","",LET(arr,FILTER(TBL_DADOS[Gênero],TBL_DADOS[Departamento]=A2),u,UNIQUE(arr),c,COUNTIF(arr,u),INDEX(SORTBY(u,c,-1),1)))</f>
        <v/>
      </c>
    </row>
  </sheetData>
  <conditionalFormatting sqref="A2:E2000">
    <cfRule type="expression" priority="1" dxfId="0">
      <formula>=$C2&lt;0.6</formula>
    </cfRule>
    <cfRule type="expression" priority="2" dxfId="1">
      <formula>=AND($C2&gt;=0.6,$C2&lt;0.8)</formula>
    </cfRule>
    <cfRule type="expression" priority="3" dxfId="2">
      <formula>=$C2&gt;=0.8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Categoria</t>
        </is>
      </c>
      <c r="B1" s="2" t="inlineStr">
        <is>
          <t>Total</t>
        </is>
      </c>
      <c r="C1" s="2" t="inlineStr">
        <is>
          <t>Índice de Simpson (Gênero)</t>
        </is>
      </c>
      <c r="D1" s="2" t="inlineStr">
        <is>
          <t>Índice de Shannon (Gênero)</t>
        </is>
      </c>
      <c r="E1" s="2" t="inlineStr">
        <is>
          <t>Predominante (Gênero)</t>
        </is>
      </c>
    </row>
    <row r="2">
      <c r="A2">
        <f>UNIQUE(TBL_DADOS[Instrução])</f>
        <v/>
      </c>
      <c r="B2">
        <f>IF(A2="","",ROWS(FILTER(TBL_DADOS[Gênero], TBL_DADOS[Instrução]=A2)))</f>
        <v/>
      </c>
      <c r="C2">
        <f>IF(A2="","",LET(arr,FILTER(TBL_DADOS[Gênero],TBL_DADOS[Instrução]=A2),u,UNIQUE(arr),p,COUNTIF(arr,u)/ROWS(arr),1-SUMPRODUCT(p^2)))</f>
        <v/>
      </c>
      <c r="D2">
        <f>IF(A2="","",LET(arr,FILTER(TBL_DADOS[Gênero],TBL_DADOS[Instrução]=A2),u,UNIQUE(arr),p,COUNTIF(arr,u)/ROWS(arr),-SUMPRODUCT(p*LN(p))))</f>
        <v/>
      </c>
      <c r="E2">
        <f>IF(A2="","",LET(arr,FILTER(TBL_DADOS[Gênero],TBL_DADOS[Instrução]=A2),u,UNIQUE(arr),c,COUNTIF(arr,u),INDEX(SORTBY(u,c,-1),1)))</f>
        <v/>
      </c>
    </row>
  </sheetData>
  <conditionalFormatting sqref="A2:E2000">
    <cfRule type="expression" priority="1" dxfId="0">
      <formula>=$C2&lt;0.6</formula>
    </cfRule>
    <cfRule type="expression" priority="2" dxfId="1">
      <formula>=AND($C2&gt;=0.6,$C2&lt;0.8)</formula>
    </cfRule>
    <cfRule type="expression" priority="3" dxfId="2">
      <formula>=$C2&gt;=0.8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Categoria</t>
        </is>
      </c>
      <c r="B1" s="2" t="inlineStr">
        <is>
          <t>Total</t>
        </is>
      </c>
      <c r="C1" s="2" t="inlineStr">
        <is>
          <t>Índice de Simpson (Gênero)</t>
        </is>
      </c>
      <c r="D1" s="2" t="inlineStr">
        <is>
          <t>Índice de Shannon (Gênero)</t>
        </is>
      </c>
      <c r="E1" s="2" t="inlineStr">
        <is>
          <t>Predominante (Gênero)</t>
        </is>
      </c>
    </row>
    <row r="2">
      <c r="A2">
        <f>UNIQUE(TBL_DADOS[Tipo_Contrato])</f>
        <v/>
      </c>
      <c r="B2">
        <f>IF(A2="","",ROWS(FILTER(TBL_DADOS[Gênero], TBL_DADOS[Tipo_Contrato]=A2)))</f>
        <v/>
      </c>
      <c r="C2">
        <f>IF(A2="","",LET(arr,FILTER(TBL_DADOS[Gênero],TBL_DADOS[Tipo_Contrato]=A2),u,UNIQUE(arr),p,COUNTIF(arr,u)/ROWS(arr),1-SUMPRODUCT(p^2)))</f>
        <v/>
      </c>
      <c r="D2">
        <f>IF(A2="","",LET(arr,FILTER(TBL_DADOS[Gênero],TBL_DADOS[Tipo_Contrato]=A2),u,UNIQUE(arr),p,COUNTIF(arr,u)/ROWS(arr),-SUMPRODUCT(p*LN(p))))</f>
        <v/>
      </c>
      <c r="E2">
        <f>IF(A2="","",LET(arr,FILTER(TBL_DADOS[Gênero],TBL_DADOS[Tipo_Contrato]=A2),u,UNIQUE(arr),c,COUNTIF(arr,u),INDEX(SORTBY(u,c,-1),1)))</f>
        <v/>
      </c>
    </row>
  </sheetData>
  <conditionalFormatting sqref="A2:E2000">
    <cfRule type="expression" priority="1" dxfId="0">
      <formula>=$C2&lt;0.6</formula>
    </cfRule>
    <cfRule type="expression" priority="2" dxfId="1">
      <formula>=AND($C2&gt;=0.6,$C2&lt;0.8)</formula>
    </cfRule>
    <cfRule type="expression" priority="3" dxfId="2">
      <formula>=$C2&gt;=0.8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Variável</t>
        </is>
      </c>
      <c r="B1" s="2" t="inlineStr">
        <is>
          <t>Categorias (Qtd)</t>
        </is>
      </c>
      <c r="C1" s="2" t="inlineStr">
        <is>
          <t>Total (registros)</t>
        </is>
      </c>
      <c r="D1" s="2" t="inlineStr">
        <is>
          <t>Índice de Simpson (Gênero) — média ponderada</t>
        </is>
      </c>
      <c r="E1" s="2" t="inlineStr">
        <is>
          <t>Baixa (&lt;0,6)</t>
        </is>
      </c>
      <c r="F1" s="2" t="inlineStr">
        <is>
          <t>Moderada (0,6–&lt;0,8)</t>
        </is>
      </c>
      <c r="G1" s="2" t="inlineStr">
        <is>
          <t>Alta (&gt;=0,8)</t>
        </is>
      </c>
      <c r="H1" s="2" t="inlineStr">
        <is>
          <t>Sinal</t>
        </is>
      </c>
    </row>
    <row r="2">
      <c r="A2" t="inlineStr">
        <is>
          <t>Cargo</t>
        </is>
      </c>
      <c r="B2">
        <f>IFERROR(COUNTA(FILTER('3A_GENERO_Cargo'!A2:A1048576,'3A_GENERO_Cargo'!A2:A1048576&lt;&gt;"")),0)</f>
        <v/>
      </c>
      <c r="C2">
        <f>IFERROR(SUM(FILTER('3A_GENERO_Cargo'!B2:B1048576,'3A_GENERO_Cargo'!A2:A1048576&lt;&gt;"")),0)</f>
        <v/>
      </c>
      <c r="D2">
        <f>IFERROR(SUMPRODUCT(FILTER('3A_GENERO_Cargo'!C2:C1048576,'3A_GENERO_Cargo'!A2:A1048576&lt;&gt;""),FILTER('3A_GENERO_Cargo'!B2:B1048576,'3A_GENERO_Cargo'!A2:A1048576&lt;&gt;""))/SUM(FILTER('3A_GENERO_Cargo'!B2:B1048576,'3A_GENERO_Cargo'!A2:A1048576&lt;&gt;"")),"")</f>
        <v/>
      </c>
      <c r="E2">
        <f>LET(c,FILTER('3A_GENERO_Cargo'!C2:C1048576,'3A_GENERO_Cargo'!A2:A1048576&lt;&gt;""),IF(c="",0,SUMPRODUCT(--(c&lt;0.6))))</f>
        <v/>
      </c>
      <c r="F2">
        <f>LET(c,FILTER('3A_GENERO_Cargo'!C2:C1048576,'3A_GENERO_Cargo'!A2:A1048576&lt;&gt;""),IF(c="",0,SUMPRODUCT(--(c&gt;=0.6),--(c&lt;0.8))))</f>
        <v/>
      </c>
      <c r="G2">
        <f>LET(c,FILTER('3A_GENERO_Cargo'!C2:C1048576,'3A_GENERO_Cargo'!A2:A1048576&lt;&gt;""),IF(c="",0,SUMPRODUCT(--(c&gt;=0.8))))</f>
        <v/>
      </c>
      <c r="H2">
        <f>IF(D2&lt;0.6,"🔴",IF(D2&lt;0.8,"🟡","🟢"))</f>
        <v/>
      </c>
    </row>
    <row r="3">
      <c r="A3" t="inlineStr">
        <is>
          <t>Faixa_Etária</t>
        </is>
      </c>
      <c r="B3">
        <f>IFERROR(COUNTA(FILTER('3A_GENERO_Faixa_Etária'!A2:A1048576,'3A_GENERO_Faixa_Etária'!A2:A1048576&lt;&gt;"")),0)</f>
        <v/>
      </c>
      <c r="C3">
        <f>IFERROR(SUM(FILTER('3A_GENERO_Faixa_Etária'!B2:B1048576,'3A_GENERO_Faixa_Etária'!A2:A1048576&lt;&gt;"")),0)</f>
        <v/>
      </c>
      <c r="D3">
        <f>IFERROR(SUMPRODUCT(FILTER('3A_GENERO_Faixa_Etária'!C2:C1048576,'3A_GENERO_Faixa_Etária'!A2:A1048576&lt;&gt;""),FILTER('3A_GENERO_Faixa_Etária'!B2:B1048576,'3A_GENERO_Faixa_Etária'!A2:A1048576&lt;&gt;""))/SUM(FILTER('3A_GENERO_Faixa_Etária'!B2:B1048576,'3A_GENERO_Faixa_Etária'!A2:A1048576&lt;&gt;"")),"")</f>
        <v/>
      </c>
      <c r="E3">
        <f>LET(c,FILTER('3A_GENERO_Faixa_Etária'!C2:C1048576,'3A_GENERO_Faixa_Etária'!A2:A1048576&lt;&gt;""),IF(c="",0,SUMPRODUCT(--(c&lt;0.6))))</f>
        <v/>
      </c>
      <c r="F3">
        <f>LET(c,FILTER('3A_GENERO_Faixa_Etária'!C2:C1048576,'3A_GENERO_Faixa_Etária'!A2:A1048576&lt;&gt;""),IF(c="",0,SUMPRODUCT(--(c&gt;=0.6),--(c&lt;0.8))))</f>
        <v/>
      </c>
      <c r="G3">
        <f>LET(c,FILTER('3A_GENERO_Faixa_Etária'!C2:C1048576,'3A_GENERO_Faixa_Etária'!A2:A1048576&lt;&gt;""),IF(c="",0,SUMPRODUCT(--(c&gt;=0.8))))</f>
        <v/>
      </c>
      <c r="H3">
        <f>IF(D3&lt;0.6,"🔴",IF(D3&lt;0.8,"🟡","🟢"))</f>
        <v/>
      </c>
    </row>
    <row r="4">
      <c r="A4" t="inlineStr">
        <is>
          <t>Departamento</t>
        </is>
      </c>
      <c r="B4">
        <f>IFERROR(COUNTA(FILTER('3A_GENERO_Departamento'!A2:A1048576,'3A_GENERO_Departamento'!A2:A1048576&lt;&gt;"")),0)</f>
        <v/>
      </c>
      <c r="C4">
        <f>IFERROR(SUM(FILTER('3A_GENERO_Departamento'!B2:B1048576,'3A_GENERO_Departamento'!A2:A1048576&lt;&gt;"")),0)</f>
        <v/>
      </c>
      <c r="D4">
        <f>IFERROR(SUMPRODUCT(FILTER('3A_GENERO_Departamento'!C2:C1048576,'3A_GENERO_Departamento'!A2:A1048576&lt;&gt;""),FILTER('3A_GENERO_Departamento'!B2:B1048576,'3A_GENERO_Departamento'!A2:A1048576&lt;&gt;""))/SUM(FILTER('3A_GENERO_Departamento'!B2:B1048576,'3A_GENERO_Departamento'!A2:A1048576&lt;&gt;"")),"")</f>
        <v/>
      </c>
      <c r="E4">
        <f>LET(c,FILTER('3A_GENERO_Departamento'!C2:C1048576,'3A_GENERO_Departamento'!A2:A1048576&lt;&gt;""),IF(c="",0,SUMPRODUCT(--(c&lt;0.6))))</f>
        <v/>
      </c>
      <c r="F4">
        <f>LET(c,FILTER('3A_GENERO_Departamento'!C2:C1048576,'3A_GENERO_Departamento'!A2:A1048576&lt;&gt;""),IF(c="",0,SUMPRODUCT(--(c&gt;=0.6),--(c&lt;0.8))))</f>
        <v/>
      </c>
      <c r="G4">
        <f>LET(c,FILTER('3A_GENERO_Departamento'!C2:C1048576,'3A_GENERO_Departamento'!A2:A1048576&lt;&gt;""),IF(c="",0,SUMPRODUCT(--(c&gt;=0.8))))</f>
        <v/>
      </c>
      <c r="H4">
        <f>IF(D4&lt;0.6,"🔴",IF(D4&lt;0.8,"🟡","🟢"))</f>
        <v/>
      </c>
    </row>
    <row r="5">
      <c r="A5" t="inlineStr">
        <is>
          <t>Instrução</t>
        </is>
      </c>
      <c r="B5">
        <f>IFERROR(COUNTA(FILTER('3A_GENERO_Instrução'!A2:A1048576,'3A_GENERO_Instrução'!A2:A1048576&lt;&gt;"")),0)</f>
        <v/>
      </c>
      <c r="C5">
        <f>IFERROR(SUM(FILTER('3A_GENERO_Instrução'!B2:B1048576,'3A_GENERO_Instrução'!A2:A1048576&lt;&gt;"")),0)</f>
        <v/>
      </c>
      <c r="D5">
        <f>IFERROR(SUMPRODUCT(FILTER('3A_GENERO_Instrução'!C2:C1048576,'3A_GENERO_Instrução'!A2:A1048576&lt;&gt;""),FILTER('3A_GENERO_Instrução'!B2:B1048576,'3A_GENERO_Instrução'!A2:A1048576&lt;&gt;""))/SUM(FILTER('3A_GENERO_Instrução'!B2:B1048576,'3A_GENERO_Instrução'!A2:A1048576&lt;&gt;"")),"")</f>
        <v/>
      </c>
      <c r="E5">
        <f>LET(c,FILTER('3A_GENERO_Instrução'!C2:C1048576,'3A_GENERO_Instrução'!A2:A1048576&lt;&gt;""),IF(c="",0,SUMPRODUCT(--(c&lt;0.6))))</f>
        <v/>
      </c>
      <c r="F5">
        <f>LET(c,FILTER('3A_GENERO_Instrução'!C2:C1048576,'3A_GENERO_Instrução'!A2:A1048576&lt;&gt;""),IF(c="",0,SUMPRODUCT(--(c&gt;=0.6),--(c&lt;0.8))))</f>
        <v/>
      </c>
      <c r="G5">
        <f>LET(c,FILTER('3A_GENERO_Instrução'!C2:C1048576,'3A_GENERO_Instrução'!A2:A1048576&lt;&gt;""),IF(c="",0,SUMPRODUCT(--(c&gt;=0.8))))</f>
        <v/>
      </c>
      <c r="H5">
        <f>IF(D5&lt;0.6,"🔴",IF(D5&lt;0.8,"🟡","🟢"))</f>
        <v/>
      </c>
    </row>
    <row r="6">
      <c r="A6" t="inlineStr">
        <is>
          <t>Tipo_Contrato</t>
        </is>
      </c>
      <c r="B6">
        <f>IFERROR(COUNTA(FILTER('3A_GENERO_Tipo_Contrato'!A2:A1048576,'3A_GENERO_Tipo_Contrato'!A2:A1048576&lt;&gt;"")),0)</f>
        <v/>
      </c>
      <c r="C6">
        <f>IFERROR(SUM(FILTER('3A_GENERO_Tipo_Contrato'!B2:B1048576,'3A_GENERO_Tipo_Contrato'!A2:A1048576&lt;&gt;"")),0)</f>
        <v/>
      </c>
      <c r="D6">
        <f>IFERROR(SUMPRODUCT(FILTER('3A_GENERO_Tipo_Contrato'!C2:C1048576,'3A_GENERO_Tipo_Contrato'!A2:A1048576&lt;&gt;""),FILTER('3A_GENERO_Tipo_Contrato'!B2:B1048576,'3A_GENERO_Tipo_Contrato'!A2:A1048576&lt;&gt;""))/SUM(FILTER('3A_GENERO_Tipo_Contrato'!B2:B1048576,'3A_GENERO_Tipo_Contrato'!A2:A1048576&lt;&gt;"")),"")</f>
        <v/>
      </c>
      <c r="E6">
        <f>LET(c,FILTER('3A_GENERO_Tipo_Contrato'!C2:C1048576,'3A_GENERO_Tipo_Contrato'!A2:A1048576&lt;&gt;""),IF(c="",0,SUMPRODUCT(--(c&lt;0.6))))</f>
        <v/>
      </c>
      <c r="F6">
        <f>LET(c,FILTER('3A_GENERO_Tipo_Contrato'!C2:C1048576,'3A_GENERO_Tipo_Contrato'!A2:A1048576&lt;&gt;""),IF(c="",0,SUMPRODUCT(--(c&gt;=0.6),--(c&lt;0.8))))</f>
        <v/>
      </c>
      <c r="G6">
        <f>LET(c,FILTER('3A_GENERO_Tipo_Contrato'!C2:C1048576,'3A_GENERO_Tipo_Contrato'!A2:A1048576&lt;&gt;""),IF(c="",0,SUMPRODUCT(--(c&gt;=0.8))))</f>
        <v/>
      </c>
      <c r="H6">
        <f>IF(D6&lt;0.6,"🔴",IF(D6&lt;0.8,"🟡","🟢"))</f>
        <v/>
      </c>
    </row>
  </sheetData>
  <conditionalFormatting sqref="A2:H2000">
    <cfRule type="expression" priority="1" dxfId="0">
      <formula>=$D2&lt;0.6</formula>
    </cfRule>
    <cfRule type="expression" priority="2" dxfId="1">
      <formula>=AND($D2&gt;=0.6,$D2&lt;0.8)</formula>
    </cfRule>
    <cfRule type="expression" priority="3" dxfId="2">
      <formula>=$D2&gt;=0.8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91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Visualizações (Índice de Simpson por categoria)</t>
        </is>
      </c>
    </row>
    <row r="3">
      <c r="A3" s="2" t="inlineStr">
        <is>
          <t>Cargo — Gênero</t>
        </is>
      </c>
    </row>
    <row r="25">
      <c r="A25" s="2" t="inlineStr">
        <is>
          <t>Faixa_Etária — Gênero</t>
        </is>
      </c>
    </row>
    <row r="47">
      <c r="A47" s="2" t="inlineStr">
        <is>
          <t>Departamento — Gênero</t>
        </is>
      </c>
    </row>
    <row r="69">
      <c r="A69" s="2" t="inlineStr">
        <is>
          <t>Instrução — Gênero</t>
        </is>
      </c>
    </row>
    <row r="91">
      <c r="A91" s="2" t="inlineStr">
        <is>
          <t>Tipo_Contrato — Gênero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2025-09-11T13:17:48Z</dcterms:created>
  <dcterms:modified xsi:type="dcterms:W3CDTF">2025-09-11T13:17:48Z</dcterms:modified>
</cp:coreProperties>
</file>