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ACFCD4-8915-40C2-B32F-958585A31DD4}" xr6:coauthVersionLast="47" xr6:coauthVersionMax="47" xr10:uidLastSave="{00000000-0000-0000-0000-000000000000}"/>
  <bookViews>
    <workbookView xWindow="-108" yWindow="-108" windowWidth="23256" windowHeight="12576" xr2:uid="{2E118D00-4146-433B-91EC-0A16A5E64D66}"/>
  </bookViews>
  <sheets>
    <sheet name="AÇÕES" sheetId="2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21" l="1"/>
  <c r="O3" i="21"/>
  <c r="R9" i="21"/>
  <c r="N17" i="21" l="1"/>
  <c r="Q25" i="21"/>
  <c r="D23" i="21"/>
  <c r="L3" i="21"/>
  <c r="S23" i="21"/>
  <c r="R3" i="21"/>
  <c r="R7" i="21"/>
  <c r="S9" i="21"/>
  <c r="D9" i="21"/>
  <c r="P3" i="21" l="1"/>
  <c r="N22" i="21"/>
  <c r="R22" i="21"/>
  <c r="N7" i="21"/>
  <c r="N3" i="21" l="1"/>
  <c r="D16" i="21" l="1"/>
  <c r="S22" i="21"/>
  <c r="D22" i="21"/>
  <c r="S3" i="21" l="1"/>
  <c r="S4" i="21"/>
  <c r="D3" i="21"/>
  <c r="S7" i="21"/>
  <c r="R21" i="21" l="1"/>
  <c r="N21" i="21"/>
  <c r="D21" i="21"/>
  <c r="S21" i="21"/>
  <c r="I21" i="21"/>
  <c r="I10" i="21"/>
  <c r="N4" i="21" l="1"/>
  <c r="S20" i="21" l="1"/>
  <c r="I20" i="21"/>
  <c r="J20" i="21" s="1"/>
  <c r="D20" i="21"/>
  <c r="S19" i="21"/>
  <c r="R19" i="21"/>
  <c r="N19" i="21"/>
  <c r="I19" i="21"/>
  <c r="J19" i="21" s="1"/>
  <c r="D19" i="21"/>
  <c r="S18" i="21"/>
  <c r="R18" i="21"/>
  <c r="N18" i="21"/>
  <c r="I18" i="21"/>
  <c r="J18" i="21" s="1"/>
  <c r="D18" i="21"/>
  <c r="S17" i="21"/>
  <c r="R17" i="21"/>
  <c r="I17" i="21"/>
  <c r="J17" i="21" s="1"/>
  <c r="D17" i="21"/>
  <c r="R16" i="21"/>
  <c r="N16" i="21"/>
  <c r="I16" i="21"/>
  <c r="S15" i="21"/>
  <c r="R15" i="21"/>
  <c r="N15" i="21"/>
  <c r="I15" i="21"/>
  <c r="D15" i="21"/>
  <c r="S14" i="21"/>
  <c r="R14" i="21"/>
  <c r="N14" i="21"/>
  <c r="I14" i="21"/>
  <c r="J14" i="21" s="1"/>
  <c r="D14" i="21"/>
  <c r="S13" i="21"/>
  <c r="R13" i="21"/>
  <c r="N13" i="21"/>
  <c r="I13" i="21"/>
  <c r="J13" i="21" s="1"/>
  <c r="D13" i="21"/>
  <c r="S12" i="21"/>
  <c r="R12" i="21"/>
  <c r="N12" i="21"/>
  <c r="I12" i="21"/>
  <c r="J12" i="21" s="1"/>
  <c r="D12" i="21"/>
  <c r="S11" i="21"/>
  <c r="R11" i="21"/>
  <c r="N11" i="21"/>
  <c r="I11" i="21"/>
  <c r="J11" i="21" s="1"/>
  <c r="D11" i="21"/>
  <c r="S10" i="21"/>
  <c r="R10" i="21"/>
  <c r="N10" i="21"/>
  <c r="J10" i="21"/>
  <c r="D10" i="21"/>
  <c r="S8" i="21"/>
  <c r="R8" i="21"/>
  <c r="N8" i="21"/>
  <c r="I8" i="21"/>
  <c r="J8" i="21" s="1"/>
  <c r="D8" i="21"/>
  <c r="D7" i="21"/>
  <c r="S6" i="21"/>
  <c r="R6" i="21"/>
  <c r="N6" i="21"/>
  <c r="I6" i="21"/>
  <c r="J6" i="21" s="1"/>
  <c r="D6" i="21"/>
  <c r="S5" i="21"/>
  <c r="R5" i="21"/>
  <c r="N5" i="21"/>
  <c r="I5" i="21"/>
  <c r="J5" i="21" s="1"/>
  <c r="D5" i="21"/>
  <c r="R4" i="21"/>
  <c r="I4" i="21"/>
  <c r="J4" i="21" s="1"/>
  <c r="D4" i="21"/>
  <c r="S25" i="21" l="1"/>
</calcChain>
</file>

<file path=xl/sharedStrings.xml><?xml version="1.0" encoding="utf-8"?>
<sst xmlns="http://schemas.openxmlformats.org/spreadsheetml/2006/main" count="102" uniqueCount="78">
  <si>
    <t>PAPEL</t>
  </si>
  <si>
    <t>EMPRESA</t>
  </si>
  <si>
    <t>KLABIN</t>
  </si>
  <si>
    <t>KLBN4</t>
  </si>
  <si>
    <t>TAESA</t>
  </si>
  <si>
    <t>TAEE4</t>
  </si>
  <si>
    <t>TAURUS</t>
  </si>
  <si>
    <t>TASA4</t>
  </si>
  <si>
    <t>CSAN3</t>
  </si>
  <si>
    <t>COSAN</t>
  </si>
  <si>
    <t>SAPR4</t>
  </si>
  <si>
    <t>SANEPAR</t>
  </si>
  <si>
    <t>TOTAL PARCIAL</t>
  </si>
  <si>
    <t>TOTAL</t>
  </si>
  <si>
    <t>BARINSUL</t>
  </si>
  <si>
    <t>BRSR6</t>
  </si>
  <si>
    <t>VBBR3</t>
  </si>
  <si>
    <t>VIBRA</t>
  </si>
  <si>
    <t>BBSE3</t>
  </si>
  <si>
    <t>BB SEGUR</t>
  </si>
  <si>
    <t>CXSE3</t>
  </si>
  <si>
    <t>CAIXA SEG</t>
  </si>
  <si>
    <t>BBAS3</t>
  </si>
  <si>
    <t>B BRASIL</t>
  </si>
  <si>
    <t>AURE3</t>
  </si>
  <si>
    <t>AUREN</t>
  </si>
  <si>
    <t>ENERGIA ELÉTRICA</t>
  </si>
  <si>
    <t>SEGUROS</t>
  </si>
  <si>
    <t>SANEAMENTO</t>
  </si>
  <si>
    <t>BANCOS</t>
  </si>
  <si>
    <t>SETOR</t>
  </si>
  <si>
    <t>VPA</t>
  </si>
  <si>
    <t>P/VP</t>
  </si>
  <si>
    <t>RETORNO</t>
  </si>
  <si>
    <t>UNIPAR</t>
  </si>
  <si>
    <t>QTD</t>
  </si>
  <si>
    <t>UNIP6</t>
  </si>
  <si>
    <t>SANTANDER</t>
  </si>
  <si>
    <t>SANB4</t>
  </si>
  <si>
    <t>CEMIG</t>
  </si>
  <si>
    <t>CMIG4</t>
  </si>
  <si>
    <t>KLBN11</t>
  </si>
  <si>
    <t>TAEE11</t>
  </si>
  <si>
    <t>LPA</t>
  </si>
  <si>
    <t>P ATUAL $</t>
  </si>
  <si>
    <t>P TETO $</t>
  </si>
  <si>
    <t xml:space="preserve">QTD. </t>
  </si>
  <si>
    <t>TICKET</t>
  </si>
  <si>
    <t>MÉDIO</t>
  </si>
  <si>
    <t>APORTADO</t>
  </si>
  <si>
    <t>DIV. M $</t>
  </si>
  <si>
    <t>DY MÉD. 5 A</t>
  </si>
  <si>
    <t>MATERIAIS BÁSICOS</t>
  </si>
  <si>
    <t>UTILIDADE PÚBLICA</t>
  </si>
  <si>
    <t>BENS INDUSTRIAIS</t>
  </si>
  <si>
    <t>PETRÓLEO, GÁS E BIOCOMBUSTÍVEIS</t>
  </si>
  <si>
    <t>FINANCEIRO</t>
  </si>
  <si>
    <t>SUBSETOR</t>
  </si>
  <si>
    <t>COMMODITIES</t>
  </si>
  <si>
    <t>P MÉD</t>
  </si>
  <si>
    <t>ATUAL</t>
  </si>
  <si>
    <t>TOTAL %</t>
  </si>
  <si>
    <t>DIVIDENDO</t>
  </si>
  <si>
    <t>POR AÇÃO</t>
  </si>
  <si>
    <t>KLBN3</t>
  </si>
  <si>
    <r>
      <rPr>
        <sz val="9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%</t>
    </r>
  </si>
  <si>
    <t>SANB11</t>
  </si>
  <si>
    <t>ISA TRPL</t>
  </si>
  <si>
    <t>ISAE4</t>
  </si>
  <si>
    <t>SAPR11</t>
  </si>
  <si>
    <t>COPASA</t>
  </si>
  <si>
    <t>CSMG3</t>
  </si>
  <si>
    <t>ÁGUA E SANEAMENTO</t>
  </si>
  <si>
    <t>QUÍMICOS</t>
  </si>
  <si>
    <t>TOTAIS</t>
  </si>
  <si>
    <t>TOTAL PROVENTOS</t>
  </si>
  <si>
    <t>PROVENTOS</t>
  </si>
  <si>
    <t>DATA: 04/04/25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</si>
</sst>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0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10" fontId="0" fillId="2" borderId="11" xfId="0" applyNumberForma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10" fontId="0" fillId="4" borderId="11" xfId="0" applyNumberFormat="1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0" xfId="0" applyFont="1"/>
    <xf numFmtId="10" fontId="0" fillId="3" borderId="21" xfId="0" applyNumberForma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10" fontId="0" fillId="7" borderId="11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6" borderId="49" xfId="0" applyFill="1" applyBorder="1" applyAlignment="1">
      <alignment vertical="center"/>
    </xf>
    <xf numFmtId="0" fontId="0" fillId="6" borderId="52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2" fontId="0" fillId="5" borderId="11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5" fontId="0" fillId="5" borderId="17" xfId="0" applyNumberForma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165" fontId="0" fillId="5" borderId="50" xfId="0" applyNumberFormat="1" applyFill="1" applyBorder="1" applyAlignment="1">
      <alignment horizontal="center" vertical="center"/>
    </xf>
    <xf numFmtId="0" fontId="0" fillId="5" borderId="6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0" fontId="0" fillId="7" borderId="20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10" fontId="0" fillId="7" borderId="63" xfId="0" applyNumberFormat="1" applyFill="1" applyBorder="1" applyAlignment="1">
      <alignment horizontal="center" vertical="center"/>
    </xf>
    <xf numFmtId="0" fontId="0" fillId="5" borderId="62" xfId="0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0" fontId="0" fillId="4" borderId="64" xfId="0" applyNumberFormat="1" applyFill="1" applyBorder="1" applyAlignment="1">
      <alignment horizontal="center" vertical="center"/>
    </xf>
    <xf numFmtId="10" fontId="0" fillId="3" borderId="63" xfId="1" applyNumberFormat="1" applyFont="1" applyFill="1" applyBorder="1" applyAlignment="1">
      <alignment horizontal="center" vertical="center"/>
    </xf>
    <xf numFmtId="10" fontId="0" fillId="3" borderId="67" xfId="0" applyNumberFormat="1" applyFill="1" applyBorder="1" applyAlignment="1">
      <alignment horizontal="center" vertical="center"/>
    </xf>
    <xf numFmtId="2" fontId="0" fillId="8" borderId="68" xfId="0" applyNumberFormat="1" applyFill="1" applyBorder="1" applyAlignment="1">
      <alignment horizontal="center" vertical="center"/>
    </xf>
    <xf numFmtId="2" fontId="0" fillId="4" borderId="68" xfId="0" applyNumberFormat="1" applyFill="1" applyBorder="1" applyAlignment="1">
      <alignment horizontal="center" vertical="center"/>
    </xf>
    <xf numFmtId="2" fontId="0" fillId="4" borderId="54" xfId="0" applyNumberFormat="1" applyFill="1" applyBorder="1" applyAlignment="1">
      <alignment horizontal="center" vertical="center"/>
    </xf>
    <xf numFmtId="2" fontId="0" fillId="8" borderId="69" xfId="0" applyNumberFormat="1" applyFill="1" applyBorder="1" applyAlignment="1">
      <alignment horizontal="center" vertical="center"/>
    </xf>
    <xf numFmtId="2" fontId="0" fillId="4" borderId="61" xfId="0" applyNumberFormat="1" applyFill="1" applyBorder="1" applyAlignment="1">
      <alignment horizontal="center" vertical="center"/>
    </xf>
    <xf numFmtId="2" fontId="0" fillId="8" borderId="43" xfId="0" applyNumberFormat="1" applyFill="1" applyBorder="1" applyAlignment="1">
      <alignment horizontal="center" vertical="center"/>
    </xf>
    <xf numFmtId="2" fontId="0" fillId="4" borderId="43" xfId="0" applyNumberForma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2" fontId="0" fillId="5" borderId="19" xfId="0" applyNumberFormat="1" applyFill="1" applyBorder="1" applyAlignment="1">
      <alignment horizontal="center" vertical="center"/>
    </xf>
    <xf numFmtId="10" fontId="0" fillId="3" borderId="58" xfId="0" applyNumberFormat="1" applyFill="1" applyBorder="1" applyAlignment="1">
      <alignment horizontal="center" vertical="center"/>
    </xf>
    <xf numFmtId="10" fontId="0" fillId="3" borderId="63" xfId="0" applyNumberFormat="1" applyFill="1" applyBorder="1" applyAlignment="1">
      <alignment horizontal="center" vertical="center"/>
    </xf>
    <xf numFmtId="10" fontId="0" fillId="3" borderId="58" xfId="0" applyNumberForma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10" fontId="0" fillId="4" borderId="19" xfId="0" applyNumberFormat="1" applyFill="1" applyBorder="1" applyAlignment="1">
      <alignment horizontal="center" vertical="center"/>
    </xf>
    <xf numFmtId="10" fontId="0" fillId="4" borderId="15" xfId="0" applyNumberFormat="1" applyFill="1" applyBorder="1" applyAlignment="1">
      <alignment horizontal="center" vertical="center"/>
    </xf>
    <xf numFmtId="10" fontId="0" fillId="2" borderId="15" xfId="0" applyNumberForma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0" fontId="0" fillId="4" borderId="30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0" fontId="0" fillId="3" borderId="12" xfId="0" applyNumberFormat="1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2" fontId="0" fillId="5" borderId="71" xfId="0" applyNumberFormat="1" applyFill="1" applyBorder="1" applyAlignment="1">
      <alignment horizontal="center" vertical="center"/>
    </xf>
    <xf numFmtId="2" fontId="0" fillId="0" borderId="51" xfId="0" applyNumberFormat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2" fontId="0" fillId="5" borderId="50" xfId="0" applyNumberForma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0" fillId="7" borderId="7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0" fontId="0" fillId="7" borderId="64" xfId="0" applyNumberForma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4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/>
    <xf numFmtId="2" fontId="0" fillId="0" borderId="21" xfId="0" applyNumberFormat="1" applyBorder="1" applyAlignment="1">
      <alignment horizontal="center" vertical="center"/>
    </xf>
    <xf numFmtId="10" fontId="0" fillId="0" borderId="63" xfId="0" applyNumberFormat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5" borderId="78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2" fontId="0" fillId="4" borderId="59" xfId="0" applyNumberFormat="1" applyFill="1" applyBorder="1" applyAlignment="1">
      <alignment horizontal="center" vertical="center"/>
    </xf>
    <xf numFmtId="2" fontId="0" fillId="0" borderId="66" xfId="0" applyNumberFormat="1" applyBorder="1" applyAlignment="1">
      <alignment horizontal="center" vertical="center"/>
    </xf>
    <xf numFmtId="2" fontId="0" fillId="0" borderId="50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50" xfId="0" applyNumberForma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5" borderId="7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2" fontId="0" fillId="8" borderId="47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0" fontId="0" fillId="4" borderId="63" xfId="0" applyNumberFormat="1" applyFill="1" applyBorder="1" applyAlignment="1">
      <alignment horizontal="center" vertical="center"/>
    </xf>
    <xf numFmtId="10" fontId="0" fillId="7" borderId="65" xfId="0" applyNumberFormat="1" applyFill="1" applyBorder="1" applyAlignment="1">
      <alignment horizontal="center" vertical="center"/>
    </xf>
    <xf numFmtId="10" fontId="0" fillId="0" borderId="67" xfId="0" applyNumberFormat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2" fillId="5" borderId="1" xfId="0" applyFont="1" applyFill="1" applyBorder="1"/>
    <xf numFmtId="2" fontId="0" fillId="8" borderId="39" xfId="0" applyNumberFormat="1" applyFill="1" applyBorder="1" applyAlignment="1">
      <alignment horizontal="center" vertical="center"/>
    </xf>
    <xf numFmtId="0" fontId="0" fillId="5" borderId="67" xfId="0" applyFill="1" applyBorder="1"/>
    <xf numFmtId="10" fontId="0" fillId="7" borderId="67" xfId="0" applyNumberFormat="1" applyFill="1" applyBorder="1" applyAlignment="1">
      <alignment horizontal="center" vertical="center"/>
    </xf>
    <xf numFmtId="10" fontId="0" fillId="4" borderId="67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0" fontId="0" fillId="7" borderId="58" xfId="0" applyNumberFormat="1" applyFill="1" applyBorder="1" applyAlignment="1">
      <alignment horizontal="center" vertical="center"/>
    </xf>
    <xf numFmtId="10" fontId="0" fillId="3" borderId="64" xfId="0" applyNumberFormat="1" applyFill="1" applyBorder="1" applyAlignment="1">
      <alignment horizontal="center" vertical="center"/>
    </xf>
    <xf numFmtId="10" fontId="0" fillId="3" borderId="77" xfId="0" applyNumberFormat="1" applyFill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5" borderId="60" xfId="0" applyNumberFormat="1" applyFill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164" fontId="0" fillId="5" borderId="61" xfId="0" applyNumberFormat="1" applyFill="1" applyBorder="1" applyAlignment="1">
      <alignment horizontal="center" vertical="center"/>
    </xf>
    <xf numFmtId="164" fontId="0" fillId="0" borderId="61" xfId="0" applyNumberFormat="1" applyBorder="1" applyAlignment="1">
      <alignment horizontal="center" vertical="center"/>
    </xf>
    <xf numFmtId="164" fontId="0" fillId="0" borderId="49" xfId="0" applyNumberFormat="1" applyBorder="1" applyAlignment="1">
      <alignment horizontal="center" vertical="center"/>
    </xf>
    <xf numFmtId="164" fontId="0" fillId="0" borderId="54" xfId="0" applyNumberFormat="1" applyBorder="1" applyAlignment="1">
      <alignment horizontal="center" vertical="center"/>
    </xf>
    <xf numFmtId="164" fontId="0" fillId="8" borderId="30" xfId="0" applyNumberFormat="1" applyFill="1" applyBorder="1" applyAlignment="1">
      <alignment horizontal="center" vertical="center"/>
    </xf>
    <xf numFmtId="164" fontId="0" fillId="4" borderId="72" xfId="0" applyNumberFormat="1" applyFill="1" applyBorder="1" applyAlignment="1">
      <alignment horizontal="center" vertical="center"/>
    </xf>
    <xf numFmtId="164" fontId="0" fillId="8" borderId="31" xfId="0" applyNumberFormat="1" applyFill="1" applyBorder="1" applyAlignment="1">
      <alignment horizontal="center" vertical="center"/>
    </xf>
    <xf numFmtId="164" fontId="0" fillId="4" borderId="29" xfId="0" applyNumberFormat="1" applyFill="1" applyBorder="1" applyAlignment="1">
      <alignment horizontal="center" vertical="center"/>
    </xf>
    <xf numFmtId="164" fontId="0" fillId="8" borderId="75" xfId="0" applyNumberFormat="1" applyFill="1" applyBorder="1" applyAlignment="1">
      <alignment horizontal="center" vertical="center"/>
    </xf>
    <xf numFmtId="164" fontId="0" fillId="4" borderId="70" xfId="0" applyNumberFormat="1" applyFill="1" applyBorder="1" applyAlignment="1">
      <alignment horizontal="center" vertical="center"/>
    </xf>
    <xf numFmtId="164" fontId="0" fillId="4" borderId="31" xfId="0" applyNumberFormat="1" applyFill="1" applyBorder="1" applyAlignment="1">
      <alignment horizontal="center" vertical="center"/>
    </xf>
    <xf numFmtId="164" fontId="0" fillId="8" borderId="20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8" borderId="56" xfId="0" applyNumberFormat="1" applyFill="1" applyBorder="1" applyAlignment="1">
      <alignment horizontal="center" vertical="center"/>
    </xf>
    <xf numFmtId="164" fontId="0" fillId="0" borderId="76" xfId="0" applyNumberFormat="1" applyBorder="1" applyAlignment="1">
      <alignment horizontal="center" vertical="center"/>
    </xf>
    <xf numFmtId="10" fontId="0" fillId="0" borderId="67" xfId="0" applyNumberFormat="1" applyBorder="1"/>
    <xf numFmtId="2" fontId="0" fillId="0" borderId="54" xfId="0" applyNumberFormat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164" fontId="0" fillId="5" borderId="49" xfId="0" applyNumberFormat="1" applyFill="1" applyBorder="1" applyAlignment="1">
      <alignment horizontal="center" vertical="center"/>
    </xf>
    <xf numFmtId="164" fontId="2" fillId="8" borderId="39" xfId="0" applyNumberFormat="1" applyFont="1" applyFill="1" applyBorder="1"/>
    <xf numFmtId="10" fontId="0" fillId="4" borderId="19" xfId="0" applyNumberFormat="1" applyFill="1" applyBorder="1" applyAlignment="1">
      <alignment horizontal="center" vertical="center"/>
    </xf>
    <xf numFmtId="10" fontId="0" fillId="4" borderId="21" xfId="0" applyNumberFormat="1" applyFill="1" applyBorder="1" applyAlignment="1">
      <alignment horizontal="center" vertical="center"/>
    </xf>
    <xf numFmtId="2" fontId="2" fillId="8" borderId="39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10" fontId="0" fillId="10" borderId="33" xfId="0" applyNumberFormat="1" applyFill="1" applyBorder="1" applyAlignment="1">
      <alignment horizontal="center" vertical="center"/>
    </xf>
    <xf numFmtId="10" fontId="0" fillId="10" borderId="4" xfId="0" applyNumberFormat="1" applyFill="1" applyBorder="1" applyAlignment="1">
      <alignment horizontal="center" vertical="center"/>
    </xf>
    <xf numFmtId="10" fontId="0" fillId="10" borderId="5" xfId="0" applyNumberForma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 wrapText="1"/>
    </xf>
    <xf numFmtId="0" fontId="0" fillId="6" borderId="6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9F2F-BC5D-4352-9CF4-4FD1CC689690}">
  <dimension ref="A1:U30"/>
  <sheetViews>
    <sheetView tabSelected="1" zoomScale="90" zoomScaleNormal="90" workbookViewId="0">
      <selection activeCell="F21" sqref="F21"/>
    </sheetView>
  </sheetViews>
  <sheetFormatPr defaultRowHeight="14.4" x14ac:dyDescent="0.3"/>
  <cols>
    <col min="1" max="1" width="6.5546875" style="1" customWidth="1"/>
    <col min="2" max="2" width="6.109375" customWidth="1"/>
    <col min="3" max="3" width="7.21875" customWidth="1"/>
    <col min="4" max="4" width="9.88671875" customWidth="1"/>
    <col min="5" max="5" width="11.6640625" customWidth="1"/>
    <col min="6" max="6" width="9.109375" customWidth="1"/>
    <col min="7" max="7" width="12.109375" customWidth="1"/>
    <col min="8" max="8" width="9.5546875" customWidth="1"/>
    <col min="9" max="9" width="9.88671875" customWidth="1"/>
    <col min="10" max="10" width="8.21875" customWidth="1"/>
    <col min="11" max="11" width="6.109375" customWidth="1"/>
    <col min="12" max="12" width="6.77734375" customWidth="1"/>
    <col min="13" max="13" width="11.44140625" customWidth="1"/>
    <col min="14" max="14" width="10.6640625" customWidth="1"/>
    <col min="15" max="15" width="8.44140625" customWidth="1"/>
    <col min="16" max="16" width="7.33203125" customWidth="1"/>
    <col min="17" max="17" width="14.6640625" customWidth="1"/>
    <col min="18" max="18" width="10.33203125" customWidth="1"/>
    <col min="19" max="19" width="12.6640625" customWidth="1"/>
    <col min="20" max="20" width="15.77734375" customWidth="1"/>
    <col min="21" max="21" width="17.44140625" customWidth="1"/>
  </cols>
  <sheetData>
    <row r="1" spans="1:21" ht="15" customHeight="1" thickBot="1" x14ac:dyDescent="0.35">
      <c r="A1" s="209" t="s">
        <v>77</v>
      </c>
      <c r="B1" s="209"/>
      <c r="C1" s="209"/>
      <c r="D1" s="209"/>
      <c r="E1" s="209"/>
      <c r="F1" s="209"/>
      <c r="G1" s="209"/>
      <c r="H1" s="209"/>
      <c r="I1" s="209"/>
      <c r="J1" s="210"/>
      <c r="K1" s="211" t="s">
        <v>35</v>
      </c>
      <c r="L1" s="44" t="s">
        <v>46</v>
      </c>
      <c r="M1" s="59" t="s">
        <v>76</v>
      </c>
      <c r="N1" s="213" t="s">
        <v>65</v>
      </c>
      <c r="O1" s="46" t="s">
        <v>33</v>
      </c>
      <c r="P1" s="8" t="s">
        <v>47</v>
      </c>
      <c r="Q1" s="8" t="s">
        <v>13</v>
      </c>
      <c r="R1" s="8" t="s">
        <v>62</v>
      </c>
      <c r="S1" s="8" t="s">
        <v>13</v>
      </c>
      <c r="T1" s="215" t="s">
        <v>30</v>
      </c>
      <c r="U1" s="217" t="s">
        <v>57</v>
      </c>
    </row>
    <row r="2" spans="1:21" ht="15.6" thickTop="1" thickBot="1" x14ac:dyDescent="0.35">
      <c r="A2" s="45" t="s">
        <v>43</v>
      </c>
      <c r="B2" s="45" t="s">
        <v>32</v>
      </c>
      <c r="C2" s="45" t="s">
        <v>31</v>
      </c>
      <c r="D2" s="45" t="s">
        <v>59</v>
      </c>
      <c r="E2" s="45" t="s">
        <v>1</v>
      </c>
      <c r="F2" s="54" t="s">
        <v>0</v>
      </c>
      <c r="G2" s="54" t="s">
        <v>51</v>
      </c>
      <c r="H2" s="54" t="s">
        <v>44</v>
      </c>
      <c r="I2" s="53" t="s">
        <v>50</v>
      </c>
      <c r="J2" s="96" t="s">
        <v>45</v>
      </c>
      <c r="K2" s="212"/>
      <c r="L2" s="43" t="s">
        <v>13</v>
      </c>
      <c r="M2" s="60" t="s">
        <v>74</v>
      </c>
      <c r="N2" s="214"/>
      <c r="O2" s="79" t="s">
        <v>61</v>
      </c>
      <c r="P2" s="47" t="s">
        <v>48</v>
      </c>
      <c r="Q2" s="41" t="s">
        <v>49</v>
      </c>
      <c r="R2" s="41" t="s">
        <v>63</v>
      </c>
      <c r="S2" s="41" t="s">
        <v>60</v>
      </c>
      <c r="T2" s="216"/>
      <c r="U2" s="218"/>
    </row>
    <row r="3" spans="1:21" ht="15.6" thickTop="1" thickBot="1" x14ac:dyDescent="0.35">
      <c r="A3" s="113">
        <v>1.3</v>
      </c>
      <c r="B3" s="114">
        <v>2.8</v>
      </c>
      <c r="C3" s="118">
        <v>7.62</v>
      </c>
      <c r="D3" s="175">
        <f>Q3/K3</f>
        <v>21.389714285714284</v>
      </c>
      <c r="E3" s="219" t="s">
        <v>2</v>
      </c>
      <c r="F3" s="34" t="s">
        <v>41</v>
      </c>
      <c r="G3" s="109">
        <v>5.8900000000000001E-2</v>
      </c>
      <c r="H3" s="34">
        <v>21.31</v>
      </c>
      <c r="I3" s="1"/>
      <c r="J3" s="58">
        <v>21.22</v>
      </c>
      <c r="K3" s="82">
        <v>35</v>
      </c>
      <c r="L3" s="201">
        <f>K3+K4+K5+K6+K7+K8+K9+K10+K11+K12+K13+K14+K15+K16+K17+K18+K19+K20+K21+K22+K23</f>
        <v>3333</v>
      </c>
      <c r="M3" s="168">
        <v>12.08</v>
      </c>
      <c r="N3" s="100">
        <f t="shared" ref="N3:N8" si="0">M3/Q3</f>
        <v>1.6135926480017097E-2</v>
      </c>
      <c r="O3" s="195">
        <f>M25/Q25</f>
        <v>5.3986599470153128E-2</v>
      </c>
      <c r="P3" s="198">
        <f>Q25/L3</f>
        <v>9.5437113711371122</v>
      </c>
      <c r="Q3" s="9">
        <v>748.64</v>
      </c>
      <c r="R3" s="102">
        <f>M3/K3</f>
        <v>0.34514285714285714</v>
      </c>
      <c r="S3" s="102">
        <f t="shared" ref="S3:S15" si="1">K3*H3</f>
        <v>745.84999999999991</v>
      </c>
      <c r="T3" s="205" t="s">
        <v>52</v>
      </c>
      <c r="U3" s="205" t="s">
        <v>58</v>
      </c>
    </row>
    <row r="4" spans="1:21" ht="15" thickBot="1" x14ac:dyDescent="0.35">
      <c r="A4" s="116">
        <v>0.26</v>
      </c>
      <c r="B4" s="117">
        <v>2.8</v>
      </c>
      <c r="C4" s="119">
        <v>1.52</v>
      </c>
      <c r="D4" s="176">
        <f t="shared" ref="D4:D15" si="2">Q4/K4</f>
        <v>4.2059130434782608</v>
      </c>
      <c r="E4" s="219" t="s">
        <v>2</v>
      </c>
      <c r="F4" s="110" t="s">
        <v>64</v>
      </c>
      <c r="G4" s="111">
        <v>4.3200000000000002E-2</v>
      </c>
      <c r="H4" s="110">
        <v>4.54</v>
      </c>
      <c r="I4" s="112">
        <f>H4*G4</f>
        <v>0.19612800000000002</v>
      </c>
      <c r="J4" s="93">
        <f>I4*16.67</f>
        <v>3.2694537600000007</v>
      </c>
      <c r="K4" s="81">
        <v>115</v>
      </c>
      <c r="L4" s="202"/>
      <c r="M4" s="169">
        <v>14.73</v>
      </c>
      <c r="N4" s="100">
        <f t="shared" si="0"/>
        <v>3.0454019186238836E-2</v>
      </c>
      <c r="O4" s="196"/>
      <c r="P4" s="199"/>
      <c r="Q4" s="65">
        <v>483.68</v>
      </c>
      <c r="R4" s="31">
        <f>M4/K4</f>
        <v>0.12808695652173913</v>
      </c>
      <c r="S4" s="154">
        <f t="shared" si="1"/>
        <v>522.1</v>
      </c>
      <c r="T4" s="206"/>
      <c r="U4" s="206"/>
    </row>
    <row r="5" spans="1:21" ht="15" thickBot="1" x14ac:dyDescent="0.35">
      <c r="A5" s="115">
        <v>0.26</v>
      </c>
      <c r="B5" s="104">
        <v>2.77</v>
      </c>
      <c r="C5" s="120">
        <v>1.52</v>
      </c>
      <c r="D5" s="177">
        <f t="shared" si="2"/>
        <v>3.961175572519084</v>
      </c>
      <c r="E5" s="219" t="s">
        <v>2</v>
      </c>
      <c r="F5" s="15" t="s">
        <v>3</v>
      </c>
      <c r="G5" s="40">
        <v>4.3200000000000002E-2</v>
      </c>
      <c r="H5" s="135">
        <v>4.2</v>
      </c>
      <c r="I5" s="33">
        <f>H5*G5</f>
        <v>0.18144000000000002</v>
      </c>
      <c r="J5" s="92">
        <f t="shared" ref="J5:J18" si="3">I5*16.67</f>
        <v>3.0246048000000005</v>
      </c>
      <c r="K5" s="82">
        <v>1310</v>
      </c>
      <c r="L5" s="202"/>
      <c r="M5" s="170">
        <v>344.3</v>
      </c>
      <c r="N5" s="128">
        <f t="shared" si="0"/>
        <v>6.6350108110399791E-2</v>
      </c>
      <c r="O5" s="196"/>
      <c r="P5" s="199"/>
      <c r="Q5" s="3">
        <v>5189.1400000000003</v>
      </c>
      <c r="R5" s="31">
        <f t="shared" ref="R5:R19" si="4">M5/K5</f>
        <v>0.26282442748091606</v>
      </c>
      <c r="S5" s="31">
        <f t="shared" si="1"/>
        <v>5502</v>
      </c>
      <c r="T5" s="207"/>
      <c r="U5" s="207"/>
    </row>
    <row r="6" spans="1:21" ht="15" thickBot="1" x14ac:dyDescent="0.35">
      <c r="A6" s="25">
        <v>3.31</v>
      </c>
      <c r="B6" s="26">
        <v>1.69</v>
      </c>
      <c r="C6" s="123">
        <v>6.83</v>
      </c>
      <c r="D6" s="178">
        <f t="shared" si="2"/>
        <v>11.849558823529412</v>
      </c>
      <c r="E6" s="220" t="s">
        <v>4</v>
      </c>
      <c r="F6" s="66" t="s">
        <v>5</v>
      </c>
      <c r="G6" s="28">
        <v>9.9400000000000002E-2</v>
      </c>
      <c r="H6" s="97">
        <v>10.93</v>
      </c>
      <c r="I6" s="69">
        <f t="shared" ref="I6:I17" si="5">H6*G6</f>
        <v>1.0864419999999999</v>
      </c>
      <c r="J6" s="91">
        <f t="shared" si="3"/>
        <v>18.11098814</v>
      </c>
      <c r="K6" s="83">
        <v>340</v>
      </c>
      <c r="L6" s="202"/>
      <c r="M6" s="171">
        <v>244.72</v>
      </c>
      <c r="N6" s="165">
        <f t="shared" si="0"/>
        <v>6.0741899053079661E-2</v>
      </c>
      <c r="O6" s="196"/>
      <c r="P6" s="199"/>
      <c r="Q6" s="49">
        <v>4028.85</v>
      </c>
      <c r="R6" s="50">
        <f t="shared" si="4"/>
        <v>0.71976470588235297</v>
      </c>
      <c r="S6" s="72">
        <f t="shared" si="1"/>
        <v>3716.2</v>
      </c>
      <c r="T6" s="208" t="s">
        <v>53</v>
      </c>
      <c r="U6" s="208" t="s">
        <v>26</v>
      </c>
    </row>
    <row r="7" spans="1:21" ht="15" thickBot="1" x14ac:dyDescent="0.35">
      <c r="A7" s="124">
        <v>3.93</v>
      </c>
      <c r="B7" s="127">
        <v>1.69</v>
      </c>
      <c r="C7" s="126">
        <v>20.48</v>
      </c>
      <c r="D7" s="179">
        <f>Q7/K7</f>
        <v>34.489999999999995</v>
      </c>
      <c r="E7" s="220" t="s">
        <v>4</v>
      </c>
      <c r="F7" s="10" t="s">
        <v>42</v>
      </c>
      <c r="G7" s="107">
        <v>0.1075</v>
      </c>
      <c r="H7" s="108">
        <v>32.520000000000003</v>
      </c>
      <c r="I7" s="13"/>
      <c r="J7" s="92">
        <v>56.03</v>
      </c>
      <c r="K7" s="84">
        <v>10</v>
      </c>
      <c r="L7" s="202"/>
      <c r="M7" s="172">
        <v>6.6</v>
      </c>
      <c r="N7" s="166">
        <f t="shared" si="0"/>
        <v>1.913598144389678E-2</v>
      </c>
      <c r="O7" s="196"/>
      <c r="P7" s="199"/>
      <c r="Q7" s="6">
        <v>344.9</v>
      </c>
      <c r="R7" s="51">
        <f>M7/K7</f>
        <v>0.65999999999999992</v>
      </c>
      <c r="S7" s="36">
        <f t="shared" si="1"/>
        <v>325.20000000000005</v>
      </c>
      <c r="T7" s="207"/>
      <c r="U7" s="207"/>
    </row>
    <row r="8" spans="1:21" ht="15.6" thickTop="1" thickBot="1" x14ac:dyDescent="0.35">
      <c r="A8" s="140">
        <v>0.99</v>
      </c>
      <c r="B8" s="141">
        <v>0.73</v>
      </c>
      <c r="C8" s="142">
        <v>6.99</v>
      </c>
      <c r="D8" s="180">
        <f t="shared" si="2"/>
        <v>4.1944761904761902</v>
      </c>
      <c r="E8" s="219" t="s">
        <v>11</v>
      </c>
      <c r="F8" s="137" t="s">
        <v>10</v>
      </c>
      <c r="G8" s="191">
        <v>4.4999999999999998E-2</v>
      </c>
      <c r="H8" s="62">
        <v>5.04</v>
      </c>
      <c r="I8" s="68">
        <f t="shared" si="5"/>
        <v>0.2268</v>
      </c>
      <c r="J8" s="144">
        <f t="shared" si="3"/>
        <v>3.7807560000000002</v>
      </c>
      <c r="K8" s="83">
        <v>105</v>
      </c>
      <c r="L8" s="202"/>
      <c r="M8" s="171">
        <v>16.89</v>
      </c>
      <c r="N8" s="167">
        <f t="shared" si="0"/>
        <v>3.834975705008855E-2</v>
      </c>
      <c r="O8" s="196"/>
      <c r="P8" s="199"/>
      <c r="Q8" s="49">
        <v>440.42</v>
      </c>
      <c r="R8" s="36">
        <f t="shared" si="4"/>
        <v>0.16085714285714287</v>
      </c>
      <c r="S8" s="72">
        <f t="shared" si="1"/>
        <v>529.20000000000005</v>
      </c>
      <c r="T8" s="208" t="s">
        <v>53</v>
      </c>
      <c r="U8" s="208" t="s">
        <v>28</v>
      </c>
    </row>
    <row r="9" spans="1:21" ht="15" thickBot="1" x14ac:dyDescent="0.35">
      <c r="A9" s="138">
        <v>4.95</v>
      </c>
      <c r="B9" s="139">
        <v>0.73</v>
      </c>
      <c r="C9" s="143">
        <v>34.93</v>
      </c>
      <c r="D9" s="181">
        <f>Q9/K9</f>
        <v>27.400000000000002</v>
      </c>
      <c r="E9" s="219" t="s">
        <v>11</v>
      </c>
      <c r="F9" s="15" t="s">
        <v>69</v>
      </c>
      <c r="G9" s="192"/>
      <c r="H9" s="17">
        <v>27.59</v>
      </c>
      <c r="I9" s="48"/>
      <c r="J9" s="94">
        <v>20.72</v>
      </c>
      <c r="K9" s="84">
        <v>6</v>
      </c>
      <c r="L9" s="202"/>
      <c r="M9" s="172">
        <v>0</v>
      </c>
      <c r="N9" s="136">
        <v>0</v>
      </c>
      <c r="O9" s="196"/>
      <c r="P9" s="199"/>
      <c r="Q9" s="6">
        <v>164.4</v>
      </c>
      <c r="R9" s="36">
        <f t="shared" si="4"/>
        <v>0</v>
      </c>
      <c r="S9" s="36">
        <f t="shared" si="1"/>
        <v>165.54</v>
      </c>
      <c r="T9" s="207"/>
      <c r="U9" s="207"/>
    </row>
    <row r="10" spans="1:21" ht="15.6" thickTop="1" thickBot="1" x14ac:dyDescent="0.35">
      <c r="A10" s="55">
        <v>4.05</v>
      </c>
      <c r="B10" s="55">
        <v>0.88</v>
      </c>
      <c r="C10" s="121">
        <v>28.24</v>
      </c>
      <c r="D10" s="182">
        <f>Q10/K10</f>
        <v>23.899750000000001</v>
      </c>
      <c r="E10" s="11" t="s">
        <v>67</v>
      </c>
      <c r="F10" s="63" t="s">
        <v>68</v>
      </c>
      <c r="G10" s="56">
        <v>8.1299999999999997E-2</v>
      </c>
      <c r="H10" s="62">
        <v>22.83</v>
      </c>
      <c r="I10" s="57">
        <f t="shared" si="5"/>
        <v>1.8560789999999998</v>
      </c>
      <c r="J10" s="90">
        <f t="shared" si="3"/>
        <v>30.94083693</v>
      </c>
      <c r="K10" s="83">
        <v>40</v>
      </c>
      <c r="L10" s="202"/>
      <c r="M10" s="171">
        <v>70.22</v>
      </c>
      <c r="N10" s="162">
        <f t="shared" ref="N10:N19" si="6">M10/Q10</f>
        <v>7.3452651178359599E-2</v>
      </c>
      <c r="O10" s="196"/>
      <c r="P10" s="199"/>
      <c r="Q10" s="67">
        <v>955.99</v>
      </c>
      <c r="R10" s="50">
        <f t="shared" si="4"/>
        <v>1.7555000000000001</v>
      </c>
      <c r="S10" s="72">
        <f t="shared" si="1"/>
        <v>913.19999999999993</v>
      </c>
      <c r="T10" s="5" t="s">
        <v>53</v>
      </c>
      <c r="U10" s="5" t="s">
        <v>26</v>
      </c>
    </row>
    <row r="11" spans="1:21" ht="15.6" thickTop="1" thickBot="1" x14ac:dyDescent="0.35">
      <c r="A11" s="20">
        <v>1.21</v>
      </c>
      <c r="B11" s="19">
        <v>1.48</v>
      </c>
      <c r="C11" s="42">
        <v>8.6199999999999992</v>
      </c>
      <c r="D11" s="183">
        <f t="shared" si="2"/>
        <v>13.892827586206897</v>
      </c>
      <c r="E11" s="77" t="s">
        <v>6</v>
      </c>
      <c r="F11" s="11" t="s">
        <v>7</v>
      </c>
      <c r="G11" s="21">
        <v>8.6099999999999996E-2</v>
      </c>
      <c r="H11" s="17">
        <v>8.39</v>
      </c>
      <c r="I11" s="12">
        <f t="shared" si="5"/>
        <v>0.72237899999999999</v>
      </c>
      <c r="J11" s="89">
        <f t="shared" si="3"/>
        <v>12.04205793</v>
      </c>
      <c r="K11" s="84">
        <v>145</v>
      </c>
      <c r="L11" s="202"/>
      <c r="M11" s="172">
        <v>51.15</v>
      </c>
      <c r="N11" s="88">
        <f t="shared" si="6"/>
        <v>2.539142003316025E-2</v>
      </c>
      <c r="O11" s="196"/>
      <c r="P11" s="199"/>
      <c r="Q11" s="2">
        <v>2014.46</v>
      </c>
      <c r="R11" s="37">
        <f t="shared" si="4"/>
        <v>0.35275862068965519</v>
      </c>
      <c r="S11" s="37">
        <f t="shared" si="1"/>
        <v>1216.5500000000002</v>
      </c>
      <c r="T11" s="203" t="s">
        <v>54</v>
      </c>
      <c r="U11" s="204"/>
    </row>
    <row r="12" spans="1:21" ht="15" thickBot="1" x14ac:dyDescent="0.35">
      <c r="A12" s="22">
        <v>-0.25</v>
      </c>
      <c r="B12" s="19">
        <v>1.51</v>
      </c>
      <c r="C12" s="121">
        <v>9.86</v>
      </c>
      <c r="D12" s="182">
        <f t="shared" si="2"/>
        <v>11.889777777777777</v>
      </c>
      <c r="E12" s="11" t="s">
        <v>9</v>
      </c>
      <c r="F12" s="63" t="s">
        <v>8</v>
      </c>
      <c r="G12" s="18">
        <v>3.3300000000000003E-2</v>
      </c>
      <c r="H12" s="63">
        <v>8.81</v>
      </c>
      <c r="I12" s="68">
        <f t="shared" si="5"/>
        <v>0.29337300000000005</v>
      </c>
      <c r="J12" s="90">
        <f t="shared" si="3"/>
        <v>4.8905279100000012</v>
      </c>
      <c r="K12" s="83">
        <v>90</v>
      </c>
      <c r="L12" s="202"/>
      <c r="M12" s="171">
        <v>20.09</v>
      </c>
      <c r="N12" s="87">
        <f t="shared" si="6"/>
        <v>1.8774297248803831E-2</v>
      </c>
      <c r="O12" s="196"/>
      <c r="P12" s="199"/>
      <c r="Q12" s="49">
        <v>1070.08</v>
      </c>
      <c r="R12" s="37">
        <f t="shared" si="4"/>
        <v>0.22322222222222221</v>
      </c>
      <c r="S12" s="73">
        <f t="shared" si="1"/>
        <v>792.90000000000009</v>
      </c>
      <c r="T12" s="203" t="s">
        <v>55</v>
      </c>
      <c r="U12" s="204"/>
    </row>
    <row r="13" spans="1:21" ht="15.6" thickTop="1" thickBot="1" x14ac:dyDescent="0.35">
      <c r="A13" s="20">
        <v>2.4700000000000002</v>
      </c>
      <c r="B13" s="16">
        <v>0.54</v>
      </c>
      <c r="C13" s="42">
        <v>24.11</v>
      </c>
      <c r="D13" s="183">
        <f t="shared" si="2"/>
        <v>10.903575757575757</v>
      </c>
      <c r="E13" s="77" t="s">
        <v>14</v>
      </c>
      <c r="F13" s="11" t="s">
        <v>15</v>
      </c>
      <c r="G13" s="21">
        <v>6.6299999999999998E-2</v>
      </c>
      <c r="H13" s="11">
        <v>9.7799999999999994</v>
      </c>
      <c r="I13" s="12">
        <f t="shared" si="5"/>
        <v>0.64841399999999993</v>
      </c>
      <c r="J13" s="89">
        <f t="shared" si="3"/>
        <v>10.809061379999999</v>
      </c>
      <c r="K13" s="84">
        <v>165</v>
      </c>
      <c r="L13" s="202"/>
      <c r="M13" s="172">
        <v>96.72</v>
      </c>
      <c r="N13" s="163">
        <f t="shared" si="6"/>
        <v>5.3760512258975372E-2</v>
      </c>
      <c r="O13" s="196"/>
      <c r="P13" s="199"/>
      <c r="Q13" s="2">
        <v>1799.09</v>
      </c>
      <c r="R13" s="51">
        <f t="shared" si="4"/>
        <v>0.58618181818181814</v>
      </c>
      <c r="S13" s="36">
        <f t="shared" si="1"/>
        <v>1613.6999999999998</v>
      </c>
      <c r="T13" s="5" t="s">
        <v>56</v>
      </c>
      <c r="U13" s="5" t="s">
        <v>29</v>
      </c>
    </row>
    <row r="14" spans="1:21" ht="15" thickBot="1" x14ac:dyDescent="0.35">
      <c r="A14" s="20">
        <v>3.97</v>
      </c>
      <c r="B14" s="19">
        <v>6.72</v>
      </c>
      <c r="C14" s="121">
        <v>4.91</v>
      </c>
      <c r="D14" s="182">
        <f t="shared" si="2"/>
        <v>33.319038461538462</v>
      </c>
      <c r="E14" s="11" t="s">
        <v>19</v>
      </c>
      <c r="F14" s="63" t="s">
        <v>18</v>
      </c>
      <c r="G14" s="21">
        <v>7.8200000000000006E-2</v>
      </c>
      <c r="H14" s="62">
        <v>37.42</v>
      </c>
      <c r="I14" s="68">
        <f t="shared" si="5"/>
        <v>2.9262440000000005</v>
      </c>
      <c r="J14" s="95">
        <f t="shared" si="3"/>
        <v>48.780487480000012</v>
      </c>
      <c r="K14" s="83">
        <v>52</v>
      </c>
      <c r="L14" s="202"/>
      <c r="M14" s="171">
        <v>219.09</v>
      </c>
      <c r="N14" s="156">
        <f t="shared" si="6"/>
        <v>0.12645230550793898</v>
      </c>
      <c r="O14" s="196"/>
      <c r="P14" s="199"/>
      <c r="Q14" s="49">
        <v>1732.59</v>
      </c>
      <c r="R14" s="50">
        <f t="shared" si="4"/>
        <v>4.2132692307692308</v>
      </c>
      <c r="S14" s="72">
        <f t="shared" si="1"/>
        <v>1945.8400000000001</v>
      </c>
      <c r="T14" s="5" t="s">
        <v>56</v>
      </c>
      <c r="U14" s="5" t="s">
        <v>27</v>
      </c>
    </row>
    <row r="15" spans="1:21" ht="15.6" thickTop="1" thickBot="1" x14ac:dyDescent="0.35">
      <c r="A15" s="25">
        <v>3.07</v>
      </c>
      <c r="B15" s="103">
        <v>0.99</v>
      </c>
      <c r="C15" s="118">
        <v>31.28</v>
      </c>
      <c r="D15" s="178">
        <f t="shared" si="2"/>
        <v>26.508545454545455</v>
      </c>
      <c r="E15" s="219" t="s">
        <v>37</v>
      </c>
      <c r="F15" s="14" t="s">
        <v>66</v>
      </c>
      <c r="G15" s="105">
        <v>5.2600000000000001E-2</v>
      </c>
      <c r="H15" s="27">
        <v>24.71</v>
      </c>
      <c r="I15" s="147">
        <f t="shared" si="5"/>
        <v>1.2997460000000001</v>
      </c>
      <c r="J15" s="153">
        <v>36.47</v>
      </c>
      <c r="K15" s="84">
        <v>55</v>
      </c>
      <c r="L15" s="202"/>
      <c r="M15" s="172">
        <v>23.72</v>
      </c>
      <c r="N15" s="98">
        <f t="shared" si="6"/>
        <v>1.6269196211170324E-2</v>
      </c>
      <c r="O15" s="196"/>
      <c r="P15" s="199"/>
      <c r="Q15" s="2">
        <v>1457.97</v>
      </c>
      <c r="R15" s="52">
        <f t="shared" si="4"/>
        <v>0.43127272727272725</v>
      </c>
      <c r="S15" s="37">
        <f t="shared" si="1"/>
        <v>1359.05</v>
      </c>
      <c r="T15" s="208" t="s">
        <v>56</v>
      </c>
      <c r="U15" s="208" t="s">
        <v>29</v>
      </c>
    </row>
    <row r="16" spans="1:21" ht="15" thickBot="1" x14ac:dyDescent="0.35">
      <c r="A16" s="124">
        <v>1.26</v>
      </c>
      <c r="B16" s="125">
        <v>0.94</v>
      </c>
      <c r="C16" s="150">
        <v>15.26</v>
      </c>
      <c r="D16" s="184">
        <f>Q16/K16</f>
        <v>14.571023255813953</v>
      </c>
      <c r="E16" s="219" t="s">
        <v>37</v>
      </c>
      <c r="F16" s="151" t="s">
        <v>38</v>
      </c>
      <c r="G16" s="106">
        <v>5.2600000000000001E-2</v>
      </c>
      <c r="H16" s="151">
        <v>13.92</v>
      </c>
      <c r="I16" s="152">
        <f t="shared" si="5"/>
        <v>0.73219199999999995</v>
      </c>
      <c r="J16" s="95">
        <v>19.11</v>
      </c>
      <c r="K16" s="83">
        <v>215</v>
      </c>
      <c r="L16" s="202"/>
      <c r="M16" s="171">
        <v>152.04</v>
      </c>
      <c r="N16" s="86">
        <f t="shared" si="6"/>
        <v>4.8532129712682386E-2</v>
      </c>
      <c r="O16" s="196"/>
      <c r="P16" s="199"/>
      <c r="Q16" s="67">
        <v>3132.77</v>
      </c>
      <c r="R16" s="50">
        <f t="shared" si="4"/>
        <v>0.7071627906976744</v>
      </c>
      <c r="S16" s="72">
        <v>2048.29</v>
      </c>
      <c r="T16" s="207"/>
      <c r="U16" s="207"/>
    </row>
    <row r="17" spans="1:21" ht="15" thickBot="1" x14ac:dyDescent="0.35">
      <c r="A17" s="25">
        <v>1.19</v>
      </c>
      <c r="B17" s="26">
        <v>3.76</v>
      </c>
      <c r="C17" s="145">
        <v>4.2</v>
      </c>
      <c r="D17" s="178">
        <f t="shared" ref="D17:D22" si="7">Q17/K17</f>
        <v>11.857333333333333</v>
      </c>
      <c r="E17" s="14" t="s">
        <v>21</v>
      </c>
      <c r="F17" s="14" t="s">
        <v>20</v>
      </c>
      <c r="G17" s="28">
        <v>7.7899999999999997E-2</v>
      </c>
      <c r="H17" s="14">
        <v>14.26</v>
      </c>
      <c r="I17" s="32">
        <f t="shared" si="5"/>
        <v>1.110854</v>
      </c>
      <c r="J17" s="94">
        <f t="shared" si="3"/>
        <v>18.517936180000003</v>
      </c>
      <c r="K17" s="84">
        <v>150</v>
      </c>
      <c r="L17" s="202"/>
      <c r="M17" s="172">
        <v>231.18</v>
      </c>
      <c r="N17" s="80">
        <f>M17/Q17</f>
        <v>0.12997863488136738</v>
      </c>
      <c r="O17" s="196"/>
      <c r="P17" s="199"/>
      <c r="Q17" s="6">
        <v>1778.6</v>
      </c>
      <c r="R17" s="50">
        <f t="shared" si="4"/>
        <v>1.5412000000000001</v>
      </c>
      <c r="S17" s="36">
        <f t="shared" ref="S17:S23" si="8">K17*H17</f>
        <v>2139</v>
      </c>
      <c r="T17" s="5" t="s">
        <v>56</v>
      </c>
      <c r="U17" s="5" t="s">
        <v>27</v>
      </c>
    </row>
    <row r="18" spans="1:21" ht="15.6" thickTop="1" thickBot="1" x14ac:dyDescent="0.35">
      <c r="A18" s="23">
        <v>5.64</v>
      </c>
      <c r="B18" s="16">
        <v>0.89</v>
      </c>
      <c r="C18" s="121">
        <v>31.21</v>
      </c>
      <c r="D18" s="182">
        <f t="shared" si="7"/>
        <v>24.995662650602409</v>
      </c>
      <c r="E18" s="77" t="s">
        <v>23</v>
      </c>
      <c r="F18" s="63" t="s">
        <v>22</v>
      </c>
      <c r="G18" s="21">
        <v>6.7599999999999993E-2</v>
      </c>
      <c r="H18" s="62">
        <v>25.3</v>
      </c>
      <c r="I18" s="57">
        <f>H18*G18</f>
        <v>1.7102799999999998</v>
      </c>
      <c r="J18" s="95">
        <f t="shared" si="3"/>
        <v>28.510367599999999</v>
      </c>
      <c r="K18" s="83">
        <v>83</v>
      </c>
      <c r="L18" s="202"/>
      <c r="M18" s="171">
        <v>125.58</v>
      </c>
      <c r="N18" s="162">
        <f t="shared" si="6"/>
        <v>6.0530983688736363E-2</v>
      </c>
      <c r="O18" s="196"/>
      <c r="P18" s="199"/>
      <c r="Q18" s="49">
        <v>2074.64</v>
      </c>
      <c r="R18" s="50">
        <f t="shared" si="4"/>
        <v>1.5130120481927711</v>
      </c>
      <c r="S18" s="72">
        <f t="shared" si="8"/>
        <v>2099.9</v>
      </c>
      <c r="T18" s="5" t="s">
        <v>56</v>
      </c>
      <c r="U18" s="5" t="s">
        <v>29</v>
      </c>
    </row>
    <row r="19" spans="1:21" ht="15" thickBot="1" x14ac:dyDescent="0.35">
      <c r="A19" s="30">
        <v>2.62</v>
      </c>
      <c r="B19" s="77">
        <v>1.1499999999999999</v>
      </c>
      <c r="C19" s="146">
        <v>11.2</v>
      </c>
      <c r="D19" s="183">
        <f t="shared" si="7"/>
        <v>9.8375555555555554</v>
      </c>
      <c r="E19" s="11" t="s">
        <v>39</v>
      </c>
      <c r="F19" s="11" t="s">
        <v>40</v>
      </c>
      <c r="G19" s="21">
        <v>7.9100000000000004E-2</v>
      </c>
      <c r="H19" s="11">
        <v>10.38</v>
      </c>
      <c r="I19" s="12">
        <f>H19*G19</f>
        <v>0.82105800000000007</v>
      </c>
      <c r="J19" s="94">
        <f>I19*16.67</f>
        <v>13.687036860000003</v>
      </c>
      <c r="K19" s="84">
        <v>135</v>
      </c>
      <c r="L19" s="202"/>
      <c r="M19" s="172">
        <v>69.97</v>
      </c>
      <c r="N19" s="155">
        <f t="shared" si="6"/>
        <v>5.2685475916179121E-2</v>
      </c>
      <c r="O19" s="196"/>
      <c r="P19" s="199"/>
      <c r="Q19" s="2">
        <v>1328.07</v>
      </c>
      <c r="R19" s="51">
        <f t="shared" si="4"/>
        <v>0.51829629629629625</v>
      </c>
      <c r="S19" s="36">
        <f t="shared" si="8"/>
        <v>1401.3000000000002</v>
      </c>
      <c r="T19" s="5" t="s">
        <v>53</v>
      </c>
      <c r="U19" s="5" t="s">
        <v>26</v>
      </c>
    </row>
    <row r="20" spans="1:21" ht="15.6" thickTop="1" thickBot="1" x14ac:dyDescent="0.35">
      <c r="A20" s="22">
        <v>-0.28999999999999998</v>
      </c>
      <c r="B20" s="77">
        <v>1.01</v>
      </c>
      <c r="C20" s="122">
        <v>12.22</v>
      </c>
      <c r="D20" s="182">
        <f t="shared" si="7"/>
        <v>9.5652800000000013</v>
      </c>
      <c r="E20" s="77" t="s">
        <v>25</v>
      </c>
      <c r="F20" s="63" t="s">
        <v>24</v>
      </c>
      <c r="G20" s="24">
        <v>5.9700000000000003E-2</v>
      </c>
      <c r="H20" s="62">
        <v>7.8</v>
      </c>
      <c r="I20" s="57">
        <f>H20*G20</f>
        <v>0.46566000000000002</v>
      </c>
      <c r="J20" s="95">
        <f>I20*16.67</f>
        <v>7.7625522000000009</v>
      </c>
      <c r="K20" s="81">
        <v>250</v>
      </c>
      <c r="L20" s="202"/>
      <c r="M20" s="171">
        <v>0</v>
      </c>
      <c r="N20" s="186">
        <v>0</v>
      </c>
      <c r="O20" s="196"/>
      <c r="P20" s="199"/>
      <c r="Q20" s="64">
        <v>2391.3200000000002</v>
      </c>
      <c r="R20" s="36">
        <v>0</v>
      </c>
      <c r="S20" s="72">
        <f t="shared" si="8"/>
        <v>1950</v>
      </c>
      <c r="T20" s="5" t="s">
        <v>53</v>
      </c>
      <c r="U20" s="5" t="s">
        <v>26</v>
      </c>
    </row>
    <row r="21" spans="1:21" ht="15" thickBot="1" x14ac:dyDescent="0.35">
      <c r="A21" s="23">
        <v>4.26</v>
      </c>
      <c r="B21" s="19">
        <v>1.76</v>
      </c>
      <c r="C21" s="42">
        <v>14.06</v>
      </c>
      <c r="D21" s="178">
        <f t="shared" si="7"/>
        <v>17.423333333333332</v>
      </c>
      <c r="E21" s="35" t="s">
        <v>17</v>
      </c>
      <c r="F21" s="35" t="s">
        <v>16</v>
      </c>
      <c r="G21" s="21">
        <v>0.06</v>
      </c>
      <c r="H21" s="35">
        <v>17.47</v>
      </c>
      <c r="I21" s="148">
        <f>H21*G21</f>
        <v>1.0481999999999998</v>
      </c>
      <c r="J21" s="94">
        <v>29.27</v>
      </c>
      <c r="K21" s="149">
        <v>21</v>
      </c>
      <c r="L21" s="202"/>
      <c r="M21" s="173">
        <v>8.57</v>
      </c>
      <c r="N21" s="99">
        <f>M21/Q21</f>
        <v>2.3422340047555279E-2</v>
      </c>
      <c r="O21" s="196"/>
      <c r="P21" s="199"/>
      <c r="Q21" s="3">
        <v>365.89</v>
      </c>
      <c r="R21" s="164">
        <f>M21/K21</f>
        <v>0.40809523809523812</v>
      </c>
      <c r="S21" s="36">
        <f t="shared" si="8"/>
        <v>366.87</v>
      </c>
      <c r="T21" s="203" t="s">
        <v>55</v>
      </c>
      <c r="U21" s="204"/>
    </row>
    <row r="22" spans="1:21" ht="15.6" thickTop="1" thickBot="1" x14ac:dyDescent="0.35">
      <c r="A22" s="74">
        <v>4.33</v>
      </c>
      <c r="B22" s="75">
        <v>1.96</v>
      </c>
      <c r="C22" s="121">
        <v>23.42</v>
      </c>
      <c r="D22" s="182">
        <f t="shared" si="7"/>
        <v>45.47</v>
      </c>
      <c r="E22" s="78" t="s">
        <v>34</v>
      </c>
      <c r="F22" s="129" t="s">
        <v>36</v>
      </c>
      <c r="G22" s="76">
        <v>6.6500000000000004E-2</v>
      </c>
      <c r="H22" s="129">
        <v>46.12</v>
      </c>
      <c r="I22" s="70"/>
      <c r="J22" s="95">
        <v>135</v>
      </c>
      <c r="K22" s="71">
        <v>3</v>
      </c>
      <c r="L22" s="202"/>
      <c r="M22" s="171">
        <v>9.6199999999999992</v>
      </c>
      <c r="N22" s="162">
        <f>M22/Q22</f>
        <v>7.0522688952422835E-2</v>
      </c>
      <c r="O22" s="196"/>
      <c r="P22" s="199"/>
      <c r="Q22" s="65">
        <v>136.41</v>
      </c>
      <c r="R22" s="50">
        <f>M22/K22</f>
        <v>3.2066666666666666</v>
      </c>
      <c r="S22" s="72">
        <f t="shared" si="8"/>
        <v>138.35999999999999</v>
      </c>
      <c r="T22" s="5" t="s">
        <v>52</v>
      </c>
      <c r="U22" s="85" t="s">
        <v>73</v>
      </c>
    </row>
    <row r="23" spans="1:21" ht="15.6" thickTop="1" thickBot="1" x14ac:dyDescent="0.35">
      <c r="A23" s="74">
        <v>3.68</v>
      </c>
      <c r="B23" s="78">
        <v>1.17</v>
      </c>
      <c r="C23" s="42">
        <v>20.69</v>
      </c>
      <c r="D23" s="183">
        <f>Q23/K23</f>
        <v>21.41</v>
      </c>
      <c r="E23" s="38" t="s">
        <v>70</v>
      </c>
      <c r="F23" s="38" t="s">
        <v>71</v>
      </c>
      <c r="G23" s="76">
        <v>0.1353</v>
      </c>
      <c r="H23" s="38">
        <v>24.18</v>
      </c>
      <c r="I23" s="148"/>
      <c r="J23" s="160">
        <v>32.96</v>
      </c>
      <c r="K23" s="61">
        <v>8</v>
      </c>
      <c r="L23" s="202"/>
      <c r="M23" s="174">
        <v>0</v>
      </c>
      <c r="N23" s="157">
        <v>0</v>
      </c>
      <c r="O23" s="196"/>
      <c r="P23" s="199"/>
      <c r="Q23" s="3">
        <v>171.28</v>
      </c>
      <c r="R23" s="36">
        <v>0</v>
      </c>
      <c r="S23" s="36">
        <f t="shared" si="8"/>
        <v>193.44</v>
      </c>
      <c r="T23" s="5" t="s">
        <v>53</v>
      </c>
      <c r="U23" s="5" t="s">
        <v>72</v>
      </c>
    </row>
    <row r="24" spans="1:21" ht="15.6" thickTop="1" thickBot="1" x14ac:dyDescent="0.35">
      <c r="A24" s="158"/>
      <c r="B24" s="63"/>
      <c r="C24" s="121"/>
      <c r="D24" s="185"/>
      <c r="E24" s="129"/>
      <c r="F24" s="129"/>
      <c r="G24" s="29"/>
      <c r="H24" s="129"/>
      <c r="I24" s="70"/>
      <c r="J24" s="187"/>
      <c r="K24" s="188"/>
      <c r="L24" s="202"/>
      <c r="M24" s="189">
        <v>0</v>
      </c>
      <c r="N24" s="161"/>
      <c r="O24" s="197"/>
      <c r="P24" s="200"/>
      <c r="Q24" s="65"/>
      <c r="R24" s="159"/>
      <c r="S24" s="72"/>
    </row>
    <row r="25" spans="1:21" ht="15.6" thickTop="1" thickBot="1" x14ac:dyDescent="0.35">
      <c r="B25" s="1"/>
      <c r="C25" s="1"/>
      <c r="D25" s="7"/>
      <c r="E25" s="1"/>
      <c r="F25" s="1"/>
      <c r="G25" s="4"/>
      <c r="H25" s="1"/>
      <c r="I25" s="130"/>
      <c r="J25" s="193" t="s">
        <v>75</v>
      </c>
      <c r="K25" s="193"/>
      <c r="L25" s="193"/>
      <c r="M25" s="190">
        <f>M3+M4+M5+M6+M7+M8+M9+M10+M11+M12+M13+M14+M15+M16+M17+M18+M19+M20+M21+M22+M23+M24</f>
        <v>1717.27</v>
      </c>
      <c r="O25" s="194" t="s">
        <v>12</v>
      </c>
      <c r="P25" s="194"/>
      <c r="Q25" s="133">
        <f>Q3+Q4+Q5+Q6+Q7+Q8+Q9+Q10+Q11+Q12+Q13+Q14+Q15+Q16+Q17+Q18+Q19+Q20+Q21+Q22+Q23</f>
        <v>31809.189999999995</v>
      </c>
      <c r="R25" s="39"/>
      <c r="S25" s="134">
        <f>S3+S4+S5+S6+S7+S8+S9+S10+S11+S12+S13+S14+S15+S16+S17+S18+S19+S20+S21+S22+S23</f>
        <v>29684.49</v>
      </c>
    </row>
    <row r="26" spans="1:21" ht="15" thickTop="1" x14ac:dyDescent="0.3">
      <c r="B26" s="1"/>
      <c r="C26" s="1"/>
      <c r="D26" s="7"/>
      <c r="E26" s="1"/>
      <c r="F26" s="1"/>
      <c r="G26" s="4"/>
      <c r="H26" s="1"/>
      <c r="I26" s="130"/>
      <c r="J26" s="7"/>
      <c r="K26" s="1"/>
      <c r="O26" s="131"/>
      <c r="P26" s="131"/>
      <c r="Q26" s="101"/>
      <c r="R26" s="39"/>
      <c r="S26" s="132"/>
    </row>
    <row r="27" spans="1:21" x14ac:dyDescent="0.3">
      <c r="E27" s="1"/>
      <c r="F27" s="1"/>
      <c r="G27" s="1"/>
      <c r="H27" s="1"/>
    </row>
    <row r="28" spans="1:21" x14ac:dyDescent="0.3">
      <c r="E28" s="1"/>
      <c r="F28" s="1"/>
      <c r="G28" s="1"/>
      <c r="H28" s="1"/>
    </row>
    <row r="29" spans="1:21" x14ac:dyDescent="0.3">
      <c r="E29" s="1"/>
      <c r="F29" s="1"/>
      <c r="G29" s="1"/>
      <c r="H29" s="1"/>
    </row>
    <row r="30" spans="1:21" x14ac:dyDescent="0.3">
      <c r="E30" s="1"/>
      <c r="F30" s="1"/>
      <c r="G30" s="1"/>
      <c r="H30" s="1"/>
    </row>
  </sheetData>
  <mergeCells count="22">
    <mergeCell ref="A1:J1"/>
    <mergeCell ref="K1:K2"/>
    <mergeCell ref="N1:N2"/>
    <mergeCell ref="T1:T2"/>
    <mergeCell ref="U1:U2"/>
    <mergeCell ref="O25:P25"/>
    <mergeCell ref="O3:O24"/>
    <mergeCell ref="P3:P24"/>
    <mergeCell ref="L3:L24"/>
    <mergeCell ref="T21:U21"/>
    <mergeCell ref="T3:T5"/>
    <mergeCell ref="U3:U5"/>
    <mergeCell ref="T11:U11"/>
    <mergeCell ref="T12:U12"/>
    <mergeCell ref="T8:T9"/>
    <mergeCell ref="U8:U9"/>
    <mergeCell ref="T6:T7"/>
    <mergeCell ref="U6:U7"/>
    <mergeCell ref="T15:T16"/>
    <mergeCell ref="U15:U16"/>
    <mergeCell ref="G8:G9"/>
    <mergeCell ref="J25:L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Tadeu M</cp:lastModifiedBy>
  <cp:lastPrinted>2023-05-30T13:41:44Z</cp:lastPrinted>
  <dcterms:created xsi:type="dcterms:W3CDTF">2023-04-27T16:07:07Z</dcterms:created>
  <dcterms:modified xsi:type="dcterms:W3CDTF">2025-04-04T17:48:33Z</dcterms:modified>
</cp:coreProperties>
</file>