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<sst xmlns="http://schemas.openxmlformats.org/spreadsheetml/2006/main" count="33" uniqueCount="31">
  <si>
    <t>Nome</t>
  </si>
  <si>
    <t>Cargo</t>
  </si>
  <si>
    <t>Salário Mensal</t>
  </si>
  <si>
    <t>Benefícios</t>
  </si>
  <si>
    <t>Valor dos encargos</t>
  </si>
  <si>
    <t xml:space="preserve">Custo Mensal do funcionário </t>
  </si>
  <si>
    <t>Taxa Horária (R$/h)</t>
  </si>
  <si>
    <t>Horas Alocadas</t>
  </si>
  <si>
    <t>Custo Total no Projeto</t>
  </si>
  <si>
    <t>Livia</t>
  </si>
  <si>
    <t>Analista de Sistemas Pleno</t>
  </si>
  <si>
    <t>Ryan</t>
  </si>
  <si>
    <t>Analista de Sistemas Junior</t>
  </si>
  <si>
    <t>Igor</t>
  </si>
  <si>
    <t>Programador Junior</t>
  </si>
  <si>
    <t>LG</t>
  </si>
  <si>
    <t>Programador Pleno</t>
  </si>
  <si>
    <t>Leo</t>
  </si>
  <si>
    <t>RESERVA GERENCIAL</t>
  </si>
  <si>
    <t>RESERVA CONTINGENCIA</t>
  </si>
  <si>
    <t>CUSTOS INDIRETOS</t>
  </si>
  <si>
    <t>CUSTOS DIRETOS</t>
  </si>
  <si>
    <t>Equipe</t>
  </si>
  <si>
    <t>Hospedagem na nuvem</t>
  </si>
  <si>
    <t>Custos Operacionais (Aluguel, luz, Internet)</t>
  </si>
  <si>
    <t>CUSTO TOTAL</t>
  </si>
  <si>
    <t>Encargos</t>
  </si>
  <si>
    <t>MARKUP</t>
  </si>
  <si>
    <t>Duração do Projeto</t>
  </si>
  <si>
    <t>2 meses e meio</t>
  </si>
  <si>
    <t>PREÇO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</si>
</sst>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2.0"/>
      <color theme="1"/>
      <name val="Arial"/>
      <scheme val="minor"/>
    </font>
    <font/>
    <font>
      <color theme="1"/>
      <name val="Arial"/>
      <scheme val="minor"/>
    </font>
    <font>
      <b/>
      <sz val="12.0"/>
      <color theme="1"/>
      <name val="Arial"/>
      <scheme val="minor"/>
    </font>
    <font>
      <b/>
      <sz val="14.0"/>
      <color theme="1"/>
      <name val="Arial"/>
    </font>
    <font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right" readingOrder="0"/>
    </xf>
    <xf borderId="1" fillId="0" fontId="2" numFmtId="164" xfId="0" applyBorder="1" applyFont="1" applyNumberFormat="1"/>
    <xf borderId="1" fillId="0" fontId="2" numFmtId="164" xfId="0" applyAlignment="1" applyBorder="1" applyFont="1" applyNumberFormat="1">
      <alignment readingOrder="0"/>
    </xf>
    <xf borderId="0" fillId="0" fontId="2" numFmtId="0" xfId="0" applyFont="1"/>
    <xf borderId="1" fillId="0" fontId="2" numFmtId="0" xfId="0" applyAlignment="1" applyBorder="1" applyFont="1">
      <alignment horizontal="right" readingOrder="0"/>
    </xf>
    <xf borderId="2" fillId="2" fontId="1" numFmtId="0" xfId="0" applyAlignment="1" applyBorder="1" applyFont="1">
      <alignment readingOrder="0"/>
    </xf>
    <xf borderId="3" fillId="0" fontId="3" numFmtId="0" xfId="0" applyBorder="1" applyFont="1"/>
    <xf borderId="4" fillId="3" fontId="1" numFmtId="0" xfId="0" applyAlignment="1" applyBorder="1" applyFill="1" applyFont="1">
      <alignment readingOrder="0"/>
    </xf>
    <xf borderId="3" fillId="2" fontId="1" numFmtId="0" xfId="0" applyAlignment="1" applyBorder="1" applyFont="1">
      <alignment readingOrder="0"/>
    </xf>
    <xf borderId="5" fillId="0" fontId="3" numFmtId="0" xfId="0" applyBorder="1" applyFont="1"/>
    <xf borderId="5" fillId="2" fontId="1" numFmtId="0" xfId="0" applyAlignment="1" applyBorder="1" applyFont="1">
      <alignment readingOrder="0"/>
    </xf>
    <xf borderId="1" fillId="2" fontId="4" numFmtId="0" xfId="0" applyBorder="1" applyFont="1"/>
    <xf borderId="2" fillId="2" fontId="1" numFmtId="0" xfId="0" applyAlignment="1" applyBorder="1" applyFont="1">
      <alignment horizontal="center" readingOrder="0"/>
    </xf>
    <xf borderId="3" fillId="0" fontId="2" numFmtId="164" xfId="0" applyAlignment="1" applyBorder="1" applyFont="1" applyNumberFormat="1">
      <alignment readingOrder="0"/>
    </xf>
    <xf borderId="4" fillId="0" fontId="2" numFmtId="164" xfId="0" applyAlignment="1" applyBorder="1" applyFont="1" applyNumberFormat="1">
      <alignment readingOrder="0"/>
    </xf>
    <xf borderId="3" fillId="0" fontId="5" numFmtId="0" xfId="0" applyBorder="1" applyFont="1"/>
    <xf borderId="2" fillId="0" fontId="2" numFmtId="164" xfId="0" applyAlignment="1" applyBorder="1" applyFont="1" applyNumberFormat="1">
      <alignment readingOrder="0"/>
    </xf>
    <xf borderId="4" fillId="0" fontId="2" numFmtId="164" xfId="0" applyBorder="1" applyFont="1" applyNumberFormat="1"/>
    <xf borderId="3" fillId="0" fontId="2" numFmtId="164" xfId="0" applyBorder="1" applyFont="1" applyNumberFormat="1"/>
    <xf borderId="2" fillId="0" fontId="2" numFmtId="164" xfId="0" applyBorder="1" applyFont="1" applyNumberFormat="1"/>
    <xf borderId="1" fillId="0" fontId="2" numFmtId="0" xfId="0" applyBorder="1" applyFont="1"/>
    <xf borderId="1" fillId="2" fontId="6" numFmtId="0" xfId="0" applyAlignment="1" applyBorder="1" applyFont="1">
      <alignment horizontal="center" readingOrder="0" vertical="bottom"/>
    </xf>
    <xf borderId="1" fillId="0" fontId="7" numFmtId="9" xfId="0" applyAlignment="1" applyBorder="1" applyFont="1" applyNumberFormat="1">
      <alignment horizontal="right" readingOrder="0" vertical="bottom"/>
    </xf>
    <xf borderId="0" fillId="2" fontId="1" numFmtId="0" xfId="0" applyAlignment="1" applyFont="1">
      <alignment horizontal="center" readingOrder="0"/>
    </xf>
    <xf borderId="2" fillId="0" fontId="2" numFmtId="10" xfId="0" applyAlignment="1" applyBorder="1" applyFont="1" applyNumberFormat="1">
      <alignment horizontal="right" readingOrder="0"/>
    </xf>
    <xf borderId="1" fillId="0" fontId="7" numFmtId="2" xfId="0" applyAlignment="1" applyBorder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2333625</xdr:colOff>
      <xdr:row>19</xdr:row>
      <xdr:rowOff>190500</xdr:rowOff>
    </xdr:from>
    <xdr:ext cx="4124325" cy="16764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63"/>
    <col customWidth="1" min="3" max="3" width="23.0"/>
    <col customWidth="1" min="4" max="4" width="23.38"/>
    <col customWidth="1" min="5" max="5" width="27.0"/>
    <col customWidth="1" min="6" max="6" width="33.0"/>
    <col customWidth="1" min="7" max="7" width="23.0"/>
    <col customWidth="1" min="8" max="8" width="21.5"/>
    <col customWidth="1" min="9" max="9" width="31.25"/>
    <col customWidth="1" min="10" max="10" width="21.63"/>
    <col customWidth="1" min="18" max="18" width="15.5"/>
    <col customWidth="1" min="19" max="19" width="22.75"/>
    <col customWidth="1" min="23" max="23" width="2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2.5" customHeight="1">
      <c r="A2" s="2" t="s">
        <v>9</v>
      </c>
      <c r="B2" s="2" t="s">
        <v>10</v>
      </c>
      <c r="C2" s="3">
        <v>5890.07</v>
      </c>
      <c r="D2" s="3">
        <v>368.64</v>
      </c>
      <c r="E2" s="3">
        <f>C2*C22</f>
        <v>2356.028</v>
      </c>
      <c r="F2" s="4">
        <f t="shared" ref="F2:F6" si="1">C2+D2+E2</f>
        <v>8614.738</v>
      </c>
      <c r="G2" s="4">
        <f t="shared" ref="G2:G6" si="2">F2/H2</f>
        <v>26.26444512</v>
      </c>
      <c r="H2" s="2">
        <v>328.0</v>
      </c>
      <c r="I2" s="5">
        <f t="shared" ref="I2:I6" si="3">G2*H2</f>
        <v>8614.738</v>
      </c>
      <c r="X2" s="6"/>
      <c r="Y2" s="6"/>
      <c r="Z2" s="6"/>
      <c r="AA2" s="6"/>
      <c r="AB2" s="6"/>
      <c r="AC2" s="6"/>
      <c r="AD2" s="6"/>
      <c r="AE2" s="6"/>
    </row>
    <row r="3" ht="22.5" customHeight="1">
      <c r="A3" s="2" t="s">
        <v>11</v>
      </c>
      <c r="B3" s="2" t="s">
        <v>12</v>
      </c>
      <c r="C3" s="3">
        <v>4908.45</v>
      </c>
      <c r="D3" s="3">
        <v>368.64</v>
      </c>
      <c r="E3" s="3">
        <f>C3*C22</f>
        <v>1963.38</v>
      </c>
      <c r="F3" s="4">
        <f t="shared" si="1"/>
        <v>7240.47</v>
      </c>
      <c r="G3" s="4">
        <f t="shared" si="2"/>
        <v>32.32352679</v>
      </c>
      <c r="H3" s="7">
        <v>224.0</v>
      </c>
      <c r="I3" s="5">
        <f t="shared" si="3"/>
        <v>7240.47</v>
      </c>
      <c r="X3" s="6"/>
      <c r="Y3" s="6"/>
      <c r="Z3" s="6"/>
      <c r="AA3" s="6"/>
      <c r="AB3" s="6"/>
      <c r="AC3" s="6"/>
      <c r="AD3" s="6"/>
      <c r="AE3" s="6"/>
    </row>
    <row r="4" ht="22.5" customHeight="1">
      <c r="A4" s="2" t="s">
        <v>13</v>
      </c>
      <c r="B4" s="2" t="s">
        <v>14</v>
      </c>
      <c r="C4" s="3">
        <v>3945.41</v>
      </c>
      <c r="D4" s="3">
        <v>368.64</v>
      </c>
      <c r="E4" s="3">
        <f>C4*C22</f>
        <v>1578.164</v>
      </c>
      <c r="F4" s="4">
        <f t="shared" si="1"/>
        <v>5892.214</v>
      </c>
      <c r="G4" s="4">
        <f t="shared" si="2"/>
        <v>44.63798485</v>
      </c>
      <c r="H4" s="7">
        <v>132.0</v>
      </c>
      <c r="I4" s="5">
        <f t="shared" si="3"/>
        <v>5892.214</v>
      </c>
      <c r="X4" s="6"/>
      <c r="Y4" s="6"/>
      <c r="Z4" s="6"/>
      <c r="AA4" s="6"/>
      <c r="AB4" s="6"/>
      <c r="AC4" s="6"/>
      <c r="AD4" s="6"/>
      <c r="AE4" s="6"/>
    </row>
    <row r="5" ht="22.5" customHeight="1">
      <c r="A5" s="2" t="s">
        <v>15</v>
      </c>
      <c r="B5" s="2" t="s">
        <v>16</v>
      </c>
      <c r="C5" s="3">
        <v>3945.41</v>
      </c>
      <c r="D5" s="3">
        <v>368.64</v>
      </c>
      <c r="E5" s="3">
        <f>C5*C22</f>
        <v>1578.164</v>
      </c>
      <c r="F5" s="4">
        <f t="shared" si="1"/>
        <v>5892.214</v>
      </c>
      <c r="G5" s="4">
        <f t="shared" si="2"/>
        <v>49.10178333</v>
      </c>
      <c r="H5" s="7">
        <v>120.0</v>
      </c>
      <c r="I5" s="5">
        <f t="shared" si="3"/>
        <v>5892.214</v>
      </c>
      <c r="X5" s="6"/>
      <c r="Y5" s="6"/>
      <c r="Z5" s="6"/>
      <c r="AA5" s="6"/>
      <c r="AB5" s="6"/>
      <c r="AC5" s="6"/>
      <c r="AD5" s="6"/>
      <c r="AE5" s="6"/>
    </row>
    <row r="6" ht="22.5" customHeight="1">
      <c r="A6" s="2" t="s">
        <v>17</v>
      </c>
      <c r="B6" s="2" t="s">
        <v>14</v>
      </c>
      <c r="C6" s="3">
        <v>4859.17</v>
      </c>
      <c r="D6" s="3">
        <v>368.64</v>
      </c>
      <c r="E6" s="3">
        <f>C6*C22</f>
        <v>1943.668</v>
      </c>
      <c r="F6" s="4">
        <f t="shared" si="1"/>
        <v>7171.478</v>
      </c>
      <c r="G6" s="4">
        <f t="shared" si="2"/>
        <v>54.32937879</v>
      </c>
      <c r="H6" s="7">
        <v>132.0</v>
      </c>
      <c r="I6" s="5">
        <f t="shared" si="3"/>
        <v>7171.478</v>
      </c>
      <c r="X6" s="6"/>
      <c r="Y6" s="6"/>
      <c r="Z6" s="6"/>
      <c r="AA6" s="6"/>
      <c r="AB6" s="6"/>
      <c r="AC6" s="6"/>
      <c r="AD6" s="6"/>
      <c r="AE6" s="6"/>
    </row>
    <row r="11">
      <c r="A11" s="8" t="s">
        <v>18</v>
      </c>
      <c r="B11" s="9"/>
      <c r="C11" s="9"/>
      <c r="D11" s="10"/>
      <c r="E11" s="11" t="s">
        <v>19</v>
      </c>
      <c r="F11" s="9"/>
      <c r="G11" s="12"/>
      <c r="H11" s="13" t="s">
        <v>20</v>
      </c>
      <c r="I11" s="14"/>
      <c r="J11" s="15" t="s">
        <v>21</v>
      </c>
      <c r="K11" s="12"/>
    </row>
    <row r="12">
      <c r="A12" s="16">
        <f>A22*0.05</f>
        <v>2416.80445</v>
      </c>
      <c r="B12" s="9"/>
      <c r="C12" s="12"/>
      <c r="D12" s="17"/>
      <c r="E12" s="16">
        <f>A22*0.15</f>
        <v>7250.41335</v>
      </c>
      <c r="F12" s="9"/>
      <c r="G12" s="9"/>
      <c r="H12" s="18"/>
      <c r="I12" s="12"/>
      <c r="J12" s="2" t="s">
        <v>22</v>
      </c>
      <c r="K12" s="4">
        <f>I2+I3+I4+I5+I6</f>
        <v>34811.114</v>
      </c>
    </row>
    <row r="13">
      <c r="A13" s="19"/>
      <c r="B13" s="9"/>
      <c r="C13" s="12"/>
      <c r="D13" s="20"/>
      <c r="E13" s="21"/>
      <c r="F13" s="9"/>
      <c r="G13" s="9"/>
      <c r="H13" s="18"/>
      <c r="I13" s="12"/>
      <c r="J13" s="2" t="s">
        <v>23</v>
      </c>
      <c r="K13" s="5">
        <v>500.0</v>
      </c>
    </row>
    <row r="14">
      <c r="A14" s="22"/>
      <c r="B14" s="9"/>
      <c r="C14" s="12"/>
      <c r="D14" s="20"/>
      <c r="E14" s="21"/>
      <c r="F14" s="9"/>
      <c r="G14" s="9"/>
      <c r="H14" s="18"/>
      <c r="I14" s="12"/>
      <c r="J14" s="2" t="s">
        <v>24</v>
      </c>
      <c r="K14" s="5">
        <f>(4500 + 80 + 129.99 + 500) *2.5</f>
        <v>13024.975</v>
      </c>
    </row>
    <row r="15">
      <c r="A15" s="22"/>
      <c r="B15" s="9"/>
      <c r="C15" s="12"/>
      <c r="D15" s="20"/>
      <c r="E15" s="21"/>
      <c r="F15" s="9"/>
      <c r="G15" s="9"/>
      <c r="H15" s="18"/>
      <c r="I15" s="12"/>
      <c r="J15" s="23"/>
      <c r="K15" s="4"/>
    </row>
    <row r="16">
      <c r="A16" s="22"/>
      <c r="B16" s="9"/>
      <c r="C16" s="12"/>
      <c r="D16" s="20"/>
      <c r="E16" s="21"/>
      <c r="F16" s="9"/>
      <c r="G16" s="9"/>
      <c r="H16" s="18"/>
      <c r="I16" s="12"/>
      <c r="J16" s="23"/>
      <c r="K16" s="4"/>
    </row>
    <row r="21">
      <c r="A21" s="15" t="s">
        <v>25</v>
      </c>
      <c r="B21" s="12"/>
      <c r="C21" s="24" t="s">
        <v>26</v>
      </c>
    </row>
    <row r="22">
      <c r="A22" s="22">
        <f>A13+A14+A15+A16+E13+E14+E15+E16+K12+K13+K14+K15+K16</f>
        <v>48336.089</v>
      </c>
      <c r="B22" s="12"/>
      <c r="C22" s="25">
        <v>0.4</v>
      </c>
    </row>
    <row r="23">
      <c r="A23" s="26" t="s">
        <v>27</v>
      </c>
      <c r="C23" s="24" t="s">
        <v>28</v>
      </c>
      <c r="D23" s="6"/>
      <c r="E23" s="6"/>
    </row>
    <row r="24">
      <c r="A24" s="27">
        <v>1.2</v>
      </c>
      <c r="B24" s="12"/>
      <c r="C24" s="28" t="s">
        <v>29</v>
      </c>
      <c r="D24" s="6"/>
      <c r="E24" s="6"/>
    </row>
    <row r="25">
      <c r="A25" s="15" t="s">
        <v>30</v>
      </c>
      <c r="B25" s="9"/>
      <c r="C25" s="12"/>
      <c r="D25" s="6"/>
      <c r="E25" s="6"/>
    </row>
    <row r="26">
      <c r="A26" s="19">
        <f>A22*A24+A12+E12</f>
        <v>67670.5246</v>
      </c>
      <c r="B26" s="9"/>
      <c r="C26" s="12"/>
      <c r="D26" s="6"/>
      <c r="E26" s="6"/>
    </row>
  </sheetData>
  <mergeCells count="24">
    <mergeCell ref="E13:G13"/>
    <mergeCell ref="H13:I13"/>
    <mergeCell ref="A11:C11"/>
    <mergeCell ref="E11:G11"/>
    <mergeCell ref="J11:K11"/>
    <mergeCell ref="A12:C12"/>
    <mergeCell ref="E12:G12"/>
    <mergeCell ref="H12:I12"/>
    <mergeCell ref="A13:C13"/>
    <mergeCell ref="E16:G16"/>
    <mergeCell ref="H16:I16"/>
    <mergeCell ref="A21:B21"/>
    <mergeCell ref="A22:B22"/>
    <mergeCell ref="A23:B23"/>
    <mergeCell ref="A24:B24"/>
    <mergeCell ref="A25:C25"/>
    <mergeCell ref="A26:C26"/>
    <mergeCell ref="A14:C14"/>
    <mergeCell ref="E14:G14"/>
    <mergeCell ref="H14:I14"/>
    <mergeCell ref="A15:C15"/>
    <mergeCell ref="E15:G15"/>
    <mergeCell ref="H15:I15"/>
    <mergeCell ref="A16:C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A4" s="29" t="s">
        <v>27</v>
      </c>
    </row>
    <row r="5">
      <c r="A5" s="30">
        <v>1.0</v>
      </c>
    </row>
  </sheetData>
  <drawing r:id="rId1"/>
</worksheet>
</file>