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activeTab="3"/>
  </bookViews>
  <sheets>
    <sheet name="제1작업" sheetId="1" r:id="rId1"/>
    <sheet name="제2작업" sheetId="2" r:id="rId2"/>
    <sheet name="제3작업" sheetId="9" r:id="rId3"/>
    <sheet name="제4작업" sheetId="11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제1작업!$D$5:$D$12</definedName>
  </definedNames>
  <calcPr calcId="162913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4" i="1"/>
  <c r="J13" i="1"/>
  <c r="E14" i="1"/>
  <c r="E13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<sst xmlns="http://schemas.openxmlformats.org/spreadsheetml/2006/main" count="109" uniqueCount="51">
  <si>
    <t>코드</t>
    <phoneticPr fontId="2" type="noConversion"/>
  </si>
  <si>
    <t>제품명</t>
    <phoneticPr fontId="2" type="noConversion"/>
  </si>
  <si>
    <t>시래기된장밥</t>
    <phoneticPr fontId="2" type="noConversion"/>
  </si>
  <si>
    <t>구운폴렌타</t>
    <phoneticPr fontId="2" type="noConversion"/>
  </si>
  <si>
    <t>감바스피칸테</t>
    <phoneticPr fontId="2" type="noConversion"/>
  </si>
  <si>
    <t>공심채볶음</t>
    <phoneticPr fontId="2" type="noConversion"/>
  </si>
  <si>
    <t>관서식스키야키</t>
    <phoneticPr fontId="2" type="noConversion"/>
  </si>
  <si>
    <t>비건버섯라자냐</t>
    <phoneticPr fontId="2" type="noConversion"/>
  </si>
  <si>
    <t>춘천식닭갈비</t>
    <phoneticPr fontId="2" type="noConversion"/>
  </si>
  <si>
    <t>산채나물비빔</t>
    <phoneticPr fontId="2" type="noConversion"/>
  </si>
  <si>
    <t>분류</t>
    <phoneticPr fontId="2" type="noConversion"/>
  </si>
  <si>
    <t>판매수량</t>
    <phoneticPr fontId="2" type="noConversion"/>
  </si>
  <si>
    <t>채식</t>
    <phoneticPr fontId="2" type="noConversion"/>
  </si>
  <si>
    <t>글루텐프리</t>
    <phoneticPr fontId="2" type="noConversion"/>
  </si>
  <si>
    <t>저탄수화물</t>
    <phoneticPr fontId="2" type="noConversion"/>
  </si>
  <si>
    <t>저탄수화물</t>
    <phoneticPr fontId="2" type="noConversion"/>
  </si>
  <si>
    <t>글루텐프리</t>
    <phoneticPr fontId="2" type="noConversion"/>
  </si>
  <si>
    <t>채식</t>
    <phoneticPr fontId="2" type="noConversion"/>
  </si>
  <si>
    <t>출시일</t>
    <phoneticPr fontId="2" type="noConversion"/>
  </si>
  <si>
    <t>가격
(단위:원)</t>
    <phoneticPr fontId="2" type="noConversion"/>
  </si>
  <si>
    <t>제조공장</t>
    <phoneticPr fontId="2" type="noConversion"/>
  </si>
  <si>
    <t>순위</t>
    <phoneticPr fontId="2" type="noConversion"/>
  </si>
  <si>
    <t>채식 제품 수</t>
    <phoneticPr fontId="2" type="noConversion"/>
  </si>
  <si>
    <t>최대 판매수량</t>
    <phoneticPr fontId="2" type="noConversion"/>
  </si>
  <si>
    <t>코드</t>
    <phoneticPr fontId="2" type="noConversion"/>
  </si>
  <si>
    <t>판매수량</t>
    <phoneticPr fontId="2" type="noConversion"/>
  </si>
  <si>
    <t>정월대비
성장률(%)</t>
    <phoneticPr fontId="2" type="noConversion"/>
  </si>
  <si>
    <t>저탄수화물 전월대비 성장률(%) 평균</t>
    <phoneticPr fontId="2" type="noConversion"/>
  </si>
  <si>
    <t>K3237</t>
    <phoneticPr fontId="2" type="noConversion"/>
  </si>
  <si>
    <t>E2891</t>
    <phoneticPr fontId="2" type="noConversion"/>
  </si>
  <si>
    <t>E1237</t>
    <phoneticPr fontId="2" type="noConversion"/>
  </si>
  <si>
    <t>C2912</t>
    <phoneticPr fontId="2" type="noConversion"/>
  </si>
  <si>
    <t>J1028</t>
    <phoneticPr fontId="2" type="noConversion"/>
  </si>
  <si>
    <t>E3019</t>
    <phoneticPr fontId="2" type="noConversion"/>
  </si>
  <si>
    <t>K1456</t>
    <phoneticPr fontId="2" type="noConversion"/>
  </si>
  <si>
    <t>K2234</t>
    <phoneticPr fontId="2" type="noConversion"/>
  </si>
  <si>
    <t>K3237</t>
  </si>
  <si>
    <t>K*</t>
    <phoneticPr fontId="2" type="noConversion"/>
  </si>
  <si>
    <t>&gt;=10000</t>
    <phoneticPr fontId="2" type="noConversion"/>
  </si>
  <si>
    <t>행 레이블</t>
  </si>
  <si>
    <t>총합계</t>
  </si>
  <si>
    <t>글루텐프리</t>
  </si>
  <si>
    <t>저탄수화물</t>
  </si>
  <si>
    <t>채식</t>
  </si>
  <si>
    <t>개수 : 제품명</t>
  </si>
  <si>
    <t>평균 : 정월대비(%)</t>
  </si>
  <si>
    <t>1-10000</t>
  </si>
  <si>
    <t>10001-20000</t>
  </si>
  <si>
    <t>20001-30000</t>
  </si>
  <si>
    <t>**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</si>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</sst>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#&quot;박스&quot;"/>
    <numFmt numFmtId="179" formatCode="0_ "/>
    <numFmt numFmtId="181" formatCode="0.0_ "/>
    <numFmt numFmtId="182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81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2" fontId="1" fillId="0" borderId="0" xfId="0" applyNumberFormat="1" applyFont="1">
      <alignment vertical="center"/>
    </xf>
    <xf numFmtId="182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3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2" formatCode="0_);[Red]\(0\)"/>
    </dxf>
    <dxf>
      <numFmt numFmtId="179" formatCode="0_ "/>
    </dxf>
    <dxf>
      <numFmt numFmtId="179" formatCode="0_ "/>
    </dxf>
    <dxf>
      <numFmt numFmtId="179" formatCode="0_ "/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채식 및 저탄수화물 판매 현황</a:t>
            </a:r>
            <a:endParaRPr lang="en-US" sz="2000" b="1"/>
          </a:p>
        </c:rich>
      </c:tx>
      <c:layout>
        <c:manualLayout>
          <c:xMode val="edge"/>
          <c:yMode val="edge"/>
          <c:x val="0.37742018919301179"/>
          <c:y val="9.5597484907954805E-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7640761167886762E-2"/>
          <c:y val="7.9903564468898888E-2"/>
          <c:w val="0.88683597373777145"/>
          <c:h val="0.827887517640684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가격
(단위:원)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General</c:formatCode>
                <c:ptCount val="6"/>
                <c:pt idx="0">
                  <c:v>12400</c:v>
                </c:pt>
                <c:pt idx="1">
                  <c:v>19000</c:v>
                </c:pt>
                <c:pt idx="2">
                  <c:v>6900</c:v>
                </c:pt>
                <c:pt idx="3">
                  <c:v>25000</c:v>
                </c:pt>
                <c:pt idx="4">
                  <c:v>13000</c:v>
                </c:pt>
                <c:pt idx="5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8D3-94C7-14AE5700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09393488"/>
        <c:axId val="609388912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판매수량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7C-48D3-94C7-14AE57007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(제1작업!$E$5,제1작업!$E$7:$E$9,제1작업!$E$11:$E$12)</c:f>
              <c:numCache>
                <c:formatCode>#,###"박스"</c:formatCode>
                <c:ptCount val="6"/>
                <c:pt idx="0">
                  <c:v>90680</c:v>
                </c:pt>
                <c:pt idx="1">
                  <c:v>78000</c:v>
                </c:pt>
                <c:pt idx="2">
                  <c:v>6749</c:v>
                </c:pt>
                <c:pt idx="3">
                  <c:v>5086</c:v>
                </c:pt>
                <c:pt idx="4">
                  <c:v>94650</c:v>
                </c:pt>
                <c:pt idx="5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8D3-94C7-14AE5700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9328"/>
        <c:axId val="755424912"/>
      </c:lineChart>
      <c:valAx>
        <c:axId val="755424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#,###&quot;박스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09389328"/>
        <c:crosses val="max"/>
        <c:crossBetween val="between"/>
        <c:majorUnit val="20000"/>
      </c:valAx>
      <c:catAx>
        <c:axId val="609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55424912"/>
        <c:crosses val="autoZero"/>
        <c:auto val="1"/>
        <c:lblAlgn val="ctr"/>
        <c:lblOffset val="100"/>
        <c:noMultiLvlLbl val="0"/>
      </c:catAx>
      <c:valAx>
        <c:axId val="60938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09393488"/>
        <c:crosses val="autoZero"/>
        <c:crossBetween val="between"/>
      </c:valAx>
      <c:catAx>
        <c:axId val="609393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3889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076947" cy="7970921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0.28649</cdr:x>
      <cdr:y>0.16272</cdr:y>
    </cdr:from>
    <cdr:to>
      <cdr:x>0.38727</cdr:x>
      <cdr:y>0.21993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032926" y="1297021"/>
          <a:ext cx="1418617" cy="455984"/>
        </a:xfrm>
        <a:prstGeom xmlns:a="http://schemas.openxmlformats.org/drawingml/2006/main" prst="wedgeRoundRectCallout">
          <a:avLst>
            <a:gd name="adj1" fmla="val -29865"/>
            <a:gd name="adj2" fmla="val 68994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ko-KR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2</a:t>
          </a:r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주년 할인행사</a:t>
          </a:r>
          <a:endParaRPr lang="en-US" alt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056.864181828707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제품명" numFmtId="0">
      <sharedItems/>
    </cacheField>
    <cacheField name="분류" numFmtId="0">
      <sharedItems count="3">
        <s v="채식"/>
        <s v="글루텐프리"/>
        <s v="저탄수화물"/>
      </sharedItems>
    </cacheField>
    <cacheField name="판매수량" numFmtId="176">
      <sharedItems containsSemiMixedTypes="0" containsString="0" containsNumber="1" containsInteger="1" minValue="5009" maxValue="94650"/>
    </cacheField>
    <cacheField name="출시일" numFmtId="14">
      <sharedItems containsSemiMixedTypes="0" containsNonDate="0" containsDate="1" containsString="0" minDate="2020-07-08T00:00:00" maxDate="2021-11-01T00:00:00"/>
    </cacheField>
    <cacheField name="가격_x000a_(단위:원)" numFmtId="0">
      <sharedItems containsSemiMixedTypes="0" containsString="0" containsNumber="1" containsInteger="1" minValue="6900" maxValue="25000" count="8">
        <n v="12400"/>
        <n v="12000"/>
        <n v="19000"/>
        <n v="6900"/>
        <n v="25000"/>
        <n v="15000"/>
        <n v="13000"/>
        <n v="8600"/>
      </sharedItems>
      <fieldGroup base="5">
        <rangePr autoStart="0" autoEnd="0" startNum="1" endNum="30000" groupInterval="10000"/>
        <groupItems count="5">
          <s v="&lt;1"/>
          <s v="1-10000"/>
          <s v="10001-20000"/>
          <s v="20001-30000"/>
          <s v="&gt;30001"/>
        </groupItems>
      </fieldGroup>
    </cacheField>
    <cacheField name="정월대비_x000a_성장률(%)" numFmtId="181">
      <sharedItems containsSemiMixedTypes="0" containsString="0" containsNumber="1" minValue="10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3237"/>
    <s v="시래기된장밥"/>
    <x v="0"/>
    <n v="90680"/>
    <d v="2020-10-25T00:00:00"/>
    <x v="0"/>
    <n v="15.7"/>
  </r>
  <r>
    <s v="E2891"/>
    <s v="구운폴렌타"/>
    <x v="1"/>
    <n v="7366"/>
    <d v="2021-10-31T00:00:00"/>
    <x v="1"/>
    <n v="152"/>
  </r>
  <r>
    <s v="E1237"/>
    <s v="감바스피칸테"/>
    <x v="2"/>
    <n v="78000"/>
    <d v="2020-12-01T00:00:00"/>
    <x v="2"/>
    <n v="55"/>
  </r>
  <r>
    <s v="C2912"/>
    <s v="공심채볶음"/>
    <x v="0"/>
    <n v="6749"/>
    <d v="2021-07-08T00:00:00"/>
    <x v="3"/>
    <n v="25"/>
  </r>
  <r>
    <s v="J1028"/>
    <s v="관서식스키야키"/>
    <x v="2"/>
    <n v="5086"/>
    <d v="2021-05-10T00:00:00"/>
    <x v="4"/>
    <n v="25"/>
  </r>
  <r>
    <s v="E3019"/>
    <s v="비건버섯라자냐"/>
    <x v="1"/>
    <n v="5009"/>
    <d v="2021-10-05T00:00:00"/>
    <x v="5"/>
    <n v="102.5"/>
  </r>
  <r>
    <s v="K1456"/>
    <s v="춘천식닭갈비"/>
    <x v="2"/>
    <n v="94650"/>
    <d v="2020-07-08T00:00:00"/>
    <x v="6"/>
    <n v="10"/>
  </r>
  <r>
    <s v="K2234"/>
    <s v="산채나물비빔"/>
    <x v="0"/>
    <n v="5010"/>
    <d v="2021-01-05T00:00:00"/>
    <x v="7"/>
    <n v="3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2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colHeaderCaption="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numFmtId="176"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8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평균 : 정월대비(%)" fld="6" subtotal="average" baseField="5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2">
      <pivotArea field="-2" type="button" dataOnly="0" labelOnly="1" outline="0" axis="axisCol" fieldPosition="1"/>
    </format>
    <format dxfId="21">
      <pivotArea type="topRight" dataOnly="0" labelOnly="1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9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8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6">
      <pivotArea collapsedLevelsAreSubtotals="1" fieldPosition="0">
        <references count="1">
          <reference field="5" count="3">
            <x v="1"/>
            <x v="2"/>
            <x v="3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BorderDxfId="32" tableBorderDxfId="33" totalsRowBorderDxfId="31">
  <autoFilter ref="B18:E22"/>
  <tableColumns count="4">
    <tableColumn id="1" name="코드" dataDxfId="30"/>
    <tableColumn id="2" name="제품명" dataDxfId="29"/>
    <tableColumn id="3" name="가격_x000a_(단위:원)" dataDxfId="28"/>
    <tableColumn id="4" name="정월대비_x000a_성장률(%)" dataDxfId="2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zoomScale="175" zoomScaleNormal="175" workbookViewId="0">
      <selection activeCell="E11" activeCellId="8" sqref="C4:C5 C7:C9 C11:C12 G4:G5 G7:G9 G11:G12 E4:E5 E7:E9 E11:E12"/>
    </sheetView>
  </sheetViews>
  <sheetFormatPr defaultRowHeight="13.5" x14ac:dyDescent="0.3"/>
  <cols>
    <col min="1" max="1" width="1.625" style="2" customWidth="1"/>
    <col min="2" max="2" width="16.375" style="2" customWidth="1"/>
    <col min="3" max="3" width="15.125" style="2" bestFit="1" customWidth="1"/>
    <col min="4" max="4" width="9" style="2"/>
    <col min="5" max="5" width="11" style="2" bestFit="1" customWidth="1"/>
    <col min="6" max="6" width="12.25" style="2" bestFit="1" customWidth="1"/>
    <col min="7" max="16384" width="9" style="2"/>
  </cols>
  <sheetData>
    <row r="3" spans="2:10" ht="14.25" thickBot="1" x14ac:dyDescent="0.35"/>
    <row r="4" spans="2:10" ht="41.25" thickBot="1" x14ac:dyDescent="0.35">
      <c r="B4" s="18" t="s">
        <v>0</v>
      </c>
      <c r="C4" s="19" t="s">
        <v>1</v>
      </c>
      <c r="D4" s="19" t="s">
        <v>10</v>
      </c>
      <c r="E4" s="19" t="s">
        <v>11</v>
      </c>
      <c r="F4" s="19" t="s">
        <v>18</v>
      </c>
      <c r="G4" s="20" t="s">
        <v>19</v>
      </c>
      <c r="H4" s="20" t="s">
        <v>26</v>
      </c>
      <c r="I4" s="19" t="s">
        <v>20</v>
      </c>
      <c r="J4" s="21" t="s">
        <v>21</v>
      </c>
    </row>
    <row r="5" spans="2:10" x14ac:dyDescent="0.3">
      <c r="B5" s="11" t="s">
        <v>28</v>
      </c>
      <c r="C5" s="7" t="s">
        <v>2</v>
      </c>
      <c r="D5" s="7" t="s">
        <v>12</v>
      </c>
      <c r="E5" s="28">
        <v>90680</v>
      </c>
      <c r="F5" s="8">
        <v>44129</v>
      </c>
      <c r="G5" s="22">
        <v>12400</v>
      </c>
      <c r="H5" s="38">
        <v>15.7</v>
      </c>
      <c r="I5" s="7" t="str">
        <f>CHOOSE(MID(B5,2,1),"평택","정읍","진천")</f>
        <v>진천</v>
      </c>
      <c r="J5" s="25">
        <f>_xlfn.RANK.EQ(H5,$H$5:$H$12,0)</f>
        <v>7</v>
      </c>
    </row>
    <row r="6" spans="2:10" x14ac:dyDescent="0.3">
      <c r="B6" s="11" t="s">
        <v>29</v>
      </c>
      <c r="C6" s="7" t="s">
        <v>3</v>
      </c>
      <c r="D6" s="7" t="s">
        <v>13</v>
      </c>
      <c r="E6" s="28">
        <v>7366</v>
      </c>
      <c r="F6" s="8">
        <v>44500</v>
      </c>
      <c r="G6" s="22">
        <v>12000</v>
      </c>
      <c r="H6" s="38">
        <v>152</v>
      </c>
      <c r="I6" s="7" t="str">
        <f t="shared" ref="I6:I12" si="0">CHOOSE(MID(B6,2,1),"평택","정읍","진천")</f>
        <v>정읍</v>
      </c>
      <c r="J6" s="25">
        <f t="shared" ref="J6:J12" si="1">_xlfn.RANK.EQ(H6,$H$5:$H$12,0)</f>
        <v>1</v>
      </c>
    </row>
    <row r="7" spans="2:10" x14ac:dyDescent="0.3">
      <c r="B7" s="11" t="s">
        <v>30</v>
      </c>
      <c r="C7" s="7" t="s">
        <v>4</v>
      </c>
      <c r="D7" s="7" t="s">
        <v>14</v>
      </c>
      <c r="E7" s="28">
        <v>78000</v>
      </c>
      <c r="F7" s="8">
        <v>44166</v>
      </c>
      <c r="G7" s="22">
        <v>19000</v>
      </c>
      <c r="H7" s="38">
        <v>55</v>
      </c>
      <c r="I7" s="7" t="str">
        <f t="shared" si="0"/>
        <v>평택</v>
      </c>
      <c r="J7" s="25">
        <f t="shared" si="1"/>
        <v>3</v>
      </c>
    </row>
    <row r="8" spans="2:10" x14ac:dyDescent="0.3">
      <c r="B8" s="11" t="s">
        <v>31</v>
      </c>
      <c r="C8" s="7" t="s">
        <v>5</v>
      </c>
      <c r="D8" s="7" t="s">
        <v>12</v>
      </c>
      <c r="E8" s="28">
        <v>6749</v>
      </c>
      <c r="F8" s="8">
        <v>44385</v>
      </c>
      <c r="G8" s="22">
        <v>6900</v>
      </c>
      <c r="H8" s="38">
        <v>25</v>
      </c>
      <c r="I8" s="7" t="str">
        <f t="shared" si="0"/>
        <v>정읍</v>
      </c>
      <c r="J8" s="25">
        <f t="shared" si="1"/>
        <v>5</v>
      </c>
    </row>
    <row r="9" spans="2:10" x14ac:dyDescent="0.3">
      <c r="B9" s="11" t="s">
        <v>32</v>
      </c>
      <c r="C9" s="7" t="s">
        <v>6</v>
      </c>
      <c r="D9" s="7" t="s">
        <v>15</v>
      </c>
      <c r="E9" s="28">
        <v>5086</v>
      </c>
      <c r="F9" s="8">
        <v>44326</v>
      </c>
      <c r="G9" s="22">
        <v>25000</v>
      </c>
      <c r="H9" s="38">
        <v>25</v>
      </c>
      <c r="I9" s="7" t="str">
        <f t="shared" si="0"/>
        <v>평택</v>
      </c>
      <c r="J9" s="25">
        <f t="shared" si="1"/>
        <v>5</v>
      </c>
    </row>
    <row r="10" spans="2:10" x14ac:dyDescent="0.3">
      <c r="B10" s="11" t="s">
        <v>33</v>
      </c>
      <c r="C10" s="7" t="s">
        <v>7</v>
      </c>
      <c r="D10" s="7" t="s">
        <v>16</v>
      </c>
      <c r="E10" s="28">
        <v>5009</v>
      </c>
      <c r="F10" s="8">
        <v>44474</v>
      </c>
      <c r="G10" s="22">
        <v>15000</v>
      </c>
      <c r="H10" s="38">
        <v>102.5</v>
      </c>
      <c r="I10" s="7" t="str">
        <f t="shared" si="0"/>
        <v>진천</v>
      </c>
      <c r="J10" s="25">
        <f t="shared" si="1"/>
        <v>2</v>
      </c>
    </row>
    <row r="11" spans="2:10" x14ac:dyDescent="0.3">
      <c r="B11" s="11" t="s">
        <v>34</v>
      </c>
      <c r="C11" s="7" t="s">
        <v>8</v>
      </c>
      <c r="D11" s="7" t="s">
        <v>15</v>
      </c>
      <c r="E11" s="28">
        <v>94650</v>
      </c>
      <c r="F11" s="8">
        <v>44020</v>
      </c>
      <c r="G11" s="22">
        <v>13000</v>
      </c>
      <c r="H11" s="38">
        <v>10</v>
      </c>
      <c r="I11" s="7" t="str">
        <f t="shared" si="0"/>
        <v>평택</v>
      </c>
      <c r="J11" s="25">
        <f t="shared" si="1"/>
        <v>8</v>
      </c>
    </row>
    <row r="12" spans="2:10" ht="14.25" thickBot="1" x14ac:dyDescent="0.35">
      <c r="B12" s="11" t="s">
        <v>35</v>
      </c>
      <c r="C12" s="7" t="s">
        <v>9</v>
      </c>
      <c r="D12" s="7" t="s">
        <v>17</v>
      </c>
      <c r="E12" s="28">
        <v>5010</v>
      </c>
      <c r="F12" s="8">
        <v>44201</v>
      </c>
      <c r="G12" s="22">
        <v>8600</v>
      </c>
      <c r="H12" s="38">
        <v>30.5</v>
      </c>
      <c r="I12" s="7" t="str">
        <f t="shared" si="0"/>
        <v>정읍</v>
      </c>
      <c r="J12" s="25">
        <f t="shared" si="1"/>
        <v>4</v>
      </c>
    </row>
    <row r="13" spans="2:10" x14ac:dyDescent="0.3">
      <c r="B13" s="15" t="s">
        <v>22</v>
      </c>
      <c r="C13" s="16"/>
      <c r="D13" s="16"/>
      <c r="E13" s="10" t="str">
        <f>DCOUNTA(B4:H12,3,D4:D5)&amp;"개"</f>
        <v>3개</v>
      </c>
      <c r="F13" s="23"/>
      <c r="G13" s="16" t="s">
        <v>23</v>
      </c>
      <c r="H13" s="16"/>
      <c r="I13" s="16"/>
      <c r="J13" s="27">
        <f>MAX(E5:E12)</f>
        <v>94650</v>
      </c>
    </row>
    <row r="14" spans="2:10" ht="14.25" thickBot="1" x14ac:dyDescent="0.35">
      <c r="B14" s="12" t="s">
        <v>27</v>
      </c>
      <c r="C14" s="13"/>
      <c r="D14" s="13"/>
      <c r="E14" s="26">
        <f>SUMIF(분류,"저탄수화물",H5:H12)/COUNTIF(분류,"저탄수화물")</f>
        <v>30</v>
      </c>
      <c r="F14" s="24"/>
      <c r="G14" s="17" t="s">
        <v>24</v>
      </c>
      <c r="H14" s="14" t="s">
        <v>36</v>
      </c>
      <c r="I14" s="17" t="s">
        <v>25</v>
      </c>
      <c r="J14" s="29">
        <f>VLOOKUP(H14,B4:H12,4,0)</f>
        <v>90680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35" priority="1">
      <formula>$E5&gt;=90000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2" workbookViewId="0">
      <selection activeCell="H18" sqref="H18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.875" style="1" bestFit="1" customWidth="1"/>
    <col min="5" max="5" width="12.375" style="1" bestFit="1" customWidth="1"/>
    <col min="6" max="6" width="13.25" style="1" bestFit="1" customWidth="1"/>
    <col min="7" max="16384" width="9" style="1"/>
  </cols>
  <sheetData>
    <row r="1" spans="2:8" ht="14.25" thickBot="1" x14ac:dyDescent="0.35"/>
    <row r="2" spans="2:8" ht="41.25" thickBot="1" x14ac:dyDescent="0.35">
      <c r="B2" s="18" t="s">
        <v>0</v>
      </c>
      <c r="C2" s="19" t="s">
        <v>1</v>
      </c>
      <c r="D2" s="19" t="s">
        <v>10</v>
      </c>
      <c r="E2" s="19" t="s">
        <v>11</v>
      </c>
      <c r="F2" s="19" t="s">
        <v>18</v>
      </c>
      <c r="G2" s="20" t="s">
        <v>19</v>
      </c>
      <c r="H2" s="20" t="s">
        <v>26</v>
      </c>
    </row>
    <row r="3" spans="2:8" x14ac:dyDescent="0.3">
      <c r="B3" s="11" t="s">
        <v>28</v>
      </c>
      <c r="C3" s="7" t="s">
        <v>2</v>
      </c>
      <c r="D3" s="7" t="s">
        <v>12</v>
      </c>
      <c r="E3" s="28">
        <v>90680</v>
      </c>
      <c r="F3" s="8">
        <v>44129</v>
      </c>
      <c r="G3" s="22">
        <v>12400</v>
      </c>
      <c r="H3" s="22">
        <v>15.7</v>
      </c>
    </row>
    <row r="4" spans="2:8" x14ac:dyDescent="0.3">
      <c r="B4" s="11" t="s">
        <v>29</v>
      </c>
      <c r="C4" s="7" t="s">
        <v>3</v>
      </c>
      <c r="D4" s="7" t="s">
        <v>13</v>
      </c>
      <c r="E4" s="28">
        <v>7366</v>
      </c>
      <c r="F4" s="8">
        <v>44500</v>
      </c>
      <c r="G4" s="22">
        <v>12000</v>
      </c>
      <c r="H4" s="22">
        <v>152</v>
      </c>
    </row>
    <row r="5" spans="2:8" x14ac:dyDescent="0.3">
      <c r="B5" s="11" t="s">
        <v>30</v>
      </c>
      <c r="C5" s="7" t="s">
        <v>4</v>
      </c>
      <c r="D5" s="7" t="s">
        <v>14</v>
      </c>
      <c r="E5" s="28">
        <v>78000</v>
      </c>
      <c r="F5" s="8">
        <v>44166</v>
      </c>
      <c r="G5" s="22">
        <v>19000</v>
      </c>
      <c r="H5" s="22">
        <v>55</v>
      </c>
    </row>
    <row r="6" spans="2:8" x14ac:dyDescent="0.3">
      <c r="B6" s="11" t="s">
        <v>31</v>
      </c>
      <c r="C6" s="7" t="s">
        <v>5</v>
      </c>
      <c r="D6" s="7" t="s">
        <v>12</v>
      </c>
      <c r="E6" s="28">
        <v>6749</v>
      </c>
      <c r="F6" s="8">
        <v>44385</v>
      </c>
      <c r="G6" s="22">
        <v>6900</v>
      </c>
      <c r="H6" s="22">
        <v>25</v>
      </c>
    </row>
    <row r="7" spans="2:8" x14ac:dyDescent="0.3">
      <c r="B7" s="11" t="s">
        <v>32</v>
      </c>
      <c r="C7" s="7" t="s">
        <v>6</v>
      </c>
      <c r="D7" s="7" t="s">
        <v>15</v>
      </c>
      <c r="E7" s="28">
        <v>5086</v>
      </c>
      <c r="F7" s="8">
        <v>44326</v>
      </c>
      <c r="G7" s="22">
        <v>25000</v>
      </c>
      <c r="H7" s="22">
        <v>25</v>
      </c>
    </row>
    <row r="8" spans="2:8" x14ac:dyDescent="0.3">
      <c r="B8" s="11" t="s">
        <v>33</v>
      </c>
      <c r="C8" s="7" t="s">
        <v>7</v>
      </c>
      <c r="D8" s="7" t="s">
        <v>16</v>
      </c>
      <c r="E8" s="28">
        <v>5009</v>
      </c>
      <c r="F8" s="8">
        <v>44474</v>
      </c>
      <c r="G8" s="22">
        <v>15000</v>
      </c>
      <c r="H8" s="22">
        <v>102.5</v>
      </c>
    </row>
    <row r="9" spans="2:8" x14ac:dyDescent="0.3">
      <c r="B9" s="11" t="s">
        <v>34</v>
      </c>
      <c r="C9" s="7" t="s">
        <v>8</v>
      </c>
      <c r="D9" s="7" t="s">
        <v>15</v>
      </c>
      <c r="E9" s="28">
        <v>94650</v>
      </c>
      <c r="F9" s="8">
        <v>44020</v>
      </c>
      <c r="G9" s="22">
        <v>3000</v>
      </c>
      <c r="H9" s="22">
        <v>10</v>
      </c>
    </row>
    <row r="10" spans="2:8" x14ac:dyDescent="0.3">
      <c r="B10" s="11" t="s">
        <v>35</v>
      </c>
      <c r="C10" s="7" t="s">
        <v>9</v>
      </c>
      <c r="D10" s="7" t="s">
        <v>12</v>
      </c>
      <c r="E10" s="28">
        <v>5010</v>
      </c>
      <c r="F10" s="8">
        <v>44201</v>
      </c>
      <c r="G10" s="22">
        <v>8600</v>
      </c>
      <c r="H10" s="22">
        <v>30.5</v>
      </c>
    </row>
    <row r="13" spans="2:8" ht="14.25" thickBot="1" x14ac:dyDescent="0.35"/>
    <row r="14" spans="2:8" ht="14.25" thickBot="1" x14ac:dyDescent="0.35">
      <c r="B14" s="18" t="s">
        <v>0</v>
      </c>
      <c r="C14" s="19" t="s">
        <v>11</v>
      </c>
    </row>
    <row r="15" spans="2:8" x14ac:dyDescent="0.3">
      <c r="B15" s="1" t="s">
        <v>37</v>
      </c>
    </row>
    <row r="16" spans="2:8" x14ac:dyDescent="0.3">
      <c r="C16" s="1" t="s">
        <v>38</v>
      </c>
    </row>
    <row r="18" spans="2:5" ht="27.75" thickBot="1" x14ac:dyDescent="0.35">
      <c r="B18" s="32" t="s">
        <v>0</v>
      </c>
      <c r="C18" s="33" t="s">
        <v>1</v>
      </c>
      <c r="D18" s="34" t="s">
        <v>19</v>
      </c>
      <c r="E18" s="35" t="s">
        <v>26</v>
      </c>
    </row>
    <row r="19" spans="2:5" x14ac:dyDescent="0.3">
      <c r="B19" s="30" t="s">
        <v>28</v>
      </c>
      <c r="C19" s="7" t="s">
        <v>2</v>
      </c>
      <c r="D19" s="22">
        <v>12400</v>
      </c>
      <c r="E19" s="31">
        <v>15.7</v>
      </c>
    </row>
    <row r="20" spans="2:5" x14ac:dyDescent="0.3">
      <c r="B20" s="30" t="s">
        <v>30</v>
      </c>
      <c r="C20" s="7" t="s">
        <v>4</v>
      </c>
      <c r="D20" s="22">
        <v>19000</v>
      </c>
      <c r="E20" s="31">
        <v>55</v>
      </c>
    </row>
    <row r="21" spans="2:5" x14ac:dyDescent="0.3">
      <c r="B21" s="30" t="s">
        <v>34</v>
      </c>
      <c r="C21" s="7" t="s">
        <v>8</v>
      </c>
      <c r="D21" s="22">
        <v>3000</v>
      </c>
      <c r="E21" s="31">
        <v>10</v>
      </c>
    </row>
    <row r="22" spans="2:5" x14ac:dyDescent="0.3">
      <c r="B22" s="6" t="s">
        <v>35</v>
      </c>
      <c r="C22" s="9" t="s">
        <v>9</v>
      </c>
      <c r="D22" s="36">
        <v>8600</v>
      </c>
      <c r="E22" s="37">
        <v>30.5</v>
      </c>
    </row>
  </sheetData>
  <phoneticPr fontId="2" type="noConversion"/>
  <conditionalFormatting sqref="B3:H10">
    <cfRule type="expression" dxfId="34" priority="1">
      <formula>$E3&gt;=90000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F6" sqref="F6"/>
    </sheetView>
  </sheetViews>
  <sheetFormatPr defaultRowHeight="13.5" x14ac:dyDescent="0.3"/>
  <cols>
    <col min="1" max="1" width="1.625" style="1" customWidth="1"/>
    <col min="2" max="2" width="14.5" style="1" customWidth="1"/>
    <col min="3" max="3" width="14.375" style="1" customWidth="1"/>
    <col min="4" max="4" width="20.25" style="1" customWidth="1"/>
    <col min="5" max="5" width="14.375" style="1" customWidth="1"/>
    <col min="6" max="6" width="20.25" style="1" customWidth="1"/>
    <col min="7" max="7" width="14.375" style="1" bestFit="1" customWidth="1"/>
    <col min="8" max="8" width="20.25" style="1" customWidth="1"/>
    <col min="9" max="9" width="18" style="1" bestFit="1" customWidth="1"/>
    <col min="10" max="10" width="23.25" style="1" customWidth="1"/>
    <col min="11" max="16384" width="9" style="1"/>
  </cols>
  <sheetData>
    <row r="2" spans="2:10" ht="16.5" x14ac:dyDescent="0.3">
      <c r="B2" s="4"/>
      <c r="C2" s="42" t="s">
        <v>50</v>
      </c>
      <c r="D2" s="4"/>
      <c r="E2" s="4"/>
      <c r="F2" s="4"/>
      <c r="G2" s="4"/>
      <c r="H2" s="4"/>
      <c r="I2"/>
      <c r="J2"/>
    </row>
    <row r="3" spans="2:10" ht="16.5" x14ac:dyDescent="0.3">
      <c r="B3" s="4"/>
      <c r="C3" s="43" t="s">
        <v>43</v>
      </c>
      <c r="D3" s="5"/>
      <c r="E3" s="43" t="s">
        <v>42</v>
      </c>
      <c r="F3" s="5"/>
      <c r="G3" s="43" t="s">
        <v>41</v>
      </c>
      <c r="H3" s="5"/>
      <c r="I3"/>
      <c r="J3"/>
    </row>
    <row r="4" spans="2:10" ht="16.5" x14ac:dyDescent="0.3">
      <c r="B4" s="42" t="s">
        <v>39</v>
      </c>
      <c r="C4" s="3" t="s">
        <v>44</v>
      </c>
      <c r="D4" s="3" t="s">
        <v>45</v>
      </c>
      <c r="E4" s="3" t="s">
        <v>44</v>
      </c>
      <c r="F4" s="3" t="s">
        <v>45</v>
      </c>
      <c r="G4" s="3" t="s">
        <v>44</v>
      </c>
      <c r="H4" s="3" t="s">
        <v>45</v>
      </c>
      <c r="I4"/>
      <c r="J4"/>
    </row>
    <row r="5" spans="2:10" ht="16.5" x14ac:dyDescent="0.3">
      <c r="B5" s="39" t="s">
        <v>46</v>
      </c>
      <c r="C5" s="44">
        <v>2</v>
      </c>
      <c r="D5" s="44">
        <v>27.75</v>
      </c>
      <c r="E5" s="45" t="s">
        <v>49</v>
      </c>
      <c r="F5" s="45" t="s">
        <v>49</v>
      </c>
      <c r="G5" s="45" t="s">
        <v>49</v>
      </c>
      <c r="H5" s="45" t="s">
        <v>49</v>
      </c>
      <c r="I5"/>
      <c r="J5"/>
    </row>
    <row r="6" spans="2:10" ht="16.5" x14ac:dyDescent="0.3">
      <c r="B6" s="39" t="s">
        <v>47</v>
      </c>
      <c r="C6" s="44">
        <v>1</v>
      </c>
      <c r="D6" s="44">
        <v>15.7</v>
      </c>
      <c r="E6" s="44">
        <v>2</v>
      </c>
      <c r="F6" s="44">
        <v>32.5</v>
      </c>
      <c r="G6" s="44">
        <v>2</v>
      </c>
      <c r="H6" s="44">
        <v>127.25</v>
      </c>
      <c r="I6"/>
      <c r="J6"/>
    </row>
    <row r="7" spans="2:10" ht="16.5" x14ac:dyDescent="0.3">
      <c r="B7" s="39" t="s">
        <v>48</v>
      </c>
      <c r="C7" s="45" t="s">
        <v>49</v>
      </c>
      <c r="D7" s="45" t="s">
        <v>49</v>
      </c>
      <c r="E7" s="44">
        <v>1</v>
      </c>
      <c r="F7" s="44">
        <v>25</v>
      </c>
      <c r="G7" s="45" t="s">
        <v>49</v>
      </c>
      <c r="H7" s="45" t="s">
        <v>49</v>
      </c>
      <c r="I7"/>
      <c r="J7"/>
    </row>
    <row r="8" spans="2:10" ht="16.5" x14ac:dyDescent="0.3">
      <c r="B8" s="39" t="s">
        <v>40</v>
      </c>
      <c r="C8" s="40">
        <v>3</v>
      </c>
      <c r="D8" s="41">
        <v>23.733333333333334</v>
      </c>
      <c r="E8" s="40">
        <v>3</v>
      </c>
      <c r="F8" s="40">
        <v>30</v>
      </c>
      <c r="G8" s="40">
        <v>2</v>
      </c>
      <c r="H8" s="41">
        <v>127.25</v>
      </c>
      <c r="I8"/>
      <c r="J8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2023-05-10T10:46:17Z</dcterms:created>
  <dcterms:modified xsi:type="dcterms:W3CDTF">2023-05-10T12:13:29Z</dcterms:modified>
</cp:coreProperties>
</file>