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 activeTab="1"/>
  </bookViews>
  <sheets>
    <sheet name="제1작업" sheetId="1" r:id="rId1"/>
    <sheet name="제2작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<sst xmlns="http://schemas.openxmlformats.org/spreadsheetml/2006/main" count="103" uniqueCount="53">
  <si>
    <t>관리코드</t>
    <phoneticPr fontId="2" type="noConversion"/>
  </si>
  <si>
    <t>제조사</t>
    <phoneticPr fontId="2" type="noConversion"/>
  </si>
  <si>
    <t>구분</t>
    <phoneticPr fontId="2" type="noConversion"/>
  </si>
  <si>
    <t>차종</t>
    <phoneticPr fontId="2" type="noConversion"/>
  </si>
  <si>
    <t>주행거리
(km)</t>
    <phoneticPr fontId="2" type="noConversion"/>
  </si>
  <si>
    <t>연식</t>
    <phoneticPr fontId="2" type="noConversion"/>
  </si>
  <si>
    <t>판매가</t>
    <phoneticPr fontId="2" type="noConversion"/>
  </si>
  <si>
    <t>연로</t>
    <phoneticPr fontId="2" type="noConversion"/>
  </si>
  <si>
    <t>판매가
순위</t>
    <phoneticPr fontId="2" type="noConversion"/>
  </si>
  <si>
    <t>S1-001</t>
    <phoneticPr fontId="2" type="noConversion"/>
  </si>
  <si>
    <t>R2-001</t>
    <phoneticPr fontId="2" type="noConversion"/>
  </si>
  <si>
    <t>S3-002</t>
  </si>
  <si>
    <t>S3-002</t>
    <phoneticPr fontId="2" type="noConversion"/>
  </si>
  <si>
    <t>S1-003</t>
    <phoneticPr fontId="2" type="noConversion"/>
  </si>
  <si>
    <t>R1-002</t>
    <phoneticPr fontId="2" type="noConversion"/>
  </si>
  <si>
    <t>S2-004</t>
    <phoneticPr fontId="2" type="noConversion"/>
  </si>
  <si>
    <t>R2-003</t>
    <phoneticPr fontId="2" type="noConversion"/>
  </si>
  <si>
    <t>S3-005</t>
    <phoneticPr fontId="2" type="noConversion"/>
  </si>
  <si>
    <t>현대</t>
    <phoneticPr fontId="2" type="noConversion"/>
  </si>
  <si>
    <t>쌍용</t>
    <phoneticPr fontId="2" type="noConversion"/>
  </si>
  <si>
    <t>기아</t>
    <phoneticPr fontId="2" type="noConversion"/>
  </si>
  <si>
    <t>쌍용</t>
    <phoneticPr fontId="2" type="noConversion"/>
  </si>
  <si>
    <t>현대</t>
    <phoneticPr fontId="2" type="noConversion"/>
  </si>
  <si>
    <t>기아</t>
    <phoneticPr fontId="2" type="noConversion"/>
  </si>
  <si>
    <t>기아</t>
    <phoneticPr fontId="2" type="noConversion"/>
  </si>
  <si>
    <t>현대</t>
    <phoneticPr fontId="2" type="noConversion"/>
  </si>
  <si>
    <t>승용차</t>
    <phoneticPr fontId="2" type="noConversion"/>
  </si>
  <si>
    <t>레저</t>
    <phoneticPr fontId="2" type="noConversion"/>
  </si>
  <si>
    <t>승용차</t>
    <phoneticPr fontId="2" type="noConversion"/>
  </si>
  <si>
    <t>레저</t>
    <phoneticPr fontId="2" type="noConversion"/>
  </si>
  <si>
    <t>승용차</t>
    <phoneticPr fontId="2" type="noConversion"/>
  </si>
  <si>
    <t>레저</t>
    <phoneticPr fontId="2" type="noConversion"/>
  </si>
  <si>
    <t>승용차</t>
    <phoneticPr fontId="2" type="noConversion"/>
  </si>
  <si>
    <t>아반떼X</t>
    <phoneticPr fontId="2" type="noConversion"/>
  </si>
  <si>
    <t>렉스턴20</t>
    <phoneticPr fontId="2" type="noConversion"/>
  </si>
  <si>
    <t>뉴K5</t>
    <phoneticPr fontId="2" type="noConversion"/>
  </si>
  <si>
    <t>체어맨W</t>
    <phoneticPr fontId="2" type="noConversion"/>
  </si>
  <si>
    <t>싼타페S</t>
    <phoneticPr fontId="2" type="noConversion"/>
  </si>
  <si>
    <t>더모닝</t>
    <phoneticPr fontId="2" type="noConversion"/>
  </si>
  <si>
    <t>카니발21</t>
    <phoneticPr fontId="2" type="noConversion"/>
  </si>
  <si>
    <t>소나타V</t>
    <phoneticPr fontId="2" type="noConversion"/>
  </si>
  <si>
    <t>2020년</t>
    <phoneticPr fontId="2" type="noConversion"/>
  </si>
  <si>
    <t>2019년</t>
    <phoneticPr fontId="2" type="noConversion"/>
  </si>
  <si>
    <t>2021년</t>
    <phoneticPr fontId="2" type="noConversion"/>
  </si>
  <si>
    <t>2020년</t>
    <phoneticPr fontId="2" type="noConversion"/>
  </si>
  <si>
    <t>2018년</t>
    <phoneticPr fontId="2" type="noConversion"/>
  </si>
  <si>
    <t>2020년</t>
    <phoneticPr fontId="2" type="noConversion"/>
  </si>
  <si>
    <t>2021년</t>
    <phoneticPr fontId="2" type="noConversion"/>
  </si>
  <si>
    <t>승용차 평균 주행거리(km)</t>
    <phoneticPr fontId="2" type="noConversion"/>
  </si>
  <si>
    <t>연식이 2020년인 차종수</t>
    <phoneticPr fontId="2" type="noConversion"/>
  </si>
  <si>
    <t>최저 주행거리(km)</t>
    <phoneticPr fontId="2" type="noConversion"/>
  </si>
  <si>
    <t>판매가</t>
    <phoneticPr fontId="2" type="noConversion"/>
  </si>
  <si>
    <t>판매가 전체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</si>
</sst>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1" xfId="0" applyNumberFormat="1" applyFont="1" applyBorder="1">
      <alignment vertical="center"/>
    </xf>
    <xf numFmtId="3" fontId="1" fillId="0" borderId="4" xfId="0" applyNumberFormat="1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3" fontId="1" fillId="0" borderId="6" xfId="0" applyNumberFormat="1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13" xfId="0" applyNumberFormat="1" applyFont="1" applyBorder="1">
      <alignment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B4" sqref="B4:H12"/>
    </sheetView>
  </sheetViews>
  <sheetFormatPr defaultRowHeight="13.5" x14ac:dyDescent="0.3"/>
  <cols>
    <col min="1" max="1" width="1.625" style="1" customWidth="1"/>
    <col min="2" max="7" width="9" style="1"/>
    <col min="8" max="8" width="11.25" style="1" bestFit="1" customWidth="1"/>
    <col min="9" max="9" width="10.875" style="1" bestFit="1" customWidth="1"/>
    <col min="10" max="10" width="8.5" style="1" bestFit="1" customWidth="1"/>
    <col min="11" max="16384" width="9" style="1"/>
  </cols>
  <sheetData>
    <row r="3" spans="2:10" ht="14.25" thickBot="1" x14ac:dyDescent="0.35"/>
    <row r="4" spans="2:10" ht="27.75" thickBot="1" x14ac:dyDescent="0.35">
      <c r="B4" s="11" t="s">
        <v>0</v>
      </c>
      <c r="C4" s="12" t="s">
        <v>1</v>
      </c>
      <c r="D4" s="12" t="s">
        <v>2</v>
      </c>
      <c r="E4" s="12" t="s">
        <v>3</v>
      </c>
      <c r="F4" s="13" t="s">
        <v>4</v>
      </c>
      <c r="G4" s="12" t="s">
        <v>5</v>
      </c>
      <c r="H4" s="12" t="s">
        <v>6</v>
      </c>
      <c r="I4" s="12" t="s">
        <v>7</v>
      </c>
      <c r="J4" s="14" t="s">
        <v>8</v>
      </c>
    </row>
    <row r="5" spans="2:10" x14ac:dyDescent="0.3">
      <c r="B5" s="15" t="s">
        <v>9</v>
      </c>
      <c r="C5" s="16" t="s">
        <v>18</v>
      </c>
      <c r="D5" s="16" t="s">
        <v>26</v>
      </c>
      <c r="E5" s="16" t="s">
        <v>33</v>
      </c>
      <c r="F5" s="19">
        <v>13226</v>
      </c>
      <c r="G5" s="16" t="s">
        <v>41</v>
      </c>
      <c r="H5" s="19">
        <v>5150000</v>
      </c>
      <c r="I5" s="16" t="str">
        <f>CHOOSE(MID(B5,2,1),"가솔린","디젤","하이브리드")</f>
        <v>가솔린</v>
      </c>
      <c r="J5" s="18" t="str">
        <f>_xlfn.RANK.EQ(H5,$H$5:$H$12)&amp;"위"</f>
        <v>3위</v>
      </c>
    </row>
    <row r="6" spans="2:10" x14ac:dyDescent="0.3">
      <c r="B6" s="15" t="s">
        <v>10</v>
      </c>
      <c r="C6" s="16" t="s">
        <v>19</v>
      </c>
      <c r="D6" s="16" t="s">
        <v>27</v>
      </c>
      <c r="E6" s="16" t="s">
        <v>34</v>
      </c>
      <c r="F6" s="19">
        <v>32545</v>
      </c>
      <c r="G6" s="16" t="s">
        <v>42</v>
      </c>
      <c r="H6" s="19">
        <v>4500000</v>
      </c>
      <c r="I6" s="16" t="str">
        <f t="shared" ref="I6:I12" si="0">CHOOSE(MID(B6,2,1),"가솔린","디젤","하이브리드")</f>
        <v>디젤</v>
      </c>
      <c r="J6" s="18" t="str">
        <f t="shared" ref="J6:J12" si="1">_xlfn.RANK.EQ(H6,$H$5:$H$12)&amp;"위"</f>
        <v>4위</v>
      </c>
    </row>
    <row r="7" spans="2:10" x14ac:dyDescent="0.3">
      <c r="B7" s="15" t="s">
        <v>12</v>
      </c>
      <c r="C7" s="16" t="s">
        <v>20</v>
      </c>
      <c r="D7" s="16" t="s">
        <v>26</v>
      </c>
      <c r="E7" s="16" t="s">
        <v>35</v>
      </c>
      <c r="F7" s="19">
        <v>16298</v>
      </c>
      <c r="G7" s="16" t="s">
        <v>43</v>
      </c>
      <c r="H7" s="19">
        <v>4350000</v>
      </c>
      <c r="I7" s="16" t="str">
        <f t="shared" si="0"/>
        <v>하이브리드</v>
      </c>
      <c r="J7" s="18" t="str">
        <f t="shared" si="1"/>
        <v>5위</v>
      </c>
    </row>
    <row r="8" spans="2:10" x14ac:dyDescent="0.3">
      <c r="B8" s="15" t="s">
        <v>13</v>
      </c>
      <c r="C8" s="16" t="s">
        <v>21</v>
      </c>
      <c r="D8" s="16" t="s">
        <v>28</v>
      </c>
      <c r="E8" s="16" t="s">
        <v>36</v>
      </c>
      <c r="F8" s="19">
        <v>33579</v>
      </c>
      <c r="G8" s="16" t="s">
        <v>44</v>
      </c>
      <c r="H8" s="19">
        <v>6150000</v>
      </c>
      <c r="I8" s="16" t="str">
        <f t="shared" si="0"/>
        <v>가솔린</v>
      </c>
      <c r="J8" s="18" t="str">
        <f t="shared" si="1"/>
        <v>2위</v>
      </c>
    </row>
    <row r="9" spans="2:10" x14ac:dyDescent="0.3">
      <c r="B9" s="15" t="s">
        <v>14</v>
      </c>
      <c r="C9" s="16" t="s">
        <v>22</v>
      </c>
      <c r="D9" s="16" t="s">
        <v>29</v>
      </c>
      <c r="E9" s="16" t="s">
        <v>37</v>
      </c>
      <c r="F9" s="19">
        <v>51232</v>
      </c>
      <c r="G9" s="16" t="s">
        <v>45</v>
      </c>
      <c r="H9" s="19">
        <v>3200000</v>
      </c>
      <c r="I9" s="16" t="str">
        <f t="shared" si="0"/>
        <v>가솔린</v>
      </c>
      <c r="J9" s="18" t="str">
        <f t="shared" si="1"/>
        <v>7위</v>
      </c>
    </row>
    <row r="10" spans="2:10" x14ac:dyDescent="0.3">
      <c r="B10" s="15" t="s">
        <v>15</v>
      </c>
      <c r="C10" s="16" t="s">
        <v>23</v>
      </c>
      <c r="D10" s="16" t="s">
        <v>30</v>
      </c>
      <c r="E10" s="16" t="s">
        <v>38</v>
      </c>
      <c r="F10" s="19">
        <v>25337</v>
      </c>
      <c r="G10" s="16" t="s">
        <v>46</v>
      </c>
      <c r="H10" s="19">
        <v>2050000</v>
      </c>
      <c r="I10" s="16" t="str">
        <f t="shared" si="0"/>
        <v>디젤</v>
      </c>
      <c r="J10" s="18" t="str">
        <f t="shared" si="1"/>
        <v>8위</v>
      </c>
    </row>
    <row r="11" spans="2:10" x14ac:dyDescent="0.3">
      <c r="B11" s="15" t="s">
        <v>16</v>
      </c>
      <c r="C11" s="16" t="s">
        <v>24</v>
      </c>
      <c r="D11" s="16" t="s">
        <v>31</v>
      </c>
      <c r="E11" s="16" t="s">
        <v>39</v>
      </c>
      <c r="F11" s="19">
        <v>12593</v>
      </c>
      <c r="G11" s="16" t="s">
        <v>47</v>
      </c>
      <c r="H11" s="19">
        <v>6750000</v>
      </c>
      <c r="I11" s="16" t="str">
        <f t="shared" si="0"/>
        <v>디젤</v>
      </c>
      <c r="J11" s="18" t="str">
        <f t="shared" si="1"/>
        <v>1위</v>
      </c>
    </row>
    <row r="12" spans="2:10" ht="14.25" thickBot="1" x14ac:dyDescent="0.35">
      <c r="B12" s="15" t="s">
        <v>17</v>
      </c>
      <c r="C12" s="16" t="s">
        <v>25</v>
      </c>
      <c r="D12" s="16" t="s">
        <v>32</v>
      </c>
      <c r="E12" s="16" t="s">
        <v>40</v>
      </c>
      <c r="F12" s="19">
        <v>27352</v>
      </c>
      <c r="G12" s="16" t="s">
        <v>42</v>
      </c>
      <c r="H12" s="19">
        <v>3950000</v>
      </c>
      <c r="I12" s="16" t="str">
        <f t="shared" si="0"/>
        <v>하이브리드</v>
      </c>
      <c r="J12" s="18" t="str">
        <f t="shared" si="1"/>
        <v>6위</v>
      </c>
    </row>
    <row r="13" spans="2:10" x14ac:dyDescent="0.3">
      <c r="B13" s="8" t="s">
        <v>48</v>
      </c>
      <c r="C13" s="9"/>
      <c r="D13" s="9"/>
      <c r="E13" s="2">
        <f>ROUND(DAVERAGE(B4:H12,5,D4:D5),-1)</f>
        <v>23160</v>
      </c>
      <c r="F13" s="10"/>
      <c r="G13" s="9" t="s">
        <v>50</v>
      </c>
      <c r="H13" s="9"/>
      <c r="I13" s="9"/>
      <c r="J13" s="20">
        <f>MIN(F5:F12)</f>
        <v>12593</v>
      </c>
    </row>
    <row r="14" spans="2:10" ht="14.25" thickBot="1" x14ac:dyDescent="0.35">
      <c r="B14" s="3" t="s">
        <v>49</v>
      </c>
      <c r="C14" s="4"/>
      <c r="D14" s="4"/>
      <c r="E14" s="5">
        <f>COUNTIF(G5:G12,"2020년")</f>
        <v>3</v>
      </c>
      <c r="F14" s="6"/>
      <c r="G14" s="17" t="s">
        <v>0</v>
      </c>
      <c r="H14" s="5" t="s">
        <v>11</v>
      </c>
      <c r="I14" s="17" t="s">
        <v>51</v>
      </c>
      <c r="J14" s="7">
        <f>VLOOKUP(H14,B4:H12,7,0)</f>
        <v>4350000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2" priority="1">
      <formula>$H5&gt;=5000000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A19" sqref="A19"/>
    </sheetView>
  </sheetViews>
  <sheetFormatPr defaultRowHeight="13.5" x14ac:dyDescent="0.3"/>
  <cols>
    <col min="1" max="1" width="1.625" style="1" customWidth="1"/>
    <col min="2" max="7" width="9" style="1"/>
    <col min="8" max="8" width="11.25" style="1" bestFit="1" customWidth="1"/>
    <col min="9" max="16384" width="9" style="1"/>
  </cols>
  <sheetData>
    <row r="1" spans="2:8" ht="14.25" thickBot="1" x14ac:dyDescent="0.35"/>
    <row r="2" spans="2:8" ht="27" x14ac:dyDescent="0.3">
      <c r="B2" s="21" t="s">
        <v>0</v>
      </c>
      <c r="C2" s="22" t="s">
        <v>1</v>
      </c>
      <c r="D2" s="22" t="s">
        <v>2</v>
      </c>
      <c r="E2" s="22" t="s">
        <v>3</v>
      </c>
      <c r="F2" s="23" t="s">
        <v>4</v>
      </c>
      <c r="G2" s="22" t="s">
        <v>5</v>
      </c>
      <c r="H2" s="24" t="s">
        <v>6</v>
      </c>
    </row>
    <row r="3" spans="2:8" x14ac:dyDescent="0.3">
      <c r="B3" s="15" t="s">
        <v>9</v>
      </c>
      <c r="C3" s="16" t="s">
        <v>18</v>
      </c>
      <c r="D3" s="16" t="s">
        <v>26</v>
      </c>
      <c r="E3" s="16" t="s">
        <v>33</v>
      </c>
      <c r="F3" s="19">
        <v>13226</v>
      </c>
      <c r="G3" s="16" t="s">
        <v>41</v>
      </c>
      <c r="H3" s="25">
        <v>5850000</v>
      </c>
    </row>
    <row r="4" spans="2:8" x14ac:dyDescent="0.3">
      <c r="B4" s="15" t="s">
        <v>10</v>
      </c>
      <c r="C4" s="16" t="s">
        <v>19</v>
      </c>
      <c r="D4" s="16" t="s">
        <v>27</v>
      </c>
      <c r="E4" s="16" t="s">
        <v>34</v>
      </c>
      <c r="F4" s="19">
        <v>32545</v>
      </c>
      <c r="G4" s="16" t="s">
        <v>42</v>
      </c>
      <c r="H4" s="25">
        <v>4500000</v>
      </c>
    </row>
    <row r="5" spans="2:8" x14ac:dyDescent="0.3">
      <c r="B5" s="15" t="s">
        <v>12</v>
      </c>
      <c r="C5" s="16" t="s">
        <v>20</v>
      </c>
      <c r="D5" s="16" t="s">
        <v>26</v>
      </c>
      <c r="E5" s="16" t="s">
        <v>35</v>
      </c>
      <c r="F5" s="19">
        <v>16298</v>
      </c>
      <c r="G5" s="16" t="s">
        <v>43</v>
      </c>
      <c r="H5" s="25">
        <v>4350000</v>
      </c>
    </row>
    <row r="6" spans="2:8" x14ac:dyDescent="0.3">
      <c r="B6" s="15" t="s">
        <v>13</v>
      </c>
      <c r="C6" s="16" t="s">
        <v>21</v>
      </c>
      <c r="D6" s="16" t="s">
        <v>28</v>
      </c>
      <c r="E6" s="16" t="s">
        <v>36</v>
      </c>
      <c r="F6" s="19">
        <v>33579</v>
      </c>
      <c r="G6" s="16" t="s">
        <v>44</v>
      </c>
      <c r="H6" s="25">
        <v>6150000</v>
      </c>
    </row>
    <row r="7" spans="2:8" x14ac:dyDescent="0.3">
      <c r="B7" s="15" t="s">
        <v>14</v>
      </c>
      <c r="C7" s="16" t="s">
        <v>22</v>
      </c>
      <c r="D7" s="16" t="s">
        <v>29</v>
      </c>
      <c r="E7" s="16" t="s">
        <v>37</v>
      </c>
      <c r="F7" s="19">
        <v>51232</v>
      </c>
      <c r="G7" s="16" t="s">
        <v>45</v>
      </c>
      <c r="H7" s="25">
        <v>3200000</v>
      </c>
    </row>
    <row r="8" spans="2:8" x14ac:dyDescent="0.3">
      <c r="B8" s="15" t="s">
        <v>15</v>
      </c>
      <c r="C8" s="16" t="s">
        <v>23</v>
      </c>
      <c r="D8" s="16" t="s">
        <v>30</v>
      </c>
      <c r="E8" s="16" t="s">
        <v>38</v>
      </c>
      <c r="F8" s="19">
        <v>25337</v>
      </c>
      <c r="G8" s="16" t="s">
        <v>46</v>
      </c>
      <c r="H8" s="25">
        <v>2050000</v>
      </c>
    </row>
    <row r="9" spans="2:8" x14ac:dyDescent="0.3">
      <c r="B9" s="15" t="s">
        <v>16</v>
      </c>
      <c r="C9" s="16" t="s">
        <v>24</v>
      </c>
      <c r="D9" s="16" t="s">
        <v>31</v>
      </c>
      <c r="E9" s="16" t="s">
        <v>39</v>
      </c>
      <c r="F9" s="19">
        <v>12593</v>
      </c>
      <c r="G9" s="16" t="s">
        <v>47</v>
      </c>
      <c r="H9" s="25">
        <v>6750000</v>
      </c>
    </row>
    <row r="10" spans="2:8" ht="14.25" thickBot="1" x14ac:dyDescent="0.35">
      <c r="B10" s="15" t="s">
        <v>17</v>
      </c>
      <c r="C10" s="16" t="s">
        <v>25</v>
      </c>
      <c r="D10" s="16" t="s">
        <v>32</v>
      </c>
      <c r="E10" s="16" t="s">
        <v>40</v>
      </c>
      <c r="F10" s="19">
        <v>27352</v>
      </c>
      <c r="G10" s="16" t="s">
        <v>42</v>
      </c>
      <c r="H10" s="25">
        <v>3950000</v>
      </c>
    </row>
    <row r="11" spans="2:8" ht="14.25" thickBot="1" x14ac:dyDescent="0.35">
      <c r="B11" s="26" t="s">
        <v>52</v>
      </c>
      <c r="C11" s="27"/>
      <c r="D11" s="27"/>
      <c r="E11" s="27"/>
      <c r="F11" s="27"/>
      <c r="G11" s="27"/>
      <c r="H11" s="28">
        <f>AVERAGE(H3:H10)</f>
        <v>4600000</v>
      </c>
    </row>
  </sheetData>
  <mergeCells count="1">
    <mergeCell ref="B11:G11"/>
  </mergeCells>
  <phoneticPr fontId="2" type="noConversion"/>
  <conditionalFormatting sqref="B3:H10">
    <cfRule type="expression" dxfId="0" priority="1">
      <formula>$H3&gt;=5000000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제1작업</vt:lpstr>
      <vt:lpstr>제2작업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2023-05-10T23:22:10Z</dcterms:created>
  <dcterms:modified xsi:type="dcterms:W3CDTF">2023-05-10T23:50:37Z</dcterms:modified>
</cp:coreProperties>
</file>