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1_simulation_inputs\"/>
    </mc:Choice>
  </mc:AlternateContent>
  <xr:revisionPtr revIDLastSave="0" documentId="13_ncr:1_{B4AB4598-D04C-4C85-A2D7-A3689D52C4A0}"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 localSheetId="9">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 localSheetId="9">Reference!$D$2:$D$4</definedName>
    <definedName name="steps">Reference!$D$2:$D$4</definedName>
    <definedName name="sTypes">Reference!$D$3:$D$4</definedName>
    <definedName name="varying">Reference!$E$2:$E$14</definedName>
    <definedName name="varying_pressure" localSheetId="9">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J23" i="53" l="1"/>
  <c r="D24" i="53" s="1"/>
  <c r="A1" i="53"/>
  <c r="L84" i="53"/>
  <c r="L81" i="53"/>
  <c r="E80" i="53"/>
  <c r="L74" i="53"/>
  <c r="L73" i="53"/>
  <c r="L70" i="53"/>
  <c r="E69" i="53"/>
  <c r="J24" i="53"/>
  <c r="R1" i="53"/>
  <c r="B16" i="50"/>
  <c r="A2" i="50"/>
  <c r="A2" i="47"/>
  <c r="J2" i="47"/>
  <c r="J2" i="50"/>
  <c r="R1" i="44"/>
  <c r="C8" i="49"/>
  <c r="I25" i="49" l="1"/>
  <c r="F21" i="49"/>
  <c r="I21" i="49"/>
  <c r="G21" i="49"/>
  <c r="F25" i="49"/>
  <c r="G25" i="49"/>
  <c r="H21" i="49"/>
  <c r="H25" i="49"/>
  <c r="D23" i="53"/>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<sst xmlns="http://schemas.openxmlformats.org/spreadsheetml/2006/main" count="1038" uniqueCount="354">
  <si>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</si>
  <si>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</si>
  <si>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</si>
  <si>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</si>
  <si>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</si>
  <si>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</si>
  <si>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</si>
  <si>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</si>
  <si>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</si>
  <si>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</si>
  <si>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</si>
  <si>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</si>
  <si>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</si>
  <si>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</si>
  <si>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</si>
  <si>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</si>
  <si>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</si>
  <si>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</si>
  <si>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</si>
  <si>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</si>
  <si>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</si>
  <si>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</si>
  <si>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</si>
  <si>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</si>
  <si>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</si>
  <si>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</si>
  <si>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</si>
  <si>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</si>
  <si>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</si>
  <si>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</si>
  <si>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</si>
  <si>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</si>
  <si>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</si>
  <si>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</si>
  <si>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</si>
  <si>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</si>
  <si>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</si>
  <si>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</si>
  <si>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</si>
  <si>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</si>
  <si>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</si>
  <si>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</si>
  <si>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</si>
  <si>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</si>
  <si>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</si>
  <si>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</si>
  <si>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</si>
  <si>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</si>
  <si>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</si>
  <si>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</si>
  <si>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</si>
  <si>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</si>
  <si>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</si>
  <si>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</si>
  <si>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</si>
  <si>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</si>
  <si>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</si>
  <si>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</si>
  <si>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</si>
  <si>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</si>
  <si>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</si>
  <si>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</si>
  <si>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</si>
  <si>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</si>
  <si>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</si>
  <si>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</si>
  <si>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</si>
  <si>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</si>
  <si>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</si>
  <si>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</si>
  <si>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</si>
  <si>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</si>
  <si>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</si>
  <si>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</si>
  <si>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</si>
  <si>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</si>
  <si>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</si>
  <si>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</si>
  <si>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</si>
  <si>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</si>
  <si>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</si>
  <si>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</si>
  <si>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</si>
  <si>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</si>
  <si>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</si>
  <si>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</si>
  <si>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</si>
  <si>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</si>
  <si>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</si>
  <si>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</si>
  <si>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</si>
  <si>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</si>
  <si>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</si>
  <si>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</si>
  <si>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</si>
  <si>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</si>
  <si>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</si>
  <si>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</si>
  <si>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</si>
  <si>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</si>
  <si>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</si>
  <si>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</si>
  <si>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</si>
  <si>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</si>
  <si>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</si>
  <si>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</si>
  <si>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</si>
  <si>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</si>
  <si>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</si>
  <si>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</si>
  <si>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</si>
  <si>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</si>
  <si>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</si>
  <si>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</si>
  <si>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</si>
  <si>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</si>
  <si>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</si>
  <si>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</si>
  <si>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</si>
  <si>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</si>
  <si>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</si>
  <si>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</si>
  <si>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</si>
  <si>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</si>
  <si>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</si>
  <si>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</si>
  <si>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</si>
  <si>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</si>
  <si>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</si>
  <si>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</si>
  <si>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</si>
  <si>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</si>
  <si>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</si>
  <si>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</si>
  <si>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</si>
  <si>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</si>
  <si>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</si>
  <si>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</si>
  <si>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</si>
  <si>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</si>
  <si>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</si>
  <si>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</si>
  <si>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</si>
  <si>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</si>
  <si>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</si>
  <si>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</si>
  <si>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</si>
  <si>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</si>
  <si>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</si>
  <si>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</si>
  <si>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</si>
  <si>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</si>
  <si>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</si>
  <si>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</si>
  <si>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</si>
  <si>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</si>
  <si>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</si>
  <si>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</si>
  <si>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</si>
  <si>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</si>
  <si>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</si>
  <si>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</si>
  <si>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</si>
  <si>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</si>
  <si>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</si>
  <si>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</si>
  <si>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</si>
  <si>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</si>
  <si>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</si>
  <si>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</si>
  <si>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</si>
  <si>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</si>
  <si>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</si>
  <si>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</si>
  <si>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</si>
  <si>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</si>
  <si>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</si>
  <si>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</si>
  <si>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</si>
  <si>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</si>
  <si>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</si>
  <si>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</si>
  <si>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</si>
  <si>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</si>
  <si>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</si>
  <si>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</si>
  <si>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</si>
  <si>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</si>
  <si>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</si>
  <si>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</si>
  <si>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</si>
  <si>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</si>
  <si>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</si>
  <si>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</si>
  <si>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</si>
  <si>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</si>
  <si>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</si>
  <si>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</si>
  <si>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</si>
  <si>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</si>
  <si>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</si>
  <si>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</si>
  <si>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</si>
  <si>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</si>
  <si>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</si>
  <si>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</si>
  <si>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</si>
  <si>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</si>
  <si>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</si>
  <si>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</si>
  <si>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</si>
  <si>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</si>
  <si>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</si>
  <si>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</si>
  <si>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</si>
  <si>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</si>
  <si>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</si>
  <si>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</si>
  <si>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</si>
  <si>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</si>
  <si>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</si>
  <si>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</si>
  <si>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</si>
  <si>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</si>
  <si>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</si>
  <si>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</si>
  <si>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</si>
  <si>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</si>
  <si>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</si>
  <si>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</si>
  <si>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</si>
  <si>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</si>
  <si>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</si>
  <si>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</si>
  <si>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</si>
  <si>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</si>
  <si>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</si>
  <si>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</si>
  <si>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</si>
  <si>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</si>
  <si>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</si>
  <si>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</si>
  <si>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</si>
  <si>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</si>
  <si>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</si>
  <si>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</si>
  <si>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</si>
  <si>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</si>
  <si>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</si>
  <si>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</si>
  <si>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</si>
  <si>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</si>
  <si>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</si>
  <si>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</si>
  <si>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</si>
  <si>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</si>
  <si>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</si>
  <si>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</si>
  <si>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</si>
  <si>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</si>
  <si>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</si>
  <si>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</si>
  <si>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</si>
  <si>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</si>
  <si>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</si>
  <si>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</si>
  <si>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</si>
  <si>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</si>
  <si>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</si>
  <si>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</si>
  <si>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</si>
  <si>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</si>
  <si>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</si>
  <si>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</si>
  <si>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</si>
  <si>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</si>
  <si>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</si>
  <si>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</si>
  <si>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</si>
  <si>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</si>
  <si>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</si>
  <si>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</si>
  <si>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</si>
  <si>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</si>
  <si>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</si>
  <si>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</si>
  <si>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</si>
  <si>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</si>
  <si>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</si>
  <si>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</si>
  <si>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</si>
  <si>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</si>
  <si>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</si>
  <si>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</si>
  <si>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</si>
  <si>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</si>
  <si>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</si>
  <si>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</si>
  <si>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</si>
  <si>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</si>
  <si>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</si>
  <si>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</si>
  <si>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</si>
  <si>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</si>
  <si>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</si>
  <si>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</si>
  <si>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</si>
  <si>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</si>
  <si>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</si>
  <si>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</si>
  <si>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</si>
  <si>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</si>
  <si>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</si>
  <si>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</si>
  <si>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</si>
  <si>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</si>
  <si>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</si>
  <si>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</si>
  <si>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</si>
  <si>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</si>
  <si>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</si>
  <si>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</si>
  <si>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</si>
  <si>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</si>
  <si>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</si>
  <si>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</si>
  <si>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</si>
  <si>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</si>
  <si>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</si>
  <si>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</si>
  <si>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</si>
  <si>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</si>
  <si>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</si>
  <si>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</si>
  <si>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</si>
  <si>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</si>
  <si>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</si>
  <si>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</si>
  <si>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</si>
  <si>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</si>
  <si>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</si>
  <si>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</si>
  <si>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</si>
  <si>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</si>
  <si>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</si>
  <si>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</si>
  <si>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4 1 100 35 65</t>
  </si>
  <si>
    <t>0 0 0 0 0</t>
  </si>
  <si>
    <t>None None None None None</t>
  </si>
  <si>
    <t>RP-XXX-RAF RP-FEE-XXX HP-FEE-RAF DP-ATM-XXX LP-ATM-RAF</t>
  </si>
  <si>
    <t>varying_pressure varying_pressure constant_pressure varying_pressure constant_pressure</t>
  </si>
  <si>
    <t>0 0.0000085 0.00000507 0.00000625 1</t>
  </si>
  <si>
    <t>1_(negative) 0_(positive) 0_(positive) 1_(negative) 1_(negative)</t>
  </si>
  <si>
    <t>0.000055 0 1 0 0.000000124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</si>
</sst>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7" borderId="0" xfId="0" applyFont="1" applyFill="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xM/UxllZ+W7yy9B2F/ha71L0+w8RNtSwJFvGY5SoHbhNmxGMZXjzKDVoXvVoKLWcD6ipYlt71zBHmvrXCNmEig==" saltValue="RVP29Z5rmte6vclmsZNmNA=="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0 0.0000085 0.00000507 0.00000625 1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0.000055 0 1 0 0.000000124</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KY34M6m0WVVGIG4n69bhRlsobD9il2/E5idGQALwcbLV07GH5xCXHU8pEVAI34kzmKQPnaxWkEBGGIyeY+B0Zg==" saltValue="KdpsgiCk0JNqu8A6ZyMyMg=="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G11" activePane="bottomRight" state="frozen"/>
      <selection pane="topRight" activeCell="E1" sqref="E1"/>
      <selection pane="bottomLeft" activeCell="A11" sqref="A11"/>
      <selection pane="bottomRight" activeCell="I26" sqref="I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100</v>
      </c>
      <c r="H11" s="102">
        <v>35</v>
      </c>
      <c r="I11" s="102">
        <v>65</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8.4999999999999999E-6</v>
      </c>
      <c r="G22" s="103">
        <v>5.0699999999999997E-6</v>
      </c>
      <c r="H22" s="103">
        <v>6.2500000000000003E-6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1.24E-7</v>
      </c>
    </row>
    <row r="27" spans="2:9">
      <c r="B27" s="92"/>
      <c r="C27" s="104"/>
      <c r="D27" s="79"/>
      <c r="E27" s="79"/>
      <c r="F27" s="79"/>
      <c r="G27" s="79"/>
      <c r="H27" s="79"/>
      <c r="I27" s="79"/>
    </row>
    <row r="28" spans="2:9" hidden="1">
      <c r="B28" s="92"/>
      <c r="C28" s="101"/>
      <c r="D28" s="79"/>
      <c r="E28" s="79"/>
      <c r="F28" s="79"/>
      <c r="G28" s="79"/>
      <c r="H28" s="79"/>
      <c r="I28" s="79"/>
    </row>
  </sheetData>
  <sheetProtection algorithmName="SHA-512" hashValue="Hm4QLI7S1uORpooW1z0svrofTOxB//9cqnujd+oK6HIU/pqoIEOz9huw5r5xPdj9k/eJkWqutruhQMT/NK19DA==" saltValue="NixF+FoimeE+bELCIAFuSw==" spinCount="100000" sheet="1" objects="1" scenarios="1" selectLockedCells="1"/>
  <mergeCells count="1">
    <mergeCell ref="B10:D10"/>
  </mergeCells>
  <phoneticPr fontId="1" type="noConversion"/>
  <conditionalFormatting sqref="E11:E1048576 J11:J26 J29:J1048576 L29:XFD1048576 L11:XFD26">
    <cfRule type="notContainsBlanks" dxfId="12" priority="75">
      <formula>LEN(TRIM(E11))&gt;0</formula>
    </cfRule>
  </conditionalFormatting>
  <conditionalFormatting sqref="J28 L28:XFD28">
    <cfRule type="notContainsBlanks" dxfId="11" priority="30">
      <formula>LEN(TRIM(J28))&gt;0</formula>
    </cfRule>
  </conditionalFormatting>
  <conditionalFormatting sqref="J27 L27:XFD27">
    <cfRule type="notContainsBlanks" dxfId="10" priority="18">
      <formula>LEN(TRIM(J27))&gt;0</formula>
    </cfRule>
  </conditionalFormatting>
  <conditionalFormatting sqref="F11:F15 F17:F1048576">
    <cfRule type="notContainsBlanks" dxfId="9" priority="5">
      <formula>LEN(TRIM(F11))&gt;0</formula>
    </cfRule>
  </conditionalFormatting>
  <conditionalFormatting sqref="G11:G1048576">
    <cfRule type="notContainsBlanks" dxfId="8" priority="4">
      <formula>LEN(TRIM(G11))&gt;0</formula>
    </cfRule>
  </conditionalFormatting>
  <conditionalFormatting sqref="H11:H1048576">
    <cfRule type="notContainsBlanks" dxfId="7" priority="3">
      <formula>LEN(TRIM(H11))&gt;0</formula>
    </cfRule>
  </conditionalFormatting>
  <conditionalFormatting sqref="I11:I1048576">
    <cfRule type="notContainsBlanks" dxfId="6" priority="2">
      <formula>LEN(TRIM(I11))&gt;0</formula>
    </cfRule>
  </conditionalFormatting>
  <conditionalFormatting sqref="F16">
    <cfRule type="notContainsBlanks" dxfId="5" priority="1">
      <formula>LEN(TRIM(F16))&gt;0</formula>
    </cfRule>
  </conditionalFormatting>
  <dataValidations count="2">
    <dataValidation type="list" allowBlank="1" showInputMessage="1" showErrorMessage="1" sqref="E16:I16" xr:uid="{BE49F269-C436-494B-823F-4CB3D30B23C7}">
      <formula1>steps</formula1>
    </dataValidation>
    <dataValidation type="list" allowBlank="1" showInputMessage="1" showErrorMessage="1" sqref="E17:I17" xr:uid="{9B1AB9AF-1051-44A7-9645-02981F208616}">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2B21003-F1BF-44AB-A64F-E325D4DFA1D2}">
          <x14:formula1>
            <xm:f>Reference!$AA$2:$AA$7</xm:f>
          </x14:formula1>
          <xm:sqref>E13:I13</xm:sqref>
        </x14:dataValidation>
        <x14:dataValidation type="list" allowBlank="1" showInputMessage="1" showErrorMessage="1" xr:uid="{C13BB4C9-8D5A-4981-A9C1-37E571D5E186}">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8" zoomScale="85" zoomScaleNormal="85" zoomScaleSheetLayoutView="55" workbookViewId="0">
      <selection activeCell="L75" sqref="L7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5"/>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6" t="s">
        <v>111</v>
      </c>
      <c r="J22" s="106"/>
      <c r="K22" s="106"/>
      <c r="L22" s="25"/>
      <c r="M22" s="25"/>
      <c r="N22" s="25"/>
      <c r="O22" s="25"/>
      <c r="P22" s="25"/>
      <c r="Q22" s="37"/>
      <c r="R22" s="25"/>
    </row>
    <row r="23" spans="1:18" ht="15.6">
      <c r="A23" s="26"/>
      <c r="B23" s="26"/>
      <c r="C23" s="24" t="s">
        <v>112</v>
      </c>
      <c r="D23" s="146">
        <f>IF($J$23&gt;$J$24,$D$24*$J$25/1000*$J$24/('[2]Ideal Gas Properties'!$B$10*$J$26)/($J$23-$J$24),IF($J$23&lt;$J$24,$D$24*$J$25/1000*$J$23/('[2]Ideal Gas Properties'!$B$10*$J$26)/($J$23-$J$24),""))</f>
        <v>4.7988257899407901E-9</v>
      </c>
      <c r="E23" s="146"/>
      <c r="F23" s="147" t="s">
        <v>67</v>
      </c>
      <c r="G23" s="148"/>
      <c r="H23" s="25"/>
      <c r="I23" s="107" t="s">
        <v>300</v>
      </c>
      <c r="J23" s="108">
        <f>110000/101325</f>
        <v>1.0856155933876142</v>
      </c>
      <c r="K23" s="33" t="s">
        <v>114</v>
      </c>
      <c r="L23" s="33" t="s">
        <v>301</v>
      </c>
      <c r="M23" s="33"/>
      <c r="N23" s="33"/>
      <c r="O23" s="33"/>
      <c r="P23" s="109"/>
      <c r="Q23" s="37"/>
      <c r="R23" s="25"/>
    </row>
    <row r="24" spans="1:18" ht="15.6">
      <c r="A24" s="26"/>
      <c r="B24" s="26"/>
      <c r="C24" s="110" t="s">
        <v>302</v>
      </c>
      <c r="D24" s="149">
        <f>IF($J$23&gt;$J$24,1,IF($J$23&lt;$J$24,-1,""))</f>
        <v>-1</v>
      </c>
      <c r="E24" s="149"/>
      <c r="F24" s="150" t="s">
        <v>3</v>
      </c>
      <c r="G24" s="151"/>
      <c r="H24" s="25"/>
      <c r="I24" s="111" t="s">
        <v>303</v>
      </c>
      <c r="J24" s="108">
        <f>358000/101325</f>
        <v>3.5331852948433258</v>
      </c>
      <c r="K24" s="25" t="s">
        <v>114</v>
      </c>
      <c r="L24" s="25" t="s">
        <v>304</v>
      </c>
      <c r="M24" s="25"/>
      <c r="N24" s="25"/>
      <c r="O24" s="25"/>
      <c r="P24" s="37"/>
      <c r="Q24" s="37"/>
      <c r="R24" s="25"/>
    </row>
    <row r="25" spans="1:18" ht="14.4">
      <c r="A25" s="26"/>
      <c r="B25" s="26"/>
      <c r="C25" s="25"/>
      <c r="D25" s="25"/>
      <c r="E25" s="25"/>
      <c r="F25" s="25"/>
      <c r="G25" s="25"/>
      <c r="H25" s="25"/>
      <c r="I25" s="111" t="s">
        <v>119</v>
      </c>
      <c r="J25" s="112">
        <v>0.27</v>
      </c>
      <c r="K25" s="25" t="s">
        <v>120</v>
      </c>
      <c r="L25" s="25" t="s">
        <v>305</v>
      </c>
      <c r="M25" s="25"/>
      <c r="N25" s="25"/>
      <c r="O25" s="25"/>
      <c r="P25" s="37"/>
      <c r="Q25" s="37"/>
      <c r="R25" s="25"/>
    </row>
    <row r="26" spans="1:18" ht="14.4">
      <c r="A26" s="26"/>
      <c r="B26" s="26"/>
      <c r="C26" s="25"/>
      <c r="D26" s="25"/>
      <c r="E26" s="25"/>
      <c r="F26" s="25"/>
      <c r="G26" s="25"/>
      <c r="H26" s="25"/>
      <c r="I26" s="110" t="s">
        <v>122</v>
      </c>
      <c r="J26" s="113">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4" customFormat="1" ht="14.4">
      <c r="A54" s="43"/>
      <c r="B54" s="44"/>
      <c r="C54" s="44"/>
      <c r="D54" s="44"/>
      <c r="E54" s="44"/>
      <c r="F54" s="44"/>
      <c r="G54" s="44"/>
      <c r="H54" s="44"/>
      <c r="I54" s="44"/>
      <c r="J54" s="44"/>
      <c r="K54" s="44"/>
      <c r="L54" s="44"/>
      <c r="M54" s="44"/>
      <c r="N54" s="44"/>
      <c r="O54" s="44"/>
      <c r="P54" s="44"/>
      <c r="Q54" s="44"/>
      <c r="R54" s="45"/>
    </row>
    <row r="55" spans="1:18" ht="14.4">
      <c r="A55" s="115"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6" t="s">
        <v>323</v>
      </c>
      <c r="D62" s="116"/>
      <c r="E62" s="116"/>
      <c r="F62" s="116"/>
      <c r="G62" s="116"/>
      <c r="H62" s="116"/>
      <c r="I62" s="116"/>
      <c r="J62" s="116"/>
      <c r="K62" s="116"/>
      <c r="L62" s="116"/>
      <c r="M62" s="116"/>
      <c r="N62" s="116"/>
      <c r="O62" s="116"/>
      <c r="P62" s="116"/>
      <c r="Q62" s="116"/>
      <c r="R62" s="116"/>
    </row>
    <row r="63" spans="1:18" ht="14.4">
      <c r="A63" s="26"/>
      <c r="B63" s="25"/>
      <c r="C63" s="116"/>
      <c r="D63" s="106" t="s">
        <v>324</v>
      </c>
      <c r="E63" s="116"/>
      <c r="F63" s="116"/>
      <c r="G63" s="116"/>
      <c r="H63" s="116"/>
      <c r="I63" s="116"/>
      <c r="J63" s="116"/>
      <c r="K63" s="116"/>
      <c r="L63" s="116"/>
      <c r="M63" s="116"/>
      <c r="N63" s="116"/>
      <c r="O63" s="116"/>
      <c r="P63" s="116"/>
      <c r="Q63" s="116"/>
      <c r="R63" s="116"/>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7" t="s">
        <v>112</v>
      </c>
      <c r="E69" s="152">
        <f>IF(AND($L$73-$L$74&gt;0,$L$75&lt;$L$73),"wrong Phat",IF(AND($L$73-$L$74&lt;0,$L$75&gt;$L$73),"wrong Phat",ABS($L$69*$L$70/('[2]Ideal Gas Properties'!$B$10*$L$71*($L$72))*LN(($L$75-$L$74)/($L$75-$L$73))/1000)))</f>
        <v>4.9113437756169229E-6</v>
      </c>
      <c r="F69" s="152"/>
      <c r="G69" s="153" t="s">
        <v>67</v>
      </c>
      <c r="H69" s="154"/>
      <c r="I69" s="25"/>
      <c r="J69" s="25"/>
      <c r="K69" s="24" t="s">
        <v>138</v>
      </c>
      <c r="L69" s="108">
        <v>0.6</v>
      </c>
      <c r="M69" s="33" t="s">
        <v>3</v>
      </c>
      <c r="N69" s="155" t="s">
        <v>139</v>
      </c>
      <c r="O69" s="155"/>
      <c r="P69" s="156"/>
      <c r="Q69" s="37"/>
      <c r="R69" s="37"/>
    </row>
    <row r="70" spans="1:18" ht="14.4">
      <c r="A70" s="26"/>
      <c r="B70" s="25"/>
      <c r="C70" s="26"/>
      <c r="D70" s="118"/>
      <c r="E70" s="25"/>
      <c r="F70" s="25"/>
      <c r="G70" s="25"/>
      <c r="H70" s="25"/>
      <c r="I70" s="25"/>
      <c r="J70" s="25"/>
      <c r="K70" s="26" t="s">
        <v>140</v>
      </c>
      <c r="L70" s="112">
        <f>101.6*PI()*1.04^2</f>
        <v>345.23137599486842</v>
      </c>
      <c r="M70" s="25" t="s">
        <v>141</v>
      </c>
      <c r="N70" s="132" t="s">
        <v>142</v>
      </c>
      <c r="O70" s="132"/>
      <c r="P70" s="133"/>
      <c r="Q70" s="37"/>
      <c r="R70" s="37"/>
    </row>
    <row r="71" spans="1:18" ht="14.4">
      <c r="A71" s="26"/>
      <c r="B71" s="25"/>
      <c r="C71" s="26"/>
      <c r="D71" s="25"/>
      <c r="E71" s="25"/>
      <c r="F71" s="25"/>
      <c r="G71" s="25"/>
      <c r="H71" s="25"/>
      <c r="I71" s="25"/>
      <c r="J71" s="25"/>
      <c r="K71" s="26" t="s">
        <v>143</v>
      </c>
      <c r="L71" s="112">
        <v>300.14999999999998</v>
      </c>
      <c r="M71" s="25" t="s">
        <v>123</v>
      </c>
      <c r="N71" s="132" t="s">
        <v>124</v>
      </c>
      <c r="O71" s="132"/>
      <c r="P71" s="133"/>
      <c r="Q71" s="37"/>
      <c r="R71" s="37"/>
    </row>
    <row r="72" spans="1:18" ht="15.6">
      <c r="A72" s="26"/>
      <c r="B72" s="25"/>
      <c r="C72" s="26"/>
      <c r="D72" s="25"/>
      <c r="E72" s="25"/>
      <c r="F72" s="25"/>
      <c r="G72" s="25"/>
      <c r="H72" s="25"/>
      <c r="I72" s="25"/>
      <c r="J72" s="25"/>
      <c r="K72" s="26" t="s">
        <v>326</v>
      </c>
      <c r="L72" s="112">
        <v>6</v>
      </c>
      <c r="M72" s="25" t="s">
        <v>62</v>
      </c>
      <c r="N72" s="132" t="s">
        <v>145</v>
      </c>
      <c r="O72" s="132"/>
      <c r="P72" s="133"/>
      <c r="Q72" s="37"/>
      <c r="R72" s="37"/>
    </row>
    <row r="73" spans="1:18" ht="15.6">
      <c r="A73" s="26"/>
      <c r="B73" s="25"/>
      <c r="C73" s="26"/>
      <c r="D73" s="25"/>
      <c r="E73" s="25"/>
      <c r="F73" s="25"/>
      <c r="G73" s="25"/>
      <c r="H73" s="25"/>
      <c r="I73" s="25"/>
      <c r="J73" s="25"/>
      <c r="K73" s="26" t="s">
        <v>146</v>
      </c>
      <c r="L73" s="112">
        <f>110000/101325</f>
        <v>1.0856155933876142</v>
      </c>
      <c r="M73" s="25" t="s">
        <v>114</v>
      </c>
      <c r="N73" s="132" t="s">
        <v>147</v>
      </c>
      <c r="O73" s="132"/>
      <c r="P73" s="133"/>
      <c r="Q73" s="37"/>
      <c r="R73" s="37"/>
    </row>
    <row r="74" spans="1:18" ht="15.6">
      <c r="A74" s="26"/>
      <c r="B74" s="25"/>
      <c r="C74" s="26"/>
      <c r="D74" s="25"/>
      <c r="E74" s="25"/>
      <c r="F74" s="25"/>
      <c r="G74" s="25"/>
      <c r="H74" s="25"/>
      <c r="I74" s="25"/>
      <c r="J74" s="25"/>
      <c r="K74" s="26" t="s">
        <v>148</v>
      </c>
      <c r="L74" s="112">
        <f>358000/101325</f>
        <v>3.5331852948433258</v>
      </c>
      <c r="M74" s="25" t="s">
        <v>114</v>
      </c>
      <c r="N74" s="132" t="s">
        <v>149</v>
      </c>
      <c r="O74" s="132"/>
      <c r="P74" s="133"/>
      <c r="Q74" s="37"/>
      <c r="R74" s="37"/>
    </row>
    <row r="75" spans="1:18" ht="14.4">
      <c r="A75" s="26"/>
      <c r="B75" s="25"/>
      <c r="C75" s="26"/>
      <c r="D75" s="25"/>
      <c r="E75" s="25"/>
      <c r="F75" s="25"/>
      <c r="G75" s="25"/>
      <c r="H75" s="25"/>
      <c r="I75" s="25"/>
      <c r="J75" s="25"/>
      <c r="K75" s="43" t="s">
        <v>150</v>
      </c>
      <c r="L75" s="113">
        <v>1.01325</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328</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7" t="s">
        <v>329</v>
      </c>
      <c r="E80" s="139">
        <f>L84*(L80/L82)*(L83/L81)*1000/60</f>
        <v>0.27457510837252547</v>
      </c>
      <c r="F80" s="139"/>
      <c r="G80" s="48" t="s">
        <v>120</v>
      </c>
      <c r="H80" s="119"/>
      <c r="I80" s="25"/>
      <c r="J80" s="25"/>
      <c r="K80" s="24" t="s">
        <v>330</v>
      </c>
      <c r="L80" s="108">
        <v>300.14999999999998</v>
      </c>
      <c r="M80" s="33" t="s">
        <v>123</v>
      </c>
      <c r="N80" s="33" t="s">
        <v>331</v>
      </c>
      <c r="O80" s="33"/>
      <c r="P80" s="109"/>
      <c r="Q80" s="37"/>
      <c r="R80" s="25"/>
    </row>
    <row r="81" spans="1:18" ht="15.6">
      <c r="A81" s="26"/>
      <c r="B81" s="25"/>
      <c r="C81" s="26"/>
      <c r="D81" s="25"/>
      <c r="E81" s="25"/>
      <c r="F81" s="25"/>
      <c r="G81" s="25"/>
      <c r="H81" s="25"/>
      <c r="I81" s="25"/>
      <c r="J81" s="25"/>
      <c r="K81" s="26" t="s">
        <v>332</v>
      </c>
      <c r="L81" s="112">
        <f>358000/101325</f>
        <v>3.5331852948433258</v>
      </c>
      <c r="M81" s="25" t="s">
        <v>114</v>
      </c>
      <c r="N81" s="25" t="s">
        <v>333</v>
      </c>
      <c r="O81" s="25"/>
      <c r="P81" s="37"/>
      <c r="Q81" s="37"/>
      <c r="R81" s="25"/>
    </row>
    <row r="82" spans="1:18" ht="15.6">
      <c r="A82" s="26"/>
      <c r="B82" s="25"/>
      <c r="C82" s="26"/>
      <c r="D82" s="25"/>
      <c r="E82" s="25"/>
      <c r="F82" s="25"/>
      <c r="G82" s="25"/>
      <c r="H82" s="25"/>
      <c r="I82" s="25"/>
      <c r="J82" s="25"/>
      <c r="K82" s="26" t="s">
        <v>334</v>
      </c>
      <c r="L82" s="112">
        <v>273.14999999999998</v>
      </c>
      <c r="M82" s="25" t="s">
        <v>123</v>
      </c>
      <c r="N82" s="25" t="s">
        <v>335</v>
      </c>
      <c r="O82" s="25"/>
      <c r="P82" s="37"/>
      <c r="Q82" s="37"/>
      <c r="R82" s="25"/>
    </row>
    <row r="83" spans="1:18" ht="15.6">
      <c r="A83" s="26"/>
      <c r="B83" s="25"/>
      <c r="C83" s="26"/>
      <c r="D83" s="25"/>
      <c r="E83" s="25"/>
      <c r="F83" s="25"/>
      <c r="G83" s="25"/>
      <c r="H83" s="25"/>
      <c r="I83" s="25"/>
      <c r="J83" s="25"/>
      <c r="K83" s="26" t="s">
        <v>336</v>
      </c>
      <c r="L83" s="112">
        <v>1</v>
      </c>
      <c r="M83" s="25" t="s">
        <v>114</v>
      </c>
      <c r="N83" s="25" t="s">
        <v>337</v>
      </c>
      <c r="O83" s="25"/>
      <c r="P83" s="37"/>
      <c r="Q83" s="37"/>
      <c r="R83" s="25"/>
    </row>
    <row r="84" spans="1:18" ht="14.4">
      <c r="A84" s="26"/>
      <c r="B84" s="25"/>
      <c r="C84" s="26"/>
      <c r="D84" s="25"/>
      <c r="E84" s="25"/>
      <c r="F84" s="25"/>
      <c r="G84" s="25"/>
      <c r="H84" s="25"/>
      <c r="I84" s="25"/>
      <c r="J84" s="25"/>
      <c r="K84" s="43" t="s">
        <v>338</v>
      </c>
      <c r="L84" s="113">
        <f>0.0309*1000000/1000/(35/60)*(1*10^(-3))</f>
        <v>5.2971428571428572E-2</v>
      </c>
      <c r="M84" s="44" t="s">
        <v>339</v>
      </c>
      <c r="N84" s="44" t="s">
        <v>340</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341</v>
      </c>
      <c r="E116" s="25"/>
      <c r="F116" s="25"/>
      <c r="G116" s="25"/>
      <c r="H116" s="25"/>
      <c r="I116" s="25"/>
      <c r="J116" s="25"/>
      <c r="K116" s="25"/>
      <c r="L116" s="25"/>
      <c r="M116" s="25"/>
      <c r="N116" s="25"/>
      <c r="O116" s="25"/>
      <c r="P116" s="25"/>
      <c r="Q116" s="25"/>
      <c r="R116" s="25"/>
    </row>
    <row r="117" spans="1:18" ht="16.2">
      <c r="A117" s="26"/>
      <c r="B117" s="25"/>
      <c r="C117" s="25"/>
      <c r="D117" s="25" t="s">
        <v>342</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343</v>
      </c>
      <c r="E120" s="25"/>
      <c r="F120" s="25"/>
      <c r="G120" s="25"/>
      <c r="H120" s="25"/>
      <c r="I120" s="25"/>
      <c r="J120" s="25"/>
      <c r="K120" s="25"/>
      <c r="L120" s="25" t="s">
        <v>344</v>
      </c>
      <c r="M120" s="25"/>
      <c r="N120" s="25"/>
      <c r="O120" s="25"/>
      <c r="P120" s="25"/>
      <c r="Q120" s="25"/>
      <c r="R120" s="25"/>
    </row>
    <row r="121" spans="1:18" ht="14.4">
      <c r="A121" s="26"/>
      <c r="B121" s="25"/>
      <c r="C121" s="25"/>
      <c r="D121" s="25" t="s">
        <v>345</v>
      </c>
      <c r="E121" s="25"/>
      <c r="F121" s="25"/>
      <c r="G121" s="25"/>
      <c r="H121" s="25"/>
      <c r="I121" s="25"/>
      <c r="J121" s="25"/>
      <c r="K121" s="25"/>
      <c r="L121" s="25" t="s">
        <v>345</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8pP3ZipG34WQqQH1TYQm9KR1iElPPsARZmNSfSWiDemPTvKJVUP8cDenQtzsURb4GNNRe3vmDprFrd/evzhDjQ==" saltValue="UsjLmApkDTVgTTcwN8U0C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4</v>
      </c>
      <c r="C2">
        <v>5</v>
      </c>
      <c r="E2" t="s">
        <v>346</v>
      </c>
      <c r="F2" t="s">
        <v>347</v>
      </c>
      <c r="G2" t="s">
        <v>348</v>
      </c>
      <c r="H2" t="s">
        <v>348</v>
      </c>
      <c r="I2" t="s">
        <v>349</v>
      </c>
      <c r="J2" t="s">
        <v>350</v>
      </c>
      <c r="K2" t="s">
        <v>351</v>
      </c>
      <c r="L2" t="s">
        <v>353</v>
      </c>
      <c r="M2" t="s">
        <v>352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Cv!constant_pressure</vt:lpstr>
      <vt:lpstr>constant_pressure</vt:lpstr>
      <vt:lpstr>cPr</vt:lpstr>
      <vt:lpstr>'Cycle Information'!Print_Area</vt:lpstr>
      <vt:lpstr>Initialization!Print_Area</vt:lpstr>
      <vt:lpstr>'Revision History'!Print_Area</vt:lpstr>
      <vt:lpstr>Cv!steps</vt:lpstr>
      <vt:lpstr>steps</vt:lpstr>
      <vt:lpstr>sTypes</vt:lpstr>
      <vt:lpstr>varying</vt:lpstr>
      <vt:lpstr>Cv!varying_pressure</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2022-10-21T23:08:30Z</dcterms:modified>
</cp:coreProperties>
</file>