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drawings/drawing8.xml" ContentType="application/vnd.openxmlformats-officedocument.drawing+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6.xml" ContentType="application/vnd.openxmlformats-officedocument.spreadsheetml.comments+xml"/>
  <Override PartName="/xl/threadedComments/threadedComment6.xml" ContentType="application/vnd.ms-excel.threadedcomments+xml"/>
  <Override PartName="/xl/drawings/drawing10.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tables/table6.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drawings/drawing11.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tables/table7.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drawings/drawing12.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8.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1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tables/table9.xml" ContentType="application/vnd.openxmlformats-officedocument.spreadsheetml.table+xml"/>
  <Override PartName="/xl/comments10.xml" ContentType="application/vnd.openxmlformats-officedocument.spreadsheetml.comments+xml"/>
  <Override PartName="/xl/threadedComments/threadedComment10.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defaultThemeVersion="166925"/>
  <mc:AlternateContent xmlns:mc="http://schemas.openxmlformats.org/markup-compatibility/2006">
    <mc:Choice Requires="x15">
      <x15ac:absPath xmlns:x15ac="http://schemas.microsoft.com/office/spreadsheetml/2010/11/ac" url="C:\Users\tkim333\Desktop\toPSAil\4_example\testNonIsothermal\"/>
    </mc:Choice>
  </mc:AlternateContent>
  <xr:revisionPtr revIDLastSave="0" documentId="13_ncr:1_{C3650C43-73F3-4E89-B333-9DA3821DBAC6}" xr6:coauthVersionLast="47" xr6:coauthVersionMax="47" xr10:uidLastSave="{00000000-0000-0000-0000-000000000000}"/>
  <bookViews>
    <workbookView xWindow="-108" yWindow="-108" windowWidth="23256" windowHeight="13176" tabRatio="818" firstSheet="7" activeTab="8" xr2:uid="{CB583278-6AF7-49E7-A969-6064EAB4A9B4}"/>
  </bookViews>
  <sheets>
    <sheet name="Rev." sheetId="4" r:id="rId1"/>
    <sheet name="Resources" sheetId="33" r:id="rId2"/>
    <sheet name="Extended Definitions" sheetId="32" r:id="rId3"/>
    <sheet name="Models" sheetId="10" r:id="rId4"/>
    <sheet name="Plotting" sheetId="12" r:id="rId5"/>
    <sheet name="Numerical Methods" sheetId="13" r:id="rId6"/>
    <sheet name="Reference" sheetId="2" state="hidden" r:id="rId7"/>
    <sheet name="Natural Constants" sheetId="21" r:id="rId8"/>
    <sheet name="Adsorbent Properties" sheetId="16" r:id="rId9"/>
    <sheet name="PSA Cycle" sheetId="24" r:id="rId10"/>
    <sheet name="Valve Constants" sheetId="25" r:id="rId11"/>
    <sheet name="Cycle Organizer" sheetId="35" r:id="rId12"/>
    <sheet name="Packed Bed Properties" sheetId="22" r:id="rId13"/>
    <sheet name="Tank Properties" sheetId="31" r:id="rId14"/>
    <sheet name="Stream Properties" sheetId="17" r:id="rId15"/>
    <sheet name="maintenance check list" sheetId="28" state="hidden" r:id="rId16"/>
    <sheet name="Data(Transposed)" sheetId="3" state="hidden" r:id="rId17"/>
    <sheet name="Data(Test)" sheetId="9" state="hidden" r:id="rId18"/>
  </sheets>
  <functionGroups builtInGroupCount="19"/>
  <externalReferences>
    <externalReference r:id="rId19"/>
  </externalReferences>
  <definedNames>
    <definedName name="_xlnm._FilterDatabase" localSheetId="8" hidden="1">'Adsorbent Properties'!$B$9:$K$9</definedName>
    <definedName name="_xlnm._FilterDatabase" localSheetId="11" hidden="1">'Cycle Organizer'!$B$9:$K$12</definedName>
    <definedName name="_xlnm._FilterDatabase" localSheetId="3" hidden="1">Models!$B$9:$K$35</definedName>
    <definedName name="_xlnm._FilterDatabase" localSheetId="7" hidden="1">'Natural Constants'!$B$9:$K$15</definedName>
    <definedName name="_xlnm._FilterDatabase" localSheetId="5" hidden="1">'Numerical Methods'!$B$9:$K$14</definedName>
    <definedName name="_xlnm._FilterDatabase" localSheetId="12" hidden="1">'Packed Bed Properties'!$B$8:$K$9</definedName>
    <definedName name="_xlnm._FilterDatabase" localSheetId="4" hidden="1">Plotting!$B$9:$K$25</definedName>
    <definedName name="_xlnm._FilterDatabase" localSheetId="14" hidden="1">'Stream Properties'!$B$9:$K$12</definedName>
    <definedName name="_xlnm._FilterDatabase" localSheetId="13" hidden="1">'Tank Properties'!$B$9:$K$9</definedName>
    <definedName name="_xlnm.Print_Area" localSheetId="8">'Adsorbent Properties'!$B$2:$K$25</definedName>
    <definedName name="_xlnm.Print_Area" localSheetId="11">'Cycle Organizer'!$B$2:$K$42</definedName>
    <definedName name="_xlnm.Print_Area" localSheetId="3">Models!$B$2:$K$35</definedName>
    <definedName name="_xlnm.Print_Area" localSheetId="7">'Natural Constants'!$B$2:$K$15</definedName>
    <definedName name="_xlnm.Print_Area" localSheetId="5">'Numerical Methods'!$B$2:$K$14</definedName>
    <definedName name="_xlnm.Print_Area" localSheetId="12">'Packed Bed Properties'!$B$1:$K$23</definedName>
    <definedName name="_xlnm.Print_Area" localSheetId="4">Plotting!$B$2:$K$25</definedName>
    <definedName name="_xlnm.Print_Area" localSheetId="0">'Rev.'!$B$2:$J$23</definedName>
    <definedName name="_xlnm.Print_Area" localSheetId="14">'Stream Properties'!$B$2:$K$32</definedName>
    <definedName name="_xlnm.Print_Area" localSheetId="13">'Tank Properties'!$B$2:$K$26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4" i="16" l="1"/>
  <c r="J31" i="17"/>
  <c r="J30" i="17"/>
  <c r="C11" i="13"/>
  <c r="I20" i="17"/>
  <c r="I19" i="17"/>
  <c r="J12" i="16"/>
  <c r="J11" i="16"/>
  <c r="J19" i="16"/>
  <c r="J18" i="16"/>
  <c r="J17" i="16"/>
  <c r="J16" i="16"/>
  <c r="I28" i="17" l="1"/>
  <c r="I27" i="17"/>
  <c r="C22" i="16" l="1"/>
  <c r="C21" i="16"/>
  <c r="J29" i="17" l="1"/>
  <c r="I26" i="17" l="1"/>
  <c r="I25" i="17"/>
  <c r="I29" i="35" l="1"/>
  <c r="I28" i="35"/>
  <c r="I27" i="35"/>
  <c r="I26" i="35"/>
  <c r="I25" i="35"/>
  <c r="J20" i="16" l="1" a="1"/>
  <c r="J20" i="16" s="1"/>
  <c r="J11" i="17" l="1" a="1"/>
  <c r="J11" i="17" s="1"/>
  <c r="I35" i="35" l="1"/>
  <c r="I34" i="35"/>
  <c r="I33" i="35"/>
  <c r="I32" i="35"/>
  <c r="I31" i="35"/>
  <c r="I30" i="35"/>
  <c r="K4" i="35"/>
  <c r="I24" i="35"/>
  <c r="I23" i="35"/>
  <c r="I22" i="35"/>
  <c r="I21" i="35"/>
  <c r="I20" i="35"/>
  <c r="I18" i="35"/>
  <c r="I17" i="35"/>
  <c r="I16" i="35"/>
  <c r="I15" i="35"/>
  <c r="I14" i="35"/>
  <c r="I13" i="35"/>
  <c r="I12" i="35"/>
  <c r="K2" i="35"/>
  <c r="B2" i="35"/>
  <c r="R1" i="33" l="1"/>
  <c r="A1" i="33"/>
  <c r="J23" i="31" l="1"/>
  <c r="J22" i="31"/>
  <c r="J25" i="31"/>
  <c r="J24" i="31"/>
  <c r="J22" i="22"/>
  <c r="J21" i="22"/>
  <c r="J23" i="16"/>
  <c r="J22" i="17"/>
  <c r="I24" i="17"/>
  <c r="I23" i="17"/>
  <c r="I22" i="17"/>
  <c r="I21" i="17"/>
  <c r="J21" i="17"/>
  <c r="C15" i="16"/>
  <c r="R1" i="32"/>
  <c r="A1" i="32"/>
  <c r="K4" i="31" l="1"/>
  <c r="K2" i="31"/>
  <c r="B2" i="31"/>
  <c r="I10" i="22" l="1"/>
  <c r="J20" i="22" l="1"/>
  <c r="J19" i="22"/>
  <c r="D74" i="25" l="1"/>
  <c r="D39" i="25" l="1"/>
  <c r="D38" i="25" s="1"/>
  <c r="AA1" i="24" l="1"/>
  <c r="R1" i="25"/>
  <c r="K2" i="17"/>
  <c r="K1" i="22"/>
  <c r="K2" i="16"/>
  <c r="K2" i="21"/>
  <c r="K2" i="13"/>
  <c r="K2" i="12"/>
  <c r="K2" i="10"/>
  <c r="C11" i="22" l="1"/>
  <c r="C15" i="22"/>
  <c r="C16" i="22" s="1"/>
  <c r="C13" i="22"/>
  <c r="C12" i="22"/>
  <c r="C10" i="17" s="1"/>
  <c r="K3" i="22" l="1"/>
  <c r="K4" i="21" l="1"/>
  <c r="I22" i="16" l="1"/>
  <c r="I18" i="17"/>
  <c r="K4" i="12"/>
  <c r="K4" i="10"/>
  <c r="I21" i="16"/>
  <c r="I19" i="16"/>
  <c r="I18" i="16"/>
  <c r="I17" i="16"/>
  <c r="I16" i="16"/>
  <c r="I14" i="17"/>
  <c r="I13" i="17"/>
  <c r="I17" i="17"/>
  <c r="I16" i="17"/>
  <c r="C16" i="17"/>
  <c r="I15" i="17"/>
  <c r="K4" i="16" l="1"/>
  <c r="K4" i="13" l="1"/>
  <c r="B2" i="16" l="1"/>
  <c r="A1" i="25"/>
  <c r="A1" i="24"/>
  <c r="B1" i="22"/>
  <c r="B2" i="10"/>
  <c r="B2" i="17"/>
  <c r="B2" i="21"/>
  <c r="B2" i="13"/>
  <c r="B2" i="12"/>
  <c r="K4" i="1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tc={ABAAE104-1442-420E-AD26-C6CAD21BF900}</author>
    <author>tc={74D95228-D979-4953-A89D-649833238ADF}</author>
    <author>tc={919D7803-FB7D-4052-BB7E-400DD79A8416}</author>
  </authors>
  <commentList>
    <comment ref="H9" authorId="0" shapeId="0" xr:uid="{ABAAE104-1442-420E-AD26-C6CAD21BF900}">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74D95228-D979-4953-A89D-649833238ADF}">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19D7803-FB7D-4052-BB7E-400DD79A8416}">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tc={B658DD8B-5CD5-47A9-96E6-3BCC33498D4A}</author>
    <author>tc={E2FCDD36-8E30-443C-8F5A-BADBD8605A1F}</author>
    <author>tc={833AD2F7-6F18-4BEF-97C9-AB08B51E669D}</author>
  </authors>
  <commentList>
    <comment ref="H9" authorId="0" shapeId="0" xr:uid="{B658DD8B-5CD5-47A9-96E6-3BCC33498D4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E2FCDD36-8E30-443C-8F5A-BADBD8605A1F}">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833AD2F7-6F18-4BEF-97C9-AB08B51E669D}">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tc={00615BA0-ABC8-4D8C-94CA-170E23E05646}</author>
    <author>tc={A8EC5063-0EF4-4446-8613-A2435667EF89}</author>
    <author>tc={98A2A7D0-DD13-45D8-A041-1C76F8A6E735}</author>
  </authors>
  <commentList>
    <comment ref="H9" authorId="0" shapeId="0" xr:uid="{00615BA0-ABC8-4D8C-94CA-170E23E05646}">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A8EC5063-0EF4-4446-8613-A2435667EF89}">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8A2A7D0-DD13-45D8-A041-1C76F8A6E735}">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tc={B6379D8D-81ED-47B9-B023-3A53C0EEA6A1}</author>
    <author>tc={A9836B3D-A181-4DB2-B823-8999C645C222}</author>
    <author>tc={90E32896-227C-4A2F-A904-49615A9E847F}</author>
  </authors>
  <commentList>
    <comment ref="H9" authorId="0" shapeId="0" xr:uid="{B6379D8D-81ED-47B9-B023-3A53C0EEA6A1}">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A9836B3D-A181-4DB2-B823-8999C645C222}">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0E32896-227C-4A2F-A904-49615A9E847F}">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tc={27870BA2-3D73-474E-9B0A-8783DAD07B62}</author>
    <author>tc={72E4CB49-6B62-4BD6-9C82-2B9051735DEC}</author>
    <author>tc={1376E01E-2935-49E1-B83C-43F4F13D981F}</author>
  </authors>
  <commentList>
    <comment ref="H9" authorId="0" shapeId="0" xr:uid="{27870BA2-3D73-474E-9B0A-8783DAD07B62}">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72E4CB49-6B62-4BD6-9C82-2B9051735DE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1376E01E-2935-49E1-B83C-43F4F13D981F}">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tc={41D97748-C2E2-42FC-A70F-F9C663296A8A}</author>
  </authors>
  <commentList>
    <comment ref="H40" authorId="0" shapeId="0" xr:uid="{41D97748-C2E2-42FC-A70F-F9C663296A8A}">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tc={CAC7A65A-3EAF-4DC6-984A-4C45997AC356}</author>
    <author>tc={4B445D58-7CE1-4CA7-9F4C-84A0D26C0F2C}</author>
    <author>tc={44FFAB90-8AF0-4492-80A9-B2C310D72B61}</author>
  </authors>
  <commentList>
    <comment ref="H9" authorId="0" shapeId="0" xr:uid="{CAC7A65A-3EAF-4DC6-984A-4C45997AC356}">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4B445D58-7CE1-4CA7-9F4C-84A0D26C0F2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44FFAB90-8AF0-4492-80A9-B2C310D72B61}">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tc={E652796B-8466-4220-A8BE-EF50C3D6D6B9}</author>
    <author>tc={8AAAFA1E-2A22-4485-86C4-0A31CC8818DB}</author>
    <author>tc={569C7D1D-1B96-4A2D-8128-0D89BE316B8E}</author>
  </authors>
  <commentList>
    <comment ref="H8" authorId="0" shapeId="0" xr:uid="{E652796B-8466-4220-A8BE-EF50C3D6D6B9}">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8" authorId="1" shapeId="0" xr:uid="{8AAAFA1E-2A22-4485-86C4-0A31CC8818D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8" authorId="2" shapeId="0" xr:uid="{569C7D1D-1B96-4A2D-8128-0D89BE316B8E}">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tc={097155E7-95C7-4F81-9C85-C4A524BE8917}</author>
    <author>tc={00051905-C3DD-4457-AAD8-72BC66947855}</author>
    <author>tc={64A9060D-EF29-473C-8859-5A9FCCE88F46}</author>
  </authors>
  <commentList>
    <comment ref="H9" authorId="0" shapeId="0" xr:uid="{097155E7-95C7-4F81-9C85-C4A524BE8917}">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00051905-C3DD-4457-AAD8-72BC66947855}">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64A9060D-EF29-473C-8859-5A9FCCE88F46}">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tc={794414D9-9EEA-43B6-9940-B95DBF4E912E}</author>
    <author>tc={46D1E3D1-D436-4C7E-8DA6-6E18F244671C}</author>
    <author>tc={84D20215-9160-4937-8705-463C0813F768}</author>
  </authors>
  <commentList>
    <comment ref="H9" authorId="0" shapeId="0" xr:uid="{794414D9-9EEA-43B6-9940-B95DBF4E912E}">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46D1E3D1-D436-4C7E-8DA6-6E18F244671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84D20215-9160-4937-8705-463C0813F768}">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<sst xmlns="http://schemas.openxmlformats.org/spreadsheetml/2006/main" count="1638" uniqueCount="509">
  <si>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</si>
  <si>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</si>
  <si>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</si>
  <si>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</si>
  <si>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</si>
  <si>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</si>
  <si>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</si>
  <si>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</si>
  <si>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</si>
  <si>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</si>
  <si>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</si>
  <si>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</si>
  <si>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</si>
  <si>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</si>
  <si>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</si>
  <si>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</si>
  <si>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</si>
  <si>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</si>
  <si>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</si>
  <si>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</si>
  <si>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0 = isothermal column,
1 = non-isothermal column.</t>
  </si>
  <si>
    <t>cc-bar/mol-K</t>
  </si>
  <si>
    <t>bar</t>
  </si>
  <si>
    <t>K</t>
  </si>
  <si>
    <t>kg/cc</t>
  </si>
  <si>
    <t>kg</t>
  </si>
  <si>
    <t>mol-gas/kg-solid</t>
  </si>
  <si>
    <t>cc-gas/mol-gas</t>
  </si>
  <si>
    <t>1/sec</t>
  </si>
  <si>
    <t>physical properties</t>
  </si>
  <si>
    <t>adsorbent properties</t>
  </si>
  <si>
    <t>adsorbate properties</t>
  </si>
  <si>
    <t>isotherm parameters</t>
  </si>
  <si>
    <t>numerical methods</t>
  </si>
  <si>
    <t>sorption rate</t>
  </si>
  <si>
    <t>feed stream</t>
  </si>
  <si>
    <t>cycle information</t>
  </si>
  <si>
    <t>gasCons</t>
  </si>
  <si>
    <t>voidFrac</t>
  </si>
  <si>
    <t>massAds</t>
  </si>
  <si>
    <t>Specification of simulation parameters</t>
  </si>
  <si>
    <t>Rev. No.</t>
  </si>
  <si>
    <t>Content</t>
    <phoneticPr fontId="0" type="noConversion"/>
  </si>
  <si>
    <t>Rev. Date</t>
  </si>
  <si>
    <t>Draft</t>
    <phoneticPr fontId="0" type="noConversion"/>
  </si>
  <si>
    <t>Review</t>
    <phoneticPr fontId="0" type="noConversion"/>
  </si>
  <si>
    <t>Approval</t>
    <phoneticPr fontId="0" type="noConversion"/>
  </si>
  <si>
    <t>Notes</t>
    <phoneticPr fontId="0" type="noConversion"/>
  </si>
  <si>
    <t>Revision Management Tracking List</t>
  </si>
  <si>
    <t>Initiated the 1st version of the input parameter management excel sheet for the offical release of model library for RAPID Institute in December 2020</t>
  </si>
  <si>
    <t>TK</t>
  </si>
  <si>
    <t>Dependency</t>
  </si>
  <si>
    <t>0 = explicit isotherm model,
1 = implicit isotherm model.</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</si>
  <si>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</si>
  <si>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</si>
  <si>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</si>
  <si>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</si>
  <si>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</si>
  <si>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</si>
  <si>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</si>
  <si>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</si>
  <si>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</si>
  <si>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</si>
  <si>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</si>
  <si>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</si>
  <si>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</si>
  <si>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</si>
  <si>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</si>
  <si>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</si>
  <si>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</si>
  <si>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</si>
  <si>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</si>
  <si>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DO NOT SPECIFY: RESERVED FOR FURTHER DEVELOPMENT</t>
  </si>
  <si>
    <t>0 = time driven mode,
1 = event driven mode.</t>
  </si>
  <si>
    <t>numZero</t>
  </si>
  <si>
    <t>0 = no-pressure equalization,
1 = pressure equalization.</t>
  </si>
  <si>
    <t>The number of time points to be returned after the numerical integration (without event driven mode)</t>
  </si>
  <si>
    <t>nCycles</t>
  </si>
  <si>
    <t>The number of cycles to be simulated for a given PSA column</t>
  </si>
  <si>
    <t>HP</t>
  </si>
  <si>
    <t>DP</t>
  </si>
  <si>
    <t>LP</t>
  </si>
  <si>
    <t>RP</t>
  </si>
  <si>
    <t>The gas constant</t>
  </si>
  <si>
    <t>sCom1</t>
  </si>
  <si>
    <t>sCom2</t>
  </si>
  <si>
    <t>The chemical formula of the 1st component in a given system: ***Let the 1st component be the light key as always***</t>
  </si>
  <si>
    <t>Variable Type</t>
  </si>
  <si>
    <t>The high pressure for an adsorption column (applies for both uni-bed and poly-bed)</t>
  </si>
  <si>
    <t>The low pressure for an adsorption column (applies for both uni-bed and poly-bed)</t>
  </si>
  <si>
    <t>The inner radius of an adsorption column. Just specify the inner radius for the isothermal process.</t>
  </si>
  <si>
    <t>The outer radius of an adsorption column. Only specify for non-isothermal process.</t>
  </si>
  <si>
    <t>voidFracBed</t>
  </si>
  <si>
    <t>Bed porosity</t>
  </si>
  <si>
    <t>skelDens</t>
  </si>
  <si>
    <t>pellDens</t>
  </si>
  <si>
    <t>bulkDens</t>
  </si>
  <si>
    <t>Test 1</t>
  </si>
  <si>
    <t>Test 2</t>
  </si>
  <si>
    <t>The number of components to be modeled in the system</t>
  </si>
  <si>
    <t>The number of elementary steps involved in a given PSA cycle</t>
  </si>
  <si>
    <t>Step</t>
  </si>
  <si>
    <t>qSatC1</t>
  </si>
  <si>
    <t>bC1</t>
  </si>
  <si>
    <t>bC2</t>
  </si>
  <si>
    <t>qSatC2</t>
  </si>
  <si>
    <t>O2</t>
  </si>
  <si>
    <t>cm</t>
  </si>
  <si>
    <t>durStep1</t>
  </si>
  <si>
    <t>sec</t>
  </si>
  <si>
    <t>durStep2</t>
  </si>
  <si>
    <t>durStep3</t>
  </si>
  <si>
    <t>durStep4</t>
  </si>
  <si>
    <t>duration of the step in a given PSA cycle</t>
  </si>
  <si>
    <t>The downstream pressure for low pressure</t>
  </si>
  <si>
    <t>yFeC1</t>
  </si>
  <si>
    <t>yFeC2</t>
  </si>
  <si>
    <t>The mass of adsorbents inside an adsorption column</t>
  </si>
  <si>
    <t>Saturation constant for component I; the first component is light key</t>
  </si>
  <si>
    <t>Henry's coefficient for component I; the first component is light key</t>
  </si>
  <si>
    <t>The linear driving force mass transfer coefficient for ith component; the first component is light key</t>
  </si>
  <si>
    <t>Isotherm</t>
  </si>
  <si>
    <t>Kinetics</t>
  </si>
  <si>
    <t>modSp1</t>
  </si>
  <si>
    <t>modSp2</t>
  </si>
  <si>
    <t>modSp3</t>
  </si>
  <si>
    <t>modSp4</t>
  </si>
  <si>
    <t>modSp5</t>
  </si>
  <si>
    <t>Test 3</t>
  </si>
  <si>
    <t>eveStep1</t>
  </si>
  <si>
    <t>initCond</t>
  </si>
  <si>
    <t>ldfMtc1</t>
  </si>
  <si>
    <t>ldfMtc2</t>
  </si>
  <si>
    <t>The ambient temperature</t>
  </si>
  <si>
    <t>The column temperature</t>
  </si>
  <si>
    <t>plot1</t>
  </si>
  <si>
    <t>plot2</t>
  </si>
  <si>
    <t>plot3</t>
  </si>
  <si>
    <t>plot4</t>
  </si>
  <si>
    <t>plot5</t>
  </si>
  <si>
    <t>plot6</t>
  </si>
  <si>
    <t>plot7</t>
  </si>
  <si>
    <t>plot8</t>
  </si>
  <si>
    <t>plot9</t>
  </si>
  <si>
    <t>plot10</t>
  </si>
  <si>
    <t>EQ</t>
  </si>
  <si>
    <t>RT</t>
  </si>
  <si>
    <t>0 = explicit rate model,
1 = implicit rate model.</t>
  </si>
  <si>
    <t>testVal</t>
  </si>
  <si>
    <t>Test Place holder</t>
  </si>
  <si>
    <t>cc/mol(STP)</t>
  </si>
  <si>
    <t>The molar volume of an ideal gas at STP.</t>
  </si>
  <si>
    <t>molVolIdg</t>
  </si>
  <si>
    <t>Shall we plot the breakthrough curve? In other words, product end CSTR gas phase concentration as a function of time.
0 = No, 1 = Yes.</t>
  </si>
  <si>
    <t>Shall we plot the average product purity inside the product receiver tank?
0 = No, 1 = Yes.</t>
  </si>
  <si>
    <t>Shall we plot the temperature profile (T(z) vs column height z) at the end of high pressure feed?
0 = No, 1 = Yes.</t>
  </si>
  <si>
    <t>The height of an adsorption column</t>
  </si>
  <si>
    <t>The number of adsorber beds in a given PSA cycle</t>
  </si>
  <si>
    <t>boundCond</t>
  </si>
  <si>
    <t>event</t>
  </si>
  <si>
    <t>eveStep2</t>
  </si>
  <si>
    <t>eveStep3</t>
  </si>
  <si>
    <t>eveStep4</t>
  </si>
  <si>
    <t>Bulk density: mass of adsorbents divided by the volume of the container</t>
  </si>
  <si>
    <t>Skeletal (solid) density: mass of adsorbent divided by volume of adsorbent</t>
  </si>
  <si>
    <t>[2] Feed and product reservoirs at constant pressures</t>
  </si>
  <si>
    <t>integer</t>
  </si>
  <si>
    <t>Cycle Types</t>
  </si>
  <si>
    <r>
      <rPr>
        <b/>
        <i/>
        <sz val="11"/>
        <color theme="1"/>
        <rFont val="Consolas"/>
        <family val="3"/>
      </rPr>
      <t>Cycle 1</t>
    </r>
    <r>
      <rPr>
        <sz val="11"/>
        <color theme="1"/>
        <rFont val="Consolas"/>
        <family val="3"/>
      </rPr>
      <t>: Single Column Skarstrom PSA Cycle (Pressurization w/Feed)</t>
    </r>
  </si>
  <si>
    <r>
      <rPr>
        <b/>
        <i/>
        <sz val="11"/>
        <color theme="1"/>
        <rFont val="Consolas"/>
        <family val="3"/>
      </rPr>
      <t>Cycle 2</t>
    </r>
    <r>
      <rPr>
        <sz val="11"/>
        <color theme="1"/>
        <rFont val="Consolas"/>
        <family val="3"/>
      </rPr>
      <t>: Single Column Skarstrom PSA Cycle (Pressurization w/Product)</t>
    </r>
  </si>
  <si>
    <t>e.g. if feed is already available at a high pressure with a feed reservoir at a constant pressure, no feed compression is needed</t>
  </si>
  <si>
    <t>e.g. vacuum is needed only when the down stream pressure is lower than that of the ambient pressure (i.e. 1.01325 bar)</t>
  </si>
  <si>
    <t>[3] Product tank has a significantly larger volume than the adsorption column void voilme itself.</t>
  </si>
  <si>
    <t>kmol/bar-sec</t>
  </si>
  <si>
    <t>Guides on the specification of linear valve coefficients</t>
  </si>
  <si>
    <t>[1] When specifying a valve constant as a simulation input, consider the following convention:</t>
  </si>
  <si>
    <t>0 = fully closed, or 1 = fully open, or 2 = controlled, or a value of linear valve constant (Cv).</t>
  </si>
  <si>
    <t>valve constant</t>
  </si>
  <si>
    <r>
      <rPr>
        <b/>
        <i/>
        <sz val="11"/>
        <color theme="1"/>
        <rFont val="Consolas"/>
        <family val="3"/>
      </rPr>
      <t>Case 3</t>
    </r>
    <r>
      <rPr>
        <sz val="11"/>
        <color theme="1"/>
        <rFont val="Consolas"/>
        <family val="3"/>
      </rPr>
      <t>: Varying pressure step with multiple-column interactions (e.g. pressure equalization)</t>
    </r>
  </si>
  <si>
    <t>Assumptions for the PSA cycles:</t>
  </si>
  <si>
    <r>
      <t>[2] The derivation of an equation that is used to estimate C</t>
    </r>
    <r>
      <rPr>
        <vertAlign val="subscript"/>
        <sz val="11"/>
        <color theme="1"/>
        <rFont val="Consolas"/>
        <family val="3"/>
      </rPr>
      <t>v</t>
    </r>
    <r>
      <rPr>
        <sz val="11"/>
        <color theme="1"/>
        <rFont val="Consolas"/>
        <family val="3"/>
      </rPr>
      <t xml:space="preserve"> is shown.</t>
    </r>
  </si>
  <si>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</si>
  <si>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</si>
  <si>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</si>
  <si>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</si>
  <si>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 xml:space="preserve">*Now, by the product of the two partial derivatives, we have, </t>
  </si>
  <si>
    <t>*We can go ahead and separate the variables and integrate the expression above to obtain the following:</t>
  </si>
  <si>
    <r>
      <t>C</t>
    </r>
    <r>
      <rPr>
        <vertAlign val="subscript"/>
        <sz val="11"/>
        <color theme="1"/>
        <rFont val="Consolas"/>
        <family val="3"/>
      </rPr>
      <t>v</t>
    </r>
    <r>
      <rPr>
        <sz val="11"/>
        <color theme="1"/>
        <rFont val="Consolas"/>
        <family val="3"/>
      </rPr>
      <t xml:space="preserve"> = </t>
    </r>
  </si>
  <si>
    <t>Linear Valve Constant Calculator</t>
  </si>
  <si>
    <t>cc</t>
  </si>
  <si>
    <r>
      <rPr>
        <i/>
        <sz val="11"/>
        <color theme="1"/>
        <rFont val="Consolas"/>
        <family val="3"/>
      </rPr>
      <t>ε</t>
    </r>
    <r>
      <rPr>
        <sz val="11"/>
        <color theme="1"/>
        <rFont val="Consolas"/>
        <family val="3"/>
      </rPr>
      <t xml:space="preserve"> =</t>
    </r>
  </si>
  <si>
    <r>
      <rPr>
        <i/>
        <sz val="11"/>
        <color theme="1"/>
        <rFont val="Consolas"/>
        <family val="3"/>
      </rPr>
      <t>V</t>
    </r>
    <r>
      <rPr>
        <sz val="11"/>
        <color theme="1"/>
        <rFont val="Consolas"/>
        <family val="3"/>
      </rPr>
      <t xml:space="preserve"> = </t>
    </r>
  </si>
  <si>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</si>
  <si>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</si>
  <si>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Phat =</t>
  </si>
  <si>
    <r>
      <t>P</t>
    </r>
    <r>
      <rPr>
        <vertAlign val="subscript"/>
        <sz val="11"/>
        <color theme="1"/>
        <rFont val="Consolas"/>
        <family val="3"/>
      </rPr>
      <t>f</t>
    </r>
    <r>
      <rPr>
        <sz val="11"/>
        <color theme="1"/>
        <rFont val="Consolas"/>
        <family val="3"/>
      </rPr>
      <t xml:space="preserve"> = </t>
    </r>
  </si>
  <si>
    <r>
      <t>P</t>
    </r>
    <r>
      <rPr>
        <vertAlign val="subscript"/>
        <sz val="11"/>
        <color theme="1"/>
        <rFont val="Consolas"/>
        <family val="3"/>
      </rPr>
      <t>0</t>
    </r>
    <r>
      <rPr>
        <sz val="11"/>
        <color theme="1"/>
        <rFont val="Consolas"/>
        <family val="3"/>
      </rPr>
      <t xml:space="preserve"> =</t>
    </r>
  </si>
  <si>
    <t>Specify parameters</t>
  </si>
  <si>
    <t>Scott Research Group (jkscottresearchgroup.com)</t>
  </si>
  <si>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</si>
  <si>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t>[1] No compression work is calculated</t>
  </si>
  <si>
    <t xml:space="preserve">[1] User specifies a valve constant, assuming constant pressures before and after the valve. Given a constant volumetric flow rate and the pressures, we can readily determine the linear valve coefficient. </t>
  </si>
  <si>
    <t>cc/sec</t>
  </si>
  <si>
    <t>Bed Void Fraction</t>
  </si>
  <si>
    <t>Column Volume</t>
  </si>
  <si>
    <t>System Temperature</t>
  </si>
  <si>
    <t>Step Duration</t>
  </si>
  <si>
    <t>Final Pressure</t>
  </si>
  <si>
    <t>Initial Pressure</t>
  </si>
  <si>
    <t>down(up)stream Pressure</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</si>
  <si>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</si>
  <si>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</si>
  <si>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</si>
  <si>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t>[2] Some of the followings are realistic scenarios where we need to specify valve constants.</t>
  </si>
  <si>
    <t>flow through a valve during pressure changing step; valve is located at a boundary of an adsorption column.</t>
  </si>
  <si>
    <t>flow through a valve from a product or feed tank (assumed to be at a constant pressure) to and adsorption column or vice versa.</t>
  </si>
  <si>
    <t>flow through a valve during a pressure equalization step involving multiple column interactions.</t>
  </si>
  <si>
    <t>Break down of simulation inputs into categories</t>
  </si>
  <si>
    <t>modSp6</t>
  </si>
  <si>
    <t>modSp7</t>
  </si>
  <si>
    <t>modSp8</t>
  </si>
  <si>
    <t>modSp9</t>
  </si>
  <si>
    <t>modSp10</t>
  </si>
  <si>
    <t>Shall we plot the pressure profile for the adsorption column? (i.e. P(t) vs. t)?
0 = No, 1 = Yes.</t>
  </si>
  <si>
    <t>Shall we plot the gas phase concentration profile (C_i(z) vs column height z) at the end of high pressure feed?
0 = No, 1 = Yes.</t>
  </si>
  <si>
    <t>Shall we plot the adsorbed phase concentration profile (q_i(z) vs column height z) at the end of high pressure feed?
0 = No, 1 = Yes.</t>
  </si>
  <si>
    <t>presFeTa</t>
  </si>
  <si>
    <t>presBeHi</t>
  </si>
  <si>
    <t>presBeLo</t>
  </si>
  <si>
    <t>presDoSt</t>
  </si>
  <si>
    <t>The initial pressure for the feed tank</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</si>
  <si>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</si>
  <si>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</si>
  <si>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</si>
  <si>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Color code embedded to the excel sheet to tell if each sheet is ready or not</t>
  </si>
  <si>
    <t>flowDir</t>
  </si>
  <si>
    <t>*Note:</t>
  </si>
  <si>
    <t>*fix the pressure above the valve at a constant value</t>
  </si>
  <si>
    <t>*let the pressure below the valve vary over time</t>
  </si>
  <si>
    <t>*Case 2: pressure inside a tank is changing but at a boundary pressure is constant</t>
  </si>
  <si>
    <t>*Case 3: pressure inside tanks are changing as they interact with each other by a flow through a valve</t>
  </si>
  <si>
    <r>
      <rPr>
        <b/>
        <i/>
        <sz val="11"/>
        <color theme="1"/>
        <rFont val="Consolas"/>
        <family val="3"/>
      </rPr>
      <t>Case 2</t>
    </r>
    <r>
      <rPr>
        <sz val="11"/>
        <color theme="1"/>
        <rFont val="Consolas"/>
        <family val="3"/>
      </rPr>
      <t>: Pressure changing steps with one or more linear valve boundary conditions (e.g. re-pressurization or depressurization)</t>
    </r>
  </si>
  <si>
    <t>*Assume that molar flow rate is linearly proportional to pressure drop across the valve.</t>
  </si>
  <si>
    <t>*We define by convention that a linear valve constant is always positive</t>
  </si>
  <si>
    <t>*fix the pressure below the valve at a constant value</t>
  </si>
  <si>
    <t>*let the pressure above the valve vary over time</t>
  </si>
  <si>
    <t xml:space="preserve">flowDir = </t>
  </si>
  <si>
    <t>Pressure Above the vVlve</t>
  </si>
  <si>
    <t>Pressure Below the Valve</t>
  </si>
  <si>
    <t xml:space="preserve">T = </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</si>
  <si>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</si>
  <si>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Magnitude of Volumetric Flow Rate at post-valve Pressure</t>
  </si>
  <si>
    <t>*Given a valve, define downstream as the stream closer to the feed stream. Similarly, define upstream as the stream closer to the product stream.</t>
  </si>
  <si>
    <r>
      <t>P</t>
    </r>
    <r>
      <rPr>
        <i/>
        <vertAlign val="subscript"/>
        <sz val="11"/>
        <color theme="1"/>
        <rFont val="Consolas"/>
        <family val="3"/>
      </rPr>
      <t>downstream</t>
    </r>
    <r>
      <rPr>
        <i/>
        <sz val="11"/>
        <color theme="1"/>
        <rFont val="Consolas"/>
        <family val="3"/>
      </rPr>
      <t xml:space="preserve"> = </t>
    </r>
  </si>
  <si>
    <r>
      <t>P</t>
    </r>
    <r>
      <rPr>
        <i/>
        <vertAlign val="subscript"/>
        <sz val="11"/>
        <color theme="1"/>
        <rFont val="Consolas"/>
        <family val="3"/>
      </rPr>
      <t>upstream</t>
    </r>
    <r>
      <rPr>
        <i/>
        <sz val="11"/>
        <color theme="1"/>
        <rFont val="Consolas"/>
        <family val="3"/>
      </rPr>
      <t xml:space="preserve"> =</t>
    </r>
  </si>
  <si>
    <t>*Pdown &gt; Pup means co-current flow (F &gt; 0)</t>
  </si>
  <si>
    <t>*Pdown &lt; Pup means counter-current flow (F &lt; 0)</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</si>
  <si>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</si>
  <si>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</si>
  <si>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</si>
  <si>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*We assume that the downstream and upstream pressures remain constant throughout.</t>
  </si>
  <si>
    <t>*Now, assume the following two cases:</t>
  </si>
  <si>
    <t>*Case 1: pressure drop across a valve (constant upstream and downstream pressures)</t>
  </si>
  <si>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</si>
  <si>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</si>
  <si>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</si>
  <si>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r>
      <rPr>
        <b/>
        <i/>
        <sz val="11"/>
        <color theme="1"/>
        <rFont val="Consolas"/>
        <family val="3"/>
      </rPr>
      <t>Notes</t>
    </r>
    <r>
      <rPr>
        <sz val="11"/>
        <color theme="1"/>
        <rFont val="Consolas"/>
        <family val="3"/>
      </rPr>
      <t xml:space="preserve">: </t>
    </r>
  </si>
  <si>
    <t>[3] Definitions and Conventions</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</si>
  <si>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</si>
  <si>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t>product stream</t>
  </si>
  <si>
    <t>tank design</t>
  </si>
  <si>
    <r>
      <t>W/m</t>
    </r>
    <r>
      <rPr>
        <vertAlign val="superscript"/>
        <sz val="11"/>
        <color theme="1"/>
        <rFont val="Consolas"/>
        <family val="3"/>
      </rPr>
      <t>2</t>
    </r>
    <r>
      <rPr>
        <sz val="11"/>
        <color theme="1"/>
        <rFont val="Consolas"/>
        <family val="3"/>
      </rPr>
      <t>-K</t>
    </r>
  </si>
  <si>
    <t>radInCol</t>
  </si>
  <si>
    <t>radOutCol</t>
  </si>
  <si>
    <t>radInTan</t>
  </si>
  <si>
    <t>radOutTan</t>
  </si>
  <si>
    <t>the inner radius of a tank</t>
  </si>
  <si>
    <t>the outer radius of a tank</t>
  </si>
  <si>
    <t>the height of a tank</t>
  </si>
  <si>
    <t>the standard temperature</t>
  </si>
  <si>
    <t>a heat transfer coefficient from column to a column wall</t>
  </si>
  <si>
    <t>a heat transfer coefficient from a column wall to the ambient environment</t>
  </si>
  <si>
    <t>inConBed1</t>
  </si>
  <si>
    <t>The feed mole fraction of ith component at a high pressure; the first component is the light key</t>
  </si>
  <si>
    <t>Extended Definitions:</t>
  </si>
  <si>
    <r>
      <rPr>
        <b/>
        <i/>
        <sz val="11"/>
        <color theme="1"/>
        <rFont val="Consolas"/>
        <family val="3"/>
      </rPr>
      <t>Densities and Void Fractions</t>
    </r>
    <r>
      <rPr>
        <sz val="11"/>
        <color theme="1"/>
        <rFont val="Consolas"/>
        <family val="3"/>
      </rPr>
      <t xml:space="preserve">: </t>
    </r>
  </si>
  <si>
    <t xml:space="preserve">Bulk Density = </t>
  </si>
  <si>
    <t>weight of pellets filled inside the column / total volume of an adsorption column</t>
  </si>
  <si>
    <t>Treating a pellet as a rigid impenetrable sphere, any volume inside the column excluding the total volume occupied by the pallets</t>
  </si>
  <si>
    <t>*Key ideas:</t>
  </si>
  <si>
    <t>mass of adsorbent materials is conserved</t>
  </si>
  <si>
    <t>we consider a spherical pellet consisted of binder and adsorbent materials</t>
  </si>
  <si>
    <t xml:space="preserve">Bulk Void Fraction (    ) = </t>
  </si>
  <si>
    <t xml:space="preserve">Pellet Density = </t>
  </si>
  <si>
    <t>weight of pellets filled inside the column / total volume of pellets (treating as impenetrable spheres)</t>
  </si>
  <si>
    <t>Just considering the macropore and treat micropore as adsorbed</t>
  </si>
  <si>
    <t xml:space="preserve">Pellet Void Fraction (               ) = </t>
  </si>
  <si>
    <t xml:space="preserve">Summation of the all the void volumes in the adsorption column. i.e. bulk void volume + intra pellet void volume  </t>
  </si>
  <si>
    <t>Overall Void Fraction (   ) =</t>
  </si>
  <si>
    <t>Solid (Skeletal) Density =</t>
  </si>
  <si>
    <t>weight of pellets filled inside the column / total volume of solids (including adsorbent materials and micropores)</t>
  </si>
  <si>
    <t>Overall Density Relationship:</t>
  </si>
  <si>
    <t xml:space="preserve">Notes: </t>
  </si>
  <si>
    <t>Pellet density: mass of pellet divided by the volume of the pallet</t>
  </si>
  <si>
    <t>MassTransferResistance</t>
  </si>
  <si>
    <t>maTrRes</t>
  </si>
  <si>
    <t>For the sequenced CSTR model, we consider two different controling resistances (macropore controlled and micropore controlled)</t>
  </si>
  <si>
    <t>For macropore controlled processes, the relevant void fraction is the bulk void fraction and the relevant density is the pellet density</t>
  </si>
  <si>
    <t>For micropore controlled processes, the relevant void fraction is the overall void fraction and the relevant density is the solid (skeletal) density</t>
  </si>
  <si>
    <t>For a adsorber pressure drop calculation, the relevant void fraction is the bed void fraction (the inner pore fluids are considered immobile).</t>
  </si>
  <si>
    <t>isoStHtC1</t>
  </si>
  <si>
    <t>isoStHtC2</t>
  </si>
  <si>
    <t>J/mol</t>
  </si>
  <si>
    <t>htCapSol</t>
  </si>
  <si>
    <t>J/mol-K</t>
  </si>
  <si>
    <t>The solid heat capacity (assume to be a constant) not following the Debye-Einstein model.</t>
  </si>
  <si>
    <t>column wall density</t>
  </si>
  <si>
    <t>column heat capacity</t>
  </si>
  <si>
    <t>Included "Extended Definitions" and added additional parameters for energy balance</t>
  </si>
  <si>
    <t>the isosteric heat of component i</t>
  </si>
  <si>
    <t>Resources:</t>
  </si>
  <si>
    <t>Physical Properties:</t>
  </si>
  <si>
    <t>1. AIChE's DIPPR</t>
  </si>
  <si>
    <t>Home Page - DIPPR801 (aiche.org)</t>
  </si>
  <si>
    <t>2. NIST adsorption database</t>
  </si>
  <si>
    <t>NIST Data Resources for Adsorption Science and Technology</t>
  </si>
  <si>
    <t>Boolean</t>
  </si>
  <si>
    <r>
      <rPr>
        <b/>
        <i/>
        <sz val="11"/>
        <color theme="1"/>
        <rFont val="Consolas"/>
        <family val="3"/>
      </rPr>
      <t>Notes</t>
    </r>
    <r>
      <rPr>
        <sz val="11"/>
        <color theme="1"/>
        <rFont val="Consolas"/>
        <family val="3"/>
      </rPr>
      <t>: TBD</t>
    </r>
  </si>
  <si>
    <r>
      <rPr>
        <b/>
        <i/>
        <sz val="11"/>
        <color theme="1"/>
        <rFont val="Consolas"/>
        <family val="3"/>
      </rPr>
      <t>Notes</t>
    </r>
    <r>
      <rPr>
        <sz val="11"/>
        <color theme="1"/>
        <rFont val="Consolas"/>
        <family val="3"/>
      </rPr>
      <t>: Event functions</t>
    </r>
  </si>
  <si>
    <t>Please refer to the "Extended Definition" tab for the available events for a given step. Note: 0 means no event.</t>
  </si>
  <si>
    <t>Re-pressurization (RP)</t>
  </si>
  <si>
    <t>High Pressure Feed (HP)</t>
  </si>
  <si>
    <t>Depressurization (DP)</t>
  </si>
  <si>
    <t>Low Pressure Purge (LP)</t>
  </si>
  <si>
    <t>Pressure Equalization (EQ)</t>
  </si>
  <si>
    <t>Rest (RT)</t>
  </si>
  <si>
    <t>0: No event</t>
  </si>
  <si>
    <t>2: TBD</t>
  </si>
  <si>
    <t>3: TBD</t>
  </si>
  <si>
    <t>1: TBD</t>
  </si>
  <si>
    <t>2: average cumulative exit product gas breakthrough threshold</t>
  </si>
  <si>
    <t>1: instantaneous product gas breakthrough purity threshold termination</t>
  </si>
  <si>
    <t>1: P(t) = P_high, where P(t) is a void pressure of a single CSTR in the constant axial pressure models.</t>
  </si>
  <si>
    <t>2: heavy key efficiency factor (HKEF) threshold</t>
  </si>
  <si>
    <t>sStepCol1</t>
  </si>
  <si>
    <t>flowDirCol1</t>
  </si>
  <si>
    <t>eveColNo</t>
  </si>
  <si>
    <t>RP RP HP DP LP</t>
  </si>
  <si>
    <t>durStep5</t>
  </si>
  <si>
    <t>eveStep5</t>
  </si>
  <si>
    <t>0 0 0 0 0</t>
  </si>
  <si>
    <r>
      <rPr>
        <b/>
        <i/>
        <sz val="11"/>
        <color theme="1"/>
        <rFont val="Consolas"/>
        <family val="3"/>
      </rPr>
      <t>Cycle 3</t>
    </r>
    <r>
      <rPr>
        <sz val="11"/>
        <color theme="1"/>
        <rFont val="Consolas"/>
        <family val="3"/>
      </rPr>
      <t>: Two Column Skarstrom PSA Cycle (Pressurization w/feed)</t>
    </r>
  </si>
  <si>
    <r>
      <rPr>
        <b/>
        <i/>
        <sz val="11"/>
        <color theme="1"/>
        <rFont val="Consolas"/>
        <family val="3"/>
      </rPr>
      <t>Cycle 4</t>
    </r>
    <r>
      <rPr>
        <sz val="11"/>
        <color theme="1"/>
        <rFont val="Consolas"/>
        <family val="3"/>
      </rPr>
      <t>: Two Column Skarstrom PSA Cycle (Pressurization w/prod.)</t>
    </r>
  </si>
  <si>
    <t>Valve Naming Scheme:</t>
  </si>
  <si>
    <t>valOneCol1</t>
  </si>
  <si>
    <t>valTwoCol1</t>
  </si>
  <si>
    <t>valThrCol1</t>
  </si>
  <si>
    <t>valFouCol1</t>
  </si>
  <si>
    <t>valFivCol1</t>
  </si>
  <si>
    <t>valSixCol1</t>
  </si>
  <si>
    <t>numTanks</t>
  </si>
  <si>
    <t>N2</t>
  </si>
  <si>
    <t>1 0 0 1 1</t>
  </si>
  <si>
    <t>J/kg-K</t>
  </si>
  <si>
    <t>htTrCoInCol</t>
  </si>
  <si>
    <t>htTrCoOutCol</t>
  </si>
  <si>
    <t>Feed tank initial temperature</t>
  </si>
  <si>
    <r>
      <rPr>
        <b/>
        <i/>
        <sz val="11"/>
        <color theme="1"/>
        <rFont val="Consolas"/>
        <family val="3"/>
      </rPr>
      <t>Notes</t>
    </r>
    <r>
      <rPr>
        <sz val="11"/>
        <color theme="1"/>
        <rFont val="Consolas"/>
        <family val="3"/>
      </rPr>
      <t>: Temperature dependence of the isotherm parameters</t>
    </r>
  </si>
  <si>
    <t>tempRefIso</t>
  </si>
  <si>
    <t>Please provide a reference temperature for adsorption isotherm measurement.</t>
  </si>
  <si>
    <t>htTrCoInTa</t>
  </si>
  <si>
    <t>htTrCoOutTa</t>
  </si>
  <si>
    <t>1: P(t) = P_low, where P(t) is a void pressure of a single CSTR in the constant axial pressure models.</t>
  </si>
  <si>
    <t>3: product tank product concentration</t>
  </si>
  <si>
    <t>eveVal1</t>
  </si>
  <si>
    <t>eveVal2</t>
  </si>
  <si>
    <t>eveVal3</t>
  </si>
  <si>
    <t>eveVal4</t>
  </si>
  <si>
    <t>eveVal5</t>
  </si>
  <si>
    <t>step dependent</t>
  </si>
  <si>
    <t>A corresponding event value for the step</t>
  </si>
  <si>
    <t xml:space="preserve">0 1 1 1 1 </t>
  </si>
  <si>
    <t>1: a threshold on the product tank presure (nomralized by the high pressure of the adsorption column)</t>
  </si>
  <si>
    <t xml:space="preserve">0 0 1 0 0 </t>
  </si>
  <si>
    <t>plot11</t>
  </si>
  <si>
    <t>plot12</t>
  </si>
  <si>
    <t>plot13</t>
  </si>
  <si>
    <t>plot14</t>
  </si>
  <si>
    <t>plot15</t>
  </si>
  <si>
    <t>Shall we plot product purity?
0 = No, 1 = Yes.</t>
  </si>
  <si>
    <t>Shall we plot product recovery?
0 = No, 1 = Yes.</t>
  </si>
  <si>
    <t>Shall we plot productivity?
0 = No, 1 = Yes.</t>
  </si>
  <si>
    <t>Shall we plot energy efficiency?
0 = No, 1 = Yes.</t>
  </si>
  <si>
    <t>the gas phase constant pressure molar heat capacity for component i (J/mol-K)</t>
  </si>
  <si>
    <t>the gas phase constant volume molar heat capacity for component i (J/mol-K)</t>
  </si>
  <si>
    <t>htCapCpC1</t>
  </si>
  <si>
    <t>htCapCpC2</t>
  </si>
  <si>
    <t>htCapCvC1</t>
  </si>
  <si>
    <t>htCapCvC2</t>
  </si>
  <si>
    <t>isEntEff</t>
  </si>
  <si>
    <t>The compressibility factor of component i at the feed composition and temperature.</t>
  </si>
  <si>
    <t>isentropic efficiency factor for compressor or vacuum pump: from 0 to 1.</t>
  </si>
  <si>
    <t>REV. NO.5 (2/19/2021)</t>
  </si>
  <si>
    <t>Major Refactoring of the inputs were carried out</t>
  </si>
  <si>
    <t>compFacC1</t>
  </si>
  <si>
    <t>compFacC2</t>
  </si>
  <si>
    <t>Definition of a zero for the purpose of the simulation.</t>
  </si>
  <si>
    <t>The number of CSTRs to be used to represent an adsorption column. Recommended value is 200 CSTRs. (reducing the number of CSTRs introduces an artificial numerical diffusion and increasing the number of CSTRs increases the computation time)</t>
  </si>
  <si>
    <t>Provide "nStep" digit decimal number denoting which column's event should trigger for a given step. Each digit represents the column number where event function would act on.</t>
  </si>
  <si>
    <t>5.5E-5 0 0 0 1.270E-07</t>
  </si>
  <si>
    <t>0 = pellet skin (i.e., the boundary layer) resistance is controlling,
1 = macropore resistance is controlling,
2 = micropore resistance is controlling,
3 = physisorption resistance is controlling.</t>
  </si>
  <si>
    <t>Intra-pellet macro-pore void fraction</t>
  </si>
  <si>
    <t>Intra-pellet micro-pore void fraction</t>
  </si>
  <si>
    <t>voidFracMac</t>
  </si>
  <si>
    <t>voidFracMic</t>
  </si>
  <si>
    <t>1 1 1 1 1</t>
  </si>
  <si>
    <t>inConFeTa</t>
  </si>
  <si>
    <t>inConRaTa</t>
  </si>
  <si>
    <t>inConExTa</t>
  </si>
  <si>
    <t>presExTa</t>
  </si>
  <si>
    <t>presRaTa</t>
  </si>
  <si>
    <t>Raffinate product tank initial temperature</t>
  </si>
  <si>
    <t>Extract product tank initial temperature</t>
  </si>
  <si>
    <t>The initial pressure for the raffinate product tank (cannot be greater than the initial pressure of the feed tank)</t>
  </si>
  <si>
    <t>The initial pressure for the extract product tank (set equal to the low pressure for a packed bed)</t>
  </si>
  <si>
    <t>nTiPts</t>
  </si>
  <si>
    <t>yExC1</t>
  </si>
  <si>
    <t>yExC2</t>
  </si>
  <si>
    <t>The extract product mole fraction of ith component at the extract product pressure; the first component is the light key</t>
  </si>
  <si>
    <t>The raffinate product mole fraction of ith component at the raffinate product pressure; the first component is the light key</t>
  </si>
  <si>
    <t>yRaC1</t>
  </si>
  <si>
    <t>yRaC2</t>
  </si>
  <si>
    <t>1 = saturation with a feed at a high pressure
2 = saturation with a raffinate product at a high pressure
3 = saturation with an extract product at a high pressure
4 = saturation with a feed at a low pressure
5 = saturation with a raffinate product at a low pressure
6 = saturation with an extract product at a low pressure</t>
  </si>
  <si>
    <t>1 = feed gas at a feed pressure
2 = extract product gas at a feed pressure</t>
  </si>
  <si>
    <t>initCondFeTa</t>
  </si>
  <si>
    <t>1 = feed gas at a high pressure
2 = feed gas at a raffinate product pressure
3 = raffinate product gas at a high pressure
4 = raffinate product gas at a raffinate product pressure</t>
  </si>
  <si>
    <t>initCondRaTa</t>
  </si>
  <si>
    <t>Shall we plot the pressure profile for the product receiver tanks? (i.e., P(t) vs. t)?
0 = No, 1 = Yes.</t>
  </si>
  <si>
    <t>1 = feed gas at a feed pressure
2 = feed gas at an extract product pressure
3 = extract product gas at a feed pressure
4 = extract product gas at an extract product pressure</t>
  </si>
  <si>
    <t>presStan</t>
  </si>
  <si>
    <t>tempStan</t>
  </si>
  <si>
    <t>tempAmbi</t>
  </si>
  <si>
    <t>tempCol</t>
  </si>
  <si>
    <t>tempFeed</t>
  </si>
  <si>
    <t>tempFeTa</t>
  </si>
  <si>
    <t>tempRaTa</t>
  </si>
  <si>
    <t>tempExTa</t>
  </si>
  <si>
    <t>heightTa</t>
  </si>
  <si>
    <t>waDensTa</t>
  </si>
  <si>
    <t>htCapTa</t>
  </si>
  <si>
    <t>waDensCol</t>
  </si>
  <si>
    <t>htCapCol</t>
  </si>
  <si>
    <t>the standard presssure (= the ambient pressure)</t>
  </si>
  <si>
    <t>valRaTa</t>
  </si>
  <si>
    <t>valExTa</t>
  </si>
  <si>
    <t>Cv = 0: the valve is closed (no flow across the valve),
Cv = 1: the valve is completely open (no pressure drop over the valve), 
Cv = ￢0 ∧ ￢1: there is a specified degree of opening of the valve (there is a pressure drop over the valve).</t>
  </si>
  <si>
    <t>[V-5] specify all the values of the valve constants for a given balance. "1" means we are doing the counter-current rinse and "0: means we are doing counter-current purge.</t>
  </si>
  <si>
    <t>[V-2] specify all the values of the valve constant for a given valve. "1" means we are collecting the extract product and "0" means we are throwing away the extract stream.</t>
  </si>
  <si>
    <t>[V-3] specify all the values of the valve constant for a given valve. "1" means we are collecting the raffinate product and "0" means we are throwing away the raffinate stream.</t>
  </si>
  <si>
    <t>valRinTop</t>
  </si>
  <si>
    <t>valRinBot</t>
  </si>
  <si>
    <t>valPurBot</t>
  </si>
  <si>
    <t>[V-4] specify all the values of the valve constants for a given balance. "1" means we are doing the co-current rinse, and "0: means we are doing co-current feed.</t>
  </si>
  <si>
    <t>[V-4] specify all the values of the valve constants for a given balance. "1" means we are doing the co-current purge, and "0: means we are doing co-current feed.</t>
  </si>
  <si>
    <t>numCols</t>
  </si>
  <si>
    <t>valFeeTop</t>
  </si>
  <si>
    <t>[V-6] specify all the values of the valve constants for a given balance. "1" means we are doing the counter-current feed and "0: means we are doing counter-current feed.</t>
  </si>
  <si>
    <t>0 = no axial dispersion,
1 = axial dispersion.</t>
  </si>
  <si>
    <t>0 = ideal gas law,
1 = other equation of state.</t>
  </si>
  <si>
    <t>0 = only recover the raffinate product,
1 = recover raffinate and extract products.</t>
  </si>
  <si>
    <t>0 = a single layered adsorbent bed,
1 = a multi-layered adsorbent bed.</t>
  </si>
  <si>
    <t>0 = a uni-bed PSA process,
1 = a multi-bed PSA process.</t>
  </si>
  <si>
    <t>0 = pressure driven operation,
1 = controlled operation.</t>
  </si>
  <si>
    <t>0 = no axial pressure drop,
1 = axial pressure drop.</t>
  </si>
  <si>
    <t>0 = feed already available at a high pressure,
1 = feed compression required.</t>
  </si>
  <si>
    <t>0 = depressurization to the ambient pressure,
1 = vacuum pump is used for de-pressurization.</t>
  </si>
  <si>
    <t>Specify an equation of states:
0 = custom EOS,
1 = ideal gas law,
2 = TBD,
3 = TBD,
4 = TBD,
5 = TBD, 
6 = TBD, 
7 = TBD, 
8 = TBD, 
9 = TBD.</t>
  </si>
  <si>
    <t>Specify an adsorption rate model:
0 = custom rate model,
1 = LDF adsorption kinetics model,
2 = TBD,
3 = TBD,
4 = TBD,
5 = TBD, 
6 = TBD, 
7 = TBD, 
8 = TBD, 
9 = TBD.</t>
  </si>
  <si>
    <t>Specify an adsorption isotherm model:
0 = custom isotherm,
1 = linear isotherm,
2 = extended Langmuir isotherm,
3 = TBD,
4 = TBD,
5 = TBD, 
6 = TBD, 
7 = TBD, 
8 = TBD, 
9 = TBD.</t>
  </si>
  <si>
    <t>Specify a valve model:
0 = custom valve,
1 = a linear valve, 
2 = TBD,
3 = TBD,
4 = TBD,
5 = TBD,
6 = TBD,
7 = TBD,
8 = TBD,
9 = TBD.</t>
  </si>
  <si>
    <t xml:space="preserve">Specify a heat capacity model: 
0 = a constant heat capacity model,
1 = a temperature dependent polynomial model,
2 = TBD,
3 = TBD,
4 = TBD,
5 = TBD,
6 = TBD,
7 = TBD, 
8 = TBD, 
9 = TBD.
</t>
  </si>
  <si>
    <t>TBD:
0 = TBD,
1 = TBD,
2 = TBD,
3 = TBD, 
4 = TBD, 
5 = TBD, 
6 = TBD, 
7 = TBD,
8 = TBD,
9 = TBD.</t>
  </si>
  <si>
    <t>0 = TBD,
1 = TBD.</t>
  </si>
  <si>
    <t>Specify a momentum balance model:
0 = no axial pressure drop, 
1 = Karman-Kozeny equation,
2 = Ergun equation,
3 = TBD,
4 = TBD, 
5 = TBD,
6 = TBD, 
7 = TBD,
8 = TBD,
9 = TBD.</t>
  </si>
  <si>
    <t>0 8.5E-06 5.070E-06 0 0</t>
  </si>
  <si>
    <t>0 0 0 6.251E-06 1</t>
  </si>
  <si>
    <t>The ode solver used for the numerical integration of the right hand side function.</t>
  </si>
  <si>
    <t>numIntSolv</t>
  </si>
  <si>
    <t>ode45</t>
  </si>
  <si>
    <t>ode23</t>
  </si>
  <si>
    <t>ode113</t>
  </si>
  <si>
    <t>ode15s</t>
  </si>
  <si>
    <t>ode23s</t>
  </si>
  <si>
    <t>ode23t</t>
  </si>
  <si>
    <t>ode23tb</t>
  </si>
  <si>
    <t>Specify a cyclic steady state (CSS) convergence model: 
0 = overall states,
1 = 1st column ststes,
2 = all column states,
3 = the raffinate product tank states,
4 = TBD,
5 = TBD,
6 = TBD,
7 = TBD,
8 = TBD,
9 = TBD.</t>
  </si>
  <si>
    <t>1: counter current,
0: co-current.</t>
  </si>
  <si>
    <t>RP: re-pressurization,
HP: high pressure feed,
DP: depressurization,
LP: low pressure purge,
EQ: pressure equalization,
RT: rest,
RN: rinse.</t>
  </si>
  <si>
    <t>Shall we plot the CSS convergence plot?
0 = No, 1 = Yes.</t>
  </si>
  <si>
    <t>Feed stream temperature</t>
  </si>
  <si>
    <t>heightCol</t>
  </si>
  <si>
    <t>densFeGas</t>
  </si>
  <si>
    <t>g/cm3</t>
  </si>
  <si>
    <t>Gas density of the feed gas mixture.</t>
  </si>
  <si>
    <t>viscFeGas</t>
  </si>
  <si>
    <t>Pa-sec</t>
  </si>
  <si>
    <t>Viscosity of the feed gas mixture.</t>
  </si>
  <si>
    <t>diamPellet</t>
  </si>
  <si>
    <t>The diameter of a single adsorbent pellet (assumed spherical in its shape)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</si>
</sst>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sz val="14"/>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vertAlign val="subscript"/>
      <sz val="11"/>
      <color theme="1"/>
      <name val="Consolas"/>
      <family val="3"/>
    </font>
    <font>
      <i/>
      <sz val="11"/>
      <color theme="1"/>
      <name val="Consolas"/>
      <family val="3"/>
    </font>
    <font>
      <i/>
      <vertAlign val="subscript"/>
      <sz val="11"/>
      <color theme="1"/>
      <name val="Consolas"/>
      <family val="3"/>
    </font>
    <font>
      <i/>
      <u/>
      <sz val="14"/>
      <color theme="0"/>
      <name val="Consolas"/>
      <family val="3"/>
    </font>
    <font>
      <b/>
      <i/>
      <sz val="14"/>
      <color rgb="FFFF0000"/>
      <name val="Calibri"/>
      <family val="2"/>
    </font>
    <font>
      <b/>
      <i/>
      <sz val="14"/>
      <color rgb="FFFF9900"/>
      <name val="Calibri"/>
      <family val="2"/>
    </font>
    <font>
      <sz val="11"/>
      <color rgb="FFFFFF00"/>
      <name val="Consolas"/>
      <family val="3"/>
    </font>
    <font>
      <vertAlign val="superscript"/>
      <sz val="11"/>
      <color theme="1"/>
      <name val="Consolas"/>
      <family val="3"/>
    </font>
    <font>
      <u/>
      <sz val="11"/>
      <color theme="10"/>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C000"/>
        <bgColor indexed="64"/>
      </patternFill>
    </fill>
    <fill>
      <patternFill patternType="solid">
        <fgColor theme="1"/>
        <bgColor indexed="64"/>
      </patternFill>
    </fill>
    <fill>
      <patternFill patternType="solid">
        <fgColor rgb="FF00B05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s>
  <cellStyleXfs count="3">
    <xf numFmtId="0" fontId="0" fillId="0" borderId="0"/>
    <xf numFmtId="0" fontId="2" fillId="0" borderId="0">
      <alignment vertical="center"/>
    </xf>
    <xf numFmtId="0" fontId="11" fillId="0" borderId="0" applyNumberFormat="0" applyFill="0" applyBorder="0" applyAlignment="0" applyProtection="0"/>
  </cellStyleXfs>
  <cellXfs count="178">
    <xf numFmtId="0" fontId="0" fillId="0" borderId="0" xfId="0"/>
    <xf numFmtId="0" fontId="4" fillId="3" borderId="1" xfId="0" applyFont="1" applyFill="1" applyBorder="1" applyAlignment="1">
      <alignment horizontal="center" vertical="center"/>
    </xf>
    <xf numFmtId="0" fontId="4" fillId="3" borderId="1" xfId="0" applyFont="1" applyFill="1" applyBorder="1" applyAlignment="1" applyProtection="1">
      <alignment horizontal="left" vertical="center" indent="1"/>
    </xf>
    <xf numFmtId="0" fontId="4" fillId="0" borderId="0" xfId="0" applyFont="1" applyAlignment="1" applyProtection="1">
      <alignment horizontal="center" vertical="center"/>
      <protection locked="0"/>
    </xf>
    <xf numFmtId="0" fontId="4" fillId="3" borderId="8" xfId="0" applyFont="1" applyFill="1" applyBorder="1" applyAlignment="1" applyProtection="1">
      <alignment horizontal="center" vertical="center"/>
    </xf>
    <xf numFmtId="0" fontId="4" fillId="3" borderId="6" xfId="0" applyFont="1" applyFill="1" applyBorder="1" applyAlignment="1" applyProtection="1">
      <alignment horizontal="left" vertical="center" wrapText="1" indent="1"/>
    </xf>
    <xf numFmtId="0" fontId="4" fillId="3" borderId="6" xfId="0" applyFont="1" applyFill="1" applyBorder="1" applyAlignment="1" applyProtection="1">
      <alignment horizontal="center" vertical="center"/>
    </xf>
    <xf numFmtId="0" fontId="4" fillId="5" borderId="6" xfId="0" applyFont="1" applyFill="1" applyBorder="1" applyAlignment="1" applyProtection="1">
      <alignment horizontal="center" vertical="center"/>
    </xf>
    <xf numFmtId="0" fontId="4" fillId="3" borderId="0" xfId="0" applyFont="1" applyFill="1" applyBorder="1" applyAlignment="1">
      <alignment horizontal="center" vertical="center"/>
    </xf>
    <xf numFmtId="0" fontId="4" fillId="3" borderId="12" xfId="0" applyFont="1" applyFill="1" applyBorder="1" applyAlignment="1" applyProtection="1">
      <alignment horizontal="center" vertical="center"/>
    </xf>
    <xf numFmtId="0" fontId="4" fillId="3" borderId="10" xfId="0" applyFont="1" applyFill="1" applyBorder="1" applyAlignment="1" applyProtection="1">
      <alignment horizontal="left" vertical="center" indent="1"/>
    </xf>
    <xf numFmtId="0" fontId="4" fillId="3" borderId="10" xfId="0" applyFont="1" applyFill="1" applyBorder="1" applyAlignment="1" applyProtection="1">
      <alignment horizontal="center" vertical="center"/>
    </xf>
    <xf numFmtId="0" fontId="4" fillId="3" borderId="11" xfId="0" applyFont="1" applyFill="1" applyBorder="1" applyAlignment="1" applyProtection="1">
      <alignment horizontal="center" vertical="center"/>
    </xf>
    <xf numFmtId="0" fontId="4" fillId="3" borderId="11" xfId="0" applyFont="1" applyFill="1" applyBorder="1" applyAlignment="1" applyProtection="1">
      <alignment horizontal="left" vertical="center" wrapText="1" indent="1"/>
    </xf>
    <xf numFmtId="0" fontId="4" fillId="4" borderId="11" xfId="0" applyFont="1" applyFill="1" applyBorder="1" applyAlignment="1" applyProtection="1">
      <alignment horizontal="right" vertical="center"/>
    </xf>
    <xf numFmtId="0" fontId="4" fillId="4" borderId="13" xfId="0" applyFont="1" applyFill="1" applyBorder="1" applyAlignment="1" applyProtection="1">
      <alignment horizontal="right" vertical="center"/>
    </xf>
    <xf numFmtId="0" fontId="4" fillId="4" borderId="13" xfId="0" applyFont="1" applyFill="1" applyBorder="1" applyAlignment="1" applyProtection="1">
      <alignment horizontal="left" vertical="center"/>
    </xf>
    <xf numFmtId="0" fontId="4" fillId="4" borderId="13" xfId="0" applyFont="1" applyFill="1" applyBorder="1" applyAlignment="1" applyProtection="1">
      <alignment horizontal="center" vertical="center"/>
    </xf>
    <xf numFmtId="0" fontId="4" fillId="4" borderId="3" xfId="0" applyFont="1" applyFill="1" applyBorder="1" applyAlignment="1" applyProtection="1">
      <alignment horizontal="right" vertical="center"/>
    </xf>
    <xf numFmtId="0" fontId="4" fillId="4" borderId="0" xfId="0" applyFont="1" applyFill="1" applyBorder="1" applyAlignment="1" applyProtection="1">
      <alignment horizontal="right" vertical="center"/>
    </xf>
    <xf numFmtId="0" fontId="4" fillId="4" borderId="0" xfId="0" applyFont="1" applyFill="1" applyBorder="1" applyAlignment="1" applyProtection="1">
      <alignment horizontal="center" vertical="center"/>
    </xf>
    <xf numFmtId="0" fontId="4" fillId="4" borderId="4" xfId="0" applyFont="1" applyFill="1" applyBorder="1" applyAlignment="1" applyProtection="1">
      <alignment horizontal="right" vertical="center"/>
    </xf>
    <xf numFmtId="0" fontId="4" fillId="4" borderId="2" xfId="0" applyFont="1" applyFill="1" applyBorder="1" applyAlignment="1" applyProtection="1">
      <alignment horizontal="right" vertical="center"/>
    </xf>
    <xf numFmtId="0" fontId="4" fillId="4" borderId="2" xfId="0" applyFont="1" applyFill="1" applyBorder="1" applyAlignment="1" applyProtection="1">
      <alignment horizontal="left" vertical="center"/>
    </xf>
    <xf numFmtId="0" fontId="4" fillId="4" borderId="2" xfId="0" applyFont="1" applyFill="1" applyBorder="1" applyAlignment="1" applyProtection="1">
      <alignment horizontal="center" vertical="center"/>
    </xf>
    <xf numFmtId="0" fontId="4" fillId="4" borderId="13" xfId="0" applyFont="1" applyFill="1" applyBorder="1" applyAlignment="1" applyProtection="1">
      <alignment horizontal="center" vertical="center"/>
      <protection locked="0"/>
    </xf>
    <xf numFmtId="0" fontId="4" fillId="4" borderId="0" xfId="0" applyFont="1" applyFill="1" applyBorder="1" applyAlignment="1" applyProtection="1">
      <alignment horizontal="center" vertical="center"/>
      <protection locked="0"/>
    </xf>
    <xf numFmtId="0" fontId="4" fillId="4" borderId="2" xfId="0" applyFont="1" applyFill="1" applyBorder="1" applyAlignment="1" applyProtection="1">
      <alignment horizontal="center" vertical="center"/>
      <protection locked="0"/>
    </xf>
    <xf numFmtId="0" fontId="4" fillId="0" borderId="0" xfId="0" applyFont="1"/>
    <xf numFmtId="0" fontId="4" fillId="4" borderId="7" xfId="0" applyFont="1" applyFill="1" applyBorder="1"/>
    <xf numFmtId="0" fontId="4" fillId="4" borderId="8" xfId="0" applyFont="1" applyFill="1" applyBorder="1"/>
    <xf numFmtId="0" fontId="4" fillId="3" borderId="3" xfId="0" applyFont="1" applyFill="1" applyBorder="1"/>
    <xf numFmtId="0" fontId="4" fillId="3" borderId="0" xfId="0" applyFont="1" applyFill="1" applyBorder="1"/>
    <xf numFmtId="0" fontId="4" fillId="3" borderId="14" xfId="0" applyFont="1" applyFill="1" applyBorder="1"/>
    <xf numFmtId="0" fontId="4" fillId="3" borderId="13" xfId="0" applyFont="1" applyFill="1" applyBorder="1"/>
    <xf numFmtId="0" fontId="4" fillId="3" borderId="12" xfId="0" applyFont="1" applyFill="1" applyBorder="1"/>
    <xf numFmtId="0" fontId="8" fillId="4" borderId="6" xfId="0" applyFont="1" applyFill="1" applyBorder="1" applyAlignment="1">
      <alignment vertical="center"/>
    </xf>
    <xf numFmtId="0" fontId="4" fillId="4" borderId="7" xfId="0" applyFont="1" applyFill="1" applyBorder="1" applyAlignment="1">
      <alignment vertical="center"/>
    </xf>
    <xf numFmtId="0" fontId="4" fillId="3" borderId="3" xfId="0" applyFont="1" applyFill="1" applyBorder="1" applyAlignment="1">
      <alignment vertical="center"/>
    </xf>
    <xf numFmtId="0" fontId="4" fillId="3" borderId="0" xfId="0" applyFont="1" applyFill="1" applyBorder="1" applyAlignment="1">
      <alignment vertical="center"/>
    </xf>
    <xf numFmtId="0" fontId="4" fillId="4" borderId="6" xfId="0" applyFont="1" applyFill="1" applyBorder="1" applyAlignment="1">
      <alignment vertical="center"/>
    </xf>
    <xf numFmtId="0" fontId="4" fillId="3" borderId="11" xfId="0" applyFont="1" applyFill="1" applyBorder="1" applyAlignment="1">
      <alignment vertical="center"/>
    </xf>
    <xf numFmtId="0" fontId="4" fillId="3" borderId="13" xfId="0" applyFont="1" applyFill="1" applyBorder="1" applyAlignment="1">
      <alignment vertical="center"/>
    </xf>
    <xf numFmtId="0" fontId="10" fillId="6" borderId="0" xfId="0" applyFont="1" applyFill="1" applyAlignment="1" applyProtection="1">
      <alignment horizontal="center" vertical="center"/>
      <protection locked="0"/>
    </xf>
    <xf numFmtId="0" fontId="13" fillId="6" borderId="6" xfId="0" applyFont="1" applyFill="1" applyBorder="1" applyAlignment="1" applyProtection="1">
      <alignment horizontal="left" vertical="center"/>
    </xf>
    <xf numFmtId="0" fontId="10" fillId="6" borderId="7" xfId="0" applyFont="1" applyFill="1" applyBorder="1" applyAlignment="1" applyProtection="1">
      <alignment horizontal="center" vertical="center"/>
    </xf>
    <xf numFmtId="0" fontId="13" fillId="6" borderId="8" xfId="0" applyFont="1" applyFill="1" applyBorder="1" applyAlignment="1" applyProtection="1">
      <alignment horizontal="right" vertical="center"/>
    </xf>
    <xf numFmtId="0" fontId="9" fillId="6" borderId="5" xfId="0" applyFont="1" applyFill="1" applyBorder="1" applyAlignment="1" applyProtection="1">
      <alignment horizontal="center" vertical="center"/>
    </xf>
    <xf numFmtId="0" fontId="9" fillId="6" borderId="9" xfId="0" applyFont="1" applyFill="1" applyBorder="1" applyAlignment="1" applyProtection="1">
      <alignment horizontal="center" vertical="center"/>
    </xf>
    <xf numFmtId="0" fontId="9" fillId="6" borderId="9" xfId="0" applyFont="1" applyFill="1" applyBorder="1" applyAlignment="1" applyProtection="1">
      <alignment horizontal="center" vertical="center" wrapText="1"/>
    </xf>
    <xf numFmtId="0" fontId="9" fillId="6" borderId="4" xfId="0" applyFont="1" applyFill="1" applyBorder="1" applyAlignment="1" applyProtection="1">
      <alignment horizontal="center" vertical="center"/>
    </xf>
    <xf numFmtId="0" fontId="8" fillId="2" borderId="1" xfId="0" applyFont="1" applyFill="1" applyBorder="1" applyAlignment="1" applyProtection="1">
      <alignment horizontal="center" vertical="center"/>
      <protection locked="0"/>
    </xf>
    <xf numFmtId="0" fontId="8" fillId="2" borderId="10" xfId="0" applyFont="1" applyFill="1" applyBorder="1" applyAlignment="1" applyProtection="1">
      <alignment horizontal="center" vertical="center"/>
      <protection locked="0"/>
    </xf>
    <xf numFmtId="11" fontId="8" fillId="2" borderId="1" xfId="0" applyNumberFormat="1" applyFont="1" applyFill="1" applyBorder="1" applyAlignment="1" applyProtection="1">
      <alignment horizontal="center" vertical="center"/>
      <protection locked="0"/>
    </xf>
    <xf numFmtId="0" fontId="8" fillId="0" borderId="0" xfId="0" applyFont="1" applyAlignment="1" applyProtection="1">
      <alignment horizontal="center" vertical="center"/>
      <protection locked="0"/>
    </xf>
    <xf numFmtId="0" fontId="4" fillId="3" borderId="8" xfId="0" applyFont="1" applyFill="1" applyBorder="1" applyAlignment="1" applyProtection="1">
      <alignment horizontal="left" vertical="center" indent="1"/>
    </xf>
    <xf numFmtId="0" fontId="4" fillId="0" borderId="0" xfId="1" applyFont="1" applyProtection="1">
      <alignment vertical="center"/>
    </xf>
    <xf numFmtId="0" fontId="4" fillId="0" borderId="0" xfId="1" applyFont="1" applyAlignment="1" applyProtection="1">
      <alignment vertical="center" wrapText="1"/>
    </xf>
    <xf numFmtId="0" fontId="4" fillId="0" borderId="0" xfId="1" applyFont="1" applyAlignment="1" applyProtection="1">
      <alignment horizontal="center" vertical="center"/>
    </xf>
    <xf numFmtId="0" fontId="14" fillId="6" borderId="0" xfId="1" applyFont="1" applyFill="1" applyAlignment="1" applyProtection="1">
      <alignment horizontal="left" vertical="center"/>
    </xf>
    <xf numFmtId="0" fontId="15" fillId="6" borderId="0" xfId="1" applyFont="1" applyFill="1" applyAlignment="1" applyProtection="1">
      <alignment vertical="center" wrapText="1"/>
    </xf>
    <xf numFmtId="0" fontId="15" fillId="6" borderId="0" xfId="1" applyFont="1" applyFill="1" applyAlignment="1" applyProtection="1">
      <alignment horizontal="center" vertical="center"/>
    </xf>
    <xf numFmtId="0" fontId="15" fillId="6" borderId="0" xfId="1" applyFont="1" applyFill="1" applyProtection="1">
      <alignment vertical="center"/>
    </xf>
    <xf numFmtId="0" fontId="19" fillId="6" borderId="0" xfId="2" applyFont="1" applyFill="1" applyAlignment="1" applyProtection="1">
      <alignment horizontal="right"/>
    </xf>
    <xf numFmtId="0" fontId="6" fillId="3" borderId="1" xfId="1" applyFont="1" applyFill="1" applyBorder="1" applyAlignment="1" applyProtection="1">
      <alignment horizontal="center" vertical="center" wrapText="1"/>
    </xf>
    <xf numFmtId="0" fontId="3" fillId="0" borderId="1" xfId="1" applyFont="1" applyBorder="1" applyAlignment="1" applyProtection="1">
      <alignment horizontal="center" vertical="center"/>
    </xf>
    <xf numFmtId="0" fontId="3" fillId="0" borderId="1" xfId="1" applyFont="1" applyBorder="1" applyAlignment="1" applyProtection="1">
      <alignment horizontal="left" vertical="center" wrapText="1" indent="1"/>
    </xf>
    <xf numFmtId="14" fontId="3" fillId="0" borderId="1" xfId="1" applyNumberFormat="1" applyFont="1" applyBorder="1" applyAlignment="1" applyProtection="1">
      <alignment horizontal="center" vertical="center"/>
    </xf>
    <xf numFmtId="0" fontId="3" fillId="0" borderId="1" xfId="1" applyFont="1" applyBorder="1" applyAlignment="1" applyProtection="1">
      <alignment horizontal="left" vertical="center" indent="1"/>
    </xf>
    <xf numFmtId="0" fontId="4" fillId="0" borderId="0" xfId="0" applyFont="1" applyAlignment="1" applyProtection="1">
      <alignment vertical="center"/>
    </xf>
    <xf numFmtId="0" fontId="4" fillId="3" borderId="11" xfId="0" applyFont="1" applyFill="1" applyBorder="1" applyAlignment="1" applyProtection="1">
      <alignment vertical="center"/>
    </xf>
    <xf numFmtId="0" fontId="4" fillId="3" borderId="13" xfId="0" applyFont="1" applyFill="1" applyBorder="1" applyAlignment="1" applyProtection="1">
      <alignment vertical="center"/>
    </xf>
    <xf numFmtId="0" fontId="4" fillId="3" borderId="3" xfId="0" applyFont="1" applyFill="1" applyBorder="1" applyAlignment="1" applyProtection="1">
      <alignment vertical="center"/>
    </xf>
    <xf numFmtId="0" fontId="4" fillId="3" borderId="0" xfId="0" applyFont="1" applyFill="1" applyBorder="1" applyAlignment="1" applyProtection="1">
      <alignment vertical="center"/>
    </xf>
    <xf numFmtId="0" fontId="4" fillId="3" borderId="7" xfId="0" applyFont="1" applyFill="1" applyBorder="1" applyAlignment="1" applyProtection="1">
      <alignment vertical="center"/>
    </xf>
    <xf numFmtId="0" fontId="4" fillId="3" borderId="0" xfId="0" applyFont="1" applyFill="1" applyAlignment="1" applyProtection="1">
      <alignment vertical="center"/>
    </xf>
    <xf numFmtId="0" fontId="4" fillId="3" borderId="14" xfId="0" applyFont="1" applyFill="1" applyBorder="1" applyAlignment="1" applyProtection="1">
      <alignment vertical="center"/>
    </xf>
    <xf numFmtId="0" fontId="4" fillId="3" borderId="1" xfId="0" applyFont="1" applyFill="1" applyBorder="1" applyAlignment="1" applyProtection="1">
      <alignment vertical="center"/>
    </xf>
    <xf numFmtId="0" fontId="4" fillId="3" borderId="4" xfId="0" applyFont="1" applyFill="1" applyBorder="1" applyAlignment="1" applyProtection="1">
      <alignment vertical="center"/>
    </xf>
    <xf numFmtId="0" fontId="4" fillId="3" borderId="2" xfId="0" applyFont="1" applyFill="1" applyBorder="1" applyAlignment="1" applyProtection="1">
      <alignment vertical="center"/>
    </xf>
    <xf numFmtId="0" fontId="4" fillId="3" borderId="5" xfId="0" applyFont="1" applyFill="1" applyBorder="1" applyAlignment="1" applyProtection="1">
      <alignment vertical="center"/>
    </xf>
    <xf numFmtId="0" fontId="4" fillId="0" borderId="0" xfId="0" applyFont="1" applyAlignment="1" applyProtection="1">
      <alignment horizontal="center" vertical="center"/>
    </xf>
    <xf numFmtId="0" fontId="8" fillId="3" borderId="0" xfId="0" applyFont="1" applyFill="1" applyBorder="1" applyAlignment="1" applyProtection="1">
      <alignment vertical="center"/>
    </xf>
    <xf numFmtId="0" fontId="17" fillId="3" borderId="1" xfId="0" applyFont="1" applyFill="1" applyBorder="1" applyAlignment="1" applyProtection="1">
      <alignment vertical="center"/>
    </xf>
    <xf numFmtId="11" fontId="10" fillId="7" borderId="1" xfId="0" applyNumberFormat="1" applyFont="1" applyFill="1" applyBorder="1" applyAlignment="1" applyProtection="1">
      <alignment vertical="center"/>
    </xf>
    <xf numFmtId="0" fontId="22" fillId="7" borderId="1" xfId="0" applyFont="1" applyFill="1" applyBorder="1" applyAlignment="1" applyProtection="1">
      <alignment vertical="center"/>
    </xf>
    <xf numFmtId="0" fontId="4" fillId="4" borderId="0" xfId="0" applyFont="1" applyFill="1" applyBorder="1" applyAlignment="1" applyProtection="1">
      <alignment horizontal="left"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13" fillId="6" borderId="6" xfId="0" applyFont="1" applyFill="1" applyBorder="1" applyAlignment="1" applyProtection="1">
      <alignment horizontal="left" vertical="center"/>
      <protection locked="0"/>
    </xf>
    <xf numFmtId="0" fontId="10" fillId="6" borderId="7" xfId="0" applyFont="1" applyFill="1" applyBorder="1" applyAlignment="1" applyProtection="1">
      <alignment horizontal="center" vertical="center"/>
      <protection locked="0"/>
    </xf>
    <xf numFmtId="0" fontId="13" fillId="6" borderId="8" xfId="0" applyFont="1" applyFill="1" applyBorder="1" applyAlignment="1" applyProtection="1">
      <alignment horizontal="right" vertical="center"/>
      <protection locked="0"/>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11" fillId="3" borderId="0" xfId="2" applyFill="1"/>
    <xf numFmtId="0" fontId="24" fillId="3" borderId="0" xfId="2" applyFont="1" applyFill="1"/>
    <xf numFmtId="0" fontId="4" fillId="4" borderId="0" xfId="0" applyFont="1" applyFill="1" applyBorder="1" applyAlignment="1" applyProtection="1">
      <alignment horizontal="left"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8" fillId="2" borderId="1" xfId="0" applyFont="1" applyFill="1" applyBorder="1" applyAlignment="1" applyProtection="1">
      <alignment horizontal="center" vertical="center" wrapText="1"/>
      <protection locked="0"/>
    </xf>
    <xf numFmtId="0" fontId="4" fillId="0" borderId="0" xfId="0" applyFont="1" applyAlignment="1" applyProtection="1">
      <alignment horizontal="center" vertical="center" wrapText="1"/>
      <protection locked="0"/>
    </xf>
    <xf numFmtId="0" fontId="10" fillId="6" borderId="7" xfId="0" applyFont="1" applyFill="1" applyBorder="1" applyAlignment="1" applyProtection="1">
      <alignment horizontal="center" vertical="center" wrapText="1"/>
    </xf>
    <xf numFmtId="0" fontId="4" fillId="4" borderId="13" xfId="0" applyFont="1" applyFill="1" applyBorder="1" applyAlignment="1" applyProtection="1">
      <alignment horizontal="right" vertical="center" wrapText="1"/>
    </xf>
    <xf numFmtId="0" fontId="4" fillId="4" borderId="0" xfId="0" applyFont="1" applyFill="1" applyBorder="1" applyAlignment="1" applyProtection="1">
      <alignment horizontal="right" vertical="center" wrapText="1"/>
    </xf>
    <xf numFmtId="0" fontId="4" fillId="4" borderId="2" xfId="0" applyFont="1" applyFill="1" applyBorder="1" applyAlignment="1" applyProtection="1">
      <alignment horizontal="right" vertical="center" wrapText="1"/>
    </xf>
    <xf numFmtId="0" fontId="8" fillId="2" borderId="10" xfId="0" applyFont="1" applyFill="1" applyBorder="1" applyAlignment="1" applyProtection="1">
      <alignment horizontal="center" vertical="center" wrapText="1"/>
      <protection locked="0"/>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3" xfId="0" applyFont="1" applyFill="1" applyBorder="1" applyAlignment="1" applyProtection="1">
      <alignment horizontal="left" vertical="center" wrapText="1"/>
    </xf>
    <xf numFmtId="0" fontId="4" fillId="3" borderId="0" xfId="0" applyFont="1" applyFill="1" applyBorder="1" applyAlignment="1" applyProtection="1">
      <alignment horizontal="left" vertical="center" wrapText="1"/>
    </xf>
    <xf numFmtId="0" fontId="4" fillId="0" borderId="0" xfId="0" applyFont="1" applyAlignment="1" applyProtection="1">
      <alignment vertical="center"/>
      <protection locked="0"/>
    </xf>
    <xf numFmtId="0" fontId="4" fillId="2" borderId="1" xfId="0" applyFont="1" applyFill="1" applyBorder="1" applyAlignment="1" applyProtection="1">
      <alignment vertical="center"/>
      <protection locked="0"/>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0" xfId="0" applyFont="1" applyFill="1" applyBorder="1" applyAlignment="1" applyProtection="1">
      <alignment horizontal="left" vertical="top" wrapText="1"/>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5" fillId="0" borderId="2" xfId="1" applyFont="1" applyBorder="1" applyAlignment="1" applyProtection="1">
      <alignment horizontal="center" vertical="center"/>
    </xf>
    <xf numFmtId="0" fontId="8" fillId="4" borderId="6" xfId="0" applyFont="1" applyFill="1" applyBorder="1" applyAlignment="1" applyProtection="1">
      <alignment horizontal="left" vertical="center"/>
    </xf>
    <xf numFmtId="0" fontId="8" fillId="4" borderId="7" xfId="0" applyFont="1" applyFill="1" applyBorder="1" applyAlignment="1" applyProtection="1">
      <alignment horizontal="left" vertical="center"/>
    </xf>
    <xf numFmtId="0" fontId="4" fillId="4" borderId="7" xfId="0" applyFont="1" applyFill="1" applyBorder="1" applyAlignment="1" applyProtection="1">
      <alignment horizontal="left" vertical="center"/>
    </xf>
    <xf numFmtId="0" fontId="4" fillId="4" borderId="6" xfId="0" applyFont="1" applyFill="1" applyBorder="1" applyAlignment="1" applyProtection="1">
      <alignment horizontal="left" vertical="center"/>
    </xf>
    <xf numFmtId="0" fontId="4" fillId="3" borderId="0" xfId="0" applyFont="1" applyFill="1" applyBorder="1" applyAlignment="1" applyProtection="1">
      <alignment horizontal="left" vertical="top" wrapText="1"/>
    </xf>
    <xf numFmtId="0" fontId="7" fillId="4" borderId="1" xfId="0" applyFont="1" applyFill="1" applyBorder="1" applyAlignment="1" applyProtection="1">
      <alignment horizontal="center" vertical="center"/>
    </xf>
    <xf numFmtId="0" fontId="7" fillId="4" borderId="12" xfId="0" applyFont="1" applyFill="1" applyBorder="1" applyAlignment="1" applyProtection="1">
      <alignment horizontal="center" vertical="center"/>
    </xf>
    <xf numFmtId="0" fontId="7" fillId="4" borderId="14" xfId="0" applyFont="1" applyFill="1" applyBorder="1" applyAlignment="1" applyProtection="1">
      <alignment horizontal="center" vertical="center"/>
    </xf>
    <xf numFmtId="0" fontId="7" fillId="4" borderId="5" xfId="0" applyFont="1" applyFill="1" applyBorder="1" applyAlignment="1" applyProtection="1">
      <alignment horizontal="center" vertical="center"/>
    </xf>
    <xf numFmtId="0" fontId="7" fillId="4" borderId="10" xfId="0" applyFont="1" applyFill="1" applyBorder="1" applyAlignment="1" applyProtection="1">
      <alignment horizontal="center" vertical="center"/>
    </xf>
    <xf numFmtId="0" fontId="7" fillId="4" borderId="13" xfId="0" applyFont="1" applyFill="1" applyBorder="1" applyAlignment="1" applyProtection="1">
      <alignment horizontal="center" vertical="center"/>
    </xf>
    <xf numFmtId="0" fontId="7" fillId="4" borderId="0" xfId="0" applyFont="1" applyFill="1" applyBorder="1" applyAlignment="1" applyProtection="1">
      <alignment horizontal="center" vertical="center"/>
    </xf>
    <xf numFmtId="0" fontId="7" fillId="4" borderId="2" xfId="0" applyFont="1" applyFill="1" applyBorder="1" applyAlignment="1" applyProtection="1">
      <alignment horizontal="center" vertical="center"/>
    </xf>
    <xf numFmtId="0" fontId="4" fillId="3" borderId="11" xfId="0" applyFont="1" applyFill="1" applyBorder="1" applyAlignment="1" applyProtection="1">
      <alignment horizontal="left" vertical="center" wrapText="1"/>
    </xf>
    <xf numFmtId="0" fontId="4" fillId="3" borderId="13" xfId="0" applyFont="1" applyFill="1" applyBorder="1" applyAlignment="1" applyProtection="1">
      <alignment horizontal="left" vertical="center" wrapText="1"/>
    </xf>
    <xf numFmtId="0" fontId="4" fillId="3" borderId="3" xfId="0" applyFont="1" applyFill="1" applyBorder="1" applyAlignment="1" applyProtection="1">
      <alignment horizontal="left" vertical="center" wrapText="1"/>
    </xf>
    <xf numFmtId="0" fontId="4" fillId="3" borderId="0" xfId="0" applyFont="1" applyFill="1" applyBorder="1" applyAlignment="1" applyProtection="1">
      <alignment horizontal="left" vertical="center" wrapText="1"/>
    </xf>
    <xf numFmtId="0" fontId="8" fillId="4" borderId="6" xfId="0" applyFont="1" applyFill="1" applyBorder="1" applyAlignment="1" applyProtection="1">
      <alignment horizontal="left" vertical="center" indent="1"/>
    </xf>
    <xf numFmtId="0" fontId="8" fillId="4" borderId="7" xfId="0" applyFont="1" applyFill="1" applyBorder="1" applyAlignment="1" applyProtection="1">
      <alignment horizontal="left" vertical="center" indent="1"/>
    </xf>
    <xf numFmtId="0" fontId="8" fillId="4" borderId="8" xfId="0" applyFont="1" applyFill="1" applyBorder="1" applyAlignment="1" applyProtection="1">
      <alignment horizontal="left" vertical="center" indent="1"/>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4" borderId="3" xfId="0" applyFont="1" applyFill="1" applyBorder="1" applyAlignment="1" applyProtection="1">
      <alignment horizontal="left" vertical="center"/>
    </xf>
    <xf numFmtId="0" fontId="4" fillId="4" borderId="0" xfId="0" applyFont="1" applyFill="1" applyBorder="1" applyAlignment="1" applyProtection="1">
      <alignment horizontal="left" vertical="center"/>
    </xf>
    <xf numFmtId="0" fontId="7" fillId="4" borderId="6" xfId="0" applyFont="1" applyFill="1" applyBorder="1" applyAlignment="1" applyProtection="1">
      <alignment horizontal="center" vertical="center"/>
    </xf>
    <xf numFmtId="0" fontId="7" fillId="4" borderId="7" xfId="0" applyFont="1" applyFill="1" applyBorder="1" applyAlignment="1" applyProtection="1">
      <alignment horizontal="center" vertical="center"/>
    </xf>
    <xf numFmtId="0" fontId="7" fillId="4" borderId="8" xfId="0" applyFont="1" applyFill="1" applyBorder="1" applyAlignment="1" applyProtection="1">
      <alignment horizontal="center" vertical="center"/>
    </xf>
    <xf numFmtId="0" fontId="4" fillId="3" borderId="16" xfId="0" applyFont="1" applyFill="1" applyBorder="1" applyAlignment="1">
      <alignment horizontal="center" vertical="center"/>
    </xf>
    <xf numFmtId="0" fontId="8" fillId="2" borderId="1" xfId="0" applyFont="1" applyFill="1" applyBorder="1" applyAlignment="1">
      <alignment horizontal="center" vertical="center"/>
    </xf>
    <xf numFmtId="0" fontId="4" fillId="3" borderId="8" xfId="0" applyFont="1" applyFill="1" applyBorder="1" applyAlignment="1">
      <alignment horizontal="left" vertical="center" indent="1"/>
    </xf>
    <xf numFmtId="0" fontId="4" fillId="5" borderId="6" xfId="0" applyFont="1" applyFill="1" applyBorder="1" applyAlignment="1">
      <alignment horizontal="center" vertical="center"/>
    </xf>
    <xf numFmtId="0" fontId="4" fillId="3" borderId="15" xfId="0" applyFont="1" applyFill="1" applyBorder="1" applyAlignment="1">
      <alignment horizontal="left" vertical="center" wrapText="1" indent="1"/>
    </xf>
  </cellXfs>
  <cellStyles count="3">
    <cellStyle name="Hyperlink" xfId="2" builtinId="8"/>
    <cellStyle name="Normal" xfId="0" builtinId="0"/>
    <cellStyle name="Normal 3" xfId="1" xr:uid="{8C1A4601-4B09-4BE0-B387-657882E2D017}"/>
  </cellStyles>
  <dxfs count="267">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emf"/><Relationship Id="rId15" Type="http://schemas.openxmlformats.org/officeDocument/2006/relationships/image" Target="../media/image16.pn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_rels/drawing8.xml.rels><?xml version="1.0" encoding="UTF-8" standalone="yes"?>
<Relationships xmlns="http://schemas.openxmlformats.org/package/2006/relationships"><Relationship Id="rId8" Type="http://schemas.openxmlformats.org/officeDocument/2006/relationships/image" Target="../media/image24.png"/><Relationship Id="rId3" Type="http://schemas.openxmlformats.org/officeDocument/2006/relationships/image" Target="../media/image19.png"/><Relationship Id="rId7" Type="http://schemas.openxmlformats.org/officeDocument/2006/relationships/image" Target="../media/image23.pn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9.xml.rels><?xml version="1.0" encoding="UTF-8" standalone="yes"?>
<Relationships xmlns="http://schemas.openxmlformats.org/package/2006/relationships"><Relationship Id="rId1" Type="http://schemas.openxmlformats.org/officeDocument/2006/relationships/image" Target="../media/image41.png"/></Relationships>
</file>

<file path=xl/drawings/_rels/vmlDrawing6.vml.rels><?xml version="1.0" encoding="UTF-8" standalone="yes"?>
<Relationships xmlns="http://schemas.openxmlformats.org/package/2006/relationships"><Relationship Id="rId8" Type="http://schemas.openxmlformats.org/officeDocument/2006/relationships/image" Target="../media/image32.emf"/><Relationship Id="rId13" Type="http://schemas.openxmlformats.org/officeDocument/2006/relationships/image" Target="../media/image37.emf"/><Relationship Id="rId3" Type="http://schemas.openxmlformats.org/officeDocument/2006/relationships/image" Target="../media/image27.emf"/><Relationship Id="rId7" Type="http://schemas.openxmlformats.org/officeDocument/2006/relationships/image" Target="../media/image31.emf"/><Relationship Id="rId12" Type="http://schemas.openxmlformats.org/officeDocument/2006/relationships/image" Target="../media/image36.emf"/><Relationship Id="rId2" Type="http://schemas.openxmlformats.org/officeDocument/2006/relationships/image" Target="../media/image26.emf"/><Relationship Id="rId16" Type="http://schemas.openxmlformats.org/officeDocument/2006/relationships/image" Target="../media/image40.emf"/><Relationship Id="rId1" Type="http://schemas.openxmlformats.org/officeDocument/2006/relationships/image" Target="../media/image25.emf"/><Relationship Id="rId6" Type="http://schemas.openxmlformats.org/officeDocument/2006/relationships/image" Target="../media/image30.emf"/><Relationship Id="rId11" Type="http://schemas.openxmlformats.org/officeDocument/2006/relationships/image" Target="../media/image35.emf"/><Relationship Id="rId5" Type="http://schemas.openxmlformats.org/officeDocument/2006/relationships/image" Target="../media/image29.emf"/><Relationship Id="rId15" Type="http://schemas.openxmlformats.org/officeDocument/2006/relationships/image" Target="../media/image39.emf"/><Relationship Id="rId10" Type="http://schemas.openxmlformats.org/officeDocument/2006/relationships/image" Target="../media/image34.emf"/><Relationship Id="rId4" Type="http://schemas.openxmlformats.org/officeDocument/2006/relationships/image" Target="../media/image28.emf"/><Relationship Id="rId9" Type="http://schemas.openxmlformats.org/officeDocument/2006/relationships/image" Target="../media/image33.emf"/><Relationship Id="rId14" Type="http://schemas.openxmlformats.org/officeDocument/2006/relationships/image" Target="../media/image38.emf"/></Relationships>
</file>

<file path=xl/drawings/drawing1.xml><?xml version="1.0" encoding="utf-8"?>
<xdr:wsDr xmlns:xdr="http://schemas.openxmlformats.org/drawingml/2006/spreadsheetDrawing" xmlns:a="http://schemas.openxmlformats.org/drawingml/2006/main">
  <xdr:twoCellAnchor editAs="oneCell">
    <xdr:from>
      <xdr:col>3</xdr:col>
      <xdr:colOff>500101</xdr:colOff>
      <xdr:row>16</xdr:row>
      <xdr:rowOff>19850</xdr:rowOff>
    </xdr:from>
    <xdr:to>
      <xdr:col>8</xdr:col>
      <xdr:colOff>2140644</xdr:colOff>
      <xdr:row>22</xdr:row>
      <xdr:rowOff>61471</xdr:rowOff>
    </xdr:to>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biLevel thresh="75000"/>
          <a:extLst>
            <a:ext uri="{28A0092B-C50C-407E-A947-70E740481C1C}">
              <a14:useLocalDpi xmlns:a14="http://schemas.microsoft.com/office/drawing/2010/main" val="0"/>
            </a:ext>
          </a:extLst>
        </a:blip>
        <a:stretch>
          <a:fillRect/>
        </a:stretch>
      </xdr:blipFill>
      <xdr:spPr bwMode="auto">
        <a:xfrm>
          <a:off x="1392730" y="5713079"/>
          <a:ext cx="8977514" cy="11519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8965</xdr:colOff>
      <xdr:row>7</xdr:row>
      <xdr:rowOff>53787</xdr:rowOff>
    </xdr:from>
    <xdr:to>
      <xdr:col>7</xdr:col>
      <xdr:colOff>777717</xdr:colOff>
      <xdr:row>9</xdr:row>
      <xdr:rowOff>121226</xdr:rowOff>
    </xdr:to>
    <xdr:grpSp>
      <xdr:nvGrpSpPr>
        <xdr:cNvPr id="21" name="Group 20">
          <a:extLst>
            <a:ext uri="{FF2B5EF4-FFF2-40B4-BE49-F238E27FC236}">
              <a16:creationId xmlns:a16="http://schemas.microsoft.com/office/drawing/2014/main" id="{00000000-0008-0000-0200-000015000000}"/>
            </a:ext>
          </a:extLst>
        </xdr:cNvPr>
        <xdr:cNvGrpSpPr/>
      </xdr:nvGrpSpPr>
      <xdr:grpSpPr>
        <a:xfrm>
          <a:off x="1228165" y="1349187"/>
          <a:ext cx="4426352" cy="437553"/>
          <a:chOff x="459413" y="5298672"/>
          <a:chExt cx="4417387" cy="426027"/>
        </a:xfrm>
      </xdr:grpSpPr>
      <xdr:sp macro="" textlink="">
        <xdr:nvSpPr>
          <xdr:cNvPr id="22" name="Oval 21">
            <a:extLst>
              <a:ext uri="{FF2B5EF4-FFF2-40B4-BE49-F238E27FC236}">
                <a16:creationId xmlns:a16="http://schemas.microsoft.com/office/drawing/2014/main" id="{00000000-0008-0000-0200-000016000000}"/>
              </a:ext>
            </a:extLst>
          </xdr:cNvPr>
          <xdr:cNvSpPr/>
        </xdr:nvSpPr>
        <xdr:spPr>
          <a:xfrm>
            <a:off x="459413" y="5298672"/>
            <a:ext cx="426027" cy="426027"/>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3" name="TextBox 73">
            <a:extLst>
              <a:ext uri="{FF2B5EF4-FFF2-40B4-BE49-F238E27FC236}">
                <a16:creationId xmlns:a16="http://schemas.microsoft.com/office/drawing/2014/main" id="{00000000-0008-0000-0200-000017000000}"/>
              </a:ext>
            </a:extLst>
          </xdr:cNvPr>
          <xdr:cNvSpPr txBox="1"/>
        </xdr:nvSpPr>
        <xdr:spPr>
          <a:xfrm>
            <a:off x="930724" y="5327880"/>
            <a:ext cx="3946076" cy="369332"/>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n-US"/>
              <a:t>: A Spherical Pellet (binder + adsorbent)</a:t>
            </a:r>
          </a:p>
        </xdr:txBody>
      </xdr:sp>
    </xdr:grpSp>
    <xdr:clientData/>
  </xdr:twoCellAnchor>
  <xdr:twoCellAnchor editAs="oneCell">
    <xdr:from>
      <xdr:col>0</xdr:col>
      <xdr:colOff>143435</xdr:colOff>
      <xdr:row>17</xdr:row>
      <xdr:rowOff>125506</xdr:rowOff>
    </xdr:from>
    <xdr:to>
      <xdr:col>3</xdr:col>
      <xdr:colOff>827764</xdr:colOff>
      <xdr:row>21</xdr:row>
      <xdr:rowOff>141663</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43435" y="3173506"/>
          <a:ext cx="2800000" cy="733333"/>
        </a:xfrm>
        <a:prstGeom prst="rect">
          <a:avLst/>
        </a:prstGeom>
      </xdr:spPr>
    </xdr:pic>
    <xdr:clientData/>
  </xdr:twoCellAnchor>
  <xdr:twoCellAnchor editAs="oneCell">
    <xdr:from>
      <xdr:col>11</xdr:col>
      <xdr:colOff>672353</xdr:colOff>
      <xdr:row>11</xdr:row>
      <xdr:rowOff>170331</xdr:rowOff>
    </xdr:from>
    <xdr:to>
      <xdr:col>12</xdr:col>
      <xdr:colOff>128212</xdr:colOff>
      <xdr:row>33</xdr:row>
      <xdr:rowOff>11804</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10372165" y="2142566"/>
          <a:ext cx="2261812" cy="3785944"/>
        </a:xfrm>
        <a:prstGeom prst="rect">
          <a:avLst/>
        </a:prstGeom>
      </xdr:spPr>
    </xdr:pic>
    <xdr:clientData/>
  </xdr:twoCellAnchor>
  <xdr:twoCellAnchor editAs="oneCell">
    <xdr:from>
      <xdr:col>4</xdr:col>
      <xdr:colOff>340659</xdr:colOff>
      <xdr:row>17</xdr:row>
      <xdr:rowOff>134470</xdr:rowOff>
    </xdr:from>
    <xdr:to>
      <xdr:col>10</xdr:col>
      <xdr:colOff>1659443</xdr:colOff>
      <xdr:row>21</xdr:row>
      <xdr:rowOff>169675</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a:stretch>
          <a:fillRect/>
        </a:stretch>
      </xdr:blipFill>
      <xdr:spPr>
        <a:xfrm>
          <a:off x="3379694" y="3182470"/>
          <a:ext cx="5666667" cy="752381"/>
        </a:xfrm>
        <a:prstGeom prst="rect">
          <a:avLst/>
        </a:prstGeom>
      </xdr:spPr>
    </xdr:pic>
    <xdr:clientData/>
  </xdr:twoCellAnchor>
  <xdr:twoCellAnchor editAs="oneCell">
    <xdr:from>
      <xdr:col>2</xdr:col>
      <xdr:colOff>484094</xdr:colOff>
      <xdr:row>42</xdr:row>
      <xdr:rowOff>44823</xdr:rowOff>
    </xdr:from>
    <xdr:to>
      <xdr:col>2</xdr:col>
      <xdr:colOff>703142</xdr:colOff>
      <xdr:row>44</xdr:row>
      <xdr:rowOff>29092</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4">
          <a:clrChange>
            <a:clrFrom>
              <a:srgbClr val="FFFFFF"/>
            </a:clrFrom>
            <a:clrTo>
              <a:srgbClr val="FFFFFF">
                <a:alpha val="0"/>
              </a:srgbClr>
            </a:clrTo>
          </a:clrChange>
        </a:blip>
        <a:stretch>
          <a:fillRect/>
        </a:stretch>
      </xdr:blipFill>
      <xdr:spPr>
        <a:xfrm>
          <a:off x="1703294" y="6499411"/>
          <a:ext cx="219048" cy="342857"/>
        </a:xfrm>
        <a:prstGeom prst="rect">
          <a:avLst/>
        </a:prstGeom>
      </xdr:spPr>
    </xdr:pic>
    <xdr:clientData/>
  </xdr:twoCellAnchor>
  <xdr:twoCellAnchor editAs="oneCell">
    <xdr:from>
      <xdr:col>2</xdr:col>
      <xdr:colOff>0</xdr:colOff>
      <xdr:row>12</xdr:row>
      <xdr:rowOff>0</xdr:rowOff>
    </xdr:from>
    <xdr:to>
      <xdr:col>8</xdr:col>
      <xdr:colOff>22860</xdr:colOff>
      <xdr:row>14</xdr:row>
      <xdr:rowOff>22860</xdr:rowOff>
    </xdr:to>
    <xdr:pic>
      <xdr:nvPicPr>
        <xdr:cNvPr id="31" name="Picture 30">
          <a:extLst>
            <a:ext uri="{FF2B5EF4-FFF2-40B4-BE49-F238E27FC236}">
              <a16:creationId xmlns:a16="http://schemas.microsoft.com/office/drawing/2014/main" id="{00000000-0008-0000-0200-00001F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219200" y="2194560"/>
          <a:ext cx="4686300" cy="3886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645460</xdr:colOff>
      <xdr:row>45</xdr:row>
      <xdr:rowOff>62754</xdr:rowOff>
    </xdr:from>
    <xdr:to>
      <xdr:col>3</xdr:col>
      <xdr:colOff>863275</xdr:colOff>
      <xdr:row>47</xdr:row>
      <xdr:rowOff>85117</xdr:rowOff>
    </xdr:to>
    <xdr:pic>
      <xdr:nvPicPr>
        <xdr:cNvPr id="8" name="Pictur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clrChange>
            <a:clrFrom>
              <a:srgbClr val="FFFFFF"/>
            </a:clrFrom>
            <a:clrTo>
              <a:srgbClr val="FFFFFF">
                <a:alpha val="0"/>
              </a:srgbClr>
            </a:clrTo>
          </a:clrChange>
        </a:blip>
        <a:stretch>
          <a:fillRect/>
        </a:stretch>
      </xdr:blipFill>
      <xdr:spPr>
        <a:xfrm>
          <a:off x="1864660" y="7055225"/>
          <a:ext cx="1114286" cy="380952"/>
        </a:xfrm>
        <a:prstGeom prst="rect">
          <a:avLst/>
        </a:prstGeom>
      </xdr:spPr>
    </xdr:pic>
    <xdr:clientData/>
  </xdr:twoCellAnchor>
  <xdr:twoCellAnchor editAs="oneCell">
    <xdr:from>
      <xdr:col>4</xdr:col>
      <xdr:colOff>331694</xdr:colOff>
      <xdr:row>26</xdr:row>
      <xdr:rowOff>125505</xdr:rowOff>
    </xdr:from>
    <xdr:to>
      <xdr:col>10</xdr:col>
      <xdr:colOff>1536192</xdr:colOff>
      <xdr:row>30</xdr:row>
      <xdr:rowOff>151185</xdr:rowOff>
    </xdr:to>
    <xdr:pic>
      <xdr:nvPicPr>
        <xdr:cNvPr id="9" name="Pictur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7"/>
        <a:stretch>
          <a:fillRect/>
        </a:stretch>
      </xdr:blipFill>
      <xdr:spPr>
        <a:xfrm>
          <a:off x="3370729" y="4787152"/>
          <a:ext cx="5552381" cy="742857"/>
        </a:xfrm>
        <a:prstGeom prst="rect">
          <a:avLst/>
        </a:prstGeom>
      </xdr:spPr>
    </xdr:pic>
    <xdr:clientData/>
  </xdr:twoCellAnchor>
  <xdr:twoCellAnchor editAs="oneCell">
    <xdr:from>
      <xdr:col>0</xdr:col>
      <xdr:colOff>107576</xdr:colOff>
      <xdr:row>26</xdr:row>
      <xdr:rowOff>107577</xdr:rowOff>
    </xdr:from>
    <xdr:to>
      <xdr:col>4</xdr:col>
      <xdr:colOff>125684</xdr:colOff>
      <xdr:row>30</xdr:row>
      <xdr:rowOff>152305</xdr:rowOff>
    </xdr:to>
    <xdr:pic>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8"/>
        <a:stretch>
          <a:fillRect/>
        </a:stretch>
      </xdr:blipFill>
      <xdr:spPr>
        <a:xfrm>
          <a:off x="107576" y="4769224"/>
          <a:ext cx="3057143" cy="761905"/>
        </a:xfrm>
        <a:prstGeom prst="rect">
          <a:avLst/>
        </a:prstGeom>
      </xdr:spPr>
    </xdr:pic>
    <xdr:clientData/>
  </xdr:twoCellAnchor>
  <xdr:twoCellAnchor editAs="oneCell">
    <xdr:from>
      <xdr:col>13</xdr:col>
      <xdr:colOff>0</xdr:colOff>
      <xdr:row>13</xdr:row>
      <xdr:rowOff>0</xdr:rowOff>
    </xdr:from>
    <xdr:to>
      <xdr:col>17</xdr:col>
      <xdr:colOff>304457</xdr:colOff>
      <xdr:row>34</xdr:row>
      <xdr:rowOff>91967</xdr:rowOff>
    </xdr:to>
    <xdr:pic>
      <xdr:nvPicPr>
        <xdr:cNvPr id="11" name="Picture 10">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9">
          <a:clrChange>
            <a:clrFrom>
              <a:srgbClr val="FFFFFF"/>
            </a:clrFrom>
            <a:clrTo>
              <a:srgbClr val="FFFFFF">
                <a:alpha val="0"/>
              </a:srgbClr>
            </a:clrTo>
          </a:clrChange>
        </a:blip>
        <a:stretch>
          <a:fillRect/>
        </a:stretch>
      </xdr:blipFill>
      <xdr:spPr>
        <a:xfrm>
          <a:off x="13115365" y="2330824"/>
          <a:ext cx="2742857" cy="3857143"/>
        </a:xfrm>
        <a:prstGeom prst="rect">
          <a:avLst/>
        </a:prstGeom>
      </xdr:spPr>
    </xdr:pic>
    <xdr:clientData/>
  </xdr:twoCellAnchor>
  <xdr:twoCellAnchor editAs="oneCell">
    <xdr:from>
      <xdr:col>2</xdr:col>
      <xdr:colOff>699248</xdr:colOff>
      <xdr:row>49</xdr:row>
      <xdr:rowOff>8965</xdr:rowOff>
    </xdr:from>
    <xdr:to>
      <xdr:col>2</xdr:col>
      <xdr:colOff>851629</xdr:colOff>
      <xdr:row>49</xdr:row>
      <xdr:rowOff>170870</xdr:rowOff>
    </xdr:to>
    <xdr:pic>
      <xdr:nvPicPr>
        <xdr:cNvPr id="12" name="Picture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10">
          <a:clrChange>
            <a:clrFrom>
              <a:srgbClr val="FFFFFF"/>
            </a:clrFrom>
            <a:clrTo>
              <a:srgbClr val="FFFFFF">
                <a:alpha val="0"/>
              </a:srgbClr>
            </a:clrTo>
          </a:clrChange>
        </a:blip>
        <a:stretch>
          <a:fillRect/>
        </a:stretch>
      </xdr:blipFill>
      <xdr:spPr>
        <a:xfrm>
          <a:off x="1918448" y="8794377"/>
          <a:ext cx="152381" cy="161905"/>
        </a:xfrm>
        <a:prstGeom prst="rect">
          <a:avLst/>
        </a:prstGeom>
      </xdr:spPr>
    </xdr:pic>
    <xdr:clientData/>
  </xdr:twoCellAnchor>
  <xdr:twoCellAnchor editAs="oneCell">
    <xdr:from>
      <xdr:col>0</xdr:col>
      <xdr:colOff>125506</xdr:colOff>
      <xdr:row>35</xdr:row>
      <xdr:rowOff>44823</xdr:rowOff>
    </xdr:from>
    <xdr:to>
      <xdr:col>4</xdr:col>
      <xdr:colOff>38852</xdr:colOff>
      <xdr:row>39</xdr:row>
      <xdr:rowOff>60979</xdr:rowOff>
    </xdr:to>
    <xdr:pic>
      <xdr:nvPicPr>
        <xdr:cNvPr id="14" name="Picture 13">
          <a:extLst>
            <a:ext uri="{FF2B5EF4-FFF2-40B4-BE49-F238E27FC236}">
              <a16:creationId xmlns:a16="http://schemas.microsoft.com/office/drawing/2014/main" id="{00000000-0008-0000-0200-00000E000000}"/>
            </a:ext>
          </a:extLst>
        </xdr:cNvPr>
        <xdr:cNvPicPr>
          <a:picLocks noChangeAspect="1"/>
        </xdr:cNvPicPr>
      </xdr:nvPicPr>
      <xdr:blipFill>
        <a:blip xmlns:r="http://schemas.openxmlformats.org/officeDocument/2006/relationships" r:embed="rId11"/>
        <a:stretch>
          <a:fillRect/>
        </a:stretch>
      </xdr:blipFill>
      <xdr:spPr>
        <a:xfrm>
          <a:off x="125506" y="6320117"/>
          <a:ext cx="2952381" cy="733333"/>
        </a:xfrm>
        <a:prstGeom prst="rect">
          <a:avLst/>
        </a:prstGeom>
      </xdr:spPr>
    </xdr:pic>
    <xdr:clientData/>
  </xdr:twoCellAnchor>
  <xdr:twoCellAnchor editAs="oneCell">
    <xdr:from>
      <xdr:col>10</xdr:col>
      <xdr:colOff>1891554</xdr:colOff>
      <xdr:row>49</xdr:row>
      <xdr:rowOff>80683</xdr:rowOff>
    </xdr:from>
    <xdr:to>
      <xdr:col>11</xdr:col>
      <xdr:colOff>1540565</xdr:colOff>
      <xdr:row>51</xdr:row>
      <xdr:rowOff>141143</xdr:rowOff>
    </xdr:to>
    <xdr:pic>
      <xdr:nvPicPr>
        <xdr:cNvPr id="15" name="Picture 14">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12">
          <a:clrChange>
            <a:clrFrom>
              <a:srgbClr val="FFFFFF"/>
            </a:clrFrom>
            <a:clrTo>
              <a:srgbClr val="FFFFFF">
                <a:alpha val="0"/>
              </a:srgbClr>
            </a:clrTo>
          </a:clrChange>
        </a:blip>
        <a:stretch>
          <a:fillRect/>
        </a:stretch>
      </xdr:blipFill>
      <xdr:spPr>
        <a:xfrm>
          <a:off x="9278472" y="8866095"/>
          <a:ext cx="1961905" cy="419048"/>
        </a:xfrm>
        <a:prstGeom prst="rect">
          <a:avLst/>
        </a:prstGeom>
      </xdr:spPr>
    </xdr:pic>
    <xdr:clientData/>
  </xdr:twoCellAnchor>
  <xdr:twoCellAnchor editAs="oneCell">
    <xdr:from>
      <xdr:col>4</xdr:col>
      <xdr:colOff>376518</xdr:colOff>
      <xdr:row>35</xdr:row>
      <xdr:rowOff>71718</xdr:rowOff>
    </xdr:from>
    <xdr:to>
      <xdr:col>8</xdr:col>
      <xdr:colOff>487087</xdr:colOff>
      <xdr:row>39</xdr:row>
      <xdr:rowOff>106922</xdr:rowOff>
    </xdr:to>
    <xdr:pic>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13"/>
        <a:stretch>
          <a:fillRect/>
        </a:stretch>
      </xdr:blipFill>
      <xdr:spPr>
        <a:xfrm>
          <a:off x="3415553" y="6347012"/>
          <a:ext cx="2952381" cy="752381"/>
        </a:xfrm>
        <a:prstGeom prst="rect">
          <a:avLst/>
        </a:prstGeom>
      </xdr:spPr>
    </xdr:pic>
    <xdr:clientData/>
  </xdr:twoCellAnchor>
  <xdr:twoCellAnchor editAs="oneCell">
    <xdr:from>
      <xdr:col>11</xdr:col>
      <xdr:colOff>1981200</xdr:colOff>
      <xdr:row>38</xdr:row>
      <xdr:rowOff>161365</xdr:rowOff>
    </xdr:from>
    <xdr:to>
      <xdr:col>17</xdr:col>
      <xdr:colOff>374866</xdr:colOff>
      <xdr:row>53</xdr:row>
      <xdr:rowOff>148143</xdr:rowOff>
    </xdr:to>
    <xdr:pic>
      <xdr:nvPicPr>
        <xdr:cNvPr id="19" name="Picture 18">
          <a:extLst>
            <a:ext uri="{FF2B5EF4-FFF2-40B4-BE49-F238E27FC236}">
              <a16:creationId xmlns:a16="http://schemas.microsoft.com/office/drawing/2014/main" id="{00000000-0008-0000-0200-000013000000}"/>
            </a:ext>
          </a:extLst>
        </xdr:cNvPr>
        <xdr:cNvPicPr>
          <a:picLocks noChangeAspect="1"/>
        </xdr:cNvPicPr>
      </xdr:nvPicPr>
      <xdr:blipFill>
        <a:blip xmlns:r="http://schemas.openxmlformats.org/officeDocument/2006/relationships" r:embed="rId14">
          <a:clrChange>
            <a:clrFrom>
              <a:srgbClr val="FFFFFF"/>
            </a:clrFrom>
            <a:clrTo>
              <a:srgbClr val="FFFFFF">
                <a:alpha val="0"/>
              </a:srgbClr>
            </a:clrTo>
          </a:clrChange>
        </a:blip>
        <a:stretch>
          <a:fillRect/>
        </a:stretch>
      </xdr:blipFill>
      <xdr:spPr>
        <a:xfrm>
          <a:off x="11681012" y="6974541"/>
          <a:ext cx="4247619" cy="2676190"/>
        </a:xfrm>
        <a:prstGeom prst="rect">
          <a:avLst/>
        </a:prstGeom>
      </xdr:spPr>
    </xdr:pic>
    <xdr:clientData/>
  </xdr:twoCellAnchor>
  <xdr:twoCellAnchor editAs="oneCell">
    <xdr:from>
      <xdr:col>0</xdr:col>
      <xdr:colOff>0</xdr:colOff>
      <xdr:row>94</xdr:row>
      <xdr:rowOff>68035</xdr:rowOff>
    </xdr:from>
    <xdr:to>
      <xdr:col>11</xdr:col>
      <xdr:colOff>2541841</xdr:colOff>
      <xdr:row>132</xdr:row>
      <xdr:rowOff>62195</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15"/>
        <a:stretch>
          <a:fillRect/>
        </a:stretch>
      </xdr:blipFill>
      <xdr:spPr>
        <a:xfrm>
          <a:off x="0" y="16695964"/>
          <a:ext cx="12243734" cy="671608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31" name="Group 30">
          <a:extLst>
            <a:ext uri="{FF2B5EF4-FFF2-40B4-BE49-F238E27FC236}">
              <a16:creationId xmlns:a16="http://schemas.microsoft.com/office/drawing/2014/main" id="{00000000-0008-0000-0300-00001F000000}"/>
            </a:ext>
          </a:extLst>
        </xdr:cNvPr>
        <xdr:cNvGrpSpPr/>
      </xdr:nvGrpSpPr>
      <xdr:grpSpPr>
        <a:xfrm>
          <a:off x="80680" y="591671"/>
          <a:ext cx="6129194" cy="559218"/>
          <a:chOff x="1407095" y="770965"/>
          <a:chExt cx="6129195" cy="559218"/>
        </a:xfrm>
      </xdr:grpSpPr>
      <xdr:sp macro="" textlink="">
        <xdr:nvSpPr>
          <xdr:cNvPr id="32" name="Rectangle 31">
            <a:extLst>
              <a:ext uri="{FF2B5EF4-FFF2-40B4-BE49-F238E27FC236}">
                <a16:creationId xmlns:a16="http://schemas.microsoft.com/office/drawing/2014/main" id="{00000000-0008-0000-0300-000020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mc:AlternateContent xmlns:mc="http://schemas.openxmlformats.org/markup-compatibility/2006">
        <mc:Choice xmlns:a14="http://schemas.microsoft.com/office/drawing/2010/main" Requires="a14">
          <xdr:sp macro="" textlink="">
            <xdr:nvSpPr>
              <xdr:cNvPr id="10281" name="Button 41" hidden="1">
                <a:extLst>
                  <a:ext uri="{63B3BB69-23CF-44E3-9099-C40C66FF867C}">
                    <a14:compatExt spid="_x0000_s10281"/>
                  </a:ext>
                  <a:ext uri="{FF2B5EF4-FFF2-40B4-BE49-F238E27FC236}">
                    <a16:creationId xmlns:a16="http://schemas.microsoft.com/office/drawing/2014/main" id="{00000000-0008-0000-0300-0000292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0282" name="Button 42" hidden="1">
                <a:extLst>
                  <a:ext uri="{63B3BB69-23CF-44E3-9099-C40C66FF867C}">
                    <a14:compatExt spid="_x0000_s10282"/>
                  </a:ext>
                  <a:ext uri="{FF2B5EF4-FFF2-40B4-BE49-F238E27FC236}">
                    <a16:creationId xmlns:a16="http://schemas.microsoft.com/office/drawing/2014/main" id="{00000000-0008-0000-0300-00002A2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0283" name="Button 43" hidden="1">
                <a:extLst>
                  <a:ext uri="{63B3BB69-23CF-44E3-9099-C40C66FF867C}">
                    <a14:compatExt spid="_x0000_s10283"/>
                  </a:ext>
                  <a:ext uri="{FF2B5EF4-FFF2-40B4-BE49-F238E27FC236}">
                    <a16:creationId xmlns:a16="http://schemas.microsoft.com/office/drawing/2014/main" id="{00000000-0008-0000-0300-00002B2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80681</xdr:colOff>
      <xdr:row>4</xdr:row>
      <xdr:rowOff>0</xdr:rowOff>
    </xdr:from>
    <xdr:to>
      <xdr:col>5</xdr:col>
      <xdr:colOff>490393</xdr:colOff>
      <xdr:row>7</xdr:row>
      <xdr:rowOff>21336</xdr:rowOff>
    </xdr:to>
    <xdr:grpSp>
      <xdr:nvGrpSpPr>
        <xdr:cNvPr id="84" name="Group 83">
          <a:extLst>
            <a:ext uri="{FF2B5EF4-FFF2-40B4-BE49-F238E27FC236}">
              <a16:creationId xmlns:a16="http://schemas.microsoft.com/office/drawing/2014/main" id="{00000000-0008-0000-0400-000054000000}"/>
            </a:ext>
          </a:extLst>
        </xdr:cNvPr>
        <xdr:cNvGrpSpPr/>
      </xdr:nvGrpSpPr>
      <xdr:grpSpPr>
        <a:xfrm>
          <a:off x="80681" y="591671"/>
          <a:ext cx="6129194" cy="559218"/>
          <a:chOff x="1407095" y="770965"/>
          <a:chExt cx="6129195" cy="559218"/>
        </a:xfrm>
      </xdr:grpSpPr>
      <xdr:sp macro="" textlink="">
        <xdr:nvSpPr>
          <xdr:cNvPr id="85" name="Rectangle 84">
            <a:extLst>
              <a:ext uri="{FF2B5EF4-FFF2-40B4-BE49-F238E27FC236}">
                <a16:creationId xmlns:a16="http://schemas.microsoft.com/office/drawing/2014/main" id="{00000000-0008-0000-0400-000055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2349" name="Button 61" hidden="1">
                <a:extLst>
                  <a:ext uri="{63B3BB69-23CF-44E3-9099-C40C66FF867C}">
                    <a14:compatExt spid="_x0000_s12349"/>
                  </a:ext>
                  <a:ext uri="{FF2B5EF4-FFF2-40B4-BE49-F238E27FC236}">
                    <a16:creationId xmlns:a16="http://schemas.microsoft.com/office/drawing/2014/main" id="{00000000-0008-0000-0400-00003D30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2350" name="Button 62" hidden="1">
                <a:extLst>
                  <a:ext uri="{63B3BB69-23CF-44E3-9099-C40C66FF867C}">
                    <a14:compatExt spid="_x0000_s12350"/>
                  </a:ext>
                  <a:ext uri="{FF2B5EF4-FFF2-40B4-BE49-F238E27FC236}">
                    <a16:creationId xmlns:a16="http://schemas.microsoft.com/office/drawing/2014/main" id="{00000000-0008-0000-0400-00003E30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2351" name="Button 63" hidden="1">
                <a:extLst>
                  <a:ext uri="{63B3BB69-23CF-44E3-9099-C40C66FF867C}">
                    <a14:compatExt spid="_x0000_s12351"/>
                  </a:ext>
                  <a:ext uri="{FF2B5EF4-FFF2-40B4-BE49-F238E27FC236}">
                    <a16:creationId xmlns:a16="http://schemas.microsoft.com/office/drawing/2014/main" id="{00000000-0008-0000-0400-00003F30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80683</xdr:colOff>
      <xdr:row>4</xdr:row>
      <xdr:rowOff>0</xdr:rowOff>
    </xdr:from>
    <xdr:to>
      <xdr:col>5</xdr:col>
      <xdr:colOff>490395</xdr:colOff>
      <xdr:row>7</xdr:row>
      <xdr:rowOff>21336</xdr:rowOff>
    </xdr:to>
    <xdr:grpSp>
      <xdr:nvGrpSpPr>
        <xdr:cNvPr id="10" name="Group 9">
          <a:extLst>
            <a:ext uri="{FF2B5EF4-FFF2-40B4-BE49-F238E27FC236}">
              <a16:creationId xmlns:a16="http://schemas.microsoft.com/office/drawing/2014/main" id="{00000000-0008-0000-0500-00000A000000}"/>
            </a:ext>
          </a:extLst>
        </xdr:cNvPr>
        <xdr:cNvGrpSpPr/>
      </xdr:nvGrpSpPr>
      <xdr:grpSpPr>
        <a:xfrm>
          <a:off x="80683" y="591671"/>
          <a:ext cx="6129194" cy="559218"/>
          <a:chOff x="1407095" y="770965"/>
          <a:chExt cx="6129195" cy="559218"/>
        </a:xfrm>
      </xdr:grpSpPr>
      <xdr:sp macro="" textlink="">
        <xdr:nvSpPr>
          <xdr:cNvPr id="11" name="Rectangle 10">
            <a:extLst>
              <a:ext uri="{FF2B5EF4-FFF2-40B4-BE49-F238E27FC236}">
                <a16:creationId xmlns:a16="http://schemas.microsoft.com/office/drawing/2014/main" id="{00000000-0008-0000-0500-00000B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3323" name="Button 11" hidden="1">
                <a:extLst>
                  <a:ext uri="{63B3BB69-23CF-44E3-9099-C40C66FF867C}">
                    <a14:compatExt spid="_x0000_s13323"/>
                  </a:ext>
                  <a:ext uri="{FF2B5EF4-FFF2-40B4-BE49-F238E27FC236}">
                    <a16:creationId xmlns:a16="http://schemas.microsoft.com/office/drawing/2014/main" id="{00000000-0008-0000-0500-00000B34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3324" name="Button 12" hidden="1">
                <a:extLst>
                  <a:ext uri="{63B3BB69-23CF-44E3-9099-C40C66FF867C}">
                    <a14:compatExt spid="_x0000_s13324"/>
                  </a:ext>
                  <a:ext uri="{FF2B5EF4-FFF2-40B4-BE49-F238E27FC236}">
                    <a16:creationId xmlns:a16="http://schemas.microsoft.com/office/drawing/2014/main" id="{00000000-0008-0000-0500-00000C34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3325" name="Button 13" hidden="1">
                <a:extLst>
                  <a:ext uri="{63B3BB69-23CF-44E3-9099-C40C66FF867C}">
                    <a14:compatExt spid="_x0000_s13325"/>
                  </a:ext>
                  <a:ext uri="{FF2B5EF4-FFF2-40B4-BE49-F238E27FC236}">
                    <a16:creationId xmlns:a16="http://schemas.microsoft.com/office/drawing/2014/main" id="{00000000-0008-0000-0500-00000D34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80678</xdr:colOff>
      <xdr:row>4</xdr:row>
      <xdr:rowOff>0</xdr:rowOff>
    </xdr:from>
    <xdr:to>
      <xdr:col>5</xdr:col>
      <xdr:colOff>490390</xdr:colOff>
      <xdr:row>7</xdr:row>
      <xdr:rowOff>21336</xdr:rowOff>
    </xdr:to>
    <xdr:grpSp>
      <xdr:nvGrpSpPr>
        <xdr:cNvPr id="2" name="Group 1">
          <a:extLst>
            <a:ext uri="{FF2B5EF4-FFF2-40B4-BE49-F238E27FC236}">
              <a16:creationId xmlns:a16="http://schemas.microsoft.com/office/drawing/2014/main" id="{00000000-0008-0000-0700-000002000000}"/>
            </a:ext>
          </a:extLst>
        </xdr:cNvPr>
        <xdr:cNvGrpSpPr/>
      </xdr:nvGrpSpPr>
      <xdr:grpSpPr>
        <a:xfrm>
          <a:off x="80678"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7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700-0000016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700-0000026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700-0000036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15" name="Group 14">
          <a:extLst>
            <a:ext uri="{FF2B5EF4-FFF2-40B4-BE49-F238E27FC236}">
              <a16:creationId xmlns:a16="http://schemas.microsoft.com/office/drawing/2014/main" id="{00000000-0008-0000-0800-00000F000000}"/>
            </a:ext>
          </a:extLst>
        </xdr:cNvPr>
        <xdr:cNvGrpSpPr/>
      </xdr:nvGrpSpPr>
      <xdr:grpSpPr>
        <a:xfrm>
          <a:off x="80680" y="591671"/>
          <a:ext cx="6129194" cy="559218"/>
          <a:chOff x="1407095" y="770965"/>
          <a:chExt cx="6129195" cy="559218"/>
        </a:xfrm>
      </xdr:grpSpPr>
      <xdr:sp macro="" textlink="">
        <xdr:nvSpPr>
          <xdr:cNvPr id="16" name="Rectangle 15">
            <a:extLst>
              <a:ext uri="{FF2B5EF4-FFF2-40B4-BE49-F238E27FC236}">
                <a16:creationId xmlns:a16="http://schemas.microsoft.com/office/drawing/2014/main" id="{00000000-0008-0000-0800-000010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800-00001240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6403" name="Button 19" hidden="1">
                <a:extLst>
                  <a:ext uri="{63B3BB69-23CF-44E3-9099-C40C66FF867C}">
                    <a14:compatExt spid="_x0000_s16403"/>
                  </a:ext>
                  <a:ext uri="{FF2B5EF4-FFF2-40B4-BE49-F238E27FC236}">
                    <a16:creationId xmlns:a16="http://schemas.microsoft.com/office/drawing/2014/main" id="{00000000-0008-0000-0800-00001340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6404" name="Button 20" hidden="1">
                <a:extLst>
                  <a:ext uri="{63B3BB69-23CF-44E3-9099-C40C66FF867C}">
                    <a14:compatExt spid="_x0000_s16404"/>
                  </a:ext>
                  <a:ext uri="{FF2B5EF4-FFF2-40B4-BE49-F238E27FC236}">
                    <a16:creationId xmlns:a16="http://schemas.microsoft.com/office/drawing/2014/main" id="{00000000-0008-0000-0800-00001440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65</xdr:row>
      <xdr:rowOff>0</xdr:rowOff>
    </xdr:from>
    <xdr:to>
      <xdr:col>27</xdr:col>
      <xdr:colOff>0</xdr:colOff>
      <xdr:row>113</xdr:row>
      <xdr:rowOff>4947</xdr:rowOff>
    </xdr:to>
    <xdr:pic>
      <xdr:nvPicPr>
        <xdr:cNvPr id="4" name="Picture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0" y="3505200"/>
          <a:ext cx="16459200" cy="9144000"/>
        </a:xfrm>
        <a:prstGeom prst="rect">
          <a:avLst/>
        </a:prstGeom>
      </xdr:spPr>
    </xdr:pic>
    <xdr:clientData/>
  </xdr:twoCellAnchor>
  <xdr:twoCellAnchor editAs="oneCell">
    <xdr:from>
      <xdr:col>0</xdr:col>
      <xdr:colOff>0</xdr:colOff>
      <xdr:row>170</xdr:row>
      <xdr:rowOff>0</xdr:rowOff>
    </xdr:from>
    <xdr:to>
      <xdr:col>27</xdr:col>
      <xdr:colOff>0</xdr:colOff>
      <xdr:row>218</xdr:row>
      <xdr:rowOff>-1</xdr:rowOff>
    </xdr:to>
    <xdr:pic>
      <xdr:nvPicPr>
        <xdr:cNvPr id="8" name="Picture 7">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0" y="26079450"/>
          <a:ext cx="16459200" cy="9144000"/>
        </a:xfrm>
        <a:prstGeom prst="rect">
          <a:avLst/>
        </a:prstGeom>
      </xdr:spPr>
    </xdr:pic>
    <xdr:clientData/>
  </xdr:twoCellAnchor>
  <xdr:twoCellAnchor editAs="oneCell">
    <xdr:from>
      <xdr:col>0</xdr:col>
      <xdr:colOff>0</xdr:colOff>
      <xdr:row>221</xdr:row>
      <xdr:rowOff>0</xdr:rowOff>
    </xdr:from>
    <xdr:to>
      <xdr:col>27</xdr:col>
      <xdr:colOff>0</xdr:colOff>
      <xdr:row>268</xdr:row>
      <xdr:rowOff>180108</xdr:rowOff>
    </xdr:to>
    <xdr:pic>
      <xdr:nvPicPr>
        <xdr:cNvPr id="9" name="Picture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0" y="35814000"/>
          <a:ext cx="16459200" cy="9144000"/>
        </a:xfrm>
        <a:prstGeom prst="rect">
          <a:avLst/>
        </a:prstGeom>
      </xdr:spPr>
    </xdr:pic>
    <xdr:clientData/>
  </xdr:twoCellAnchor>
  <xdr:twoCellAnchor editAs="oneCell">
    <xdr:from>
      <xdr:col>0</xdr:col>
      <xdr:colOff>0</xdr:colOff>
      <xdr:row>11</xdr:row>
      <xdr:rowOff>166253</xdr:rowOff>
    </xdr:from>
    <xdr:to>
      <xdr:col>27</xdr:col>
      <xdr:colOff>0</xdr:colOff>
      <xdr:row>62</xdr:row>
      <xdr:rowOff>124689</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4">
          <a:clrChange>
            <a:clrFrom>
              <a:srgbClr val="FFFFFF"/>
            </a:clrFrom>
            <a:clrTo>
              <a:srgbClr val="FFFFFF">
                <a:alpha val="0"/>
              </a:srgbClr>
            </a:clrTo>
          </a:clrChange>
        </a:blip>
        <a:stretch>
          <a:fillRect/>
        </a:stretch>
      </xdr:blipFill>
      <xdr:spPr>
        <a:xfrm>
          <a:off x="0" y="2147453"/>
          <a:ext cx="16459200" cy="9144000"/>
        </a:xfrm>
        <a:prstGeom prst="rect">
          <a:avLst/>
        </a:prstGeom>
      </xdr:spPr>
    </xdr:pic>
    <xdr:clientData/>
  </xdr:twoCellAnchor>
  <xdr:twoCellAnchor editAs="oneCell">
    <xdr:from>
      <xdr:col>0</xdr:col>
      <xdr:colOff>0</xdr:colOff>
      <xdr:row>116</xdr:row>
      <xdr:rowOff>13854</xdr:rowOff>
    </xdr:from>
    <xdr:to>
      <xdr:col>27</xdr:col>
      <xdr:colOff>0</xdr:colOff>
      <xdr:row>166</xdr:row>
      <xdr:rowOff>152400</xdr:rowOff>
    </xdr:to>
    <xdr:pic>
      <xdr:nvPicPr>
        <xdr:cNvPr id="12" name="Picture 11">
          <a:extLst>
            <a:ext uri="{FF2B5EF4-FFF2-40B4-BE49-F238E27FC236}">
              <a16:creationId xmlns:a16="http://schemas.microsoft.com/office/drawing/2014/main" id="{00000000-0008-0000-0900-00000C000000}"/>
            </a:ext>
          </a:extLst>
        </xdr:cNvPr>
        <xdr:cNvPicPr>
          <a:picLocks noChangeAspect="1"/>
        </xdr:cNvPicPr>
      </xdr:nvPicPr>
      <xdr:blipFill>
        <a:blip xmlns:r="http://schemas.openxmlformats.org/officeDocument/2006/relationships" r:embed="rId5">
          <a:clrChange>
            <a:clrFrom>
              <a:srgbClr val="FFFFFF"/>
            </a:clrFrom>
            <a:clrTo>
              <a:srgbClr val="FFFFFF">
                <a:alpha val="0"/>
              </a:srgbClr>
            </a:clrTo>
          </a:clrChange>
        </a:blip>
        <a:stretch>
          <a:fillRect/>
        </a:stretch>
      </xdr:blipFill>
      <xdr:spPr>
        <a:xfrm>
          <a:off x="0" y="20906509"/>
          <a:ext cx="16459200" cy="9144000"/>
        </a:xfrm>
        <a:prstGeom prst="rect">
          <a:avLst/>
        </a:prstGeom>
      </xdr:spPr>
    </xdr:pic>
    <xdr:clientData/>
  </xdr:twoCellAnchor>
  <xdr:twoCellAnchor editAs="oneCell">
    <xdr:from>
      <xdr:col>0</xdr:col>
      <xdr:colOff>0</xdr:colOff>
      <xdr:row>271</xdr:row>
      <xdr:rowOff>0</xdr:rowOff>
    </xdr:from>
    <xdr:to>
      <xdr:col>27</xdr:col>
      <xdr:colOff>0</xdr:colOff>
      <xdr:row>321</xdr:row>
      <xdr:rowOff>138546</xdr:rowOff>
    </xdr:to>
    <xdr:pic>
      <xdr:nvPicPr>
        <xdr:cNvPr id="5" name="Pictur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6">
          <a:clrChange>
            <a:clrFrom>
              <a:srgbClr val="FFFFFF"/>
            </a:clrFrom>
            <a:clrTo>
              <a:srgbClr val="FFFFFF">
                <a:alpha val="0"/>
              </a:srgbClr>
            </a:clrTo>
          </a:clrChange>
        </a:blip>
        <a:stretch>
          <a:fillRect/>
        </a:stretch>
      </xdr:blipFill>
      <xdr:spPr>
        <a:xfrm>
          <a:off x="0" y="48809564"/>
          <a:ext cx="16459200" cy="9144000"/>
        </a:xfrm>
        <a:prstGeom prst="rect">
          <a:avLst/>
        </a:prstGeom>
      </xdr:spPr>
    </xdr:pic>
    <xdr:clientData/>
  </xdr:twoCellAnchor>
  <xdr:twoCellAnchor editAs="oneCell">
    <xdr:from>
      <xdr:col>0</xdr:col>
      <xdr:colOff>0</xdr:colOff>
      <xdr:row>322</xdr:row>
      <xdr:rowOff>138546</xdr:rowOff>
    </xdr:from>
    <xdr:to>
      <xdr:col>27</xdr:col>
      <xdr:colOff>0</xdr:colOff>
      <xdr:row>373</xdr:row>
      <xdr:rowOff>96982</xdr:rowOff>
    </xdr:to>
    <xdr:pic>
      <xdr:nvPicPr>
        <xdr:cNvPr id="6" name="Picture 5">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7">
          <a:clrChange>
            <a:clrFrom>
              <a:srgbClr val="FFFFFF"/>
            </a:clrFrom>
            <a:clrTo>
              <a:srgbClr val="FFFFFF">
                <a:alpha val="0"/>
              </a:srgbClr>
            </a:clrTo>
          </a:clrChange>
        </a:blip>
        <a:stretch>
          <a:fillRect/>
        </a:stretch>
      </xdr:blipFill>
      <xdr:spPr>
        <a:xfrm>
          <a:off x="0" y="58133673"/>
          <a:ext cx="16459200" cy="9144000"/>
        </a:xfrm>
        <a:prstGeom prst="rect">
          <a:avLst/>
        </a:prstGeom>
      </xdr:spPr>
    </xdr:pic>
    <xdr:clientData/>
  </xdr:twoCellAnchor>
  <xdr:twoCellAnchor editAs="oneCell">
    <xdr:from>
      <xdr:col>1</xdr:col>
      <xdr:colOff>55417</xdr:colOff>
      <xdr:row>375</xdr:row>
      <xdr:rowOff>27709</xdr:rowOff>
    </xdr:from>
    <xdr:to>
      <xdr:col>25</xdr:col>
      <xdr:colOff>540327</xdr:colOff>
      <xdr:row>447</xdr:row>
      <xdr:rowOff>41819</xdr:rowOff>
    </xdr:to>
    <xdr:pic>
      <xdr:nvPicPr>
        <xdr:cNvPr id="10" name="Picture 9">
          <a:extLst>
            <a:ext uri="{FF2B5EF4-FFF2-40B4-BE49-F238E27FC236}">
              <a16:creationId xmlns:a16="http://schemas.microsoft.com/office/drawing/2014/main" id="{00000000-0008-0000-0900-00000A000000}"/>
            </a:ext>
          </a:extLst>
        </xdr:cNvPr>
        <xdr:cNvPicPr>
          <a:picLocks noChangeAspect="1"/>
        </xdr:cNvPicPr>
      </xdr:nvPicPr>
      <xdr:blipFill>
        <a:blip xmlns:r="http://schemas.openxmlformats.org/officeDocument/2006/relationships" r:embed="rId8"/>
        <a:stretch>
          <a:fillRect/>
        </a:stretch>
      </xdr:blipFill>
      <xdr:spPr>
        <a:xfrm>
          <a:off x="665017" y="67568618"/>
          <a:ext cx="15115310" cy="1298196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7620</xdr:colOff>
          <xdr:row>99</xdr:row>
          <xdr:rowOff>121920</xdr:rowOff>
        </xdr:to>
        <xdr:sp macro="" textlink="">
          <xdr:nvSpPr>
            <xdr:cNvPr id="40010" name="Object 74" hidden="1">
              <a:extLst>
                <a:ext uri="{63B3BB69-23CF-44E3-9099-C40C66FF867C}">
                  <a14:compatExt spid="_x0000_s40010"/>
                </a:ext>
                <a:ext uri="{FF2B5EF4-FFF2-40B4-BE49-F238E27FC236}">
                  <a16:creationId xmlns:a16="http://schemas.microsoft.com/office/drawing/2014/main" id="{00000000-0008-0000-0A00-00004A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121920</xdr:rowOff>
        </xdr:to>
        <xdr:sp macro="" textlink="">
          <xdr:nvSpPr>
            <xdr:cNvPr id="40053" name="Object 117" hidden="1">
              <a:extLst>
                <a:ext uri="{63B3BB69-23CF-44E3-9099-C40C66FF867C}">
                  <a14:compatExt spid="_x0000_s40053"/>
                </a:ext>
                <a:ext uri="{FF2B5EF4-FFF2-40B4-BE49-F238E27FC236}">
                  <a16:creationId xmlns:a16="http://schemas.microsoft.com/office/drawing/2014/main" id="{00000000-0008-0000-0A00-000075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297180</xdr:colOff>
          <xdr:row>126</xdr:row>
          <xdr:rowOff>121920</xdr:rowOff>
        </xdr:to>
        <xdr:sp macro="" textlink="">
          <xdr:nvSpPr>
            <xdr:cNvPr id="40054" name="Object 118" hidden="1">
              <a:extLst>
                <a:ext uri="{63B3BB69-23CF-44E3-9099-C40C66FF867C}">
                  <a14:compatExt spid="_x0000_s40054"/>
                </a:ext>
                <a:ext uri="{FF2B5EF4-FFF2-40B4-BE49-F238E27FC236}">
                  <a16:creationId xmlns:a16="http://schemas.microsoft.com/office/drawing/2014/main" id="{00000000-0008-0000-0A00-000076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525780</xdr:colOff>
          <xdr:row>84</xdr:row>
          <xdr:rowOff>175260</xdr:rowOff>
        </xdr:from>
        <xdr:to>
          <xdr:col>4</xdr:col>
          <xdr:colOff>518160</xdr:colOff>
          <xdr:row>86</xdr:row>
          <xdr:rowOff>152400</xdr:rowOff>
        </xdr:to>
        <xdr:sp macro="" textlink="">
          <xdr:nvSpPr>
            <xdr:cNvPr id="40084" name="Object 148" hidden="1">
              <a:extLst>
                <a:ext uri="{63B3BB69-23CF-44E3-9099-C40C66FF867C}">
                  <a14:compatExt spid="_x0000_s40084"/>
                </a:ext>
                <a:ext uri="{FF2B5EF4-FFF2-40B4-BE49-F238E27FC236}">
                  <a16:creationId xmlns:a16="http://schemas.microsoft.com/office/drawing/2014/main" id="{00000000-0008-0000-0A00-000094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160020</xdr:rowOff>
        </xdr:to>
        <xdr:sp macro="" textlink="">
          <xdr:nvSpPr>
            <xdr:cNvPr id="40085" name="Object 149" hidden="1">
              <a:extLst>
                <a:ext uri="{63B3BB69-23CF-44E3-9099-C40C66FF867C}">
                  <a14:compatExt spid="_x0000_s40085"/>
                </a:ext>
                <a:ext uri="{FF2B5EF4-FFF2-40B4-BE49-F238E27FC236}">
                  <a16:creationId xmlns:a16="http://schemas.microsoft.com/office/drawing/2014/main" id="{00000000-0008-0000-0A00-000095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2674620</xdr:colOff>
          <xdr:row>86</xdr:row>
          <xdr:rowOff>83820</xdr:rowOff>
        </xdr:to>
        <xdr:sp macro="" textlink="">
          <xdr:nvSpPr>
            <xdr:cNvPr id="40086" name="Object 150" hidden="1">
              <a:extLst>
                <a:ext uri="{63B3BB69-23CF-44E3-9099-C40C66FF867C}">
                  <a14:compatExt spid="_x0000_s40086"/>
                </a:ext>
                <a:ext uri="{FF2B5EF4-FFF2-40B4-BE49-F238E27FC236}">
                  <a16:creationId xmlns:a16="http://schemas.microsoft.com/office/drawing/2014/main" id="{00000000-0008-0000-0A00-000096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83820</xdr:rowOff>
        </xdr:to>
        <xdr:sp macro="" textlink="">
          <xdr:nvSpPr>
            <xdr:cNvPr id="40087" name="Object 151" hidden="1">
              <a:extLst>
                <a:ext uri="{63B3BB69-23CF-44E3-9099-C40C66FF867C}">
                  <a14:compatExt spid="_x0000_s40087"/>
                </a:ext>
                <a:ext uri="{FF2B5EF4-FFF2-40B4-BE49-F238E27FC236}">
                  <a16:creationId xmlns:a16="http://schemas.microsoft.com/office/drawing/2014/main" id="{00000000-0008-0000-0A00-000097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83820</xdr:rowOff>
        </xdr:to>
        <xdr:sp macro="" textlink="">
          <xdr:nvSpPr>
            <xdr:cNvPr id="40088" name="Object 152" hidden="1">
              <a:extLst>
                <a:ext uri="{63B3BB69-23CF-44E3-9099-C40C66FF867C}">
                  <a14:compatExt spid="_x0000_s40088"/>
                </a:ext>
                <a:ext uri="{FF2B5EF4-FFF2-40B4-BE49-F238E27FC236}">
                  <a16:creationId xmlns:a16="http://schemas.microsoft.com/office/drawing/2014/main" id="{00000000-0008-0000-0A00-000098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106680</xdr:rowOff>
        </xdr:to>
        <xdr:sp macro="" textlink="">
          <xdr:nvSpPr>
            <xdr:cNvPr id="40089" name="Object 153" hidden="1">
              <a:extLst>
                <a:ext uri="{63B3BB69-23CF-44E3-9099-C40C66FF867C}">
                  <a14:compatExt spid="_x0000_s40089"/>
                </a:ext>
                <a:ext uri="{FF2B5EF4-FFF2-40B4-BE49-F238E27FC236}">
                  <a16:creationId xmlns:a16="http://schemas.microsoft.com/office/drawing/2014/main" id="{00000000-0008-0000-0A00-000099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40237" name="Object 301" hidden="1">
              <a:extLst>
                <a:ext uri="{63B3BB69-23CF-44E3-9099-C40C66FF867C}">
                  <a14:compatExt spid="_x0000_s40237"/>
                </a:ext>
                <a:ext uri="{FF2B5EF4-FFF2-40B4-BE49-F238E27FC236}">
                  <a16:creationId xmlns:a16="http://schemas.microsoft.com/office/drawing/2014/main" id="{00000000-0008-0000-0A00-00002D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121920</xdr:rowOff>
        </xdr:to>
        <xdr:sp macro="" textlink="">
          <xdr:nvSpPr>
            <xdr:cNvPr id="40247" name="Object 311" hidden="1">
              <a:extLst>
                <a:ext uri="{63B3BB69-23CF-44E3-9099-C40C66FF867C}">
                  <a14:compatExt spid="_x0000_s40247"/>
                </a:ext>
                <a:ext uri="{FF2B5EF4-FFF2-40B4-BE49-F238E27FC236}">
                  <a16:creationId xmlns:a16="http://schemas.microsoft.com/office/drawing/2014/main" id="{00000000-0008-0000-0A00-000037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121920</xdr:rowOff>
        </xdr:to>
        <xdr:sp macro="" textlink="">
          <xdr:nvSpPr>
            <xdr:cNvPr id="40250" name="Object 314" hidden="1">
              <a:extLst>
                <a:ext uri="{63B3BB69-23CF-44E3-9099-C40C66FF867C}">
                  <a14:compatExt spid="_x0000_s40250"/>
                </a:ext>
                <a:ext uri="{FF2B5EF4-FFF2-40B4-BE49-F238E27FC236}">
                  <a16:creationId xmlns:a16="http://schemas.microsoft.com/office/drawing/2014/main" id="{00000000-0008-0000-0A00-00003A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83820</xdr:rowOff>
        </xdr:from>
        <xdr:to>
          <xdr:col>7</xdr:col>
          <xdr:colOff>388620</xdr:colOff>
          <xdr:row>53</xdr:row>
          <xdr:rowOff>137160</xdr:rowOff>
        </xdr:to>
        <xdr:sp macro="" textlink="">
          <xdr:nvSpPr>
            <xdr:cNvPr id="40257" name="Object 321" hidden="1">
              <a:extLst>
                <a:ext uri="{63B3BB69-23CF-44E3-9099-C40C66FF867C}">
                  <a14:compatExt spid="_x0000_s40257"/>
                </a:ext>
                <a:ext uri="{FF2B5EF4-FFF2-40B4-BE49-F238E27FC236}">
                  <a16:creationId xmlns:a16="http://schemas.microsoft.com/office/drawing/2014/main" id="{00000000-0008-0000-0A00-000041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160020</xdr:colOff>
          <xdr:row>105</xdr:row>
          <xdr:rowOff>121920</xdr:rowOff>
        </xdr:to>
        <xdr:sp macro="" textlink="">
          <xdr:nvSpPr>
            <xdr:cNvPr id="40260" name="Object 324" hidden="1">
              <a:extLst>
                <a:ext uri="{63B3BB69-23CF-44E3-9099-C40C66FF867C}">
                  <a14:compatExt spid="_x0000_s40260"/>
                </a:ext>
                <a:ext uri="{FF2B5EF4-FFF2-40B4-BE49-F238E27FC236}">
                  <a16:creationId xmlns:a16="http://schemas.microsoft.com/office/drawing/2014/main" id="{00000000-0008-0000-0A00-000044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42" name="Picture 41">
          <a:extLst>
            <a:ext uri="{FF2B5EF4-FFF2-40B4-BE49-F238E27FC236}">
              <a16:creationId xmlns:a16="http://schemas.microsoft.com/office/drawing/2014/main" id="{00000000-0008-0000-0A00-00002A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895600"/>
          <a:ext cx="4456355" cy="23765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182880</xdr:colOff>
          <xdr:row>129</xdr:row>
          <xdr:rowOff>7620</xdr:rowOff>
        </xdr:from>
        <xdr:to>
          <xdr:col>7</xdr:col>
          <xdr:colOff>815340</xdr:colOff>
          <xdr:row>141</xdr:row>
          <xdr:rowOff>175260</xdr:rowOff>
        </xdr:to>
        <xdr:sp macro="" textlink="">
          <xdr:nvSpPr>
            <xdr:cNvPr id="40269" name="Object 333" hidden="1">
              <a:extLst>
                <a:ext uri="{63B3BB69-23CF-44E3-9099-C40C66FF867C}">
                  <a14:compatExt spid="_x0000_s40269"/>
                </a:ext>
                <a:ext uri="{FF2B5EF4-FFF2-40B4-BE49-F238E27FC236}">
                  <a16:creationId xmlns:a16="http://schemas.microsoft.com/office/drawing/2014/main" id="{00000000-0008-0000-0A00-00004D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182880</xdr:colOff>
          <xdr:row>129</xdr:row>
          <xdr:rowOff>7620</xdr:rowOff>
        </xdr:from>
        <xdr:to>
          <xdr:col>11</xdr:col>
          <xdr:colOff>2164080</xdr:colOff>
          <xdr:row>141</xdr:row>
          <xdr:rowOff>175260</xdr:rowOff>
        </xdr:to>
        <xdr:sp macro="" textlink="">
          <xdr:nvSpPr>
            <xdr:cNvPr id="40270" name="Object 334" hidden="1">
              <a:extLst>
                <a:ext uri="{63B3BB69-23CF-44E3-9099-C40C66FF867C}">
                  <a14:compatExt spid="_x0000_s40270"/>
                </a:ext>
                <a:ext uri="{FF2B5EF4-FFF2-40B4-BE49-F238E27FC236}">
                  <a16:creationId xmlns:a16="http://schemas.microsoft.com/office/drawing/2014/main" id="{00000000-0008-0000-0A00-00004E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2" name="Group 1">
          <a:extLst>
            <a:ext uri="{FF2B5EF4-FFF2-40B4-BE49-F238E27FC236}">
              <a16:creationId xmlns:a16="http://schemas.microsoft.com/office/drawing/2014/main" id="{00000000-0008-0000-0B00-000002000000}"/>
            </a:ext>
          </a:extLst>
        </xdr:cNvPr>
        <xdr:cNvGrpSpPr/>
      </xdr:nvGrpSpPr>
      <xdr:grpSpPr>
        <a:xfrm>
          <a:off x="80680"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B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71681" name="Button 1" hidden="1">
                <a:extLst>
                  <a:ext uri="{63B3BB69-23CF-44E3-9099-C40C66FF867C}">
                    <a14:compatExt spid="_x0000_s71681"/>
                  </a:ext>
                  <a:ext uri="{FF2B5EF4-FFF2-40B4-BE49-F238E27FC236}">
                    <a16:creationId xmlns:a16="http://schemas.microsoft.com/office/drawing/2014/main" id="{00000000-0008-0000-0B00-0000011801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71682" name="Button 2" hidden="1">
                <a:extLst>
                  <a:ext uri="{63B3BB69-23CF-44E3-9099-C40C66FF867C}">
                    <a14:compatExt spid="_x0000_s71682"/>
                  </a:ext>
                  <a:ext uri="{FF2B5EF4-FFF2-40B4-BE49-F238E27FC236}">
                    <a16:creationId xmlns:a16="http://schemas.microsoft.com/office/drawing/2014/main" id="{00000000-0008-0000-0B00-0000021801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71683" name="Button 3" hidden="1">
                <a:extLst>
                  <a:ext uri="{63B3BB69-23CF-44E3-9099-C40C66FF867C}">
                    <a14:compatExt spid="_x0000_s71683"/>
                  </a:ext>
                  <a:ext uri="{FF2B5EF4-FFF2-40B4-BE49-F238E27FC236}">
                    <a16:creationId xmlns:a16="http://schemas.microsoft.com/office/drawing/2014/main" id="{00000000-0008-0000-0B00-0000031801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80678</xdr:colOff>
      <xdr:row>3</xdr:row>
      <xdr:rowOff>0</xdr:rowOff>
    </xdr:from>
    <xdr:to>
      <xdr:col>5</xdr:col>
      <xdr:colOff>490390</xdr:colOff>
      <xdr:row>6</xdr:row>
      <xdr:rowOff>21336</xdr:rowOff>
    </xdr:to>
    <xdr:grpSp>
      <xdr:nvGrpSpPr>
        <xdr:cNvPr id="2" name="Group 1">
          <a:extLst>
            <a:ext uri="{FF2B5EF4-FFF2-40B4-BE49-F238E27FC236}">
              <a16:creationId xmlns:a16="http://schemas.microsoft.com/office/drawing/2014/main" id="{00000000-0008-0000-0C00-000002000000}"/>
            </a:ext>
          </a:extLst>
        </xdr:cNvPr>
        <xdr:cNvGrpSpPr/>
      </xdr:nvGrpSpPr>
      <xdr:grpSpPr>
        <a:xfrm>
          <a:off x="80678"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C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C00-00000184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0C00-00000284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33795" name="Button 3" hidden="1">
                <a:extLst>
                  <a:ext uri="{63B3BB69-23CF-44E3-9099-C40C66FF867C}">
                    <a14:compatExt spid="_x0000_s33795"/>
                  </a:ext>
                  <a:ext uri="{FF2B5EF4-FFF2-40B4-BE49-F238E27FC236}">
                    <a16:creationId xmlns:a16="http://schemas.microsoft.com/office/drawing/2014/main" id="{00000000-0008-0000-0C00-00000384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80678</xdr:colOff>
      <xdr:row>4</xdr:row>
      <xdr:rowOff>0</xdr:rowOff>
    </xdr:from>
    <xdr:to>
      <xdr:col>5</xdr:col>
      <xdr:colOff>490390</xdr:colOff>
      <xdr:row>7</xdr:row>
      <xdr:rowOff>21336</xdr:rowOff>
    </xdr:to>
    <xdr:grpSp>
      <xdr:nvGrpSpPr>
        <xdr:cNvPr id="2" name="Group 1">
          <a:extLst>
            <a:ext uri="{FF2B5EF4-FFF2-40B4-BE49-F238E27FC236}">
              <a16:creationId xmlns:a16="http://schemas.microsoft.com/office/drawing/2014/main" id="{00000000-0008-0000-0D00-000002000000}"/>
            </a:ext>
          </a:extLst>
        </xdr:cNvPr>
        <xdr:cNvGrpSpPr/>
      </xdr:nvGrpSpPr>
      <xdr:grpSpPr>
        <a:xfrm>
          <a:off x="80678"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D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0D00-000001D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55298" name="Button 2" hidden="1">
                <a:extLst>
                  <a:ext uri="{63B3BB69-23CF-44E3-9099-C40C66FF867C}">
                    <a14:compatExt spid="_x0000_s55298"/>
                  </a:ext>
                  <a:ext uri="{FF2B5EF4-FFF2-40B4-BE49-F238E27FC236}">
                    <a16:creationId xmlns:a16="http://schemas.microsoft.com/office/drawing/2014/main" id="{00000000-0008-0000-0D00-000002D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55299" name="Button 3" hidden="1">
                <a:extLst>
                  <a:ext uri="{63B3BB69-23CF-44E3-9099-C40C66FF867C}">
                    <a14:compatExt spid="_x0000_s55299"/>
                  </a:ext>
                  <a:ext uri="{FF2B5EF4-FFF2-40B4-BE49-F238E27FC236}">
                    <a16:creationId xmlns:a16="http://schemas.microsoft.com/office/drawing/2014/main" id="{00000000-0008-0000-0D00-000003D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10" name="Group 9">
          <a:extLst>
            <a:ext uri="{FF2B5EF4-FFF2-40B4-BE49-F238E27FC236}">
              <a16:creationId xmlns:a16="http://schemas.microsoft.com/office/drawing/2014/main" id="{00000000-0008-0000-0E00-00000A000000}"/>
            </a:ext>
          </a:extLst>
        </xdr:cNvPr>
        <xdr:cNvGrpSpPr/>
      </xdr:nvGrpSpPr>
      <xdr:grpSpPr>
        <a:xfrm>
          <a:off x="80680" y="591671"/>
          <a:ext cx="6129194" cy="559218"/>
          <a:chOff x="1407095" y="770965"/>
          <a:chExt cx="6129195" cy="559218"/>
        </a:xfrm>
      </xdr:grpSpPr>
      <xdr:sp macro="" textlink="">
        <xdr:nvSpPr>
          <xdr:cNvPr id="11" name="Rectangle 10">
            <a:extLst>
              <a:ext uri="{FF2B5EF4-FFF2-40B4-BE49-F238E27FC236}">
                <a16:creationId xmlns:a16="http://schemas.microsoft.com/office/drawing/2014/main" id="{00000000-0008-0000-0E00-00000B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7422" name="Button 14" hidden="1">
                <a:extLst>
                  <a:ext uri="{63B3BB69-23CF-44E3-9099-C40C66FF867C}">
                    <a14:compatExt spid="_x0000_s17422"/>
                  </a:ext>
                  <a:ext uri="{FF2B5EF4-FFF2-40B4-BE49-F238E27FC236}">
                    <a16:creationId xmlns:a16="http://schemas.microsoft.com/office/drawing/2014/main" id="{00000000-0008-0000-0E00-00000E44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7423" name="Button 15" hidden="1">
                <a:extLst>
                  <a:ext uri="{63B3BB69-23CF-44E3-9099-C40C66FF867C}">
                    <a14:compatExt spid="_x0000_s17423"/>
                  </a:ext>
                  <a:ext uri="{FF2B5EF4-FFF2-40B4-BE49-F238E27FC236}">
                    <a16:creationId xmlns:a16="http://schemas.microsoft.com/office/drawing/2014/main" id="{00000000-0008-0000-0E00-00000F44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7424" name="Button 16" hidden="1">
                <a:extLst>
                  <a:ext uri="{63B3BB69-23CF-44E3-9099-C40C66FF867C}">
                    <a14:compatExt spid="_x0000_s17424"/>
                  </a:ext>
                  <a:ext uri="{FF2B5EF4-FFF2-40B4-BE49-F238E27FC236}">
                    <a16:creationId xmlns:a16="http://schemas.microsoft.com/office/drawing/2014/main" id="{00000000-0008-0000-0E00-00001044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kim333/Desktop/RAPID%20Model%20Release/v3.0/Te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
      <sheetName val="Data"/>
      <sheetName val="Reference"/>
      <sheetName val="Data(Transposed)"/>
      <sheetName val="Data(Test)"/>
      <sheetName val="(guide) valve constants"/>
      <sheetName val="(guide) void fraction &amp; density"/>
      <sheetName val="(guide) sorption isotherm"/>
      <sheetName val="(guide) sorption kinetics"/>
    </sheetNames>
    <sheetDataSet>
      <sheetData sheetId="0"/>
      <sheetData sheetId="1"/>
      <sheetData sheetId="2"/>
      <sheetData sheetId="3"/>
      <sheetData sheetId="4"/>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FE49B2F-1F87-4C06-ACCB-8071428D1B2C}" name="Table13" displayName="Table13" ref="B9:K35" totalsRowShown="0" headerRowDxfId="266" dataDxfId="264" headerRowBorderDxfId="265" tableBorderDxfId="263" totalsRowBorderDxfId="262">
  <autoFilter ref="B9:K35" xr:uid="{B089C5C3-2CCE-4800-96CA-2131BB6E3E4F}"/>
  <tableColumns count="10">
    <tableColumn id="1" xr3:uid="{E0503319-4244-40BF-80AC-47EAB20F9D82}" name="Variable" dataDxfId="261"/>
    <tableColumn id="4" xr3:uid="{C9B93118-2D75-48EB-867F-A112A1413B3A}" name="Value" dataDxfId="260"/>
    <tableColumn id="5" xr3:uid="{6DB24D56-641D-41E7-A0AF-33D3EA326C9E}" name="Unit" dataDxfId="259"/>
    <tableColumn id="6" xr3:uid="{EC0DB7D6-1463-4C4D-9A2A-4BC3C7916932}" name="Comparisons" dataDxfId="258"/>
    <tableColumn id="7" xr3:uid="{6FE91FB5-8BB7-4A02-B5AC-265E1EBFD7A4}" name="Variable Type" dataDxfId="257"/>
    <tableColumn id="8" xr3:uid="{A6460C6C-273A-466F-8C24-29520D28AB0E}" name="Dependency" dataDxfId="256"/>
    <tableColumn id="12" xr3:uid="{0D55DF56-EF41-44E6-9DE8-92E85F8BC954}" name="Test 1" dataDxfId="255"/>
    <tableColumn id="10" xr3:uid="{FE581202-0C06-4BC7-8D50-2FDDC17F8184}" name="Test 2" dataDxfId="254"/>
    <tableColumn id="2" xr3:uid="{0C40960E-3CC9-432B-A5CB-D76546536ADF}" name="Test 3" dataDxfId="253"/>
    <tableColumn id="9" xr3:uid="{05A43EF2-B89E-41B1-ABA5-98E847A1B9DC}" name="Description" dataDxfId="25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F04EEE0-731B-43FE-8D93-1BE1D55E5942}" name="Table135" displayName="Table135" ref="B9:K25" totalsRowShown="0" headerRowDxfId="251" dataDxfId="249" headerRowBorderDxfId="250" tableBorderDxfId="248" totalsRowBorderDxfId="247">
  <autoFilter ref="B9:K25" xr:uid="{B089C5C3-2CCE-4800-96CA-2131BB6E3E4F}"/>
  <tableColumns count="10">
    <tableColumn id="1" xr3:uid="{685D6078-A78A-46BC-B18F-E8D3628A67E6}" name="Variable" dataDxfId="246"/>
    <tableColumn id="4" xr3:uid="{D38A63A9-30C3-46A9-8F13-2B8A284D0F6D}" name="Value" dataDxfId="245"/>
    <tableColumn id="5" xr3:uid="{1994192F-9E05-4AE5-967E-A10B20B36297}" name="Unit" dataDxfId="244"/>
    <tableColumn id="6" xr3:uid="{508E3DE7-B23E-466B-8C83-B00C42CD71F1}" name="Comparisons" dataDxfId="243"/>
    <tableColumn id="7" xr3:uid="{7454A4F3-FF26-4A9C-A824-BDBC1E45586F}" name="Variable Type" dataDxfId="242"/>
    <tableColumn id="8" xr3:uid="{3D1F393A-5826-47B0-9B9F-279E787B04B5}" name="Dependency" dataDxfId="241"/>
    <tableColumn id="12" xr3:uid="{209DD801-047C-479C-9FA8-F50010E0D631}" name="Test 1" dataDxfId="240"/>
    <tableColumn id="10" xr3:uid="{6B19F837-492D-4C06-835A-D6E2C0863EF7}" name="Test 2" dataDxfId="239"/>
    <tableColumn id="2" xr3:uid="{034CEC91-E4AE-4034-825F-2278465F1F6B}" name="Test 3" dataDxfId="238"/>
    <tableColumn id="9" xr3:uid="{389DFAC9-BCAC-42C4-B7BF-4ACFCB73CB3F}" name="Description" dataDxfId="23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846FC82-8DC5-4FBE-ACAA-1BB24A4175B1}" name="Table16" displayName="Table16" ref="B9:K14" totalsRowShown="0" headerRowDxfId="236" dataDxfId="234" headerRowBorderDxfId="235" tableBorderDxfId="233" totalsRowBorderDxfId="232">
  <autoFilter ref="B9:K14" xr:uid="{B089C5C3-2CCE-4800-96CA-2131BB6E3E4F}"/>
  <tableColumns count="10">
    <tableColumn id="1" xr3:uid="{AD0B804D-B57D-44D0-BD95-A80F4C53F489}" name="Variable" dataDxfId="231"/>
    <tableColumn id="4" xr3:uid="{689D0AC2-9DF9-4B4A-A728-AEE9899A00DA}" name="Value" dataDxfId="230"/>
    <tableColumn id="5" xr3:uid="{9EFC76EE-330E-4662-8F4E-F7AA7D9F2E3B}" name="Unit" dataDxfId="229"/>
    <tableColumn id="6" xr3:uid="{C76BE42B-E6F9-42EE-B26D-B26C4BF4CA96}" name="Comparisons" dataDxfId="228"/>
    <tableColumn id="7" xr3:uid="{B0EBE409-A44B-4ED4-8B60-E9F9858043B3}" name="Variable Type" dataDxfId="227"/>
    <tableColumn id="8" xr3:uid="{55290DCE-9E06-4A1F-82DC-ADD6253CD573}" name="Dependency" dataDxfId="226"/>
    <tableColumn id="12" xr3:uid="{A3ED03BE-3A17-41FB-AA19-4D8CA757AA8C}" name="Test 1" dataDxfId="225"/>
    <tableColumn id="10" xr3:uid="{E916EE8E-9827-4C52-A17F-D2D688E59526}" name="Test 2" dataDxfId="224"/>
    <tableColumn id="2" xr3:uid="{59C45017-C51D-4064-9D72-D6C0614A248E}" name="Test 3" dataDxfId="223"/>
    <tableColumn id="9" xr3:uid="{5D38AE45-83FF-4240-8A87-8F76E3AA9797}" name="Description" dataDxfId="22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209735D-554C-4D45-9A5B-22726C412DAA}" name="Table1611" displayName="Table1611" ref="B9:K15" totalsRowShown="0" headerRowDxfId="221" dataDxfId="219" headerRowBorderDxfId="220" tableBorderDxfId="218" totalsRowBorderDxfId="217">
  <autoFilter ref="B9:K15" xr:uid="{B089C5C3-2CCE-4800-96CA-2131BB6E3E4F}"/>
  <tableColumns count="10">
    <tableColumn id="1" xr3:uid="{1EBDAA0F-31AE-42B2-AC21-45954F97D91F}" name="Variable" dataDxfId="216"/>
    <tableColumn id="4" xr3:uid="{C1B34313-8638-4DBC-8F82-86A30B3114C8}" name="Value" dataDxfId="215"/>
    <tableColumn id="5" xr3:uid="{14759C69-3803-4BC3-A7A6-3DFFDE94B1DE}" name="Unit" dataDxfId="214"/>
    <tableColumn id="6" xr3:uid="{2D85834C-0034-47FE-BC01-DB15F04F42D2}" name="Comparisons" dataDxfId="213"/>
    <tableColumn id="7" xr3:uid="{8CD5D837-AF6D-4811-80AD-71F84A2DEB22}" name="Variable Type" dataDxfId="212"/>
    <tableColumn id="8" xr3:uid="{10026C7A-D83F-4A6C-93B4-4809A42E03C8}" name="Dependency" dataDxfId="211"/>
    <tableColumn id="12" xr3:uid="{E761AAA3-462F-4100-947A-C25D5E015411}" name="Test 1" dataDxfId="210"/>
    <tableColumn id="10" xr3:uid="{9D8C6DF1-F42E-4849-A79E-EB0F9A401CD0}" name="Test 2" dataDxfId="209"/>
    <tableColumn id="2" xr3:uid="{D8219F55-2AFF-4A68-8CB1-14BA6B3702D4}" name="Test 3" dataDxfId="208"/>
    <tableColumn id="9" xr3:uid="{E8EFBBB5-6104-496B-BE6C-A8E156BEAD7B}" name="Description" dataDxfId="20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CD63D41-E218-493E-AA6C-654A462296FA}" name="Table19" displayName="Table19" ref="B9:K25" totalsRowShown="0" headerRowDxfId="206" dataDxfId="204" headerRowBorderDxfId="205" tableBorderDxfId="203" totalsRowBorderDxfId="202">
  <autoFilter ref="B9:K25" xr:uid="{B089C5C3-2CCE-4800-96CA-2131BB6E3E4F}"/>
  <tableColumns count="10">
    <tableColumn id="1" xr3:uid="{898488E9-D49F-4E0B-8F88-5DD5F064A515}" name="Variable" dataDxfId="201"/>
    <tableColumn id="4" xr3:uid="{7360F2DB-59B7-4584-A94B-141EC7B5F05D}" name="Value" dataDxfId="200"/>
    <tableColumn id="5" xr3:uid="{0D2042B3-35AB-4B8C-91DA-6AC69F7AF0FE}" name="Unit" dataDxfId="199"/>
    <tableColumn id="6" xr3:uid="{738D534E-3F3C-440E-8D3B-8C38E23A1615}" name="Comparisons" dataDxfId="198"/>
    <tableColumn id="7" xr3:uid="{96B8E392-54FF-4F13-A601-4F2DE10A421E}" name="Variable Type" dataDxfId="197"/>
    <tableColumn id="8" xr3:uid="{F3DB0BA0-AFD6-4DAD-A715-F57E45D30E82}" name="Dependency" dataDxfId="196"/>
    <tableColumn id="12" xr3:uid="{9A476739-92EB-4FB2-89BD-8E4EA518C63C}" name="Test 1" dataDxfId="195"/>
    <tableColumn id="10" xr3:uid="{58598454-AF4A-45A8-B01E-46159B78A3E7}" name="Test 2" dataDxfId="194"/>
    <tableColumn id="2" xr3:uid="{53405230-C6CD-46FA-B184-81B301B8A900}" name="Test 3" dataDxfId="193"/>
    <tableColumn id="9" xr3:uid="{830BDE0A-B7F2-4974-B811-AADDA2197C8F}" name="Description" dataDxfId="19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50E997E-341B-4952-A339-489C47D5E4EF}" name="Table1747" displayName="Table1747" ref="B9:K42" totalsRowShown="0" headerRowDxfId="191" dataDxfId="189" headerRowBorderDxfId="190" tableBorderDxfId="188" totalsRowBorderDxfId="187">
  <autoFilter ref="B9:K42" xr:uid="{B089C5C3-2CCE-4800-96CA-2131BB6E3E4F}"/>
  <tableColumns count="10">
    <tableColumn id="1" xr3:uid="{17BBFC9B-F285-44D8-B149-2444B1D79974}" name="Variable" dataDxfId="186"/>
    <tableColumn id="4" xr3:uid="{DFDE5B78-8047-41BE-A922-63B2352D3BC7}" name="Value" dataDxfId="185"/>
    <tableColumn id="5" xr3:uid="{C4E224B9-E9B5-49AE-8757-C9F14006C727}" name="Unit" dataDxfId="184"/>
    <tableColumn id="6" xr3:uid="{41141F93-6582-4EC6-86F9-49EEBDD0F2C7}" name="Comparisons" dataDxfId="183"/>
    <tableColumn id="7" xr3:uid="{C6867395-8D02-48EA-ACBE-D64A073776C7}" name="Variable Type" dataDxfId="182"/>
    <tableColumn id="8" xr3:uid="{F9A2595F-E28B-4C4F-8C5A-0D3F0E266C22}" name="Dependency" dataDxfId="181"/>
    <tableColumn id="12" xr3:uid="{7703E5BD-EFD4-428B-9EE2-3F61151A4F30}" name="Test 1" dataDxfId="180"/>
    <tableColumn id="10" xr3:uid="{12F7183F-3B73-4571-8F1D-A59E11B8783A}" name="Test 2" dataDxfId="179"/>
    <tableColumn id="2" xr3:uid="{20FE8A2B-0A51-4717-926C-0FFB7552BE1A}" name="Test 3" dataDxfId="178"/>
    <tableColumn id="9" xr3:uid="{BD209FD2-6016-47FA-9434-B2997115E3BC}" name="Description" dataDxfId="17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B118E22-6B97-4050-BEA5-FD187B57FD53}" name="Table1102" displayName="Table1102" ref="B8:K23" totalsRowShown="0" headerRowDxfId="176" dataDxfId="174" headerRowBorderDxfId="175" tableBorderDxfId="173" totalsRowBorderDxfId="172">
  <autoFilter ref="B8:K23" xr:uid="{B089C5C3-2CCE-4800-96CA-2131BB6E3E4F}"/>
  <tableColumns count="10">
    <tableColumn id="1" xr3:uid="{DF90FBAE-2FE2-4EF6-B9EF-275B3796AEEB}" name="Variable" dataDxfId="171"/>
    <tableColumn id="4" xr3:uid="{0389FCE2-DF59-447F-B68F-108D6445084D}" name="Value" dataDxfId="170"/>
    <tableColumn id="5" xr3:uid="{F4EFCD46-6F61-4144-97AB-37E6D30AE6D4}" name="Unit" dataDxfId="169"/>
    <tableColumn id="6" xr3:uid="{13EC0408-58C5-4FDD-B561-294E8738DC68}" name="Comparisons" dataDxfId="168"/>
    <tableColumn id="7" xr3:uid="{BF1B3BF0-6191-44CC-AF6B-7F41972DEF86}" name="Variable Type" dataDxfId="167"/>
    <tableColumn id="8" xr3:uid="{38416F33-2817-41C6-8F60-9C8868DFD40F}" name="Dependency" dataDxfId="166"/>
    <tableColumn id="12" xr3:uid="{212A5270-D9C2-477A-8DBC-F77DAC062C67}" name="Test 1" dataDxfId="165"/>
    <tableColumn id="10" xr3:uid="{06FFA778-D744-477C-927B-1BAA2F4DD149}" name="Test 2" dataDxfId="164"/>
    <tableColumn id="2" xr3:uid="{C0032BA4-2111-4FE1-A6F7-8A96150C92AF}" name="Test 3" dataDxfId="163"/>
    <tableColumn id="9" xr3:uid="{87AA86BA-9226-4FD0-BE95-3F0C0D4637BF}" name="Description" dataDxfId="16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E893A30-0EED-477C-80F5-D3D7213639C9}" name="Table1102412" displayName="Table1102412" ref="B9:K26" totalsRowShown="0" headerRowDxfId="161" dataDxfId="159" headerRowBorderDxfId="160" tableBorderDxfId="158" totalsRowBorderDxfId="157">
  <autoFilter ref="B9:K26" xr:uid="{B089C5C3-2CCE-4800-96CA-2131BB6E3E4F}"/>
  <tableColumns count="10">
    <tableColumn id="1" xr3:uid="{897C7A45-3F96-4FAD-9D88-64BEDA59EE04}" name="Variable" dataDxfId="156"/>
    <tableColumn id="4" xr3:uid="{AC44F3C7-74B4-4404-BA30-07059568F4CD}" name="Value" dataDxfId="155"/>
    <tableColumn id="5" xr3:uid="{6083DF57-24E4-4D4A-B84A-AB4CE9566C0A}" name="Unit" dataDxfId="154"/>
    <tableColumn id="6" xr3:uid="{7B5B4F38-11BC-48C2-B29A-22FAFA39A76A}" name="Comparisons" dataDxfId="153"/>
    <tableColumn id="7" xr3:uid="{687831A6-7122-45C8-9279-6A017FA30571}" name="Variable Type" dataDxfId="152"/>
    <tableColumn id="8" xr3:uid="{F0D98687-63CA-49F2-A0F5-F43443FEED82}" name="Dependency" dataDxfId="151"/>
    <tableColumn id="12" xr3:uid="{57EFF7D5-281B-4073-9550-73D369BA3603}" name="Test 1" dataDxfId="150"/>
    <tableColumn id="10" xr3:uid="{886EC4A5-54AE-4612-B5FF-8B6E7B32A853}" name="Test 2" dataDxfId="149"/>
    <tableColumn id="2" xr3:uid="{C5B5DD0C-C82D-4FD9-A165-974B4B54478C}" name="Test 3" dataDxfId="148"/>
    <tableColumn id="9" xr3:uid="{E8B12666-0292-4BAB-9166-E185CB24DBFE}" name="Description" dataDxfId="147"/>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D9A8AE6-2B88-428F-A466-637C54B124AD}" name="Table110" displayName="Table110" ref="B9:K32" totalsRowShown="0" headerRowDxfId="146" dataDxfId="144" headerRowBorderDxfId="145" tableBorderDxfId="143" totalsRowBorderDxfId="142">
  <autoFilter ref="B9:K32" xr:uid="{B089C5C3-2CCE-4800-96CA-2131BB6E3E4F}"/>
  <tableColumns count="10">
    <tableColumn id="1" xr3:uid="{6561AEBF-1A68-4BD9-981B-60F4A8C9F4A1}" name="Variable" dataDxfId="141"/>
    <tableColumn id="4" xr3:uid="{C1FB45A7-8762-4DF5-A15B-D397D88C716C}" name="Value" dataDxfId="140"/>
    <tableColumn id="5" xr3:uid="{75CF1DD5-15A1-457E-B259-73FCD0D9EB0A}" name="Unit" dataDxfId="139"/>
    <tableColumn id="6" xr3:uid="{AEFFA396-75F2-49FE-AC8A-A5D497D74B76}" name="Comparisons" dataDxfId="138"/>
    <tableColumn id="7" xr3:uid="{A3CB9CE1-B6FE-4600-B19D-33127FD2D704}" name="Variable Type" dataDxfId="137"/>
    <tableColumn id="8" xr3:uid="{9CA1B1B2-7492-4B5A-A741-58D3E606F870}" name="Dependency" dataDxfId="136"/>
    <tableColumn id="12" xr3:uid="{AB5CE975-A353-4F4C-B35E-6329243B1E93}" name="Test 1" dataDxfId="135"/>
    <tableColumn id="10" xr3:uid="{A598D5D0-9415-4778-A8FB-5A51456F8F50}" name="Test 2" dataDxfId="134"/>
    <tableColumn id="2" xr3:uid="{3D052CF6-CF17-4692-8D12-49593375E78A}" name="Test 3" dataDxfId="133"/>
    <tableColumn id="9" xr3:uid="{58517D80-5379-418C-9097-245E1E21F175}" name="Description" dataDxfId="13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9" dT="2020-11-26T20:01:15.60" personId="{7F98AE94-13FB-49E1-9262-339C11E0EDB4}" id="{ABAAE104-1442-420E-AD26-C6CAD21BF900}">
    <text>place 1 if we want to keep the row when re-initializing. Otherwise, leave it as a blank.</text>
  </threadedComment>
  <threadedComment ref="I9" dT="2020-11-26T18:35:03.27" personId="{7F98AE94-13FB-49E1-9262-339C11E0EDB4}" id="{74D95228-D979-4953-A89D-649833238ADF}">
    <text>supply a value greater than 1 if you want to duplicate the row</text>
  </threadedComment>
  <threadedComment ref="J9" dT="2020-11-28T01:53:47.29" personId="{7F98AE94-13FB-49E1-9262-339C11E0EDB4}" id="{919D7803-FB7D-4052-BB7E-400DD79A8416}">
    <text>1 means we need to have the variable specified; 0 means we need not have the variable specified</text>
  </threadedComment>
  <threadedComment ref="J9" dT="2020-11-28T01:56:42.32" personId="{7F98AE94-13FB-49E1-9262-339C11E0EDB4}" id="{DE01FF99-85B3-45B8-9729-4DFA43BA790A}" parentId="{919D7803-FB7D-4052-BB7E-400DD79A8416}">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H9" dT="2020-11-26T20:01:15.60" personId="{7F98AE94-13FB-49E1-9262-339C11E0EDB4}" id="{B658DD8B-5CD5-47A9-96E6-3BCC33498D4A}">
    <text>place 1 if we want to keep the row when re-initializing. Otherwise, leave it as a blank.</text>
  </threadedComment>
  <threadedComment ref="I9" dT="2020-11-26T18:35:03.27" personId="{7F98AE94-13FB-49E1-9262-339C11E0EDB4}" id="{E2FCDD36-8E30-443C-8F5A-BADBD8605A1F}">
    <text>supply a value greater than 1 if you want to duplicate the row</text>
  </threadedComment>
  <threadedComment ref="J9" dT="2020-11-28T01:53:47.29" personId="{7F98AE94-13FB-49E1-9262-339C11E0EDB4}" id="{833AD2F7-6F18-4BEF-97C9-AB08B51E669D}">
    <text>1 means we need to have the variable specified; 0 means we need not have the variable specified</text>
  </threadedComment>
  <threadedComment ref="J9" dT="2020-11-28T01:56:42.32" personId="{7F98AE94-13FB-49E1-9262-339C11E0EDB4}" id="{31951CF6-4DF1-4E53-9278-B492124B09E4}" parentId="{833AD2F7-6F18-4BEF-97C9-AB08B51E669D}">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H9" dT="2020-11-26T20:01:15.60" personId="{7F98AE94-13FB-49E1-9262-339C11E0EDB4}" id="{00615BA0-ABC8-4D8C-94CA-170E23E05646}">
    <text>place 1 if we want to keep the row when re-initializing. Otherwise, leave it as a blank.</text>
  </threadedComment>
  <threadedComment ref="I9" dT="2020-11-26T18:35:03.27" personId="{7F98AE94-13FB-49E1-9262-339C11E0EDB4}" id="{A8EC5063-0EF4-4446-8613-A2435667EF89}">
    <text>supply a value greater than 1 if you want to duplicate the row</text>
  </threadedComment>
  <threadedComment ref="J9" dT="2020-11-28T01:53:47.29" personId="{7F98AE94-13FB-49E1-9262-339C11E0EDB4}" id="{98A2A7D0-DD13-45D8-A041-1C76F8A6E735}">
    <text>1 means we need to have the variable specified; 0 means we need not have the variable specified</text>
  </threadedComment>
  <threadedComment ref="J9" dT="2020-11-28T01:56:42.32" personId="{7F98AE94-13FB-49E1-9262-339C11E0EDB4}" id="{6C9FD09A-BB57-4D10-8185-C9987B8961D3}" parentId="{98A2A7D0-DD13-45D8-A041-1C76F8A6E735}">
    <text>Orange highlighted cells contain if then statement to allow the MATLAB® to check for the right inputs</text>
  </threadedComment>
</ThreadedComments>
</file>

<file path=xl/threadedComments/threadedComment4.xml><?xml version="1.0" encoding="utf-8"?>
<ThreadedComments xmlns="http://schemas.microsoft.com/office/spreadsheetml/2018/threadedcomments" xmlns:x="http://schemas.openxmlformats.org/spreadsheetml/2006/main">
  <threadedComment ref="H9" dT="2020-11-26T20:01:15.60" personId="{7F98AE94-13FB-49E1-9262-339C11E0EDB4}" id="{B6379D8D-81ED-47B9-B023-3A53C0EEA6A1}">
    <text>place 1 if we want to keep the row when re-initializing. Otherwise, leave it as a blank.</text>
  </threadedComment>
  <threadedComment ref="I9" dT="2020-11-26T18:35:03.27" personId="{7F98AE94-13FB-49E1-9262-339C11E0EDB4}" id="{A9836B3D-A181-4DB2-B823-8999C645C222}">
    <text>supply a value greater than 1 if you want to duplicate the row</text>
  </threadedComment>
  <threadedComment ref="J9" dT="2020-11-28T01:53:47.29" personId="{7F98AE94-13FB-49E1-9262-339C11E0EDB4}" id="{90E32896-227C-4A2F-A904-49615A9E847F}">
    <text>1 means we need to have the variable specified; 0 means we need not have the variable specified</text>
  </threadedComment>
  <threadedComment ref="J9" dT="2020-11-28T01:56:42.32" personId="{7F98AE94-13FB-49E1-9262-339C11E0EDB4}" id="{E5CA60F1-F107-40C9-A74C-65690A2E108E}" parentId="{90E32896-227C-4A2F-A904-49615A9E847F}">
    <text>Orange highlighted cells contain if then statement to allow the MATLAB® to check for the right inputs</text>
  </threadedComment>
</ThreadedComments>
</file>

<file path=xl/threadedComments/threadedComment5.xml><?xml version="1.0" encoding="utf-8"?>
<ThreadedComments xmlns="http://schemas.microsoft.com/office/spreadsheetml/2018/threadedcomments" xmlns:x="http://schemas.openxmlformats.org/spreadsheetml/2006/main">
  <threadedComment ref="H9" dT="2020-11-26T20:01:15.60" personId="{7F98AE94-13FB-49E1-9262-339C11E0EDB4}" id="{27870BA2-3D73-474E-9B0A-8783DAD07B62}">
    <text>place 1 if we want to keep the row when re-initializing. Otherwise, leave it as a blank.</text>
  </threadedComment>
  <threadedComment ref="I9" dT="2020-11-26T18:35:03.27" personId="{7F98AE94-13FB-49E1-9262-339C11E0EDB4}" id="{72E4CB49-6B62-4BD6-9C82-2B9051735DEC}">
    <text>supply a value greater than 1 if you want to duplicate the row</text>
  </threadedComment>
  <threadedComment ref="J9" dT="2020-11-28T01:53:47.29" personId="{7F98AE94-13FB-49E1-9262-339C11E0EDB4}" id="{1376E01E-2935-49E1-B83C-43F4F13D981F}">
    <text>1 means we need to have the variable specified; 0 means we need not have the variable specified</text>
  </threadedComment>
  <threadedComment ref="J9" dT="2020-11-28T01:56:42.32" personId="{7F98AE94-13FB-49E1-9262-339C11E0EDB4}" id="{FF70226E-DD74-49AD-A14B-569586D30006}" parentId="{1376E01E-2935-49E1-B83C-43F4F13D981F}">
    <text>Orange highlighted cells contain if then statement to allow the MATLAB® to check for the right inputs</text>
  </threadedComment>
</ThreadedComments>
</file>

<file path=xl/threadedComments/threadedComment6.xml><?xml version="1.0" encoding="utf-8"?>
<ThreadedComments xmlns="http://schemas.microsoft.com/office/spreadsheetml/2018/threadedcomments" xmlns:x="http://schemas.openxmlformats.org/spreadsheetml/2006/main">
  <threadedComment ref="H40" dT="2021-01-04T21:47:08.91" personId="{7F98AE94-13FB-49E1-9262-339C11E0EDB4}" id="{41D97748-C2E2-42FC-A70F-F9C663296A8A}">
    <text>Absolute value of the volumetric flow rate after the valve at the pressure after the valve</text>
  </threadedComment>
</ThreadedComments>
</file>

<file path=xl/threadedComments/threadedComment7.xml><?xml version="1.0" encoding="utf-8"?>
<ThreadedComments xmlns="http://schemas.microsoft.com/office/spreadsheetml/2018/threadedcomments" xmlns:x="http://schemas.openxmlformats.org/spreadsheetml/2006/main">
  <threadedComment ref="H9" dT="2020-11-26T20:01:15.60" personId="{7F98AE94-13FB-49E1-9262-339C11E0EDB4}" id="{CAC7A65A-3EAF-4DC6-984A-4C45997AC356}">
    <text>place 1 if we want to keep the row when re-initializing. Otherwise, leave it as a blank.</text>
  </threadedComment>
  <threadedComment ref="I9" dT="2020-11-26T18:35:03.27" personId="{7F98AE94-13FB-49E1-9262-339C11E0EDB4}" id="{4B445D58-7CE1-4CA7-9F4C-84A0D26C0F2C}">
    <text>supply a value greater than 1 if you want to duplicate the row</text>
  </threadedComment>
  <threadedComment ref="J9" dT="2020-11-28T01:53:47.29" personId="{7F98AE94-13FB-49E1-9262-339C11E0EDB4}" id="{44FFAB90-8AF0-4492-80A9-B2C310D72B61}">
    <text>1 means we need to have the variable specified; 0 means we need not have the variable specified</text>
  </threadedComment>
  <threadedComment ref="J9" dT="2020-11-28T01:56:42.32" personId="{7F98AE94-13FB-49E1-9262-339C11E0EDB4}" id="{4CB315E0-F404-4109-9CB8-C387EFEB1CAA}" parentId="{44FFAB90-8AF0-4492-80A9-B2C310D72B61}">
    <text>Orange highlighted cells contain if then statement to allow the MATLAB® to check for the right inputs</text>
  </threadedComment>
</ThreadedComments>
</file>

<file path=xl/threadedComments/threadedComment8.xml><?xml version="1.0" encoding="utf-8"?>
<ThreadedComments xmlns="http://schemas.microsoft.com/office/spreadsheetml/2018/threadedcomments" xmlns:x="http://schemas.openxmlformats.org/spreadsheetml/2006/main">
  <threadedComment ref="H8" dT="2020-11-26T20:01:15.60" personId="{7F98AE94-13FB-49E1-9262-339C11E0EDB4}" id="{E652796B-8466-4220-A8BE-EF50C3D6D6B9}">
    <text>place 1 if we want to keep the row when re-initializing. Otherwise, leave it as a blank.</text>
  </threadedComment>
  <threadedComment ref="I8" dT="2020-11-26T18:35:03.27" personId="{7F98AE94-13FB-49E1-9262-339C11E0EDB4}" id="{8AAAFA1E-2A22-4485-86C4-0A31CC8818DB}">
    <text>supply a value greater than 1 if you want to duplicate the row</text>
  </threadedComment>
  <threadedComment ref="J8" dT="2020-11-28T01:53:47.29" personId="{7F98AE94-13FB-49E1-9262-339C11E0EDB4}" id="{569C7D1D-1B96-4A2D-8128-0D89BE316B8E}">
    <text>1 means we need to have the variable specified; 0 means we need not have the variable specified</text>
  </threadedComment>
  <threadedComment ref="J8" dT="2020-11-28T01:56:42.32" personId="{7F98AE94-13FB-49E1-9262-339C11E0EDB4}" id="{E3DE4135-48F9-401A-9397-2991093434F1}" parentId="{569C7D1D-1B96-4A2D-8128-0D89BE316B8E}">
    <text>Orange highlighted cells contain if then statement to allow the MATLAB® to check for the right inputs</text>
  </threadedComment>
</ThreadedComments>
</file>

<file path=xl/threadedComments/threadedComment9.xml><?xml version="1.0" encoding="utf-8"?>
<ThreadedComments xmlns="http://schemas.microsoft.com/office/spreadsheetml/2018/threadedcomments" xmlns:x="http://schemas.openxmlformats.org/spreadsheetml/2006/main">
  <threadedComment ref="H9" dT="2020-11-26T20:01:15.60" personId="{7F98AE94-13FB-49E1-9262-339C11E0EDB4}" id="{097155E7-95C7-4F81-9C85-C4A524BE8917}">
    <text>place 1 if we want to keep the row when re-initializing. Otherwise, leave it as a blank.</text>
  </threadedComment>
  <threadedComment ref="I9" dT="2020-11-26T18:35:03.27" personId="{7F98AE94-13FB-49E1-9262-339C11E0EDB4}" id="{00051905-C3DD-4457-AAD8-72BC66947855}">
    <text>supply a value greater than 1 if you want to duplicate the row</text>
  </threadedComment>
  <threadedComment ref="J9" dT="2020-11-28T01:53:47.29" personId="{7F98AE94-13FB-49E1-9262-339C11E0EDB4}" id="{64A9060D-EF29-473C-8859-5A9FCCE88F46}">
    <text>1 means we need to have the variable specified; 0 means we need not have the variable specified</text>
  </threadedComment>
  <threadedComment ref="J9" dT="2020-11-28T01:56:42.32" personId="{7F98AE94-13FB-49E1-9262-339C11E0EDB4}" id="{7D71F4E4-98D6-4B52-BE3D-510939F76B5D}" parentId="{64A9060D-EF29-473C-8859-5A9FCCE88F46}">
    <text>Orange highlighted cells contain if then statement to allow the MATLAB® to check for the right inputs</text>
  </threadedComment>
</ThreadedComments>
</file>

<file path=xl/threadedComments/threadedComment10.xml><?xml version="1.0" encoding="utf-8"?>
<ThreadedComments xmlns="http://schemas.microsoft.com/office/spreadsheetml/2018/threadedcomments" xmlns:x="http://schemas.openxmlformats.org/spreadsheetml/2006/main">
  <threadedComment ref="H9" dT="2020-11-26T20:01:15.60" personId="{7F98AE94-13FB-49E1-9262-339C11E0EDB4}" id="{794414D9-9EEA-43B6-9940-B95DBF4E912E}">
    <text>place 1 if we want to keep the row when re-initializing. Otherwise, leave it as a blank.</text>
  </threadedComment>
  <threadedComment ref="I9" dT="2020-11-26T18:35:03.27" personId="{7F98AE94-13FB-49E1-9262-339C11E0EDB4}" id="{46D1E3D1-D436-4C7E-8DA6-6E18F244671C}">
    <text>supply a value greater than 1 if you want to duplicate the row</text>
  </threadedComment>
  <threadedComment ref="J9" dT="2020-11-28T01:53:47.29" personId="{7F98AE94-13FB-49E1-9262-339C11E0EDB4}" id="{84D20215-9160-4937-8705-463C0813F768}">
    <text>1 means we need to have the variable specified; 0 means we need not have the variable specified</text>
  </threadedComment>
  <threadedComment ref="J9" dT="2020-11-28T01:56:42.32" personId="{7F98AE94-13FB-49E1-9262-339C11E0EDB4}" id="{A3544DAE-5DAE-4DF9-B8D2-E69C6B728290}" parentId="{84D20215-9160-4937-8705-463C0813F768}">
    <text>Orange highlighted cells contain if then statement to allow the MATLAB® to check for the right inputs</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adsorption.nist.gov/index.php" TargetMode="External"/><Relationship Id="rId1" Type="http://schemas.openxmlformats.org/officeDocument/2006/relationships/hyperlink" Target="https://dippr.aiche.org/"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6.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table" Target="../tables/table3.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microsoft.com/office/2017/10/relationships/threadedComment" Target="../threadedComments/threadedComment3.xml"/></Relationships>
</file>

<file path=xl/worksheets/_rels/sheet8.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vmlDrawing" Target="../drawings/vmlDrawing4.vml"/><Relationship Id="rId7" Type="http://schemas.openxmlformats.org/officeDocument/2006/relationships/table" Target="../tables/table4.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microsoft.com/office/2017/10/relationships/threadedComment" Target="../threadedComments/threadedComment4.xml"/></Relationships>
</file>

<file path=xl/worksheets/_rels/sheet9.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3" Type="http://schemas.openxmlformats.org/officeDocument/2006/relationships/image" Target="../media/image29.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33.emf"/><Relationship Id="rId34" Type="http://schemas.openxmlformats.org/officeDocument/2006/relationships/oleObject" Target="../embeddings/oleObject16.bin"/><Relationship Id="rId7" Type="http://schemas.openxmlformats.org/officeDocument/2006/relationships/image" Target="../media/image26.emf"/><Relationship Id="rId12" Type="http://schemas.openxmlformats.org/officeDocument/2006/relationships/oleObject" Target="../embeddings/oleObject5.bin"/><Relationship Id="rId17" Type="http://schemas.openxmlformats.org/officeDocument/2006/relationships/image" Target="../media/image31.emf"/><Relationship Id="rId25" Type="http://schemas.openxmlformats.org/officeDocument/2006/relationships/image" Target="../media/image35.emf"/><Relationship Id="rId33" Type="http://schemas.openxmlformats.org/officeDocument/2006/relationships/image" Target="../media/image39.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37.emf"/><Relationship Id="rId1" Type="http://schemas.openxmlformats.org/officeDocument/2006/relationships/printerSettings" Target="../printerSettings/printerSettings10.bin"/><Relationship Id="rId6" Type="http://schemas.openxmlformats.org/officeDocument/2006/relationships/oleObject" Target="../embeddings/oleObject2.bin"/><Relationship Id="rId11" Type="http://schemas.openxmlformats.org/officeDocument/2006/relationships/image" Target="../media/image28.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6.xml"/><Relationship Id="rId5" Type="http://schemas.openxmlformats.org/officeDocument/2006/relationships/image" Target="../media/image25.emf"/><Relationship Id="rId15" Type="http://schemas.openxmlformats.org/officeDocument/2006/relationships/image" Target="../media/image30.emf"/><Relationship Id="rId23" Type="http://schemas.openxmlformats.org/officeDocument/2006/relationships/image" Target="../media/image34.emf"/><Relationship Id="rId28" Type="http://schemas.openxmlformats.org/officeDocument/2006/relationships/oleObject" Target="../embeddings/oleObject13.bin"/><Relationship Id="rId36" Type="http://schemas.openxmlformats.org/officeDocument/2006/relationships/comments" Target="../comments6.xml"/><Relationship Id="rId10" Type="http://schemas.openxmlformats.org/officeDocument/2006/relationships/oleObject" Target="../embeddings/oleObject4.bin"/><Relationship Id="rId19" Type="http://schemas.openxmlformats.org/officeDocument/2006/relationships/image" Target="../media/image32.emf"/><Relationship Id="rId31" Type="http://schemas.openxmlformats.org/officeDocument/2006/relationships/image" Target="../media/image38.emf"/><Relationship Id="rId4" Type="http://schemas.openxmlformats.org/officeDocument/2006/relationships/oleObject" Target="../embeddings/oleObject1.bin"/><Relationship Id="rId9" Type="http://schemas.openxmlformats.org/officeDocument/2006/relationships/image" Target="../media/image27.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36.emf"/><Relationship Id="rId30" Type="http://schemas.openxmlformats.org/officeDocument/2006/relationships/oleObject" Target="../embeddings/oleObject14.bin"/><Relationship Id="rId35" Type="http://schemas.openxmlformats.org/officeDocument/2006/relationships/image" Target="../media/image40.emf"/><Relationship Id="rId8" Type="http://schemas.openxmlformats.org/officeDocument/2006/relationships/oleObject" Target="../embeddings/oleObject3.bin"/><Relationship Id="rId3" Type="http://schemas.openxmlformats.org/officeDocument/2006/relationships/vmlDrawing" Target="../drawings/vmlDrawing6.vml"/></Relationships>
</file>

<file path=xl/worksheets/_rels/sheet12.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vmlDrawing" Target="../drawings/vmlDrawing7.vml"/><Relationship Id="rId7" Type="http://schemas.openxmlformats.org/officeDocument/2006/relationships/table" Target="../tables/table6.x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 Id="rId9" Type="http://schemas.microsoft.com/office/2017/10/relationships/threadedComment" Target="../threadedComments/threadedComment7.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table" Target="../tables/table7.x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 Id="rId9" Type="http://schemas.microsoft.com/office/2017/10/relationships/threadedComment" Target="../threadedComments/threadedComment8.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9.xml"/><Relationship Id="rId3" Type="http://schemas.openxmlformats.org/officeDocument/2006/relationships/vmlDrawing" Target="../drawings/vmlDrawing9.vml"/><Relationship Id="rId7" Type="http://schemas.openxmlformats.org/officeDocument/2006/relationships/table" Target="../tables/table8.x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 Id="rId9"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0.vml"/><Relationship Id="rId7" Type="http://schemas.openxmlformats.org/officeDocument/2006/relationships/table" Target="../tables/table9.xml"/><Relationship Id="rId2" Type="http://schemas.openxmlformats.org/officeDocument/2006/relationships/drawing" Target="../drawings/drawing13.xml"/><Relationship Id="rId1" Type="http://schemas.openxmlformats.org/officeDocument/2006/relationships/printerSettings" Target="../printerSettings/printerSettings14.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 Id="rId9" Type="http://schemas.microsoft.com/office/2017/10/relationships/threadedComment" Target="../threadedComments/threadedComment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2:K35"/>
  <sheetViews>
    <sheetView showGridLines="0" topLeftCell="B2" zoomScale="85" zoomScaleNormal="85" zoomScaleSheetLayoutView="70" workbookViewId="0">
      <selection activeCell="D10" sqref="D10:F10"/>
    </sheetView>
  </sheetViews>
  <sheetFormatPr defaultColWidth="0" defaultRowHeight="14.4" zeroHeight="1"/>
  <cols>
    <col min="1" max="1" width="3.33203125" style="56" hidden="1" customWidth="1"/>
    <col min="2" max="2" width="2.44140625" style="56" customWidth="1"/>
    <col min="3" max="3" width="10.5546875" style="56" customWidth="1"/>
    <col min="4" max="4" width="51.33203125" style="57" bestFit="1" customWidth="1"/>
    <col min="5" max="5" width="15.77734375" style="58" bestFit="1" customWidth="1"/>
    <col min="6" max="8" width="13.33203125" style="56" customWidth="1"/>
    <col min="9" max="9" width="48.88671875" style="56" customWidth="1"/>
    <col min="10" max="10" width="2.44140625" style="56" customWidth="1"/>
    <col min="11" max="11" width="0" style="56" hidden="1" customWidth="1"/>
    <col min="12" max="16384" width="9" style="56" hidden="1"/>
  </cols>
  <sheetData>
    <row r="2" spans="3:9"/>
    <row r="3" spans="3:9" ht="18">
      <c r="C3" s="59" t="s">
        <v>402</v>
      </c>
      <c r="D3" s="60"/>
      <c r="E3" s="61"/>
      <c r="F3" s="62"/>
      <c r="G3" s="62"/>
      <c r="H3" s="62"/>
      <c r="I3" s="63" t="s">
        <v>198</v>
      </c>
    </row>
    <row r="4" spans="3:9" ht="36">
      <c r="C4" s="145" t="s">
        <v>48</v>
      </c>
      <c r="D4" s="145"/>
      <c r="E4" s="145"/>
      <c r="F4" s="145"/>
      <c r="G4" s="145"/>
      <c r="H4" s="145"/>
      <c r="I4" s="145"/>
    </row>
    <row r="5" spans="3:9" ht="36">
      <c r="C5" s="64" t="s">
        <v>41</v>
      </c>
      <c r="D5" s="64" t="s">
        <v>42</v>
      </c>
      <c r="E5" s="64" t="s">
        <v>43</v>
      </c>
      <c r="F5" s="64" t="s">
        <v>44</v>
      </c>
      <c r="G5" s="64" t="s">
        <v>45</v>
      </c>
      <c r="H5" s="64" t="s">
        <v>46</v>
      </c>
      <c r="I5" s="64" t="s">
        <v>47</v>
      </c>
    </row>
    <row r="6" spans="3:9" ht="90">
      <c r="C6" s="65">
        <v>1</v>
      </c>
      <c r="D6" s="66" t="s">
        <v>49</v>
      </c>
      <c r="E6" s="67">
        <v>44159</v>
      </c>
      <c r="F6" s="65" t="s">
        <v>50</v>
      </c>
      <c r="G6" s="65"/>
      <c r="H6" s="65"/>
      <c r="I6" s="66"/>
    </row>
    <row r="7" spans="3:9" ht="36">
      <c r="C7" s="65">
        <v>2</v>
      </c>
      <c r="D7" s="66" t="s">
        <v>217</v>
      </c>
      <c r="E7" s="67">
        <v>44190</v>
      </c>
      <c r="F7" s="65" t="s">
        <v>50</v>
      </c>
      <c r="G7" s="65"/>
      <c r="H7" s="65"/>
      <c r="I7" s="66"/>
    </row>
    <row r="8" spans="3:9" ht="54">
      <c r="C8" s="65">
        <v>3</v>
      </c>
      <c r="D8" s="66" t="s">
        <v>234</v>
      </c>
      <c r="E8" s="67">
        <v>44198</v>
      </c>
      <c r="F8" s="65" t="s">
        <v>50</v>
      </c>
      <c r="G8" s="65"/>
      <c r="H8" s="65"/>
      <c r="I8" s="66"/>
    </row>
    <row r="9" spans="3:9" ht="54">
      <c r="C9" s="65">
        <v>4</v>
      </c>
      <c r="D9" s="66" t="s">
        <v>318</v>
      </c>
      <c r="E9" s="67">
        <v>44209</v>
      </c>
      <c r="F9" s="65" t="s">
        <v>50</v>
      </c>
      <c r="G9" s="65"/>
      <c r="H9" s="65"/>
      <c r="I9" s="66"/>
    </row>
    <row r="10" spans="3:9" ht="36">
      <c r="C10" s="65">
        <v>5</v>
      </c>
      <c r="D10" s="66" t="s">
        <v>403</v>
      </c>
      <c r="E10" s="67">
        <v>44246</v>
      </c>
      <c r="F10" s="65" t="s">
        <v>50</v>
      </c>
      <c r="G10" s="65"/>
      <c r="H10" s="65"/>
      <c r="I10" s="66"/>
    </row>
    <row r="11" spans="3:9" ht="18">
      <c r="C11" s="65">
        <v>6</v>
      </c>
      <c r="D11" s="66"/>
      <c r="E11" s="67"/>
      <c r="F11" s="65"/>
      <c r="G11" s="65"/>
      <c r="H11" s="65"/>
      <c r="I11" s="66"/>
    </row>
    <row r="12" spans="3:9" ht="18">
      <c r="C12" s="65">
        <v>7</v>
      </c>
      <c r="D12" s="66"/>
      <c r="E12" s="67"/>
      <c r="F12" s="65"/>
      <c r="G12" s="65"/>
      <c r="H12" s="65"/>
      <c r="I12" s="66"/>
    </row>
    <row r="13" spans="3:9" ht="18">
      <c r="C13" s="65">
        <v>8</v>
      </c>
      <c r="D13" s="66"/>
      <c r="E13" s="67"/>
      <c r="F13" s="65"/>
      <c r="G13" s="65"/>
      <c r="H13" s="65"/>
      <c r="I13" s="66"/>
    </row>
    <row r="14" spans="3:9" ht="18">
      <c r="C14" s="65">
        <v>9</v>
      </c>
      <c r="D14" s="66"/>
      <c r="E14" s="67"/>
      <c r="F14" s="65"/>
      <c r="G14" s="65"/>
      <c r="H14" s="65"/>
      <c r="I14" s="66"/>
    </row>
    <row r="15" spans="3:9" ht="18">
      <c r="C15" s="65">
        <v>10</v>
      </c>
      <c r="D15" s="66"/>
      <c r="E15" s="67"/>
      <c r="F15" s="65"/>
      <c r="G15" s="65"/>
      <c r="H15" s="65"/>
      <c r="I15" s="68"/>
    </row>
    <row r="16" spans="3:9"/>
    <row r="17"/>
    <row r="18"/>
    <row r="19"/>
    <row r="20"/>
    <row r="21"/>
    <row r="22"/>
    <row r="23"/>
    <row r="35"/>
  </sheetData>
  <sheetProtection algorithmName="SHA-512" hashValue="JgMe/RJaAH4KTImVVHP/TVKA4VA7aHS58nMg9DK2Rh4n10KneXLXFYeVNIBZ2fV5iQsPVbI+4/BYyU7KANxVzg==" saltValue="ysWjbT4uK+XAG3oF9Gc0ww==" spinCount="100000" sheet="1" objects="1" scenarios="1" selectLockedCells="1" selectUnlockedCells="1"/>
  <mergeCells count="1">
    <mergeCell ref="C4:I4"/>
  </mergeCells>
  <hyperlinks>
    <hyperlink ref="I3"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0354B-27FE-451C-844B-81E6B63AD10F}">
  <sheetPr codeName="Sheet19">
    <tabColor rgb="FF00B050"/>
  </sheetPr>
  <dimension ref="A1:R407"/>
  <sheetViews>
    <sheetView showGridLines="0" zoomScale="85" zoomScaleNormal="85" zoomScaleSheetLayoutView="55" workbookViewId="0">
      <pane ySplit="2" topLeftCell="A3" activePane="bottomLeft" state="frozen"/>
      <selection pane="bottomLeft" activeCell="D37" sqref="D37"/>
    </sheetView>
  </sheetViews>
  <sheetFormatPr defaultColWidth="0" defaultRowHeight="0" customHeight="1" zeroHeight="1"/>
  <cols>
    <col min="1" max="2" width="8.88671875" style="69" customWidth="1"/>
    <col min="3" max="3" width="13.109375" style="69" customWidth="1"/>
    <col min="4" max="4" width="13.44140625" style="69" customWidth="1"/>
    <col min="5" max="7" width="8.88671875" style="69" customWidth="1"/>
    <col min="8" max="8" width="14.77734375" style="69" customWidth="1"/>
    <col min="9" max="9" width="11.6640625" style="69" customWidth="1"/>
    <col min="10" max="10" width="10.33203125" style="69" customWidth="1"/>
    <col min="11" max="11" width="33.6640625" style="69" customWidth="1"/>
    <col min="12" max="12" width="40.88671875" style="69" customWidth="1"/>
    <col min="13" max="18" width="8.88671875" style="69" customWidth="1"/>
    <col min="19" max="16384" width="8.88671875" style="69" hidden="1"/>
  </cols>
  <sheetData>
    <row r="1" spans="1:18" ht="14.4" customHeight="1">
      <c r="A1" s="44" t="str">
        <f>'Rev.'!$C$3</f>
        <v>REV. NO.5 (2/19/2021)</v>
      </c>
      <c r="B1" s="45"/>
      <c r="C1" s="45"/>
      <c r="D1" s="45"/>
      <c r="E1" s="45"/>
      <c r="F1" s="45"/>
      <c r="G1" s="45"/>
      <c r="H1" s="45"/>
      <c r="I1" s="45"/>
      <c r="J1" s="46"/>
      <c r="K1" s="46"/>
      <c r="L1" s="46"/>
      <c r="M1" s="46"/>
      <c r="N1" s="46"/>
      <c r="O1" s="46"/>
      <c r="P1" s="46"/>
      <c r="Q1" s="46"/>
      <c r="R1" s="46" t="str">
        <f>'Rev.'!$I$3</f>
        <v>Scott Research Group (jkscottresearchgroup.com)</v>
      </c>
    </row>
    <row r="2" spans="1:18" ht="14.4">
      <c r="A2" s="146" t="s">
        <v>320</v>
      </c>
      <c r="B2" s="147"/>
      <c r="C2" s="147"/>
      <c r="D2" s="147"/>
      <c r="E2" s="147"/>
      <c r="F2" s="147"/>
      <c r="G2" s="147"/>
      <c r="H2" s="147"/>
      <c r="I2" s="147"/>
      <c r="J2" s="147"/>
      <c r="K2" s="147"/>
      <c r="L2" s="147"/>
      <c r="M2" s="147"/>
      <c r="N2" s="147"/>
      <c r="O2" s="147"/>
      <c r="P2" s="147"/>
      <c r="Q2" s="147"/>
      <c r="R2" s="147"/>
    </row>
    <row r="3" spans="1:18" ht="14.4">
      <c r="A3" s="146" t="s">
        <v>321</v>
      </c>
      <c r="B3" s="148"/>
      <c r="C3" s="148"/>
      <c r="D3" s="148"/>
      <c r="E3" s="148"/>
      <c r="F3" s="148"/>
      <c r="G3" s="148"/>
      <c r="H3" s="148"/>
      <c r="I3" s="148"/>
      <c r="J3" s="148"/>
      <c r="K3" s="148"/>
      <c r="L3" s="148"/>
      <c r="M3" s="148"/>
      <c r="N3" s="148"/>
      <c r="O3" s="148"/>
      <c r="P3" s="148"/>
      <c r="Q3" s="148"/>
      <c r="R3" s="148"/>
    </row>
    <row r="4" spans="1:18" ht="14.4">
      <c r="A4" s="70"/>
      <c r="B4" s="73"/>
      <c r="C4" s="73"/>
      <c r="D4" s="73"/>
      <c r="E4" s="73"/>
      <c r="F4" s="73"/>
      <c r="G4" s="73"/>
      <c r="H4" s="73"/>
      <c r="I4" s="73"/>
      <c r="J4" s="73"/>
      <c r="K4" s="73"/>
      <c r="L4" s="73"/>
      <c r="M4" s="73"/>
      <c r="N4" s="73"/>
      <c r="O4" s="73"/>
      <c r="P4" s="73"/>
      <c r="Q4" s="73"/>
      <c r="R4" s="73"/>
    </row>
    <row r="5" spans="1:18" ht="14.4">
      <c r="A5" s="72"/>
      <c r="B5" s="73" t="s">
        <v>322</v>
      </c>
      <c r="C5" s="73"/>
      <c r="D5" s="73"/>
      <c r="E5" s="73"/>
      <c r="F5" s="73"/>
      <c r="G5" s="73"/>
      <c r="H5" s="73"/>
      <c r="I5" s="73"/>
      <c r="J5" s="73"/>
      <c r="K5" s="73"/>
      <c r="L5" s="73"/>
      <c r="M5" s="73"/>
      <c r="N5" s="73"/>
      <c r="O5" s="73"/>
      <c r="P5" s="73"/>
      <c r="Q5" s="73"/>
      <c r="R5" s="73"/>
    </row>
    <row r="6" spans="1:18" ht="14.4">
      <c r="A6" s="72"/>
      <c r="B6" s="73"/>
      <c r="C6" s="96" t="s">
        <v>323</v>
      </c>
      <c r="D6" s="73"/>
      <c r="E6" s="73"/>
      <c r="F6" s="73"/>
      <c r="G6" s="73"/>
      <c r="H6" s="73"/>
      <c r="I6" s="73"/>
      <c r="J6" s="73"/>
      <c r="K6" s="73"/>
      <c r="L6" s="73"/>
      <c r="M6" s="73"/>
      <c r="N6" s="73"/>
      <c r="O6" s="73"/>
      <c r="P6" s="73"/>
      <c r="Q6" s="73"/>
      <c r="R6" s="73"/>
    </row>
    <row r="7" spans="1:18" ht="14.4">
      <c r="A7" s="72"/>
      <c r="B7" s="73" t="s">
        <v>324</v>
      </c>
      <c r="C7" s="73"/>
      <c r="D7" s="73"/>
      <c r="E7" s="73"/>
      <c r="F7" s="73"/>
      <c r="G7" s="73"/>
      <c r="H7" s="73"/>
      <c r="I7" s="73"/>
      <c r="J7" s="73"/>
      <c r="K7" s="73"/>
      <c r="L7" s="73"/>
      <c r="M7" s="73"/>
      <c r="N7" s="73"/>
      <c r="O7" s="73"/>
      <c r="P7" s="73"/>
      <c r="Q7" s="73"/>
      <c r="R7" s="73"/>
    </row>
    <row r="8" spans="1:18" ht="14.4">
      <c r="A8" s="72"/>
      <c r="B8" s="73"/>
      <c r="C8" s="95" t="s">
        <v>325</v>
      </c>
      <c r="D8" s="73"/>
      <c r="E8" s="73"/>
      <c r="F8" s="73"/>
      <c r="G8" s="73"/>
      <c r="H8" s="73"/>
      <c r="I8" s="73"/>
      <c r="J8" s="73"/>
      <c r="K8" s="73"/>
      <c r="L8" s="73"/>
      <c r="M8" s="73"/>
      <c r="N8" s="73"/>
      <c r="O8" s="73"/>
      <c r="P8" s="73"/>
      <c r="Q8" s="73"/>
      <c r="R8" s="73"/>
    </row>
    <row r="9" spans="1:18" ht="14.4">
      <c r="A9" s="72"/>
      <c r="B9" s="73"/>
      <c r="C9" s="73"/>
      <c r="D9" s="73"/>
      <c r="E9" s="73"/>
      <c r="F9" s="73"/>
      <c r="G9" s="73"/>
      <c r="H9" s="73"/>
      <c r="I9" s="73"/>
      <c r="J9" s="73"/>
      <c r="K9" s="73"/>
      <c r="L9" s="73"/>
      <c r="M9" s="73"/>
      <c r="N9" s="73"/>
      <c r="O9" s="73"/>
      <c r="P9" s="73"/>
      <c r="Q9" s="73"/>
      <c r="R9" s="73"/>
    </row>
    <row r="10" spans="1:18" ht="14.4">
      <c r="A10" s="72"/>
      <c r="B10" s="73"/>
      <c r="C10" s="73"/>
      <c r="D10" s="73"/>
      <c r="E10" s="73"/>
      <c r="F10" s="73"/>
      <c r="G10" s="73"/>
      <c r="H10" s="73"/>
      <c r="I10" s="73"/>
      <c r="J10" s="73"/>
      <c r="K10" s="73"/>
      <c r="L10" s="73"/>
      <c r="M10" s="73"/>
      <c r="N10" s="73"/>
      <c r="O10" s="73"/>
      <c r="P10" s="73"/>
      <c r="Q10" s="73"/>
      <c r="R10" s="73"/>
    </row>
    <row r="11" spans="1:18" ht="14.4">
      <c r="A11" s="72"/>
      <c r="B11" s="73"/>
      <c r="C11" s="73"/>
      <c r="D11" s="73"/>
      <c r="E11" s="73"/>
      <c r="F11" s="73"/>
      <c r="G11" s="73"/>
      <c r="H11" s="73"/>
      <c r="I11" s="73"/>
      <c r="J11" s="73"/>
      <c r="K11" s="73"/>
      <c r="L11" s="73"/>
      <c r="M11" s="73"/>
      <c r="N11" s="73"/>
      <c r="O11" s="73"/>
      <c r="P11" s="73"/>
      <c r="Q11" s="73"/>
      <c r="R11" s="73"/>
    </row>
    <row r="12" spans="1:18" ht="14.4">
      <c r="A12" s="72"/>
      <c r="B12" s="73"/>
      <c r="C12" s="73"/>
      <c r="D12" s="73"/>
      <c r="E12" s="73"/>
      <c r="F12" s="73"/>
      <c r="G12" s="73"/>
      <c r="H12" s="73"/>
      <c r="I12" s="73"/>
      <c r="J12" s="73"/>
      <c r="K12" s="73"/>
      <c r="L12" s="73"/>
      <c r="M12" s="73"/>
      <c r="N12" s="73"/>
      <c r="O12" s="73"/>
      <c r="P12" s="73"/>
      <c r="Q12" s="73"/>
      <c r="R12" s="73"/>
    </row>
    <row r="13" spans="1:18" ht="14.4">
      <c r="A13" s="72"/>
      <c r="B13" s="73"/>
      <c r="C13" s="73"/>
      <c r="D13" s="73"/>
      <c r="E13" s="73"/>
      <c r="F13" s="73"/>
      <c r="G13" s="73"/>
      <c r="H13" s="73"/>
      <c r="I13" s="73"/>
      <c r="J13" s="73"/>
      <c r="K13" s="73"/>
      <c r="L13" s="73"/>
      <c r="M13" s="73"/>
      <c r="N13" s="73"/>
      <c r="O13" s="73"/>
      <c r="P13" s="73"/>
      <c r="Q13" s="73"/>
      <c r="R13" s="73"/>
    </row>
    <row r="14" spans="1:18" ht="14.4">
      <c r="A14" s="72"/>
      <c r="B14" s="73"/>
      <c r="C14" s="73"/>
      <c r="D14" s="73"/>
      <c r="E14" s="73"/>
      <c r="F14" s="73"/>
      <c r="G14" s="73"/>
      <c r="H14" s="73"/>
      <c r="I14" s="73"/>
      <c r="J14" s="73"/>
      <c r="K14" s="73"/>
      <c r="L14" s="73"/>
      <c r="M14" s="73"/>
      <c r="N14" s="73"/>
      <c r="O14" s="73"/>
      <c r="P14" s="73"/>
      <c r="Q14" s="73"/>
      <c r="R14" s="73"/>
    </row>
    <row r="15" spans="1:18" ht="14.4">
      <c r="A15" s="72"/>
      <c r="B15" s="73"/>
      <c r="C15" s="73"/>
      <c r="D15" s="73"/>
      <c r="E15" s="73"/>
      <c r="F15" s="73"/>
      <c r="G15" s="73"/>
      <c r="H15" s="73"/>
      <c r="I15" s="73"/>
      <c r="J15" s="73"/>
      <c r="K15" s="73"/>
      <c r="L15" s="73"/>
      <c r="M15" s="73"/>
      <c r="N15" s="73"/>
      <c r="O15" s="73"/>
      <c r="P15" s="73"/>
      <c r="Q15" s="73"/>
      <c r="R15" s="73"/>
    </row>
    <row r="16" spans="1:18" ht="14.4">
      <c r="A16" s="72"/>
      <c r="B16" s="73"/>
      <c r="C16" s="73"/>
      <c r="D16" s="73"/>
      <c r="E16" s="73"/>
      <c r="F16" s="73"/>
      <c r="G16" s="73"/>
      <c r="H16" s="73"/>
      <c r="I16" s="73"/>
      <c r="J16" s="73"/>
      <c r="K16" s="73"/>
      <c r="L16" s="73"/>
      <c r="M16" s="73"/>
      <c r="N16" s="73"/>
      <c r="O16" s="73"/>
      <c r="P16" s="73"/>
      <c r="Q16" s="73"/>
      <c r="R16" s="73"/>
    </row>
    <row r="17" spans="1:18" ht="14.4">
      <c r="A17" s="72"/>
      <c r="B17" s="73"/>
      <c r="C17" s="73"/>
      <c r="D17" s="73"/>
      <c r="E17" s="73"/>
      <c r="F17" s="73"/>
      <c r="G17" s="73"/>
      <c r="H17" s="73"/>
      <c r="I17" s="73"/>
      <c r="J17" s="73"/>
      <c r="K17" s="73"/>
      <c r="L17" s="73"/>
      <c r="M17" s="73"/>
      <c r="N17" s="73"/>
      <c r="O17" s="73"/>
      <c r="P17" s="73"/>
      <c r="Q17" s="73"/>
      <c r="R17" s="73"/>
    </row>
    <row r="18" spans="1:18" ht="14.4">
      <c r="A18" s="72"/>
      <c r="B18" s="73"/>
      <c r="C18" s="73"/>
      <c r="D18" s="73"/>
      <c r="E18" s="73"/>
      <c r="F18" s="73"/>
      <c r="G18" s="73"/>
      <c r="H18" s="73"/>
      <c r="I18" s="73"/>
      <c r="J18" s="73"/>
      <c r="K18" s="73"/>
      <c r="L18" s="73"/>
      <c r="M18" s="73"/>
      <c r="N18" s="73"/>
      <c r="O18" s="73"/>
      <c r="P18" s="73"/>
      <c r="Q18" s="73"/>
      <c r="R18" s="73"/>
    </row>
    <row r="19" spans="1:18" ht="14.4">
      <c r="A19" s="72"/>
      <c r="B19" s="73"/>
      <c r="C19" s="73"/>
      <c r="D19" s="73"/>
      <c r="E19" s="73"/>
      <c r="F19" s="73"/>
      <c r="G19" s="73"/>
      <c r="H19" s="73"/>
      <c r="I19" s="73"/>
      <c r="J19" s="73"/>
      <c r="K19" s="73"/>
      <c r="L19" s="73"/>
      <c r="M19" s="73"/>
      <c r="N19" s="73"/>
      <c r="O19" s="73"/>
      <c r="P19" s="73"/>
      <c r="Q19" s="73"/>
      <c r="R19" s="73"/>
    </row>
    <row r="20" spans="1:18" ht="14.4">
      <c r="A20" s="72"/>
      <c r="B20" s="73"/>
      <c r="C20" s="73"/>
      <c r="D20" s="73"/>
      <c r="E20" s="73"/>
      <c r="F20" s="73"/>
      <c r="G20" s="73"/>
      <c r="H20" s="73"/>
      <c r="I20" s="73"/>
      <c r="J20" s="73"/>
      <c r="K20" s="73"/>
      <c r="L20" s="73"/>
      <c r="M20" s="73"/>
      <c r="N20" s="73"/>
      <c r="O20" s="73"/>
      <c r="P20" s="73"/>
      <c r="Q20" s="73"/>
      <c r="R20" s="73"/>
    </row>
    <row r="21" spans="1:18" ht="14.4">
      <c r="A21" s="72"/>
      <c r="B21" s="73"/>
      <c r="C21" s="73"/>
      <c r="D21" s="73"/>
      <c r="E21" s="73"/>
      <c r="F21" s="73"/>
      <c r="G21" s="73"/>
      <c r="H21" s="73"/>
      <c r="I21" s="73"/>
      <c r="J21" s="73"/>
      <c r="K21" s="73"/>
      <c r="L21" s="73"/>
      <c r="M21" s="73"/>
      <c r="N21" s="73"/>
      <c r="O21" s="73"/>
      <c r="P21" s="73"/>
      <c r="Q21" s="73"/>
      <c r="R21" s="73"/>
    </row>
    <row r="22" spans="1:18" ht="14.4">
      <c r="A22" s="72"/>
      <c r="B22" s="73"/>
      <c r="C22" s="73"/>
      <c r="D22" s="73"/>
      <c r="E22" s="73"/>
      <c r="F22" s="73"/>
      <c r="G22" s="73"/>
      <c r="H22" s="73"/>
      <c r="I22" s="73"/>
      <c r="J22" s="73"/>
      <c r="K22" s="73"/>
      <c r="L22" s="73"/>
      <c r="M22" s="73"/>
      <c r="N22" s="73"/>
      <c r="O22" s="73"/>
      <c r="P22" s="73"/>
      <c r="Q22" s="73"/>
      <c r="R22" s="73"/>
    </row>
    <row r="23" spans="1:18" ht="14.4">
      <c r="A23" s="72"/>
      <c r="B23" s="73"/>
      <c r="C23" s="73"/>
      <c r="D23" s="73"/>
      <c r="E23" s="73"/>
      <c r="F23" s="73"/>
      <c r="G23" s="73"/>
      <c r="H23" s="73"/>
      <c r="I23" s="73"/>
      <c r="J23" s="73"/>
      <c r="K23" s="73"/>
      <c r="L23" s="73"/>
      <c r="M23" s="73"/>
      <c r="N23" s="73"/>
      <c r="O23" s="73"/>
      <c r="P23" s="73"/>
      <c r="Q23" s="73"/>
      <c r="R23" s="73"/>
    </row>
    <row r="24" spans="1:18" ht="14.4">
      <c r="A24" s="72"/>
      <c r="B24" s="73"/>
      <c r="C24" s="73"/>
      <c r="D24" s="73"/>
      <c r="E24" s="73"/>
      <c r="F24" s="73"/>
      <c r="G24" s="73"/>
      <c r="H24" s="73"/>
      <c r="I24" s="73"/>
      <c r="J24" s="73"/>
      <c r="K24" s="73"/>
      <c r="L24" s="73"/>
      <c r="M24" s="73"/>
      <c r="N24" s="73"/>
      <c r="O24" s="73"/>
      <c r="P24" s="73"/>
      <c r="Q24" s="73"/>
      <c r="R24" s="73"/>
    </row>
    <row r="25" spans="1:18" ht="14.4">
      <c r="A25" s="72"/>
      <c r="B25" s="73"/>
      <c r="C25" s="73"/>
      <c r="D25" s="73"/>
      <c r="E25" s="73"/>
      <c r="F25" s="73"/>
      <c r="G25" s="73"/>
      <c r="H25" s="73"/>
      <c r="I25" s="73"/>
      <c r="J25" s="73"/>
      <c r="K25" s="73"/>
      <c r="L25" s="73"/>
      <c r="M25" s="73"/>
      <c r="N25" s="73"/>
      <c r="O25" s="73"/>
      <c r="P25" s="73"/>
      <c r="Q25" s="73"/>
      <c r="R25" s="73"/>
    </row>
    <row r="26" spans="1:18" ht="14.4">
      <c r="A26" s="72"/>
      <c r="B26" s="73"/>
      <c r="C26" s="73"/>
      <c r="D26" s="73"/>
      <c r="E26" s="73"/>
      <c r="F26" s="73"/>
      <c r="G26" s="73"/>
      <c r="H26" s="73"/>
      <c r="I26" s="73"/>
      <c r="J26" s="73"/>
      <c r="K26" s="73"/>
      <c r="L26" s="73"/>
      <c r="M26" s="73"/>
      <c r="N26" s="73"/>
      <c r="O26" s="73"/>
      <c r="P26" s="73"/>
      <c r="Q26" s="73"/>
      <c r="R26" s="73"/>
    </row>
    <row r="27" spans="1:18" ht="14.4">
      <c r="A27" s="72"/>
      <c r="B27" s="73"/>
      <c r="C27" s="73"/>
      <c r="D27" s="73"/>
      <c r="E27" s="73"/>
      <c r="F27" s="73"/>
      <c r="G27" s="73"/>
      <c r="H27" s="73"/>
      <c r="I27" s="73"/>
      <c r="J27" s="73"/>
      <c r="K27" s="73"/>
      <c r="L27" s="73"/>
      <c r="M27" s="73"/>
      <c r="N27" s="73"/>
      <c r="O27" s="73"/>
      <c r="P27" s="73"/>
      <c r="Q27" s="73"/>
      <c r="R27" s="73"/>
    </row>
    <row r="28" spans="1:18" ht="14.4">
      <c r="A28" s="72"/>
      <c r="B28" s="73"/>
      <c r="C28" s="73"/>
      <c r="D28" s="73"/>
      <c r="E28" s="73"/>
      <c r="F28" s="73"/>
      <c r="G28" s="73"/>
      <c r="H28" s="73"/>
      <c r="I28" s="73"/>
      <c r="J28" s="73"/>
      <c r="K28" s="73"/>
      <c r="L28" s="73"/>
      <c r="M28" s="73"/>
      <c r="N28" s="73"/>
      <c r="O28" s="73"/>
      <c r="P28" s="73"/>
      <c r="Q28" s="73"/>
      <c r="R28" s="73"/>
    </row>
    <row r="29" spans="1:18" ht="14.4">
      <c r="A29" s="72"/>
      <c r="B29" s="73"/>
      <c r="C29" s="73"/>
      <c r="D29" s="73"/>
      <c r="E29" s="73"/>
      <c r="F29" s="73"/>
      <c r="G29" s="73"/>
      <c r="H29" s="73"/>
      <c r="I29" s="73"/>
      <c r="J29" s="73"/>
      <c r="K29" s="73"/>
      <c r="L29" s="73"/>
      <c r="M29" s="73"/>
      <c r="N29" s="73"/>
      <c r="O29" s="73"/>
      <c r="P29" s="73"/>
      <c r="Q29" s="73"/>
      <c r="R29" s="73"/>
    </row>
    <row r="30" spans="1:18" ht="14.4">
      <c r="A30" s="72"/>
      <c r="B30" s="73"/>
      <c r="C30" s="73"/>
      <c r="D30" s="73"/>
      <c r="E30" s="73"/>
      <c r="F30" s="73"/>
      <c r="G30" s="73"/>
      <c r="H30" s="73"/>
      <c r="I30" s="73"/>
      <c r="J30" s="73"/>
      <c r="K30" s="73"/>
      <c r="L30" s="73"/>
      <c r="M30" s="73"/>
      <c r="N30" s="73"/>
      <c r="O30" s="73"/>
      <c r="P30" s="73"/>
      <c r="Q30" s="73"/>
      <c r="R30" s="73"/>
    </row>
    <row r="31" spans="1:18" ht="14.4">
      <c r="A31" s="72"/>
      <c r="B31" s="73"/>
      <c r="C31" s="73"/>
      <c r="D31" s="73"/>
      <c r="E31" s="73"/>
      <c r="F31" s="73"/>
      <c r="G31" s="73"/>
      <c r="H31" s="73"/>
      <c r="I31" s="73"/>
      <c r="J31" s="73"/>
      <c r="K31" s="73"/>
      <c r="L31" s="73"/>
      <c r="M31" s="73"/>
      <c r="N31" s="73"/>
      <c r="O31" s="73"/>
      <c r="P31" s="73"/>
      <c r="Q31" s="73"/>
      <c r="R31" s="73"/>
    </row>
    <row r="32" spans="1:18" ht="14.4">
      <c r="A32" s="72"/>
      <c r="B32" s="73"/>
      <c r="C32" s="73"/>
      <c r="D32" s="73"/>
      <c r="E32" s="73"/>
      <c r="F32" s="73"/>
      <c r="G32" s="73"/>
      <c r="H32" s="73"/>
      <c r="I32" s="73"/>
      <c r="J32" s="73"/>
      <c r="K32" s="73"/>
      <c r="L32" s="73"/>
      <c r="M32" s="73"/>
      <c r="N32" s="73"/>
      <c r="O32" s="73"/>
      <c r="P32" s="73"/>
      <c r="Q32" s="73"/>
      <c r="R32" s="73"/>
    </row>
    <row r="33" spans="1:18" ht="14.4">
      <c r="A33" s="72"/>
      <c r="B33" s="73"/>
      <c r="C33" s="73"/>
      <c r="D33" s="73"/>
      <c r="E33" s="73"/>
      <c r="F33" s="73"/>
      <c r="G33" s="73"/>
      <c r="H33" s="73"/>
      <c r="I33" s="73"/>
      <c r="J33" s="73"/>
      <c r="K33" s="73"/>
      <c r="L33" s="73"/>
      <c r="M33" s="73"/>
      <c r="N33" s="73"/>
      <c r="O33" s="73"/>
      <c r="P33" s="73"/>
      <c r="Q33" s="73"/>
      <c r="R33" s="73"/>
    </row>
    <row r="34" spans="1:18" ht="14.4">
      <c r="A34" s="72"/>
      <c r="B34" s="73"/>
      <c r="C34" s="73"/>
      <c r="D34" s="73"/>
      <c r="E34" s="73"/>
      <c r="F34" s="73"/>
      <c r="G34" s="73"/>
      <c r="H34" s="73"/>
      <c r="I34" s="73"/>
      <c r="J34" s="73"/>
      <c r="K34" s="73"/>
      <c r="L34" s="73"/>
      <c r="M34" s="73"/>
      <c r="N34" s="73"/>
      <c r="O34" s="73"/>
      <c r="P34" s="73"/>
      <c r="Q34" s="73"/>
      <c r="R34" s="73"/>
    </row>
    <row r="35" spans="1:18" ht="14.4">
      <c r="A35" s="72"/>
      <c r="B35" s="73"/>
      <c r="C35" s="73"/>
      <c r="D35" s="73"/>
      <c r="E35" s="73"/>
      <c r="F35" s="73"/>
      <c r="G35" s="73"/>
      <c r="H35" s="73"/>
      <c r="I35" s="73"/>
      <c r="J35" s="73"/>
      <c r="K35" s="73"/>
      <c r="L35" s="73"/>
      <c r="M35" s="73"/>
      <c r="N35" s="73"/>
      <c r="O35" s="73"/>
      <c r="P35" s="73"/>
      <c r="Q35" s="73"/>
      <c r="R35" s="73"/>
    </row>
    <row r="36" spans="1:18" ht="14.4">
      <c r="A36" s="72"/>
      <c r="B36" s="73"/>
      <c r="C36" s="73"/>
      <c r="D36" s="73"/>
      <c r="E36" s="73"/>
      <c r="F36" s="73"/>
      <c r="G36" s="73"/>
      <c r="H36" s="73"/>
      <c r="I36" s="73"/>
      <c r="J36" s="73"/>
      <c r="K36" s="73"/>
      <c r="L36" s="73"/>
      <c r="M36" s="73"/>
      <c r="N36" s="73"/>
      <c r="O36" s="73"/>
      <c r="P36" s="73"/>
      <c r="Q36" s="73"/>
      <c r="R36" s="73"/>
    </row>
    <row r="37" spans="1:18" ht="14.4">
      <c r="A37" s="72"/>
      <c r="B37" s="73"/>
      <c r="C37" s="73"/>
      <c r="D37" s="73"/>
      <c r="E37" s="73"/>
      <c r="F37" s="73"/>
      <c r="G37" s="73"/>
      <c r="H37" s="73"/>
      <c r="I37" s="73"/>
      <c r="J37" s="73"/>
      <c r="K37" s="73"/>
      <c r="L37" s="73"/>
      <c r="M37" s="73"/>
      <c r="N37" s="73"/>
      <c r="O37" s="73"/>
      <c r="P37" s="73"/>
      <c r="Q37" s="73"/>
      <c r="R37" s="73"/>
    </row>
    <row r="38" spans="1:18" ht="14.4">
      <c r="A38" s="72"/>
      <c r="B38" s="73"/>
      <c r="C38" s="73"/>
      <c r="D38" s="73"/>
      <c r="E38" s="73"/>
      <c r="F38" s="73"/>
      <c r="G38" s="73"/>
      <c r="H38" s="73"/>
      <c r="I38" s="73"/>
      <c r="J38" s="73"/>
      <c r="K38" s="73"/>
      <c r="L38" s="73"/>
      <c r="M38" s="73"/>
      <c r="N38" s="73"/>
      <c r="O38" s="73"/>
      <c r="P38" s="73"/>
      <c r="Q38" s="73"/>
      <c r="R38" s="73"/>
    </row>
    <row r="39" spans="1:18" ht="14.4">
      <c r="A39" s="72"/>
      <c r="B39" s="73"/>
      <c r="C39" s="73"/>
      <c r="D39" s="73"/>
      <c r="E39" s="73"/>
      <c r="F39" s="73"/>
      <c r="G39" s="73"/>
      <c r="H39" s="73"/>
      <c r="I39" s="73"/>
      <c r="J39" s="73"/>
      <c r="K39" s="73"/>
      <c r="L39" s="73"/>
      <c r="M39" s="73"/>
      <c r="N39" s="73"/>
      <c r="O39" s="73"/>
      <c r="P39" s="73"/>
      <c r="Q39" s="73"/>
      <c r="R39" s="73"/>
    </row>
    <row r="40" spans="1:18" ht="14.4">
      <c r="A40" s="72"/>
      <c r="B40" s="73"/>
      <c r="C40" s="73"/>
      <c r="D40" s="73"/>
      <c r="E40" s="73"/>
      <c r="F40" s="73"/>
      <c r="G40" s="73"/>
      <c r="H40" s="73"/>
      <c r="I40" s="73"/>
      <c r="J40" s="73"/>
      <c r="K40" s="73"/>
      <c r="L40" s="73"/>
      <c r="M40" s="73"/>
      <c r="N40" s="73"/>
      <c r="O40" s="73"/>
      <c r="P40" s="73"/>
      <c r="Q40" s="73"/>
      <c r="R40" s="73"/>
    </row>
    <row r="41" spans="1:18" ht="14.4">
      <c r="A41" s="72"/>
      <c r="B41" s="73"/>
      <c r="C41" s="73"/>
      <c r="D41" s="73"/>
      <c r="E41" s="73"/>
      <c r="F41" s="73"/>
      <c r="G41" s="73"/>
      <c r="H41" s="73"/>
      <c r="I41" s="73"/>
      <c r="J41" s="73"/>
      <c r="K41" s="73"/>
      <c r="L41" s="73"/>
      <c r="M41" s="73"/>
      <c r="N41" s="73"/>
      <c r="O41" s="73"/>
      <c r="P41" s="73"/>
      <c r="Q41" s="73"/>
      <c r="R41" s="73"/>
    </row>
    <row r="42" spans="1:18" ht="14.4">
      <c r="A42" s="72"/>
      <c r="B42" s="73"/>
      <c r="C42" s="73"/>
      <c r="D42" s="73"/>
      <c r="E42" s="73"/>
      <c r="F42" s="73"/>
      <c r="G42" s="73"/>
      <c r="H42" s="73"/>
      <c r="I42" s="73"/>
      <c r="J42" s="73"/>
      <c r="K42" s="73"/>
      <c r="L42" s="73"/>
      <c r="M42" s="73"/>
      <c r="N42" s="73"/>
      <c r="O42" s="73"/>
      <c r="P42" s="73"/>
      <c r="Q42" s="73"/>
      <c r="R42" s="73"/>
    </row>
    <row r="43" spans="1:18" ht="14.4">
      <c r="A43" s="72"/>
      <c r="B43" s="82"/>
      <c r="C43" s="73"/>
      <c r="D43" s="73"/>
      <c r="E43" s="73"/>
      <c r="F43" s="73"/>
      <c r="G43" s="73"/>
      <c r="H43" s="73"/>
      <c r="I43" s="73"/>
      <c r="J43" s="73"/>
      <c r="K43" s="73"/>
      <c r="L43" s="73"/>
      <c r="M43" s="73"/>
      <c r="N43" s="73"/>
      <c r="O43" s="73"/>
      <c r="P43" s="73"/>
      <c r="Q43" s="73"/>
      <c r="R43" s="73"/>
    </row>
    <row r="44" spans="1:18" ht="14.4">
      <c r="A44" s="72"/>
      <c r="B44" s="82"/>
      <c r="C44" s="73"/>
      <c r="D44" s="73"/>
      <c r="E44" s="73"/>
      <c r="F44" s="73"/>
      <c r="G44" s="73"/>
      <c r="H44" s="73"/>
      <c r="I44" s="73"/>
      <c r="J44" s="73"/>
      <c r="K44" s="73"/>
      <c r="L44" s="73"/>
      <c r="M44" s="73"/>
      <c r="N44" s="73"/>
      <c r="O44" s="73"/>
      <c r="P44" s="73"/>
      <c r="Q44" s="73"/>
      <c r="R44" s="73"/>
    </row>
    <row r="45" spans="1:18" ht="14.4">
      <c r="A45" s="72"/>
      <c r="B45" s="82"/>
      <c r="C45" s="73"/>
      <c r="D45" s="73"/>
      <c r="E45" s="73"/>
      <c r="F45" s="73"/>
      <c r="G45" s="73"/>
      <c r="H45" s="73"/>
      <c r="I45" s="73"/>
      <c r="J45" s="73"/>
      <c r="K45" s="73"/>
      <c r="L45" s="73"/>
      <c r="M45" s="73"/>
      <c r="N45" s="73"/>
      <c r="O45" s="73"/>
      <c r="P45" s="73"/>
      <c r="Q45" s="73"/>
      <c r="R45" s="73"/>
    </row>
    <row r="46" spans="1:18" ht="14.4">
      <c r="A46" s="72"/>
      <c r="B46" s="82"/>
      <c r="C46" s="73"/>
      <c r="D46" s="73"/>
      <c r="E46" s="73"/>
      <c r="F46" s="73"/>
      <c r="G46" s="73"/>
      <c r="H46" s="73"/>
      <c r="I46" s="73"/>
      <c r="J46" s="73"/>
      <c r="K46" s="73"/>
      <c r="L46" s="73"/>
      <c r="M46" s="73"/>
      <c r="N46" s="73"/>
      <c r="O46" s="73"/>
      <c r="P46" s="73"/>
      <c r="Q46" s="73"/>
      <c r="R46" s="73"/>
    </row>
    <row r="47" spans="1:18" ht="14.4">
      <c r="A47" s="72"/>
      <c r="B47" s="82"/>
      <c r="C47" s="73"/>
      <c r="D47" s="73"/>
      <c r="E47" s="73"/>
      <c r="F47" s="73"/>
      <c r="G47" s="73"/>
      <c r="H47" s="73"/>
      <c r="I47" s="73"/>
      <c r="J47" s="73"/>
      <c r="K47" s="73"/>
      <c r="L47" s="73"/>
      <c r="M47" s="73"/>
      <c r="N47" s="73"/>
      <c r="O47" s="73"/>
      <c r="P47" s="73"/>
      <c r="Q47" s="73"/>
      <c r="R47" s="73"/>
    </row>
    <row r="48" spans="1:18" ht="14.4">
      <c r="A48" s="72"/>
      <c r="B48" s="82"/>
      <c r="C48" s="73"/>
      <c r="D48" s="73"/>
      <c r="E48" s="73"/>
      <c r="F48" s="73"/>
      <c r="G48" s="73"/>
      <c r="H48" s="73"/>
      <c r="I48" s="73"/>
      <c r="J48" s="73"/>
      <c r="K48" s="73"/>
      <c r="L48" s="73"/>
      <c r="M48" s="73"/>
      <c r="N48" s="73"/>
      <c r="O48" s="73"/>
      <c r="P48" s="73"/>
      <c r="Q48" s="73"/>
      <c r="R48" s="73"/>
    </row>
    <row r="49" spans="1:18" ht="14.4">
      <c r="A49" s="72"/>
      <c r="B49" s="82"/>
      <c r="C49" s="73"/>
      <c r="D49" s="73"/>
      <c r="E49" s="73"/>
      <c r="F49" s="73"/>
      <c r="G49" s="73"/>
      <c r="H49" s="73"/>
      <c r="I49" s="73"/>
      <c r="J49" s="73"/>
      <c r="K49" s="73"/>
      <c r="L49" s="73"/>
      <c r="M49" s="73"/>
      <c r="N49" s="73"/>
      <c r="O49" s="73"/>
      <c r="P49" s="73"/>
      <c r="Q49" s="73"/>
      <c r="R49" s="73"/>
    </row>
    <row r="50" spans="1:18" ht="14.4">
      <c r="A50" s="72"/>
      <c r="B50" s="82"/>
      <c r="C50" s="73"/>
      <c r="D50" s="73"/>
      <c r="E50" s="73"/>
      <c r="F50" s="73"/>
      <c r="G50" s="73"/>
      <c r="H50" s="73"/>
      <c r="I50" s="73"/>
      <c r="J50" s="73"/>
      <c r="K50" s="73"/>
      <c r="L50" s="73"/>
      <c r="M50" s="73"/>
      <c r="N50" s="73"/>
      <c r="O50" s="73"/>
      <c r="P50" s="73"/>
      <c r="Q50" s="73"/>
      <c r="R50" s="73"/>
    </row>
    <row r="51" spans="1:18" ht="14.4">
      <c r="A51" s="72"/>
      <c r="B51" s="82"/>
      <c r="C51" s="73"/>
      <c r="D51" s="73"/>
      <c r="E51" s="73"/>
      <c r="F51" s="73"/>
      <c r="G51" s="73"/>
      <c r="H51" s="73"/>
      <c r="I51" s="73"/>
      <c r="J51" s="73"/>
      <c r="K51" s="73"/>
      <c r="L51" s="73"/>
      <c r="M51" s="73"/>
      <c r="N51" s="73"/>
      <c r="O51" s="73"/>
      <c r="P51" s="73"/>
      <c r="Q51" s="73"/>
      <c r="R51" s="73"/>
    </row>
    <row r="52" spans="1:18" ht="14.4">
      <c r="A52" s="72"/>
      <c r="B52" s="73"/>
      <c r="C52" s="73"/>
      <c r="D52" s="73"/>
      <c r="E52" s="73"/>
      <c r="F52" s="73"/>
      <c r="G52" s="73"/>
      <c r="H52" s="73"/>
      <c r="I52" s="73"/>
      <c r="J52" s="73"/>
      <c r="K52" s="73"/>
      <c r="L52" s="73"/>
      <c r="M52" s="73"/>
      <c r="N52" s="73"/>
      <c r="O52" s="73"/>
      <c r="P52" s="73"/>
      <c r="Q52" s="73"/>
      <c r="R52" s="73"/>
    </row>
    <row r="53" spans="1:18" ht="14.4">
      <c r="A53" s="72"/>
      <c r="B53" s="73"/>
      <c r="C53" s="73"/>
      <c r="D53" s="73"/>
      <c r="E53" s="73"/>
      <c r="F53" s="73"/>
      <c r="G53" s="73"/>
      <c r="H53" s="73"/>
      <c r="I53" s="73"/>
      <c r="J53" s="73"/>
      <c r="K53" s="73"/>
      <c r="L53" s="73"/>
      <c r="M53" s="73"/>
      <c r="N53" s="73"/>
      <c r="O53" s="73"/>
      <c r="P53" s="73"/>
      <c r="Q53" s="73"/>
      <c r="R53" s="73"/>
    </row>
    <row r="54" spans="1:18" ht="14.4">
      <c r="A54" s="72"/>
      <c r="B54" s="73"/>
      <c r="C54" s="73"/>
      <c r="D54" s="73"/>
      <c r="E54" s="73"/>
      <c r="F54" s="73"/>
      <c r="G54" s="73"/>
      <c r="H54" s="73"/>
      <c r="I54" s="73"/>
      <c r="J54" s="73"/>
      <c r="K54" s="73"/>
      <c r="L54" s="73"/>
      <c r="M54" s="73"/>
      <c r="N54" s="73"/>
      <c r="O54" s="73"/>
      <c r="P54" s="73"/>
      <c r="Q54" s="73"/>
      <c r="R54" s="73"/>
    </row>
    <row r="55" spans="1:18" ht="14.4">
      <c r="A55" s="72"/>
      <c r="B55" s="73"/>
      <c r="C55" s="73"/>
      <c r="D55" s="73"/>
      <c r="E55" s="73"/>
      <c r="F55" s="73"/>
      <c r="G55" s="73"/>
      <c r="H55" s="73"/>
      <c r="I55" s="73"/>
      <c r="J55" s="73"/>
      <c r="K55" s="73"/>
      <c r="L55" s="73"/>
      <c r="M55" s="73"/>
      <c r="N55" s="73"/>
      <c r="O55" s="73"/>
      <c r="P55" s="73"/>
      <c r="Q55" s="73"/>
      <c r="R55" s="73"/>
    </row>
    <row r="56" spans="1:18" ht="14.4">
      <c r="A56" s="72"/>
      <c r="B56" s="73"/>
      <c r="C56" s="73"/>
      <c r="D56" s="73"/>
      <c r="E56" s="73"/>
      <c r="F56" s="73"/>
      <c r="G56" s="73"/>
      <c r="H56" s="73"/>
      <c r="I56" s="73"/>
      <c r="J56" s="73"/>
      <c r="K56" s="73"/>
      <c r="L56" s="73"/>
      <c r="M56" s="73"/>
      <c r="N56" s="73"/>
      <c r="O56" s="73"/>
      <c r="P56" s="73"/>
      <c r="Q56" s="73"/>
      <c r="R56" s="73"/>
    </row>
    <row r="57" spans="1:18" ht="14.4">
      <c r="A57" s="72"/>
      <c r="B57" s="73"/>
      <c r="C57" s="73"/>
      <c r="D57" s="73"/>
      <c r="E57" s="73"/>
      <c r="F57" s="73"/>
      <c r="G57" s="73"/>
      <c r="H57" s="73"/>
      <c r="I57" s="73"/>
      <c r="J57" s="73"/>
      <c r="K57" s="73"/>
      <c r="L57" s="73"/>
      <c r="M57" s="73"/>
      <c r="N57" s="73"/>
      <c r="O57" s="73"/>
      <c r="P57" s="73"/>
      <c r="Q57" s="73"/>
      <c r="R57" s="73"/>
    </row>
    <row r="58" spans="1:18" ht="14.4">
      <c r="A58" s="72"/>
      <c r="B58" s="73"/>
      <c r="C58" s="73"/>
      <c r="D58" s="73"/>
      <c r="E58" s="73"/>
      <c r="F58" s="73"/>
      <c r="G58" s="73"/>
      <c r="H58" s="73"/>
      <c r="I58" s="73"/>
      <c r="J58" s="73"/>
      <c r="K58" s="73"/>
      <c r="L58" s="73"/>
      <c r="M58" s="73"/>
      <c r="N58" s="73"/>
      <c r="O58" s="73"/>
      <c r="P58" s="73"/>
      <c r="Q58" s="73"/>
      <c r="R58" s="73"/>
    </row>
    <row r="59" spans="1:18" ht="14.4">
      <c r="A59" s="72"/>
      <c r="B59" s="73"/>
      <c r="C59" s="73"/>
      <c r="D59" s="73"/>
      <c r="E59" s="73"/>
      <c r="F59" s="73"/>
      <c r="G59" s="73"/>
      <c r="H59" s="73"/>
      <c r="I59" s="73"/>
      <c r="J59" s="73"/>
      <c r="K59" s="73"/>
      <c r="L59" s="73"/>
      <c r="M59" s="73"/>
      <c r="N59" s="73"/>
      <c r="O59" s="73"/>
      <c r="P59" s="73"/>
      <c r="Q59" s="73"/>
      <c r="R59" s="73"/>
    </row>
    <row r="60" spans="1:18" ht="14.4">
      <c r="A60" s="72"/>
      <c r="B60" s="73"/>
      <c r="C60" s="73"/>
      <c r="D60" s="73"/>
      <c r="E60" s="73"/>
      <c r="F60" s="73"/>
      <c r="G60" s="73"/>
      <c r="H60" s="73"/>
      <c r="I60" s="73"/>
      <c r="J60" s="73"/>
      <c r="K60" s="73"/>
      <c r="L60" s="73"/>
      <c r="M60" s="73"/>
      <c r="N60" s="73"/>
      <c r="O60" s="73"/>
      <c r="P60" s="73"/>
      <c r="Q60" s="73"/>
      <c r="R60" s="73"/>
    </row>
    <row r="61" spans="1:18" ht="14.4">
      <c r="A61" s="149" t="s">
        <v>266</v>
      </c>
      <c r="B61" s="148"/>
      <c r="C61" s="148"/>
      <c r="D61" s="148"/>
      <c r="E61" s="148"/>
      <c r="F61" s="148"/>
      <c r="G61" s="148"/>
      <c r="H61" s="148"/>
      <c r="I61" s="148"/>
      <c r="J61" s="148"/>
      <c r="K61" s="148"/>
      <c r="L61" s="148"/>
      <c r="M61" s="148"/>
      <c r="N61" s="148"/>
      <c r="O61" s="148"/>
      <c r="P61" s="148"/>
      <c r="Q61" s="148"/>
      <c r="R61" s="148"/>
    </row>
    <row r="62" spans="1:18" ht="14.4">
      <c r="A62" s="72"/>
      <c r="B62" s="73"/>
      <c r="C62" s="73"/>
      <c r="D62" s="73"/>
      <c r="E62" s="73"/>
      <c r="F62" s="73"/>
      <c r="G62" s="73"/>
      <c r="H62" s="73"/>
      <c r="I62" s="73"/>
      <c r="J62" s="73"/>
      <c r="K62" s="73"/>
      <c r="L62" s="73"/>
      <c r="M62" s="73"/>
      <c r="N62" s="73"/>
      <c r="O62" s="73"/>
      <c r="P62" s="73"/>
      <c r="Q62" s="73"/>
      <c r="R62" s="73"/>
    </row>
    <row r="63" spans="1:18" ht="14.4">
      <c r="A63" s="72"/>
      <c r="B63" s="73"/>
      <c r="C63" s="73"/>
      <c r="D63" s="73"/>
      <c r="E63" s="73"/>
      <c r="F63" s="73"/>
      <c r="G63" s="73"/>
      <c r="H63" s="73"/>
      <c r="I63" s="73"/>
      <c r="J63" s="73"/>
      <c r="K63" s="73"/>
      <c r="L63" s="73"/>
      <c r="M63" s="73"/>
      <c r="N63" s="73"/>
      <c r="O63" s="73"/>
      <c r="P63" s="73"/>
      <c r="Q63" s="73"/>
      <c r="R63" s="73"/>
    </row>
    <row r="64" spans="1:18" ht="14.4">
      <c r="A64" s="72"/>
      <c r="B64" s="82"/>
      <c r="C64" s="73"/>
      <c r="D64" s="73"/>
      <c r="E64" s="73"/>
      <c r="F64" s="73"/>
      <c r="G64" s="73"/>
      <c r="H64" s="73"/>
      <c r="I64" s="73"/>
      <c r="J64" s="73"/>
      <c r="K64" s="73"/>
      <c r="L64" s="73"/>
      <c r="M64" s="73"/>
      <c r="N64" s="73"/>
      <c r="O64" s="73"/>
      <c r="P64" s="73"/>
      <c r="Q64" s="73"/>
      <c r="R64" s="73"/>
    </row>
    <row r="65" spans="1:18" ht="14.4">
      <c r="A65" s="72"/>
      <c r="B65" s="73"/>
      <c r="C65" s="73"/>
      <c r="D65" s="73"/>
      <c r="E65" s="73"/>
      <c r="F65" s="73"/>
      <c r="G65" s="73"/>
      <c r="H65" s="73"/>
      <c r="I65" s="73"/>
      <c r="J65" s="73"/>
      <c r="K65" s="73"/>
      <c r="L65" s="73"/>
      <c r="M65" s="73"/>
      <c r="N65" s="73"/>
      <c r="O65" s="73"/>
      <c r="P65" s="73"/>
      <c r="Q65" s="73"/>
      <c r="R65" s="73"/>
    </row>
    <row r="66" spans="1:18" ht="14.4">
      <c r="A66" s="72"/>
      <c r="B66" s="82"/>
      <c r="C66" s="73"/>
      <c r="D66" s="73"/>
      <c r="E66" s="73"/>
      <c r="F66" s="73"/>
      <c r="G66" s="73"/>
      <c r="H66" s="73"/>
      <c r="I66" s="73"/>
      <c r="J66" s="73"/>
      <c r="K66" s="73"/>
      <c r="L66" s="73"/>
      <c r="M66" s="73"/>
      <c r="N66" s="73"/>
      <c r="O66" s="73"/>
      <c r="P66" s="73"/>
      <c r="Q66" s="73"/>
      <c r="R66" s="73"/>
    </row>
    <row r="67" spans="1:18" ht="14.4">
      <c r="A67" s="72"/>
      <c r="B67" s="73"/>
      <c r="C67" s="73"/>
      <c r="D67" s="73"/>
      <c r="E67" s="73"/>
      <c r="F67" s="73"/>
      <c r="G67" s="73"/>
      <c r="H67" s="73"/>
      <c r="I67" s="73"/>
      <c r="J67" s="73"/>
      <c r="K67" s="73"/>
      <c r="L67" s="73"/>
      <c r="M67" s="73"/>
      <c r="N67" s="73"/>
      <c r="O67" s="73"/>
      <c r="P67" s="73"/>
      <c r="Q67" s="73"/>
      <c r="R67" s="73"/>
    </row>
    <row r="68" spans="1:18" ht="14.4">
      <c r="A68" s="72"/>
      <c r="B68" s="73"/>
      <c r="C68" s="73"/>
      <c r="D68" s="73"/>
      <c r="E68" s="73"/>
      <c r="F68" s="73"/>
      <c r="G68" s="73"/>
      <c r="H68" s="73"/>
      <c r="I68" s="73"/>
      <c r="J68" s="73"/>
      <c r="K68" s="73"/>
      <c r="L68" s="73"/>
      <c r="M68" s="73"/>
      <c r="N68" s="73"/>
      <c r="O68" s="73"/>
      <c r="P68" s="73"/>
      <c r="Q68" s="73"/>
      <c r="R68" s="73"/>
    </row>
    <row r="69" spans="1:18" ht="14.4">
      <c r="A69" s="72"/>
      <c r="B69" s="150"/>
      <c r="C69" s="150"/>
      <c r="D69" s="150"/>
      <c r="E69" s="150"/>
      <c r="F69" s="150"/>
      <c r="G69" s="150"/>
      <c r="H69" s="150"/>
      <c r="I69" s="150"/>
      <c r="J69" s="150"/>
      <c r="K69" s="150"/>
      <c r="L69" s="150"/>
      <c r="M69" s="150"/>
      <c r="N69" s="73"/>
      <c r="O69" s="73"/>
      <c r="P69" s="73"/>
      <c r="Q69" s="73"/>
      <c r="R69" s="73"/>
    </row>
    <row r="70" spans="1:18" ht="14.4">
      <c r="A70" s="72"/>
      <c r="B70" s="150"/>
      <c r="C70" s="150"/>
      <c r="D70" s="150"/>
      <c r="E70" s="150"/>
      <c r="F70" s="150"/>
      <c r="G70" s="150"/>
      <c r="H70" s="150"/>
      <c r="I70" s="150"/>
      <c r="J70" s="150"/>
      <c r="K70" s="150"/>
      <c r="L70" s="150"/>
      <c r="M70" s="150"/>
      <c r="N70" s="73"/>
      <c r="O70" s="73"/>
      <c r="P70" s="73"/>
      <c r="Q70" s="73"/>
      <c r="R70" s="73"/>
    </row>
    <row r="71" spans="1:18" ht="14.4">
      <c r="A71" s="72"/>
      <c r="B71" s="73"/>
      <c r="C71" s="73"/>
      <c r="D71" s="73"/>
      <c r="E71" s="73"/>
      <c r="F71" s="73"/>
      <c r="G71" s="73"/>
      <c r="H71" s="73"/>
      <c r="I71" s="73"/>
      <c r="J71" s="73"/>
      <c r="K71" s="73"/>
      <c r="L71" s="73"/>
      <c r="M71" s="73"/>
      <c r="N71" s="73"/>
      <c r="O71" s="73"/>
      <c r="P71" s="73"/>
      <c r="Q71" s="73"/>
      <c r="R71" s="73"/>
    </row>
    <row r="72" spans="1:18" ht="14.4">
      <c r="A72" s="72"/>
      <c r="B72" s="73"/>
      <c r="C72" s="73"/>
      <c r="D72" s="73"/>
      <c r="E72" s="73"/>
      <c r="F72" s="73"/>
      <c r="G72" s="73"/>
      <c r="H72" s="73"/>
      <c r="I72" s="73"/>
      <c r="J72" s="73"/>
      <c r="K72" s="73"/>
      <c r="L72" s="73"/>
      <c r="M72" s="73"/>
      <c r="N72" s="73"/>
      <c r="O72" s="73"/>
      <c r="P72" s="73"/>
      <c r="Q72" s="73"/>
      <c r="R72" s="73"/>
    </row>
    <row r="73" spans="1:18" ht="14.4">
      <c r="A73" s="72"/>
      <c r="B73" s="73"/>
      <c r="C73" s="73"/>
      <c r="D73" s="73"/>
      <c r="E73" s="73"/>
      <c r="F73" s="73"/>
      <c r="G73" s="73"/>
      <c r="H73" s="73"/>
      <c r="I73" s="73"/>
      <c r="J73" s="73"/>
      <c r="K73" s="73"/>
      <c r="L73" s="73"/>
      <c r="M73" s="73"/>
      <c r="N73" s="73"/>
      <c r="O73" s="73"/>
      <c r="P73" s="73"/>
      <c r="Q73" s="73"/>
      <c r="R73" s="73"/>
    </row>
    <row r="74" spans="1:18" ht="14.4" hidden="1"/>
    <row r="75" spans="1:18" ht="14.4" hidden="1"/>
    <row r="76" spans="1:18" ht="14.4" hidden="1" customHeight="1"/>
    <row r="77" spans="1:18" ht="14.4" hidden="1" customHeight="1"/>
    <row r="78" spans="1:18" ht="14.4" hidden="1" customHeight="1"/>
    <row r="79" spans="1:18" ht="14.4" hidden="1" customHeight="1"/>
    <row r="80" spans="1:18" ht="14.4" hidden="1" customHeight="1"/>
    <row r="81" ht="14.4" hidden="1" customHeight="1"/>
    <row r="82" ht="14.4" hidden="1" customHeight="1"/>
    <row r="83" ht="14.4" hidden="1" customHeight="1"/>
    <row r="84" ht="14.4" hidden="1" customHeight="1"/>
    <row r="85" ht="14.4" hidden="1" customHeight="1"/>
    <row r="86" ht="14.4" hidden="1" customHeight="1"/>
    <row r="87" ht="14.4" hidden="1" customHeight="1"/>
    <row r="88" ht="14.4" hidden="1" customHeight="1"/>
    <row r="89" ht="14.4" hidden="1" customHeight="1"/>
    <row r="90" ht="14.4" hidden="1" customHeight="1"/>
    <row r="91" ht="14.4" hidden="1" customHeight="1"/>
    <row r="92" ht="14.4" hidden="1" customHeight="1"/>
    <row r="93" ht="14.4" hidden="1" customHeight="1"/>
    <row r="94" ht="14.4" hidden="1" customHeight="1"/>
    <row r="95" ht="14.4" hidden="1" customHeight="1"/>
    <row r="96" ht="14.4" hidden="1" customHeight="1"/>
    <row r="97" ht="14.4" hidden="1" customHeight="1"/>
    <row r="98" ht="14.4" hidden="1" customHeight="1"/>
    <row r="99" ht="14.4" hidden="1" customHeight="1"/>
    <row r="100" ht="14.4" hidden="1" customHeight="1"/>
    <row r="101" ht="14.4" hidden="1" customHeight="1"/>
    <row r="102" ht="14.4" hidden="1" customHeight="1"/>
    <row r="103" ht="14.4" hidden="1" customHeight="1"/>
    <row r="104" ht="14.4" hidden="1" customHeight="1"/>
    <row r="105" ht="14.4" hidden="1" customHeight="1"/>
    <row r="106" ht="14.4" hidden="1" customHeight="1"/>
    <row r="107" ht="14.4" hidden="1" customHeight="1"/>
    <row r="108" ht="14.4" hidden="1" customHeight="1"/>
    <row r="109" ht="14.4" hidden="1" customHeight="1"/>
    <row r="110" ht="14.4" hidden="1" customHeight="1"/>
    <row r="111" ht="14.4" hidden="1" customHeight="1"/>
    <row r="112" ht="14.4" hidden="1" customHeight="1"/>
    <row r="113" ht="14.4" hidden="1" customHeight="1"/>
    <row r="114" ht="14.4" hidden="1" customHeight="1"/>
    <row r="115" ht="14.4" hidden="1" customHeight="1"/>
    <row r="116" ht="14.4" hidden="1" customHeight="1"/>
    <row r="117" ht="14.4" hidden="1" customHeight="1"/>
    <row r="118" ht="14.4" hidden="1" customHeight="1"/>
    <row r="119" ht="14.4" hidden="1" customHeight="1"/>
    <row r="120" ht="14.4" hidden="1" customHeight="1"/>
    <row r="121" ht="14.4" hidden="1" customHeight="1"/>
    <row r="122" ht="14.4" hidden="1" customHeight="1"/>
    <row r="123" ht="14.4" hidden="1" customHeight="1"/>
    <row r="124" ht="14.4" hidden="1" customHeight="1"/>
    <row r="125" ht="14.4" hidden="1" customHeight="1"/>
    <row r="126" ht="14.4" hidden="1" customHeight="1"/>
    <row r="127" ht="14.4" hidden="1" customHeight="1"/>
    <row r="128" ht="14.4" hidden="1" customHeight="1"/>
    <row r="129" ht="14.4" hidden="1" customHeight="1"/>
    <row r="130" ht="14.4" hidden="1" customHeight="1"/>
    <row r="131" ht="14.4" hidden="1" customHeight="1"/>
    <row r="132" ht="14.4" hidden="1" customHeight="1"/>
    <row r="133" ht="14.4" hidden="1" customHeight="1"/>
    <row r="134" ht="14.4" hidden="1" customHeight="1"/>
    <row r="135" ht="14.4" hidden="1" customHeight="1"/>
    <row r="136" ht="14.4" hidden="1" customHeight="1"/>
    <row r="137" ht="14.4" hidden="1" customHeight="1"/>
    <row r="138" ht="14.4" hidden="1" customHeight="1"/>
    <row r="139" ht="14.4" hidden="1" customHeight="1"/>
    <row r="140" ht="14.4" hidden="1" customHeight="1"/>
    <row r="141" ht="14.4" hidden="1" customHeight="1"/>
    <row r="142" ht="14.4" hidden="1" customHeight="1"/>
    <row r="143" ht="14.4" hidden="1" customHeight="1"/>
    <row r="144" ht="14.4" hidden="1" customHeight="1"/>
    <row r="145" ht="14.4" hidden="1" customHeight="1"/>
    <row r="146" ht="14.4" hidden="1" customHeight="1"/>
    <row r="147" ht="14.4" hidden="1" customHeight="1"/>
    <row r="148" ht="14.4" hidden="1" customHeight="1"/>
    <row r="149" ht="14.4" hidden="1" customHeight="1"/>
    <row r="150" ht="14.4" hidden="1" customHeight="1"/>
    <row r="151" ht="14.4" hidden="1" customHeight="1"/>
    <row r="152" ht="14.4" hidden="1" customHeight="1"/>
    <row r="153" ht="14.4" hidden="1" customHeight="1"/>
    <row r="154" ht="14.4" hidden="1" customHeight="1"/>
    <row r="155" ht="14.4" hidden="1" customHeight="1"/>
    <row r="156" ht="14.4" hidden="1" customHeight="1"/>
    <row r="157" ht="14.4" hidden="1" customHeight="1"/>
    <row r="158" ht="14.4" hidden="1" customHeight="1"/>
    <row r="159" ht="14.4" hidden="1" customHeight="1"/>
    <row r="160" ht="14.4" hidden="1" customHeight="1"/>
    <row r="161" ht="14.4" hidden="1" customHeight="1"/>
    <row r="162" ht="14.4" hidden="1" customHeight="1"/>
    <row r="163" ht="14.4" hidden="1" customHeight="1"/>
    <row r="164" ht="14.4" hidden="1" customHeight="1"/>
    <row r="165" ht="14.4" hidden="1" customHeight="1"/>
    <row r="166" ht="14.4" hidden="1" customHeight="1"/>
    <row r="167" ht="14.4" hidden="1" customHeight="1"/>
    <row r="168" ht="14.4" hidden="1" customHeight="1"/>
    <row r="169" ht="14.4" hidden="1" customHeight="1"/>
    <row r="170" ht="14.4" hidden="1" customHeight="1"/>
    <row r="171" ht="14.4" hidden="1" customHeight="1"/>
    <row r="172" ht="14.4" hidden="1" customHeight="1"/>
    <row r="173" ht="14.4" hidden="1" customHeight="1"/>
    <row r="174" ht="14.4" hidden="1" customHeight="1"/>
    <row r="175" ht="14.4" hidden="1" customHeight="1"/>
    <row r="176" ht="14.4" hidden="1" customHeight="1"/>
    <row r="177" ht="14.4" hidden="1" customHeight="1"/>
    <row r="178" ht="14.4" hidden="1" customHeight="1"/>
    <row r="179" ht="14.4" hidden="1" customHeight="1"/>
    <row r="180" ht="14.4" hidden="1" customHeight="1"/>
    <row r="181" ht="14.4" hidden="1" customHeight="1"/>
    <row r="182" ht="14.4" hidden="1" customHeight="1"/>
    <row r="183" ht="14.4" hidden="1" customHeight="1"/>
    <row r="184" ht="14.4" hidden="1" customHeight="1"/>
    <row r="185" ht="14.4" hidden="1" customHeight="1"/>
    <row r="186" ht="14.4" hidden="1" customHeight="1"/>
    <row r="187" ht="14.4" hidden="1" customHeight="1"/>
    <row r="188" ht="14.4" hidden="1" customHeight="1"/>
    <row r="189" ht="14.4" hidden="1" customHeight="1"/>
    <row r="190" ht="14.4" hidden="1" customHeight="1"/>
    <row r="191" ht="14.4" hidden="1" customHeight="1"/>
    <row r="192" ht="14.4" hidden="1" customHeight="1"/>
    <row r="193" ht="14.4" hidden="1" customHeight="1"/>
    <row r="194" ht="14.4" hidden="1" customHeight="1"/>
    <row r="195" ht="14.4" hidden="1" customHeight="1"/>
    <row r="196" ht="14.4" hidden="1" customHeight="1"/>
    <row r="197" ht="14.4" hidden="1" customHeight="1"/>
    <row r="198" ht="14.4" hidden="1" customHeight="1"/>
    <row r="199" ht="14.4" hidden="1" customHeight="1"/>
    <row r="200" ht="14.4" hidden="1" customHeight="1"/>
    <row r="201" ht="14.4" hidden="1" customHeight="1"/>
    <row r="202" ht="14.4" hidden="1" customHeight="1"/>
    <row r="203" ht="14.4" hidden="1" customHeight="1"/>
    <row r="204" ht="14.4" hidden="1" customHeight="1"/>
    <row r="205" ht="14.4" hidden="1" customHeight="1"/>
    <row r="206" ht="14.4" hidden="1" customHeight="1"/>
    <row r="207" ht="14.4" hidden="1" customHeight="1"/>
    <row r="208" ht="14.4" hidden="1" customHeight="1"/>
    <row r="209" ht="14.4" hidden="1" customHeight="1"/>
    <row r="210" ht="14.4" hidden="1" customHeight="1"/>
    <row r="211" ht="14.4" hidden="1" customHeight="1"/>
    <row r="212" ht="14.4" hidden="1" customHeight="1"/>
    <row r="213" ht="14.4" hidden="1" customHeight="1"/>
    <row r="214" ht="14.4" hidden="1" customHeight="1"/>
    <row r="215" ht="14.4" hidden="1" customHeight="1"/>
    <row r="216" ht="14.4" hidden="1" customHeight="1"/>
    <row r="217" ht="14.4" hidden="1" customHeight="1"/>
    <row r="218" ht="14.4" hidden="1" customHeight="1"/>
    <row r="219" ht="14.4" hidden="1" customHeight="1"/>
    <row r="220" ht="14.4" hidden="1" customHeight="1"/>
    <row r="221" ht="14.4" hidden="1" customHeight="1"/>
    <row r="222" ht="14.4" hidden="1" customHeight="1"/>
    <row r="223" ht="14.4" hidden="1" customHeight="1"/>
    <row r="224" ht="14.4" hidden="1" customHeight="1"/>
    <row r="225" ht="14.4" hidden="1" customHeight="1"/>
    <row r="226" ht="14.4" hidden="1" customHeight="1"/>
    <row r="227" ht="14.4" hidden="1" customHeight="1"/>
    <row r="228" ht="14.4" hidden="1" customHeight="1"/>
    <row r="229" ht="14.4" hidden="1" customHeight="1"/>
    <row r="230" ht="14.4" hidden="1" customHeight="1"/>
    <row r="231" ht="14.4" hidden="1" customHeight="1"/>
    <row r="232" ht="14.4" hidden="1" customHeight="1"/>
    <row r="233" ht="14.4" hidden="1" customHeight="1"/>
    <row r="234" ht="14.4" hidden="1" customHeight="1"/>
    <row r="235" ht="14.4" hidden="1" customHeight="1"/>
    <row r="236" ht="14.4" hidden="1" customHeight="1"/>
    <row r="237" ht="14.4" hidden="1" customHeight="1"/>
    <row r="238" ht="14.4" hidden="1" customHeight="1"/>
    <row r="239" ht="14.4" hidden="1" customHeight="1"/>
    <row r="240" ht="14.4" hidden="1" customHeight="1"/>
    <row r="241" ht="14.4" hidden="1" customHeight="1"/>
    <row r="242" ht="14.4" hidden="1" customHeight="1"/>
    <row r="243" ht="14.4" hidden="1" customHeight="1"/>
    <row r="244" ht="14.4" hidden="1" customHeight="1"/>
    <row r="245" ht="14.4" hidden="1" customHeight="1"/>
    <row r="246" ht="14.4" hidden="1" customHeight="1"/>
    <row r="247" ht="14.4" hidden="1" customHeight="1"/>
    <row r="248" ht="14.4" hidden="1" customHeight="1"/>
    <row r="249" ht="14.4" hidden="1" customHeight="1"/>
    <row r="250" ht="14.4" hidden="1" customHeight="1"/>
    <row r="251" ht="14.4" hidden="1" customHeight="1"/>
    <row r="252" ht="14.4" hidden="1" customHeight="1"/>
    <row r="253" ht="14.4" hidden="1" customHeight="1"/>
    <row r="254" ht="14.4" hidden="1" customHeight="1"/>
    <row r="255" ht="14.4" hidden="1" customHeight="1"/>
    <row r="256" ht="14.4" hidden="1" customHeight="1"/>
    <row r="257" ht="14.4" hidden="1" customHeight="1"/>
    <row r="258" ht="14.4" hidden="1" customHeight="1"/>
    <row r="259" ht="14.4" hidden="1" customHeight="1"/>
    <row r="260" ht="14.4" hidden="1" customHeight="1"/>
    <row r="261" ht="14.4" hidden="1" customHeight="1"/>
    <row r="262" ht="14.4" hidden="1" customHeight="1"/>
    <row r="263" ht="14.4" hidden="1" customHeight="1"/>
    <row r="264" ht="14.4" hidden="1" customHeight="1"/>
    <row r="265" ht="14.4" hidden="1" customHeight="1"/>
    <row r="266" ht="14.4" hidden="1" customHeight="1"/>
    <row r="267" ht="14.4" hidden="1" customHeight="1"/>
    <row r="268" ht="14.4" hidden="1" customHeight="1"/>
    <row r="269" ht="14.4" hidden="1" customHeight="1"/>
    <row r="270" ht="14.4" hidden="1" customHeight="1"/>
    <row r="271" ht="14.4" hidden="1" customHeight="1"/>
    <row r="272" ht="14.4" hidden="1" customHeight="1"/>
    <row r="273" ht="14.4" hidden="1" customHeight="1"/>
    <row r="274" ht="14.4" hidden="1" customHeight="1"/>
    <row r="275" ht="14.4" hidden="1" customHeight="1"/>
    <row r="276" ht="14.4" hidden="1" customHeight="1"/>
    <row r="277" ht="14.4" hidden="1" customHeight="1"/>
    <row r="278" ht="14.4" hidden="1" customHeight="1"/>
    <row r="279" ht="14.4" hidden="1" customHeight="1"/>
    <row r="280" ht="14.4" hidden="1" customHeight="1"/>
    <row r="281" ht="14.4" hidden="1" customHeight="1"/>
    <row r="282" ht="14.4" hidden="1" customHeight="1"/>
    <row r="283" ht="14.4" hidden="1" customHeight="1"/>
    <row r="284" ht="14.4" hidden="1" customHeight="1"/>
    <row r="285" ht="14.4" hidden="1" customHeight="1"/>
    <row r="286" ht="14.4" hidden="1" customHeight="1"/>
    <row r="287" ht="14.4" hidden="1" customHeight="1"/>
    <row r="288" ht="14.4" hidden="1" customHeight="1"/>
    <row r="289" ht="14.4" hidden="1" customHeight="1"/>
    <row r="290" ht="14.4" hidden="1" customHeight="1"/>
    <row r="291" ht="14.4" hidden="1" customHeight="1"/>
    <row r="292" ht="14.4" hidden="1" customHeight="1"/>
    <row r="293" ht="14.4" hidden="1" customHeight="1"/>
    <row r="294" ht="14.4" hidden="1" customHeight="1"/>
    <row r="295" ht="14.4" hidden="1" customHeight="1"/>
    <row r="296" ht="14.4" hidden="1" customHeight="1"/>
    <row r="297" ht="14.4" hidden="1" customHeight="1"/>
    <row r="298" ht="14.4" hidden="1" customHeight="1"/>
    <row r="299" ht="14.4" hidden="1" customHeight="1"/>
    <row r="300" ht="14.4" hidden="1" customHeight="1"/>
    <row r="301" ht="14.4" hidden="1" customHeight="1"/>
    <row r="302" ht="14.4" hidden="1" customHeight="1"/>
    <row r="303" ht="14.4" hidden="1" customHeight="1"/>
    <row r="304" ht="14.4" hidden="1" customHeight="1"/>
    <row r="305" ht="14.4" hidden="1" customHeight="1"/>
    <row r="306" ht="14.4" hidden="1" customHeight="1"/>
    <row r="307" ht="14.4" hidden="1" customHeight="1"/>
    <row r="308" ht="14.4" hidden="1" customHeight="1"/>
    <row r="309" ht="14.4" hidden="1" customHeight="1"/>
    <row r="310" ht="14.4" hidden="1" customHeight="1"/>
    <row r="311" ht="14.4" hidden="1" customHeight="1"/>
    <row r="312" ht="14.4" hidden="1" customHeight="1"/>
    <row r="313" ht="14.4" hidden="1" customHeight="1"/>
    <row r="314" ht="14.4" hidden="1" customHeight="1"/>
    <row r="315" ht="14.4" hidden="1" customHeight="1"/>
    <row r="316" ht="14.4" hidden="1" customHeight="1"/>
    <row r="317" ht="14.4" hidden="1" customHeight="1"/>
    <row r="318" ht="14.4" hidden="1" customHeight="1"/>
    <row r="319" ht="14.4" hidden="1" customHeight="1"/>
    <row r="320" ht="14.4" hidden="1" customHeight="1"/>
    <row r="321" ht="14.4" hidden="1" customHeight="1"/>
    <row r="322" ht="14.4" hidden="1" customHeight="1"/>
    <row r="323" ht="14.4" hidden="1" customHeight="1"/>
    <row r="324" ht="14.4" hidden="1" customHeight="1"/>
    <row r="325" ht="14.4" hidden="1" customHeight="1"/>
    <row r="326" ht="14.4" hidden="1" customHeight="1"/>
    <row r="327" ht="14.4" hidden="1" customHeight="1"/>
    <row r="328" ht="14.4" hidden="1" customHeight="1"/>
    <row r="329" ht="14.4" hidden="1" customHeight="1"/>
    <row r="330" ht="14.4" hidden="1" customHeight="1"/>
    <row r="331" ht="14.4" hidden="1" customHeight="1"/>
    <row r="332" ht="14.4" hidden="1" customHeight="1"/>
    <row r="333" ht="14.4" hidden="1" customHeight="1"/>
    <row r="334" ht="14.4" hidden="1" customHeight="1"/>
    <row r="335" ht="14.4" hidden="1" customHeight="1"/>
    <row r="336" ht="14.4" hidden="1" customHeight="1"/>
    <row r="337" ht="14.4" hidden="1" customHeight="1"/>
    <row r="338" ht="14.4" hidden="1" customHeight="1"/>
    <row r="339" ht="14.4" hidden="1" customHeight="1"/>
    <row r="340" ht="14.4" hidden="1" customHeight="1"/>
    <row r="341" ht="14.4" hidden="1" customHeight="1"/>
    <row r="342" ht="14.4" hidden="1" customHeight="1"/>
    <row r="343" ht="14.4" hidden="1" customHeight="1"/>
    <row r="344" ht="14.4" hidden="1" customHeight="1"/>
    <row r="345" ht="14.4" hidden="1" customHeight="1"/>
    <row r="346" ht="14.4" hidden="1" customHeight="1"/>
    <row r="347" ht="14.4" hidden="1" customHeight="1"/>
    <row r="348" ht="14.4" hidden="1" customHeight="1"/>
    <row r="349" ht="14.4" hidden="1" customHeight="1"/>
    <row r="350" ht="14.4" hidden="1" customHeight="1"/>
    <row r="351" ht="14.4" hidden="1" customHeight="1"/>
    <row r="352" ht="14.4" hidden="1" customHeight="1"/>
    <row r="353" ht="14.4" hidden="1" customHeight="1"/>
    <row r="354" ht="14.4" hidden="1" customHeight="1"/>
    <row r="355" ht="14.4" hidden="1" customHeight="1"/>
    <row r="356" ht="14.4" hidden="1" customHeight="1"/>
    <row r="357" ht="14.4" hidden="1" customHeight="1"/>
    <row r="358" ht="14.4" hidden="1" customHeight="1"/>
    <row r="359" ht="14.4" hidden="1" customHeight="1"/>
    <row r="360" ht="14.4" hidden="1" customHeight="1"/>
    <row r="361" ht="14.4" hidden="1" customHeight="1"/>
    <row r="362" ht="14.4" hidden="1" customHeight="1"/>
    <row r="363" ht="14.4" hidden="1" customHeight="1"/>
    <row r="364" ht="14.4" hidden="1" customHeight="1"/>
    <row r="365" ht="14.4" hidden="1" customHeight="1"/>
    <row r="366" ht="14.4" hidden="1" customHeight="1"/>
    <row r="367" ht="14.4" hidden="1" customHeight="1"/>
    <row r="368" ht="14.4" hidden="1" customHeight="1"/>
    <row r="369" ht="14.4" hidden="1" customHeight="1"/>
    <row r="370" ht="14.4" hidden="1" customHeight="1"/>
    <row r="371" ht="14.4" hidden="1" customHeight="1"/>
    <row r="372" ht="14.4" hidden="1" customHeight="1"/>
    <row r="373" ht="14.4" hidden="1" customHeight="1"/>
    <row r="374" ht="14.4" hidden="1" customHeight="1"/>
    <row r="375" ht="14.4" hidden="1" customHeight="1"/>
    <row r="376" ht="14.4" hidden="1" customHeight="1"/>
    <row r="377" ht="14.4" hidden="1" customHeight="1"/>
    <row r="378" ht="14.4" hidden="1" customHeight="1"/>
    <row r="379" ht="14.4" hidden="1" customHeight="1"/>
    <row r="380" ht="14.4" hidden="1" customHeight="1"/>
    <row r="381" ht="14.4" hidden="1" customHeight="1"/>
    <row r="382" ht="14.4" hidden="1" customHeight="1"/>
    <row r="383" ht="14.4" hidden="1" customHeight="1"/>
    <row r="384" ht="14.4" hidden="1" customHeight="1"/>
    <row r="385" ht="14.4" hidden="1" customHeight="1"/>
    <row r="386" ht="14.4" hidden="1" customHeight="1"/>
    <row r="387" ht="14.4" hidden="1" customHeight="1"/>
    <row r="388" ht="14.4" hidden="1" customHeight="1"/>
    <row r="389" ht="14.4" hidden="1" customHeight="1"/>
    <row r="390" ht="14.4" hidden="1" customHeight="1"/>
    <row r="391" ht="14.4" hidden="1" customHeight="1"/>
    <row r="392" ht="14.4" hidden="1" customHeight="1"/>
    <row r="393" ht="14.4" hidden="1" customHeight="1"/>
    <row r="394" ht="14.4" hidden="1" customHeight="1"/>
    <row r="395" ht="14.4" hidden="1" customHeight="1"/>
    <row r="396" ht="14.4" hidden="1" customHeight="1"/>
    <row r="397" ht="14.4" hidden="1" customHeight="1"/>
    <row r="398" ht="14.4" hidden="1" customHeight="1"/>
    <row r="399" ht="14.4" hidden="1" customHeight="1"/>
    <row r="400" ht="14.4" hidden="1" customHeight="1"/>
    <row r="401" ht="14.4" hidden="1" customHeight="1"/>
    <row r="402" ht="14.4" hidden="1" customHeight="1"/>
    <row r="403" ht="14.4" hidden="1" customHeight="1"/>
    <row r="404" ht="14.4" hidden="1" customHeight="1"/>
    <row r="405" ht="14.4" hidden="1" customHeight="1"/>
    <row r="406" ht="14.4" hidden="1" customHeight="1"/>
    <row r="407" ht="14.4" hidden="1" customHeight="1"/>
  </sheetData>
  <sheetProtection algorithmName="SHA-512" hashValue="jkEs0TslKp9KZNO0ixbCZ/rkTKg36oS8DzZc/s/AiwCfLKr5mmHIvuf+vV6Rx+Yu6BP2INZJBYZ7vicarWSx7w==" saltValue="d1amDJF5awjAvd9Hr06BCQ==" spinCount="100000" sheet="1" objects="1" scenarios="1"/>
  <mergeCells count="5">
    <mergeCell ref="A2:R2"/>
    <mergeCell ref="A3:R3"/>
    <mergeCell ref="A61:R61"/>
    <mergeCell ref="B69:M69"/>
    <mergeCell ref="B70:M70"/>
  </mergeCells>
  <hyperlinks>
    <hyperlink ref="C6" r:id="rId1" display="https://dippr.aiche.org/" xr:uid="{A2E32DDA-1153-499A-BAEE-0FA6F1B1E891}"/>
    <hyperlink ref="C8" r:id="rId2" location="home" display="https://adsorption.nist.gov/index.php - home" xr:uid="{2489A10D-8CF2-4967-BF32-2A9033885D97}"/>
  </hyperlinks>
  <pageMargins left="0.7" right="0.7" top="0.75" bottom="0.75" header="0.3" footer="0.3"/>
  <pageSetup scale="20" orientation="portrait"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A05D68-12A9-4DDD-BACC-8D5630438678}">
  <sheetPr codeName="Sheet18">
    <tabColor rgb="FF00B050"/>
  </sheetPr>
  <dimension ref="A1:AV149"/>
  <sheetViews>
    <sheetView showGridLines="0" zoomScale="70" zoomScaleNormal="70" zoomScaleSheetLayoutView="55" workbookViewId="0">
      <pane ySplit="2" topLeftCell="A98" activePane="bottomLeft" state="frozen"/>
      <selection pane="bottomLeft" activeCell="B99" sqref="B99"/>
    </sheetView>
  </sheetViews>
  <sheetFormatPr defaultColWidth="0" defaultRowHeight="14.4" customHeight="1" zeroHeight="1"/>
  <cols>
    <col min="1" max="2" width="8.88671875" style="69" customWidth="1"/>
    <col min="3" max="3" width="13.109375" style="69" customWidth="1"/>
    <col min="4" max="4" width="13.44140625" style="69" customWidth="1"/>
    <col min="5" max="7" width="8.88671875" style="69" customWidth="1"/>
    <col min="8" max="8" width="14.77734375" style="69" customWidth="1"/>
    <col min="9" max="9" width="11.6640625" style="69" customWidth="1"/>
    <col min="10" max="10" width="10.33203125" style="69" customWidth="1"/>
    <col min="11" max="11" width="33.6640625" style="69" customWidth="1"/>
    <col min="12" max="12" width="40.88671875" style="69" customWidth="1"/>
    <col min="13" max="18" width="8.88671875" style="69" customWidth="1"/>
    <col min="19" max="48" width="0" style="69" hidden="1" customWidth="1"/>
    <col min="49" max="16384" width="8.88671875" style="69" hidden="1"/>
  </cols>
  <sheetData>
    <row r="1" spans="1:18" ht="14.4" customHeight="1">
      <c r="A1" s="44" t="str">
        <f>'Rev.'!$C$3</f>
        <v>REV. NO.5 (2/19/2021)</v>
      </c>
      <c r="B1" s="45"/>
      <c r="C1" s="45"/>
      <c r="D1" s="45"/>
      <c r="E1" s="45"/>
      <c r="F1" s="45"/>
      <c r="G1" s="45"/>
      <c r="H1" s="45"/>
      <c r="I1" s="45"/>
      <c r="J1" s="46"/>
      <c r="K1" s="46"/>
      <c r="L1" s="46"/>
      <c r="M1" s="46"/>
      <c r="N1" s="46"/>
      <c r="O1" s="46"/>
      <c r="P1" s="46"/>
      <c r="Q1" s="46"/>
      <c r="R1" s="46" t="str">
        <f>'Rev.'!$I$3</f>
        <v>Scott Research Group (jkscottresearchgroup.com)</v>
      </c>
    </row>
    <row r="2" spans="1:18">
      <c r="A2" s="146" t="s">
        <v>284</v>
      </c>
      <c r="B2" s="147"/>
      <c r="C2" s="147"/>
      <c r="D2" s="147"/>
      <c r="E2" s="147"/>
      <c r="F2" s="147"/>
      <c r="G2" s="147"/>
      <c r="H2" s="147"/>
      <c r="I2" s="147"/>
      <c r="J2" s="147"/>
      <c r="K2" s="147"/>
      <c r="L2" s="147"/>
      <c r="M2" s="147"/>
      <c r="N2" s="147"/>
      <c r="O2" s="147"/>
      <c r="P2" s="147"/>
      <c r="Q2" s="147"/>
      <c r="R2" s="147"/>
    </row>
    <row r="3" spans="1:18">
      <c r="A3" s="149" t="s">
        <v>285</v>
      </c>
      <c r="B3" s="148"/>
      <c r="C3" s="148"/>
      <c r="D3" s="148"/>
      <c r="E3" s="148"/>
      <c r="F3" s="148"/>
      <c r="G3" s="148"/>
      <c r="H3" s="148"/>
      <c r="I3" s="148"/>
      <c r="J3" s="148"/>
      <c r="K3" s="148"/>
      <c r="L3" s="148"/>
      <c r="M3" s="148"/>
      <c r="N3" s="148"/>
      <c r="O3" s="148"/>
      <c r="P3" s="148"/>
      <c r="Q3" s="148"/>
      <c r="R3" s="148"/>
    </row>
    <row r="4" spans="1:18">
      <c r="A4" s="70"/>
      <c r="B4" s="73"/>
      <c r="C4" s="73"/>
      <c r="D4" s="73"/>
      <c r="E4" s="73"/>
      <c r="F4" s="73"/>
      <c r="G4" s="73"/>
      <c r="H4" s="73"/>
      <c r="I4" s="73"/>
      <c r="J4" s="73"/>
      <c r="K4" s="73"/>
      <c r="L4" s="73"/>
      <c r="M4" s="73"/>
      <c r="N4" s="73"/>
      <c r="O4" s="73"/>
      <c r="P4" s="73"/>
      <c r="Q4" s="73"/>
      <c r="R4" s="73"/>
    </row>
    <row r="5" spans="1:18">
      <c r="A5" s="72" t="s">
        <v>289</v>
      </c>
      <c r="B5" s="73"/>
      <c r="C5" s="73"/>
      <c r="D5" s="73"/>
      <c r="E5" s="73"/>
      <c r="F5" s="73"/>
      <c r="G5" s="73"/>
      <c r="H5" s="73"/>
      <c r="I5" s="73"/>
      <c r="J5" s="73"/>
      <c r="K5" s="73"/>
      <c r="L5" s="73"/>
      <c r="M5" s="73"/>
      <c r="N5" s="73"/>
      <c r="O5" s="73"/>
      <c r="P5" s="73"/>
      <c r="Q5" s="73"/>
      <c r="R5" s="73"/>
    </row>
    <row r="6" spans="1:18">
      <c r="A6" s="72"/>
      <c r="B6" s="73" t="s">
        <v>290</v>
      </c>
      <c r="C6" s="73"/>
      <c r="D6" s="73"/>
      <c r="E6" s="73"/>
      <c r="F6" s="73"/>
      <c r="G6" s="73"/>
      <c r="H6" s="73"/>
      <c r="I6" s="73"/>
      <c r="J6" s="73"/>
      <c r="K6" s="73"/>
      <c r="L6" s="73"/>
      <c r="M6" s="73"/>
      <c r="N6" s="73"/>
      <c r="O6" s="73"/>
      <c r="P6" s="73"/>
      <c r="Q6" s="73"/>
      <c r="R6" s="73"/>
    </row>
    <row r="7" spans="1:18">
      <c r="A7" s="72"/>
      <c r="B7" s="73" t="s">
        <v>291</v>
      </c>
      <c r="C7" s="73"/>
      <c r="D7" s="73"/>
      <c r="E7" s="73"/>
      <c r="F7" s="73"/>
      <c r="G7" s="73"/>
      <c r="H7" s="73"/>
      <c r="I7" s="73"/>
      <c r="J7" s="73"/>
      <c r="K7" s="73"/>
      <c r="L7" s="73"/>
      <c r="M7" s="73"/>
      <c r="N7" s="73"/>
      <c r="O7" s="73"/>
      <c r="P7" s="73"/>
      <c r="Q7" s="73"/>
      <c r="R7" s="73"/>
    </row>
    <row r="8" spans="1:18">
      <c r="A8" s="72"/>
      <c r="B8" s="73"/>
      <c r="C8" s="73"/>
      <c r="D8" s="73"/>
      <c r="E8" s="73"/>
      <c r="F8" s="73"/>
      <c r="G8" s="73"/>
      <c r="H8" s="73"/>
      <c r="I8" s="73"/>
      <c r="J8" s="73"/>
      <c r="K8" s="73"/>
      <c r="L8" s="73"/>
      <c r="M8" s="73"/>
      <c r="N8" s="73"/>
      <c r="O8" s="73"/>
      <c r="P8" s="73"/>
      <c r="Q8" s="73"/>
      <c r="R8" s="73"/>
    </row>
    <row r="9" spans="1:18">
      <c r="A9" s="72"/>
      <c r="B9" s="73"/>
      <c r="C9" s="73"/>
      <c r="D9" s="73"/>
      <c r="E9" s="73"/>
      <c r="F9" s="73"/>
      <c r="G9" s="73"/>
      <c r="H9" s="73"/>
      <c r="I9" s="73"/>
      <c r="J9" s="73"/>
      <c r="K9" s="73"/>
      <c r="L9" s="73"/>
      <c r="M9" s="73"/>
      <c r="N9" s="73"/>
      <c r="O9" s="73"/>
      <c r="P9" s="73"/>
      <c r="Q9" s="73"/>
      <c r="R9" s="73"/>
    </row>
    <row r="10" spans="1:18">
      <c r="A10" s="72"/>
      <c r="B10" s="73"/>
      <c r="C10" s="73"/>
      <c r="D10" s="73"/>
      <c r="E10" s="73"/>
      <c r="F10" s="73"/>
      <c r="G10" s="73"/>
      <c r="H10" s="73"/>
      <c r="I10" s="73"/>
      <c r="J10" s="73"/>
      <c r="K10" s="73"/>
      <c r="L10" s="73"/>
      <c r="M10" s="73"/>
      <c r="N10" s="73"/>
      <c r="O10" s="73"/>
      <c r="P10" s="73"/>
      <c r="Q10" s="73"/>
      <c r="R10" s="73"/>
    </row>
    <row r="11" spans="1:18">
      <c r="A11" s="72"/>
      <c r="B11" s="73" t="s">
        <v>301</v>
      </c>
      <c r="C11" s="73"/>
      <c r="D11" s="73"/>
      <c r="E11" s="73"/>
      <c r="F11" s="73"/>
      <c r="G11" s="73"/>
      <c r="H11" s="73"/>
      <c r="I11" s="73"/>
      <c r="J11" s="73"/>
      <c r="K11" s="73"/>
      <c r="L11" s="73"/>
      <c r="M11" s="73"/>
      <c r="N11" s="73"/>
      <c r="O11" s="73"/>
      <c r="P11" s="73"/>
      <c r="Q11" s="73"/>
      <c r="R11" s="73"/>
    </row>
    <row r="12" spans="1:18">
      <c r="A12" s="72"/>
      <c r="B12" s="73"/>
      <c r="C12" s="73"/>
      <c r="D12" s="73"/>
      <c r="E12" s="73"/>
      <c r="F12" s="73"/>
      <c r="G12" s="73"/>
      <c r="H12" s="73"/>
      <c r="I12" s="73"/>
      <c r="J12" s="73"/>
      <c r="K12" s="73"/>
      <c r="L12" s="73"/>
      <c r="M12" s="73"/>
      <c r="N12" s="73"/>
      <c r="O12" s="73"/>
      <c r="P12" s="73"/>
      <c r="Q12" s="73"/>
      <c r="R12" s="73"/>
    </row>
    <row r="13" spans="1:18">
      <c r="A13" s="72"/>
      <c r="B13" s="73"/>
      <c r="C13" s="73"/>
      <c r="D13" s="73"/>
      <c r="E13" s="73"/>
      <c r="F13" s="73"/>
      <c r="G13" s="73"/>
      <c r="H13" s="73"/>
      <c r="I13" s="73"/>
      <c r="J13" s="73"/>
      <c r="K13" s="73"/>
      <c r="L13" s="73"/>
      <c r="M13" s="73"/>
      <c r="N13" s="73"/>
      <c r="O13" s="73"/>
      <c r="P13" s="73"/>
      <c r="Q13" s="73"/>
      <c r="R13" s="73"/>
    </row>
    <row r="14" spans="1:18">
      <c r="A14" s="72"/>
      <c r="B14" s="73"/>
      <c r="C14" s="73"/>
      <c r="D14" s="73"/>
      <c r="E14" s="73"/>
      <c r="F14" s="73"/>
      <c r="G14" s="73"/>
      <c r="H14" s="73"/>
      <c r="I14" s="73"/>
      <c r="J14" s="73"/>
      <c r="K14" s="73"/>
      <c r="L14" s="73"/>
      <c r="M14" s="73"/>
      <c r="N14" s="73"/>
      <c r="O14" s="73"/>
      <c r="P14" s="73"/>
      <c r="Q14" s="73"/>
      <c r="R14" s="73"/>
    </row>
    <row r="15" spans="1:18">
      <c r="A15" s="72"/>
      <c r="B15" s="73"/>
      <c r="C15" s="73"/>
      <c r="D15" s="73"/>
      <c r="E15" s="73"/>
      <c r="F15" s="73"/>
      <c r="G15" s="73"/>
      <c r="H15" s="73"/>
      <c r="I15" s="73"/>
      <c r="J15" s="73"/>
      <c r="K15" s="73"/>
      <c r="L15" s="73"/>
      <c r="M15" s="73"/>
      <c r="N15" s="73"/>
      <c r="O15" s="73"/>
      <c r="P15" s="73"/>
      <c r="Q15" s="73"/>
      <c r="R15" s="73"/>
    </row>
    <row r="16" spans="1:18">
      <c r="A16" s="72" t="s">
        <v>286</v>
      </c>
      <c r="B16" s="73"/>
      <c r="C16" s="73"/>
      <c r="D16" s="73"/>
      <c r="E16" s="73"/>
      <c r="F16" s="73"/>
      <c r="G16" s="73"/>
      <c r="H16" s="73"/>
      <c r="I16" s="73"/>
      <c r="J16" s="73"/>
      <c r="K16" s="73"/>
      <c r="L16" s="73"/>
      <c r="M16" s="73"/>
      <c r="N16" s="73"/>
      <c r="O16" s="73"/>
      <c r="P16" s="73"/>
      <c r="Q16" s="73"/>
      <c r="R16" s="73"/>
    </row>
    <row r="17" spans="1:18">
      <c r="A17" s="72" t="s">
        <v>287</v>
      </c>
      <c r="B17" s="73"/>
      <c r="C17" s="73"/>
      <c r="D17" s="73"/>
      <c r="E17" s="73"/>
      <c r="F17" s="73"/>
      <c r="G17" s="73"/>
      <c r="H17" s="73"/>
      <c r="I17" s="73"/>
      <c r="J17" s="73"/>
      <c r="K17" s="73"/>
      <c r="L17" s="73"/>
      <c r="M17" s="73"/>
      <c r="N17" s="73"/>
      <c r="O17" s="73"/>
      <c r="P17" s="73"/>
      <c r="Q17" s="73"/>
      <c r="R17" s="73"/>
    </row>
    <row r="18" spans="1:18">
      <c r="A18" s="72"/>
      <c r="B18" s="73"/>
      <c r="C18" s="73"/>
      <c r="D18" s="73"/>
      <c r="E18" s="73"/>
      <c r="F18" s="73"/>
      <c r="G18" s="73"/>
      <c r="H18" s="73"/>
      <c r="I18" s="73"/>
      <c r="J18" s="73"/>
      <c r="K18" s="73"/>
      <c r="L18" s="73"/>
      <c r="M18" s="73"/>
      <c r="N18" s="73"/>
      <c r="O18" s="73"/>
      <c r="P18" s="73"/>
      <c r="Q18" s="73"/>
      <c r="R18" s="73"/>
    </row>
    <row r="19" spans="1:18">
      <c r="A19" s="72"/>
      <c r="B19" s="73"/>
      <c r="C19" s="73"/>
      <c r="D19" s="73"/>
      <c r="E19" s="73"/>
      <c r="F19" s="73"/>
      <c r="G19" s="73"/>
      <c r="H19" s="73"/>
      <c r="I19" s="73"/>
      <c r="J19" s="73"/>
      <c r="K19" s="73"/>
      <c r="L19" s="73"/>
      <c r="M19" s="73"/>
      <c r="N19" s="73"/>
      <c r="O19" s="73"/>
      <c r="P19" s="73"/>
      <c r="Q19" s="73"/>
      <c r="R19" s="73"/>
    </row>
    <row r="20" spans="1:18">
      <c r="A20" s="72"/>
      <c r="B20" s="73"/>
      <c r="C20" s="73"/>
      <c r="D20" s="73"/>
      <c r="E20" s="73"/>
      <c r="F20" s="73"/>
      <c r="G20" s="73"/>
      <c r="H20" s="73"/>
      <c r="I20" s="73"/>
      <c r="J20" s="73"/>
      <c r="K20" s="73"/>
      <c r="L20" s="73"/>
      <c r="M20" s="73"/>
      <c r="N20" s="73"/>
      <c r="O20" s="73"/>
      <c r="P20" s="73"/>
      <c r="Q20" s="73"/>
      <c r="R20" s="73"/>
    </row>
    <row r="21" spans="1:18">
      <c r="A21" s="72"/>
      <c r="B21" s="73"/>
      <c r="C21" s="73"/>
      <c r="D21" s="73"/>
      <c r="E21" s="73"/>
      <c r="F21" s="73"/>
      <c r="G21" s="73"/>
      <c r="H21" s="73"/>
      <c r="I21" s="73"/>
      <c r="J21" s="73"/>
      <c r="K21" s="73"/>
      <c r="L21" s="73"/>
      <c r="M21" s="73"/>
      <c r="N21" s="73"/>
      <c r="O21" s="73"/>
      <c r="P21" s="73"/>
      <c r="Q21" s="73"/>
      <c r="R21" s="73"/>
    </row>
    <row r="22" spans="1:18">
      <c r="A22" s="72"/>
      <c r="B22" s="73"/>
      <c r="C22" s="73"/>
      <c r="D22" s="73"/>
      <c r="E22" s="73"/>
      <c r="F22" s="73"/>
      <c r="G22" s="73"/>
      <c r="H22" s="73"/>
      <c r="I22" s="73"/>
      <c r="J22" s="73"/>
      <c r="K22" s="73"/>
      <c r="L22" s="73"/>
      <c r="M22" s="73"/>
      <c r="N22" s="73"/>
      <c r="O22" s="73"/>
      <c r="P22" s="73"/>
      <c r="Q22" s="73"/>
      <c r="R22" s="73"/>
    </row>
    <row r="23" spans="1:18">
      <c r="A23" s="72"/>
      <c r="B23" s="73"/>
      <c r="C23" s="73"/>
      <c r="D23" s="73"/>
      <c r="E23" s="73"/>
      <c r="F23" s="73"/>
      <c r="G23" s="73"/>
      <c r="H23" s="73"/>
      <c r="I23" s="73"/>
      <c r="J23" s="73"/>
      <c r="K23" s="73"/>
      <c r="L23" s="73"/>
      <c r="M23" s="73"/>
      <c r="N23" s="73"/>
      <c r="O23" s="73"/>
      <c r="P23" s="73"/>
      <c r="Q23" s="73"/>
      <c r="R23" s="73"/>
    </row>
    <row r="24" spans="1:18">
      <c r="A24" s="72" t="s">
        <v>293</v>
      </c>
      <c r="B24" s="73"/>
      <c r="C24" s="73"/>
      <c r="D24" s="73"/>
      <c r="E24" s="73"/>
      <c r="F24" s="73"/>
      <c r="G24" s="73"/>
      <c r="H24" s="73"/>
      <c r="I24" s="73"/>
      <c r="J24" s="73"/>
      <c r="K24" s="73"/>
      <c r="L24" s="73"/>
      <c r="M24" s="73"/>
      <c r="N24" s="73"/>
      <c r="O24" s="73"/>
      <c r="P24" s="73"/>
      <c r="Q24" s="73"/>
      <c r="R24" s="73"/>
    </row>
    <row r="25" spans="1:18">
      <c r="A25" s="72" t="s">
        <v>294</v>
      </c>
      <c r="B25" s="73"/>
      <c r="C25" s="73"/>
      <c r="D25" s="73"/>
      <c r="E25" s="73"/>
      <c r="F25" s="73"/>
      <c r="G25" s="73"/>
      <c r="H25" s="73"/>
      <c r="I25" s="73"/>
      <c r="J25" s="73"/>
      <c r="K25" s="73"/>
      <c r="L25" s="73"/>
      <c r="M25" s="73"/>
      <c r="N25" s="73"/>
      <c r="O25" s="73"/>
      <c r="P25" s="73"/>
      <c r="Q25" s="73"/>
      <c r="R25" s="73"/>
    </row>
    <row r="26" spans="1:18">
      <c r="A26" s="72"/>
      <c r="B26" s="73"/>
      <c r="C26" s="73"/>
      <c r="D26" s="73"/>
      <c r="E26" s="73"/>
      <c r="F26" s="73"/>
      <c r="G26" s="73"/>
      <c r="H26" s="73"/>
      <c r="I26" s="73"/>
      <c r="J26" s="73"/>
      <c r="K26" s="73"/>
      <c r="L26" s="73"/>
      <c r="M26" s="73"/>
      <c r="N26" s="73"/>
      <c r="O26" s="73"/>
      <c r="P26" s="73"/>
      <c r="Q26" s="73"/>
      <c r="R26" s="73"/>
    </row>
    <row r="27" spans="1:18">
      <c r="A27" s="72"/>
      <c r="B27" s="73"/>
      <c r="C27" s="73"/>
      <c r="D27" s="73"/>
      <c r="E27" s="73"/>
      <c r="F27" s="73"/>
      <c r="G27" s="73"/>
      <c r="H27" s="73"/>
      <c r="I27" s="73"/>
      <c r="J27" s="73"/>
      <c r="K27" s="73"/>
      <c r="L27" s="73"/>
      <c r="M27" s="73"/>
      <c r="N27" s="73"/>
      <c r="O27" s="73"/>
      <c r="P27" s="73"/>
      <c r="Q27" s="73"/>
      <c r="R27" s="73"/>
    </row>
    <row r="28" spans="1:18">
      <c r="A28" s="72"/>
      <c r="B28" s="73"/>
      <c r="C28" s="73"/>
      <c r="D28" s="73"/>
      <c r="E28" s="73"/>
      <c r="F28" s="73"/>
      <c r="G28" s="73"/>
      <c r="H28" s="73"/>
      <c r="I28" s="73"/>
      <c r="J28" s="73"/>
      <c r="K28" s="73"/>
      <c r="L28" s="73"/>
      <c r="M28" s="73"/>
      <c r="N28" s="73"/>
      <c r="O28" s="73"/>
      <c r="P28" s="73"/>
      <c r="Q28" s="73"/>
      <c r="R28" s="73"/>
    </row>
    <row r="29" spans="1:18">
      <c r="A29" s="72"/>
      <c r="B29" s="73"/>
      <c r="C29" s="73"/>
      <c r="D29" s="73"/>
      <c r="E29" s="73"/>
      <c r="F29" s="73"/>
      <c r="G29" s="73"/>
      <c r="H29" s="73"/>
      <c r="I29" s="73"/>
      <c r="J29" s="73"/>
      <c r="K29" s="73"/>
      <c r="L29" s="73"/>
      <c r="M29" s="73"/>
      <c r="N29" s="73"/>
      <c r="O29" s="73"/>
      <c r="P29" s="73"/>
      <c r="Q29" s="73"/>
      <c r="R29" s="73"/>
    </row>
    <row r="30" spans="1:18">
      <c r="A30" s="72"/>
      <c r="B30" s="73"/>
      <c r="C30" s="73"/>
      <c r="D30" s="73"/>
      <c r="E30" s="73"/>
      <c r="F30" s="73"/>
      <c r="G30" s="73"/>
      <c r="H30" s="73"/>
      <c r="I30" s="73"/>
      <c r="J30" s="73"/>
      <c r="K30" s="73"/>
      <c r="L30" s="73"/>
      <c r="M30" s="73"/>
      <c r="N30" s="73"/>
      <c r="O30" s="73"/>
      <c r="P30" s="73"/>
      <c r="Q30" s="73"/>
      <c r="R30" s="73"/>
    </row>
    <row r="31" spans="1:18">
      <c r="A31" s="72"/>
      <c r="B31" s="73"/>
      <c r="C31" s="73"/>
      <c r="D31" s="73"/>
      <c r="E31" s="73"/>
      <c r="F31" s="73"/>
      <c r="G31" s="73"/>
      <c r="H31" s="73"/>
      <c r="I31" s="73"/>
      <c r="J31" s="73"/>
      <c r="K31" s="73"/>
      <c r="L31" s="73"/>
      <c r="M31" s="73"/>
      <c r="N31" s="73"/>
      <c r="O31" s="73"/>
      <c r="P31" s="73"/>
      <c r="Q31" s="73"/>
      <c r="R31" s="73"/>
    </row>
    <row r="32" spans="1:18">
      <c r="A32" s="72"/>
      <c r="B32" s="73"/>
      <c r="C32" s="73"/>
      <c r="D32" s="73"/>
      <c r="E32" s="73"/>
      <c r="F32" s="73"/>
      <c r="G32" s="73"/>
      <c r="H32" s="73"/>
      <c r="I32" s="73"/>
      <c r="J32" s="73"/>
      <c r="K32" s="73"/>
      <c r="L32" s="73"/>
      <c r="M32" s="73"/>
      <c r="N32" s="73"/>
      <c r="O32" s="73"/>
      <c r="P32" s="73"/>
      <c r="Q32" s="73"/>
      <c r="R32" s="73"/>
    </row>
    <row r="33" spans="1:18">
      <c r="A33" s="72" t="s">
        <v>299</v>
      </c>
      <c r="B33" s="73"/>
      <c r="C33" s="73"/>
      <c r="D33" s="73"/>
      <c r="E33" s="73"/>
      <c r="F33" s="73"/>
      <c r="G33" s="73"/>
      <c r="H33" s="73"/>
      <c r="I33" s="73"/>
      <c r="J33" s="73"/>
      <c r="K33" s="73"/>
      <c r="L33" s="73"/>
      <c r="M33" s="73"/>
      <c r="N33" s="73"/>
      <c r="O33" s="73"/>
      <c r="P33" s="73"/>
      <c r="Q33" s="73"/>
      <c r="R33" s="73"/>
    </row>
    <row r="34" spans="1:18">
      <c r="A34" s="72" t="s">
        <v>300</v>
      </c>
      <c r="B34" s="73"/>
      <c r="C34" s="73"/>
      <c r="D34" s="73"/>
      <c r="E34" s="73"/>
      <c r="F34" s="73"/>
      <c r="G34" s="73"/>
      <c r="H34" s="73"/>
      <c r="I34" s="73"/>
      <c r="J34" s="73"/>
      <c r="K34" s="73"/>
      <c r="L34" s="73"/>
      <c r="M34" s="73"/>
      <c r="N34" s="73"/>
      <c r="O34" s="73"/>
      <c r="P34" s="73"/>
      <c r="Q34" s="73"/>
      <c r="R34" s="73"/>
    </row>
    <row r="35" spans="1:18">
      <c r="A35" s="72"/>
      <c r="B35" s="73"/>
      <c r="C35" s="73"/>
      <c r="D35" s="73"/>
      <c r="E35" s="73"/>
      <c r="F35" s="73"/>
      <c r="G35" s="73"/>
      <c r="H35" s="73"/>
      <c r="I35" s="73"/>
      <c r="J35" s="73"/>
      <c r="K35" s="73"/>
      <c r="L35" s="73"/>
      <c r="M35" s="73"/>
      <c r="N35" s="73"/>
      <c r="O35" s="73"/>
      <c r="P35" s="73"/>
      <c r="Q35" s="73"/>
      <c r="R35" s="73"/>
    </row>
    <row r="36" spans="1:18">
      <c r="A36" s="72"/>
      <c r="B36" s="73"/>
      <c r="C36" s="73"/>
      <c r="D36" s="73"/>
      <c r="E36" s="73"/>
      <c r="F36" s="73"/>
      <c r="G36" s="73"/>
      <c r="H36" s="73"/>
      <c r="I36" s="73"/>
      <c r="J36" s="73"/>
      <c r="K36" s="73"/>
      <c r="L36" s="73"/>
      <c r="M36" s="73"/>
      <c r="N36" s="73"/>
      <c r="O36" s="73"/>
      <c r="P36" s="73"/>
      <c r="Q36" s="73"/>
      <c r="R36" s="73"/>
    </row>
    <row r="37" spans="1:18">
      <c r="A37" s="72"/>
      <c r="B37" s="73"/>
      <c r="C37" s="73"/>
      <c r="D37" s="73"/>
      <c r="E37" s="73"/>
      <c r="F37" s="73"/>
      <c r="G37" s="73"/>
      <c r="H37" s="73"/>
      <c r="I37" s="73"/>
      <c r="J37" s="73"/>
      <c r="K37" s="73"/>
      <c r="L37" s="73"/>
      <c r="M37" s="73"/>
      <c r="N37" s="73"/>
      <c r="O37" s="73"/>
      <c r="P37" s="73"/>
      <c r="Q37" s="73"/>
      <c r="R37" s="73"/>
    </row>
    <row r="38" spans="1:18">
      <c r="A38" s="72"/>
      <c r="B38" s="73"/>
      <c r="C38" s="73"/>
      <c r="D38" s="73"/>
      <c r="E38" s="73"/>
      <c r="F38" s="73"/>
      <c r="G38" s="73"/>
      <c r="H38" s="73"/>
      <c r="I38" s="73"/>
      <c r="J38" s="73"/>
      <c r="K38" s="73"/>
      <c r="L38" s="73"/>
      <c r="M38" s="73"/>
      <c r="N38" s="73"/>
      <c r="O38" s="73"/>
      <c r="P38" s="73"/>
      <c r="Q38" s="73"/>
      <c r="R38" s="73"/>
    </row>
    <row r="39" spans="1:18">
      <c r="A39" s="72"/>
      <c r="B39" s="73"/>
      <c r="C39" s="73"/>
      <c r="D39" s="73"/>
      <c r="E39" s="73"/>
      <c r="F39" s="73"/>
      <c r="G39" s="73"/>
      <c r="H39" s="73"/>
      <c r="I39" s="73"/>
      <c r="J39" s="73"/>
      <c r="K39" s="73"/>
      <c r="L39" s="73"/>
      <c r="M39" s="73"/>
      <c r="N39" s="73"/>
      <c r="O39" s="73"/>
      <c r="P39" s="73"/>
      <c r="Q39" s="73"/>
      <c r="R39" s="73"/>
    </row>
    <row r="40" spans="1:18">
      <c r="A40" s="72"/>
      <c r="B40" s="73"/>
      <c r="C40" s="73"/>
      <c r="D40" s="73"/>
      <c r="E40" s="73"/>
      <c r="F40" s="73"/>
      <c r="G40" s="73"/>
      <c r="H40" s="73"/>
      <c r="I40" s="73"/>
      <c r="J40" s="73"/>
      <c r="K40" s="73"/>
      <c r="L40" s="73"/>
      <c r="M40" s="73"/>
      <c r="N40" s="73"/>
      <c r="O40" s="73"/>
      <c r="P40" s="73"/>
      <c r="Q40" s="73"/>
      <c r="R40" s="73"/>
    </row>
    <row r="41" spans="1:18">
      <c r="A41" s="72"/>
      <c r="B41" s="73"/>
      <c r="C41" s="73"/>
      <c r="D41" s="73"/>
      <c r="E41" s="73"/>
      <c r="F41" s="73"/>
      <c r="G41" s="73"/>
      <c r="H41" s="73"/>
      <c r="I41" s="73"/>
      <c r="J41" s="73"/>
      <c r="K41" s="73"/>
      <c r="L41" s="73"/>
      <c r="M41" s="73"/>
      <c r="N41" s="73"/>
      <c r="O41" s="73"/>
      <c r="P41" s="73"/>
      <c r="Q41" s="73"/>
      <c r="R41" s="73"/>
    </row>
    <row r="42" spans="1:18">
      <c r="A42" s="72"/>
      <c r="B42" s="73"/>
      <c r="C42" s="73"/>
      <c r="D42" s="73"/>
      <c r="E42" s="73"/>
      <c r="F42" s="73"/>
      <c r="G42" s="73"/>
      <c r="H42" s="73"/>
      <c r="I42" s="73"/>
      <c r="J42" s="73"/>
      <c r="K42" s="73"/>
      <c r="L42" s="73"/>
      <c r="M42" s="73"/>
      <c r="N42" s="73"/>
      <c r="O42" s="73"/>
      <c r="P42" s="73"/>
      <c r="Q42" s="73"/>
      <c r="R42" s="73"/>
    </row>
    <row r="43" spans="1:18">
      <c r="A43" s="72"/>
      <c r="B43" s="82"/>
      <c r="C43" s="73"/>
      <c r="D43" s="73"/>
      <c r="E43" s="73"/>
      <c r="F43" s="73"/>
      <c r="G43" s="73"/>
      <c r="H43" s="73"/>
      <c r="I43" s="73"/>
      <c r="J43" s="73"/>
      <c r="K43" s="73"/>
      <c r="L43" s="73"/>
      <c r="M43" s="73"/>
      <c r="N43" s="73"/>
      <c r="O43" s="73"/>
      <c r="P43" s="73"/>
      <c r="Q43" s="73"/>
      <c r="R43" s="73"/>
    </row>
    <row r="44" spans="1:18">
      <c r="A44" s="72" t="s">
        <v>292</v>
      </c>
      <c r="B44" s="82"/>
      <c r="C44" s="73"/>
      <c r="D44" s="73"/>
      <c r="E44" s="73"/>
      <c r="F44" s="73"/>
      <c r="G44" s="73"/>
      <c r="H44" s="73"/>
      <c r="I44" s="73"/>
      <c r="J44" s="73"/>
      <c r="K44" s="73"/>
      <c r="L44" s="73"/>
      <c r="M44" s="73"/>
      <c r="N44" s="73"/>
      <c r="O44" s="73"/>
      <c r="P44" s="73"/>
      <c r="Q44" s="73"/>
      <c r="R44" s="73"/>
    </row>
    <row r="45" spans="1:18">
      <c r="A45" s="72" t="s">
        <v>288</v>
      </c>
      <c r="B45" s="82"/>
      <c r="C45" s="73"/>
      <c r="D45" s="73"/>
      <c r="E45" s="73"/>
      <c r="F45" s="73"/>
      <c r="G45" s="73"/>
      <c r="H45" s="73"/>
      <c r="I45" s="73"/>
      <c r="J45" s="73"/>
      <c r="K45" s="73"/>
      <c r="L45" s="73"/>
      <c r="M45" s="73"/>
      <c r="N45" s="73"/>
      <c r="O45" s="73"/>
      <c r="P45" s="73"/>
      <c r="Q45" s="73"/>
      <c r="R45" s="73"/>
    </row>
    <row r="46" spans="1:18">
      <c r="A46" s="72"/>
      <c r="B46" s="82"/>
      <c r="C46" s="73"/>
      <c r="D46" s="73"/>
      <c r="E46" s="73"/>
      <c r="F46" s="73"/>
      <c r="G46" s="73"/>
      <c r="H46" s="73"/>
      <c r="I46" s="73"/>
      <c r="J46" s="73"/>
      <c r="K46" s="73"/>
      <c r="L46" s="73"/>
      <c r="M46" s="73"/>
      <c r="N46" s="73"/>
      <c r="O46" s="73"/>
      <c r="P46" s="73"/>
      <c r="Q46" s="73"/>
      <c r="R46" s="73"/>
    </row>
    <row r="47" spans="1:18">
      <c r="A47" s="72" t="s">
        <v>296</v>
      </c>
      <c r="B47" s="82"/>
      <c r="C47" s="73"/>
      <c r="D47" s="73"/>
      <c r="E47" s="73"/>
      <c r="F47" s="73"/>
      <c r="G47" s="73"/>
      <c r="H47" s="73"/>
      <c r="I47" s="73"/>
      <c r="J47" s="73"/>
      <c r="K47" s="73"/>
      <c r="L47" s="73"/>
      <c r="M47" s="73"/>
      <c r="N47" s="73"/>
      <c r="O47" s="73"/>
      <c r="P47" s="73"/>
      <c r="Q47" s="73"/>
      <c r="R47" s="73"/>
    </row>
    <row r="48" spans="1:18">
      <c r="A48" s="72" t="s">
        <v>295</v>
      </c>
      <c r="B48" s="82"/>
      <c r="C48" s="73"/>
      <c r="D48" s="73"/>
      <c r="E48" s="73"/>
      <c r="F48" s="73"/>
      <c r="G48" s="73"/>
      <c r="H48" s="73"/>
      <c r="I48" s="73"/>
      <c r="J48" s="73"/>
      <c r="K48" s="73"/>
      <c r="L48" s="73"/>
      <c r="M48" s="73"/>
      <c r="N48" s="73"/>
      <c r="O48" s="73"/>
      <c r="P48" s="73"/>
      <c r="Q48" s="73"/>
      <c r="R48" s="73"/>
    </row>
    <row r="49" spans="1:18">
      <c r="A49" s="72"/>
      <c r="B49" s="82"/>
      <c r="C49" s="73"/>
      <c r="D49" s="73"/>
      <c r="E49" s="73"/>
      <c r="F49" s="73"/>
      <c r="G49" s="73"/>
      <c r="H49" s="73"/>
      <c r="I49" s="73"/>
      <c r="J49" s="73"/>
      <c r="K49" s="73"/>
      <c r="L49" s="73"/>
      <c r="M49" s="73"/>
      <c r="N49" s="73"/>
      <c r="O49" s="73"/>
      <c r="P49" s="73"/>
      <c r="Q49" s="73"/>
      <c r="R49" s="73"/>
    </row>
    <row r="50" spans="1:18">
      <c r="A50" s="72" t="s">
        <v>298</v>
      </c>
      <c r="B50" s="82"/>
      <c r="C50" s="73"/>
      <c r="D50" s="73"/>
      <c r="E50" s="73"/>
      <c r="F50" s="73"/>
      <c r="G50" s="73"/>
      <c r="H50" s="73"/>
      <c r="I50" s="73"/>
      <c r="J50" s="73"/>
      <c r="K50" s="73"/>
      <c r="L50" s="73"/>
      <c r="M50" s="73"/>
      <c r="N50" s="73"/>
      <c r="O50" s="73"/>
      <c r="P50" s="73"/>
      <c r="Q50" s="73"/>
      <c r="R50" s="73"/>
    </row>
    <row r="51" spans="1:18">
      <c r="A51" s="72" t="s">
        <v>297</v>
      </c>
      <c r="B51" s="82"/>
      <c r="C51" s="73"/>
      <c r="D51" s="73"/>
      <c r="E51" s="73"/>
      <c r="F51" s="73"/>
      <c r="G51" s="73"/>
      <c r="H51" s="73"/>
      <c r="I51" s="73"/>
      <c r="J51" s="73"/>
      <c r="K51" s="73"/>
      <c r="L51" s="73"/>
      <c r="M51" s="73"/>
      <c r="N51" s="73"/>
      <c r="O51" s="73"/>
      <c r="P51" s="73"/>
      <c r="Q51" s="73"/>
      <c r="R51" s="73"/>
    </row>
    <row r="52" spans="1:18">
      <c r="A52" s="72"/>
      <c r="B52" s="73"/>
      <c r="C52" s="73"/>
      <c r="D52" s="73"/>
      <c r="E52" s="73"/>
      <c r="F52" s="73"/>
      <c r="G52" s="73"/>
      <c r="H52" s="73"/>
      <c r="I52" s="73"/>
      <c r="J52" s="73"/>
      <c r="K52" s="73"/>
      <c r="L52" s="73"/>
      <c r="M52" s="73"/>
      <c r="N52" s="73"/>
      <c r="O52" s="73"/>
      <c r="P52" s="73"/>
      <c r="Q52" s="73"/>
      <c r="R52" s="73"/>
    </row>
    <row r="53" spans="1:18">
      <c r="A53" s="72"/>
      <c r="B53" s="73"/>
      <c r="C53" s="73"/>
      <c r="D53" s="73"/>
      <c r="E53" s="73"/>
      <c r="F53" s="73"/>
      <c r="G53" s="73"/>
      <c r="H53" s="73"/>
      <c r="I53" s="73"/>
      <c r="J53" s="73"/>
      <c r="K53" s="73"/>
      <c r="L53" s="73"/>
      <c r="M53" s="73"/>
      <c r="N53" s="73"/>
      <c r="O53" s="73"/>
      <c r="P53" s="73"/>
      <c r="Q53" s="73"/>
      <c r="R53" s="73"/>
    </row>
    <row r="54" spans="1:18">
      <c r="A54" s="72"/>
      <c r="B54" s="73"/>
      <c r="C54" s="73"/>
      <c r="D54" s="73"/>
      <c r="E54" s="73"/>
      <c r="F54" s="73"/>
      <c r="G54" s="73"/>
      <c r="H54" s="73"/>
      <c r="I54" s="73"/>
      <c r="J54" s="73"/>
      <c r="K54" s="73"/>
      <c r="L54" s="73"/>
      <c r="M54" s="73"/>
      <c r="N54" s="73"/>
      <c r="O54" s="73"/>
      <c r="P54" s="73"/>
      <c r="Q54" s="73"/>
      <c r="R54" s="73"/>
    </row>
    <row r="55" spans="1:18">
      <c r="A55" s="72"/>
      <c r="B55" s="73" t="s">
        <v>302</v>
      </c>
      <c r="C55" s="73"/>
      <c r="D55" s="73"/>
      <c r="E55" s="73"/>
      <c r="F55" s="73"/>
      <c r="G55" s="73"/>
      <c r="H55" s="73"/>
      <c r="I55" s="73"/>
      <c r="J55" s="73"/>
      <c r="K55" s="73"/>
      <c r="L55" s="73"/>
      <c r="M55" s="73"/>
      <c r="N55" s="73"/>
      <c r="O55" s="73"/>
      <c r="P55" s="73"/>
      <c r="Q55" s="73"/>
      <c r="R55" s="73"/>
    </row>
    <row r="56" spans="1:18">
      <c r="A56" s="72"/>
      <c r="B56" s="73"/>
      <c r="C56" s="73" t="s">
        <v>306</v>
      </c>
      <c r="D56" s="73"/>
      <c r="E56" s="73"/>
      <c r="F56" s="73"/>
      <c r="G56" s="73"/>
      <c r="H56" s="73"/>
      <c r="I56" s="73"/>
      <c r="J56" s="73"/>
      <c r="K56" s="73"/>
      <c r="L56" s="73"/>
      <c r="M56" s="73"/>
      <c r="N56" s="73"/>
      <c r="O56" s="73"/>
      <c r="P56" s="73"/>
      <c r="Q56" s="73"/>
      <c r="R56" s="73"/>
    </row>
    <row r="57" spans="1:18">
      <c r="A57" s="72"/>
      <c r="B57" s="73"/>
      <c r="C57" s="73"/>
      <c r="D57" s="73" t="s">
        <v>307</v>
      </c>
      <c r="E57" s="73"/>
      <c r="F57" s="73"/>
      <c r="G57" s="73"/>
      <c r="H57" s="73"/>
      <c r="I57" s="73"/>
      <c r="J57" s="73"/>
      <c r="K57" s="73"/>
      <c r="L57" s="73"/>
      <c r="M57" s="73"/>
      <c r="N57" s="73"/>
      <c r="O57" s="73"/>
      <c r="P57" s="73"/>
      <c r="Q57" s="73"/>
      <c r="R57" s="73"/>
    </row>
    <row r="58" spans="1:18">
      <c r="A58" s="72"/>
      <c r="B58" s="73"/>
      <c r="C58" s="73"/>
      <c r="D58" s="73" t="s">
        <v>308</v>
      </c>
      <c r="E58" s="73"/>
      <c r="F58" s="73"/>
      <c r="G58" s="73"/>
      <c r="H58" s="73"/>
      <c r="I58" s="73"/>
      <c r="J58" s="73"/>
      <c r="K58" s="73"/>
      <c r="L58" s="73"/>
      <c r="M58" s="73"/>
      <c r="N58" s="73"/>
      <c r="O58" s="73"/>
      <c r="P58" s="73"/>
      <c r="Q58" s="73"/>
      <c r="R58" s="73"/>
    </row>
    <row r="59" spans="1:18">
      <c r="A59" s="72"/>
      <c r="B59" s="73"/>
      <c r="C59" s="73" t="s">
        <v>309</v>
      </c>
      <c r="D59" s="73"/>
      <c r="E59" s="73"/>
      <c r="F59" s="73"/>
      <c r="G59" s="73"/>
      <c r="H59" s="73"/>
      <c r="I59" s="73"/>
      <c r="J59" s="73"/>
      <c r="K59" s="73"/>
      <c r="L59" s="73"/>
      <c r="M59" s="73"/>
      <c r="N59" s="73"/>
      <c r="O59" s="73"/>
      <c r="P59" s="73"/>
      <c r="Q59" s="73"/>
      <c r="R59" s="73"/>
    </row>
    <row r="60" spans="1:18">
      <c r="A60" s="72"/>
      <c r="B60" s="73"/>
      <c r="C60" s="73"/>
      <c r="D60" s="73"/>
      <c r="E60" s="73"/>
      <c r="F60" s="73"/>
      <c r="G60" s="73"/>
      <c r="H60" s="73"/>
      <c r="I60" s="73"/>
      <c r="J60" s="73"/>
      <c r="K60" s="73"/>
      <c r="L60" s="73"/>
      <c r="M60" s="73"/>
      <c r="N60" s="73"/>
      <c r="O60" s="73"/>
      <c r="P60" s="73"/>
      <c r="Q60" s="73"/>
      <c r="R60" s="73"/>
    </row>
    <row r="61" spans="1:18">
      <c r="A61" s="149" t="s">
        <v>328</v>
      </c>
      <c r="B61" s="148"/>
      <c r="C61" s="148"/>
      <c r="D61" s="148"/>
      <c r="E61" s="148"/>
      <c r="F61" s="148"/>
      <c r="G61" s="148"/>
      <c r="H61" s="148"/>
      <c r="I61" s="148"/>
      <c r="J61" s="148"/>
      <c r="K61" s="148"/>
      <c r="L61" s="148"/>
      <c r="M61" s="148"/>
      <c r="N61" s="148"/>
      <c r="O61" s="148"/>
      <c r="P61" s="148"/>
      <c r="Q61" s="148"/>
      <c r="R61" s="148"/>
    </row>
    <row r="62" spans="1:18">
      <c r="A62" s="72"/>
      <c r="B62" s="73"/>
      <c r="C62" s="73"/>
      <c r="D62" s="73"/>
      <c r="E62" s="73"/>
      <c r="F62" s="73"/>
      <c r="G62" s="73"/>
      <c r="H62" s="73"/>
      <c r="I62" s="73"/>
      <c r="J62" s="73"/>
      <c r="K62" s="73"/>
      <c r="L62" s="73"/>
      <c r="M62" s="73"/>
      <c r="N62" s="73"/>
      <c r="O62" s="73"/>
      <c r="P62" s="73"/>
      <c r="Q62" s="73"/>
      <c r="R62" s="73"/>
    </row>
    <row r="63" spans="1:18">
      <c r="A63" s="72"/>
      <c r="B63" s="73" t="s">
        <v>330</v>
      </c>
      <c r="C63" s="73"/>
      <c r="D63" s="73"/>
      <c r="E63" s="73"/>
      <c r="F63" s="73"/>
      <c r="G63" s="73"/>
      <c r="H63" s="73"/>
      <c r="I63" s="73"/>
      <c r="J63" s="73"/>
      <c r="K63" s="73"/>
      <c r="L63" s="73"/>
      <c r="M63" s="73"/>
      <c r="N63" s="73"/>
      <c r="O63" s="73"/>
      <c r="P63" s="73"/>
      <c r="Q63" s="73"/>
      <c r="R63" s="73"/>
    </row>
    <row r="64" spans="1:18">
      <c r="A64" s="72"/>
      <c r="B64" s="82"/>
      <c r="C64" s="73" t="s">
        <v>336</v>
      </c>
      <c r="D64" s="73"/>
      <c r="E64" s="73"/>
      <c r="F64" s="73"/>
      <c r="G64" s="73"/>
      <c r="H64" s="73"/>
      <c r="I64" s="73"/>
      <c r="J64" s="73"/>
      <c r="K64" s="73"/>
      <c r="L64" s="73"/>
      <c r="M64" s="73"/>
      <c r="N64" s="73"/>
      <c r="O64" s="73"/>
      <c r="P64" s="73"/>
      <c r="Q64" s="73"/>
      <c r="R64" s="73"/>
    </row>
    <row r="65" spans="1:18">
      <c r="A65" s="72"/>
      <c r="B65" s="73"/>
      <c r="C65" s="73" t="s">
        <v>342</v>
      </c>
      <c r="D65" s="73"/>
      <c r="E65" s="73"/>
      <c r="F65" s="73"/>
      <c r="G65" s="73"/>
      <c r="H65" s="73"/>
      <c r="I65" s="73"/>
      <c r="J65" s="73"/>
      <c r="K65" s="73"/>
      <c r="L65" s="73"/>
      <c r="M65" s="73"/>
      <c r="N65" s="73"/>
      <c r="O65" s="73"/>
      <c r="P65" s="73"/>
      <c r="Q65" s="73"/>
      <c r="R65" s="73"/>
    </row>
    <row r="66" spans="1:18">
      <c r="A66" s="72"/>
      <c r="B66" s="73"/>
      <c r="C66" s="73" t="s">
        <v>337</v>
      </c>
      <c r="D66" s="73"/>
      <c r="E66" s="73"/>
      <c r="F66" s="73"/>
      <c r="G66" s="73"/>
      <c r="H66" s="73"/>
      <c r="I66" s="73"/>
      <c r="J66" s="73"/>
      <c r="K66" s="73"/>
      <c r="L66" s="73"/>
      <c r="M66" s="73"/>
      <c r="N66" s="73"/>
      <c r="O66" s="73"/>
      <c r="P66" s="73"/>
      <c r="Q66" s="73"/>
      <c r="R66" s="73"/>
    </row>
    <row r="67" spans="1:18">
      <c r="A67" s="72"/>
      <c r="B67" s="73"/>
      <c r="C67" s="73" t="s">
        <v>338</v>
      </c>
      <c r="D67" s="73"/>
      <c r="E67" s="73"/>
      <c r="F67" s="73"/>
      <c r="G67" s="73"/>
      <c r="H67" s="73"/>
      <c r="I67" s="73"/>
      <c r="J67" s="73"/>
      <c r="K67" s="73"/>
      <c r="L67" s="73"/>
      <c r="M67" s="73"/>
      <c r="N67" s="73"/>
      <c r="O67" s="73"/>
      <c r="P67" s="73"/>
      <c r="Q67" s="73"/>
      <c r="R67" s="73"/>
    </row>
    <row r="68" spans="1:18">
      <c r="A68" s="72"/>
      <c r="B68" s="73" t="s">
        <v>331</v>
      </c>
      <c r="C68" s="73"/>
      <c r="D68" s="73"/>
      <c r="E68" s="73"/>
      <c r="F68" s="73"/>
      <c r="G68" s="73"/>
      <c r="H68" s="73"/>
      <c r="I68" s="73"/>
      <c r="J68" s="73"/>
      <c r="K68" s="73"/>
      <c r="L68" s="73"/>
      <c r="M68" s="73"/>
      <c r="N68" s="73"/>
      <c r="O68" s="73"/>
      <c r="P68" s="73"/>
      <c r="Q68" s="73"/>
      <c r="R68" s="73"/>
    </row>
    <row r="69" spans="1:18">
      <c r="A69" s="72"/>
      <c r="B69" s="73"/>
      <c r="C69" s="73" t="s">
        <v>336</v>
      </c>
      <c r="D69" s="73"/>
      <c r="E69" s="73"/>
      <c r="F69" s="73"/>
      <c r="G69" s="73"/>
      <c r="H69" s="73"/>
      <c r="I69" s="73"/>
      <c r="J69" s="73"/>
      <c r="K69" s="73"/>
      <c r="L69" s="73"/>
      <c r="M69" s="73"/>
      <c r="N69" s="73"/>
      <c r="O69" s="73"/>
      <c r="P69" s="73"/>
      <c r="Q69" s="73"/>
      <c r="R69" s="73"/>
    </row>
    <row r="70" spans="1:18">
      <c r="A70" s="72"/>
      <c r="B70" s="73"/>
      <c r="C70" s="73" t="s">
        <v>341</v>
      </c>
      <c r="D70" s="73"/>
      <c r="E70" s="73"/>
      <c r="F70" s="73"/>
      <c r="G70" s="73"/>
      <c r="H70" s="73"/>
      <c r="I70" s="73"/>
      <c r="J70" s="73"/>
      <c r="K70" s="73"/>
      <c r="L70" s="73"/>
      <c r="M70" s="73"/>
      <c r="N70" s="73"/>
      <c r="O70" s="73"/>
      <c r="P70" s="73"/>
      <c r="Q70" s="73"/>
      <c r="R70" s="73"/>
    </row>
    <row r="71" spans="1:18">
      <c r="A71" s="72"/>
      <c r="B71" s="73"/>
      <c r="C71" s="73" t="s">
        <v>340</v>
      </c>
      <c r="D71" s="73"/>
      <c r="E71" s="73"/>
      <c r="F71" s="73"/>
      <c r="G71" s="73"/>
      <c r="H71" s="73"/>
      <c r="I71" s="73"/>
      <c r="J71" s="73"/>
      <c r="K71" s="73"/>
      <c r="L71" s="73"/>
      <c r="M71" s="73"/>
      <c r="N71" s="73"/>
      <c r="O71" s="73"/>
      <c r="P71" s="73"/>
      <c r="Q71" s="73"/>
      <c r="R71" s="73"/>
    </row>
    <row r="72" spans="1:18">
      <c r="A72" s="72"/>
      <c r="B72" s="73"/>
      <c r="C72" s="73" t="s">
        <v>373</v>
      </c>
      <c r="D72" s="73"/>
      <c r="E72" s="73"/>
      <c r="F72" s="73"/>
      <c r="G72" s="73"/>
      <c r="H72" s="73"/>
      <c r="I72" s="73"/>
      <c r="J72" s="73"/>
      <c r="K72" s="73"/>
      <c r="L72" s="73"/>
      <c r="M72" s="73"/>
      <c r="N72" s="73"/>
      <c r="O72" s="73"/>
      <c r="P72" s="73"/>
      <c r="Q72" s="73"/>
      <c r="R72" s="73"/>
    </row>
    <row r="73" spans="1:18">
      <c r="A73" s="72"/>
      <c r="B73" s="73" t="s">
        <v>332</v>
      </c>
      <c r="C73" s="73"/>
      <c r="D73" s="73"/>
      <c r="E73" s="73"/>
      <c r="F73" s="73"/>
      <c r="G73" s="73"/>
      <c r="H73" s="73"/>
      <c r="I73" s="73"/>
      <c r="J73" s="73"/>
      <c r="K73" s="73"/>
      <c r="L73" s="73"/>
      <c r="M73" s="73"/>
      <c r="N73" s="73"/>
      <c r="O73" s="73"/>
      <c r="P73" s="73"/>
      <c r="Q73" s="73"/>
      <c r="R73" s="73"/>
    </row>
    <row r="74" spans="1:18">
      <c r="A74" s="72"/>
      <c r="B74" s="73"/>
      <c r="C74" s="73" t="s">
        <v>336</v>
      </c>
      <c r="D74" s="73"/>
      <c r="E74" s="73"/>
      <c r="F74" s="73"/>
      <c r="G74" s="73"/>
      <c r="H74" s="73"/>
      <c r="I74" s="73"/>
      <c r="J74" s="73"/>
      <c r="K74" s="73"/>
      <c r="L74" s="73"/>
      <c r="M74" s="73"/>
      <c r="N74" s="73"/>
      <c r="O74" s="73"/>
      <c r="P74" s="73"/>
      <c r="Q74" s="73"/>
      <c r="R74" s="73"/>
    </row>
    <row r="75" spans="1:18">
      <c r="A75" s="72"/>
      <c r="B75" s="73"/>
      <c r="C75" s="73" t="s">
        <v>372</v>
      </c>
      <c r="D75" s="73"/>
      <c r="E75" s="73"/>
      <c r="F75" s="73"/>
      <c r="G75" s="73"/>
      <c r="H75" s="73"/>
      <c r="I75" s="73"/>
      <c r="J75" s="73"/>
      <c r="K75" s="73"/>
      <c r="L75" s="73"/>
      <c r="M75" s="73"/>
      <c r="N75" s="73"/>
      <c r="O75" s="73"/>
      <c r="P75" s="73"/>
      <c r="Q75" s="73"/>
      <c r="R75" s="73"/>
    </row>
    <row r="76" spans="1:18">
      <c r="A76" s="72"/>
      <c r="B76" s="73"/>
      <c r="C76" s="73" t="s">
        <v>337</v>
      </c>
      <c r="D76" s="73"/>
      <c r="E76" s="73"/>
      <c r="F76" s="73"/>
      <c r="G76" s="73"/>
      <c r="H76" s="73"/>
      <c r="I76" s="73"/>
      <c r="J76" s="73"/>
      <c r="K76" s="73"/>
      <c r="L76" s="73"/>
      <c r="M76" s="73"/>
      <c r="N76" s="73"/>
      <c r="O76" s="73"/>
      <c r="P76" s="73"/>
      <c r="Q76" s="73"/>
      <c r="R76" s="73"/>
    </row>
    <row r="77" spans="1:18">
      <c r="A77" s="72"/>
      <c r="B77" s="73"/>
      <c r="C77" s="73" t="s">
        <v>338</v>
      </c>
      <c r="D77" s="73"/>
      <c r="E77" s="73"/>
      <c r="F77" s="73"/>
      <c r="G77" s="73"/>
      <c r="H77" s="73"/>
      <c r="I77" s="73"/>
      <c r="J77" s="73"/>
      <c r="K77" s="73"/>
      <c r="L77" s="73"/>
      <c r="M77" s="73"/>
      <c r="N77" s="73"/>
      <c r="O77" s="73"/>
      <c r="P77" s="73"/>
      <c r="Q77" s="73"/>
      <c r="R77" s="73"/>
    </row>
    <row r="78" spans="1:18">
      <c r="A78" s="72"/>
      <c r="B78" s="73" t="s">
        <v>333</v>
      </c>
      <c r="C78" s="73"/>
      <c r="D78" s="73"/>
      <c r="E78" s="73"/>
      <c r="F78" s="73"/>
      <c r="G78" s="73"/>
      <c r="H78" s="73"/>
      <c r="I78" s="73"/>
      <c r="J78" s="73"/>
      <c r="K78" s="73"/>
      <c r="L78" s="73"/>
      <c r="M78" s="73"/>
      <c r="N78" s="73"/>
      <c r="O78" s="73"/>
      <c r="P78" s="73"/>
      <c r="Q78" s="73"/>
      <c r="R78" s="73"/>
    </row>
    <row r="79" spans="1:18">
      <c r="A79" s="72"/>
      <c r="B79" s="73"/>
      <c r="C79" s="73" t="s">
        <v>336</v>
      </c>
      <c r="D79" s="73"/>
      <c r="E79" s="73"/>
      <c r="F79" s="73"/>
      <c r="G79" s="73"/>
      <c r="H79" s="73"/>
      <c r="I79" s="73"/>
      <c r="J79" s="73"/>
      <c r="K79" s="73"/>
      <c r="L79" s="73"/>
      <c r="M79" s="73"/>
      <c r="N79" s="73"/>
      <c r="O79" s="73"/>
      <c r="P79" s="73"/>
      <c r="Q79" s="73"/>
      <c r="R79" s="73"/>
    </row>
    <row r="80" spans="1:18">
      <c r="A80" s="72"/>
      <c r="B80" s="73"/>
      <c r="C80" s="73" t="s">
        <v>382</v>
      </c>
      <c r="D80" s="73"/>
      <c r="E80" s="73"/>
      <c r="F80" s="73"/>
      <c r="G80" s="73"/>
      <c r="H80" s="73"/>
      <c r="I80" s="73"/>
      <c r="J80" s="73"/>
      <c r="K80" s="73"/>
      <c r="L80" s="73"/>
      <c r="M80" s="73"/>
      <c r="N80" s="73"/>
      <c r="O80" s="73"/>
      <c r="P80" s="73"/>
      <c r="Q80" s="73"/>
      <c r="R80" s="73"/>
    </row>
    <row r="81" spans="1:18">
      <c r="A81" s="72"/>
      <c r="B81" s="73"/>
      <c r="C81" s="73" t="s">
        <v>343</v>
      </c>
      <c r="D81" s="73"/>
      <c r="E81" s="73"/>
      <c r="F81" s="73"/>
      <c r="G81" s="73"/>
      <c r="H81" s="73"/>
      <c r="I81" s="73"/>
      <c r="J81" s="73"/>
      <c r="K81" s="73"/>
      <c r="L81" s="73"/>
      <c r="M81" s="73"/>
      <c r="N81" s="73"/>
      <c r="O81" s="73"/>
      <c r="P81" s="73"/>
      <c r="Q81" s="73"/>
      <c r="R81" s="73"/>
    </row>
    <row r="82" spans="1:18">
      <c r="A82" s="72"/>
      <c r="B82" s="73"/>
      <c r="C82" s="73" t="s">
        <v>338</v>
      </c>
      <c r="D82" s="73"/>
      <c r="E82" s="73"/>
      <c r="F82" s="73"/>
      <c r="G82" s="73"/>
      <c r="H82" s="73"/>
      <c r="I82" s="73"/>
      <c r="J82" s="73"/>
      <c r="K82" s="73"/>
      <c r="L82" s="73"/>
      <c r="M82" s="73"/>
      <c r="N82" s="73"/>
      <c r="O82" s="73"/>
      <c r="P82" s="73"/>
      <c r="Q82" s="73"/>
      <c r="R82" s="73"/>
    </row>
    <row r="83" spans="1:18">
      <c r="A83" s="72"/>
      <c r="B83" s="73" t="s">
        <v>334</v>
      </c>
      <c r="C83" s="73"/>
      <c r="D83" s="73"/>
      <c r="E83" s="73"/>
      <c r="F83" s="73"/>
      <c r="G83" s="73"/>
      <c r="H83" s="73"/>
      <c r="I83" s="73"/>
      <c r="J83" s="73"/>
      <c r="K83" s="73"/>
      <c r="L83" s="73"/>
      <c r="M83" s="73"/>
      <c r="N83" s="73"/>
      <c r="O83" s="73"/>
      <c r="P83" s="73"/>
      <c r="Q83" s="73"/>
      <c r="R83" s="73"/>
    </row>
    <row r="84" spans="1:18">
      <c r="A84" s="72"/>
      <c r="B84" s="73"/>
      <c r="C84" s="73" t="s">
        <v>336</v>
      </c>
      <c r="D84" s="73"/>
      <c r="E84" s="73"/>
      <c r="F84" s="73"/>
      <c r="G84" s="73"/>
      <c r="H84" s="73"/>
      <c r="I84" s="73"/>
      <c r="J84" s="73"/>
      <c r="K84" s="73"/>
      <c r="L84" s="73"/>
      <c r="M84" s="73"/>
      <c r="N84" s="73"/>
      <c r="O84" s="73"/>
      <c r="P84" s="73"/>
      <c r="Q84" s="73"/>
      <c r="R84" s="73"/>
    </row>
    <row r="85" spans="1:18">
      <c r="A85" s="72"/>
      <c r="B85" s="73"/>
      <c r="C85" s="73" t="s">
        <v>339</v>
      </c>
      <c r="D85" s="73"/>
      <c r="E85" s="73"/>
      <c r="F85" s="73"/>
      <c r="G85" s="73"/>
      <c r="H85" s="73"/>
      <c r="I85" s="73"/>
      <c r="J85" s="73"/>
      <c r="K85" s="73"/>
      <c r="L85" s="73"/>
      <c r="M85" s="73"/>
      <c r="N85" s="73"/>
      <c r="O85" s="73"/>
      <c r="P85" s="73"/>
      <c r="Q85" s="73"/>
      <c r="R85" s="73"/>
    </row>
    <row r="86" spans="1:18">
      <c r="A86" s="72"/>
      <c r="B86" s="73"/>
      <c r="C86" s="73" t="s">
        <v>337</v>
      </c>
      <c r="D86" s="73"/>
      <c r="E86" s="73"/>
      <c r="F86" s="73"/>
      <c r="G86" s="73"/>
      <c r="H86" s="73"/>
      <c r="I86" s="73"/>
      <c r="J86" s="73"/>
      <c r="K86" s="73"/>
      <c r="L86" s="73"/>
      <c r="M86" s="73"/>
      <c r="N86" s="73"/>
      <c r="O86" s="73"/>
      <c r="P86" s="73"/>
      <c r="Q86" s="73"/>
      <c r="R86" s="73"/>
    </row>
    <row r="87" spans="1:18">
      <c r="A87" s="72"/>
      <c r="B87" s="73"/>
      <c r="C87" s="73" t="s">
        <v>338</v>
      </c>
      <c r="D87" s="73"/>
      <c r="E87" s="73"/>
      <c r="F87" s="73"/>
      <c r="G87" s="73"/>
      <c r="H87" s="73"/>
      <c r="I87" s="73"/>
      <c r="J87" s="73"/>
      <c r="K87" s="73"/>
      <c r="L87" s="73"/>
      <c r="M87" s="73"/>
      <c r="N87" s="73"/>
      <c r="O87" s="73"/>
      <c r="P87" s="73"/>
      <c r="Q87" s="73"/>
      <c r="R87" s="73"/>
    </row>
    <row r="88" spans="1:18">
      <c r="A88" s="72"/>
      <c r="B88" s="73" t="s">
        <v>335</v>
      </c>
      <c r="C88" s="73"/>
      <c r="D88" s="73"/>
      <c r="E88" s="73"/>
      <c r="F88" s="73"/>
      <c r="G88" s="73"/>
      <c r="H88" s="73"/>
      <c r="I88" s="73"/>
      <c r="J88" s="73"/>
      <c r="K88" s="73"/>
      <c r="L88" s="73"/>
      <c r="M88" s="73"/>
      <c r="N88" s="73"/>
      <c r="O88" s="73"/>
      <c r="P88" s="73"/>
      <c r="Q88" s="73"/>
      <c r="R88" s="73"/>
    </row>
    <row r="89" spans="1:18">
      <c r="A89" s="72"/>
      <c r="B89" s="73"/>
      <c r="C89" s="73" t="s">
        <v>336</v>
      </c>
      <c r="D89" s="73"/>
      <c r="E89" s="73"/>
      <c r="F89" s="73"/>
      <c r="G89" s="73"/>
      <c r="H89" s="73"/>
      <c r="I89" s="73"/>
      <c r="J89" s="73"/>
      <c r="K89" s="73"/>
      <c r="L89" s="73"/>
      <c r="M89" s="73"/>
      <c r="N89" s="73"/>
      <c r="O89" s="73"/>
      <c r="P89" s="73"/>
      <c r="Q89" s="73"/>
      <c r="R89" s="73"/>
    </row>
    <row r="90" spans="1:18">
      <c r="A90" s="72"/>
      <c r="B90" s="73"/>
      <c r="C90" s="73" t="s">
        <v>339</v>
      </c>
      <c r="D90" s="73"/>
      <c r="E90" s="73"/>
      <c r="F90" s="73"/>
      <c r="G90" s="73"/>
      <c r="H90" s="73"/>
      <c r="I90" s="73"/>
      <c r="J90" s="73"/>
      <c r="K90" s="73"/>
      <c r="L90" s="73"/>
      <c r="M90" s="73"/>
      <c r="N90" s="73"/>
      <c r="O90" s="73"/>
      <c r="P90" s="73"/>
      <c r="Q90" s="73"/>
      <c r="R90" s="73"/>
    </row>
    <row r="91" spans="1:18">
      <c r="A91" s="72"/>
      <c r="B91" s="82"/>
      <c r="C91" s="73" t="s">
        <v>337</v>
      </c>
      <c r="D91" s="73"/>
      <c r="E91" s="73"/>
      <c r="F91" s="73"/>
      <c r="G91" s="73"/>
      <c r="H91" s="73"/>
      <c r="I91" s="73"/>
      <c r="J91" s="73"/>
      <c r="K91" s="73"/>
      <c r="L91" s="73"/>
      <c r="M91" s="73"/>
      <c r="N91" s="73"/>
      <c r="O91" s="73"/>
      <c r="P91" s="73"/>
      <c r="Q91" s="73"/>
      <c r="R91" s="73"/>
    </row>
    <row r="92" spans="1:18">
      <c r="A92" s="72"/>
      <c r="B92" s="73"/>
      <c r="C92" s="73" t="s">
        <v>338</v>
      </c>
      <c r="D92" s="73"/>
      <c r="E92" s="73"/>
      <c r="F92" s="73"/>
      <c r="G92" s="73"/>
      <c r="H92" s="73"/>
      <c r="I92" s="73"/>
      <c r="J92" s="73"/>
      <c r="K92" s="73"/>
      <c r="L92" s="73"/>
      <c r="M92" s="73"/>
      <c r="N92" s="73"/>
      <c r="O92" s="73"/>
      <c r="P92" s="73"/>
      <c r="Q92" s="73"/>
      <c r="R92" s="73"/>
    </row>
    <row r="93" spans="1:18">
      <c r="A93" s="72"/>
      <c r="B93" s="73"/>
      <c r="C93" s="73"/>
      <c r="D93" s="73"/>
      <c r="E93" s="73"/>
      <c r="F93" s="73"/>
      <c r="G93" s="73"/>
      <c r="H93" s="73"/>
      <c r="I93" s="73"/>
      <c r="J93" s="73"/>
      <c r="K93" s="73"/>
      <c r="L93" s="73"/>
      <c r="M93" s="73"/>
      <c r="N93" s="73"/>
      <c r="O93" s="73"/>
      <c r="P93" s="73"/>
      <c r="Q93" s="73"/>
      <c r="R93" s="73"/>
    </row>
    <row r="94" spans="1:18">
      <c r="A94" s="149" t="s">
        <v>367</v>
      </c>
      <c r="B94" s="148"/>
      <c r="C94" s="148"/>
      <c r="D94" s="148"/>
      <c r="E94" s="148"/>
      <c r="F94" s="148"/>
      <c r="G94" s="148"/>
      <c r="H94" s="148"/>
      <c r="I94" s="148"/>
      <c r="J94" s="148"/>
      <c r="K94" s="148"/>
      <c r="L94" s="148"/>
      <c r="M94" s="148"/>
      <c r="N94" s="148"/>
      <c r="O94" s="148"/>
      <c r="P94" s="148"/>
      <c r="Q94" s="148"/>
      <c r="R94" s="148"/>
    </row>
    <row r="95" spans="1:18">
      <c r="A95" s="72"/>
      <c r="B95" s="150"/>
      <c r="C95" s="150"/>
      <c r="D95" s="150"/>
      <c r="E95" s="150"/>
      <c r="F95" s="150"/>
      <c r="G95" s="150"/>
      <c r="H95" s="150"/>
      <c r="I95" s="150"/>
      <c r="J95" s="150"/>
      <c r="K95" s="150"/>
      <c r="L95" s="150"/>
      <c r="M95" s="150"/>
      <c r="N95" s="73"/>
      <c r="O95" s="73"/>
      <c r="P95" s="73"/>
      <c r="Q95" s="73"/>
      <c r="R95" s="73"/>
    </row>
    <row r="96" spans="1:18">
      <c r="A96" s="72"/>
      <c r="B96" s="120"/>
      <c r="C96" s="120"/>
      <c r="D96" s="120"/>
      <c r="E96" s="120"/>
      <c r="F96" s="120"/>
      <c r="G96" s="120"/>
      <c r="H96" s="120"/>
      <c r="I96" s="120"/>
      <c r="J96" s="120"/>
      <c r="K96" s="120"/>
      <c r="L96" s="120"/>
      <c r="M96" s="120"/>
      <c r="N96" s="73"/>
      <c r="O96" s="73"/>
      <c r="P96" s="73"/>
      <c r="Q96" s="73"/>
      <c r="R96" s="73"/>
    </row>
    <row r="97" spans="1:18">
      <c r="A97" s="72"/>
      <c r="B97" s="120"/>
      <c r="C97" s="120"/>
      <c r="D97" s="120"/>
      <c r="E97" s="120"/>
      <c r="F97" s="120"/>
      <c r="G97" s="120"/>
      <c r="H97" s="120"/>
      <c r="I97" s="120"/>
      <c r="J97" s="120"/>
      <c r="K97" s="120"/>
      <c r="L97" s="120"/>
      <c r="M97" s="120"/>
      <c r="N97" s="73"/>
      <c r="O97" s="73"/>
      <c r="P97" s="73"/>
      <c r="Q97" s="73"/>
      <c r="R97" s="73"/>
    </row>
    <row r="98" spans="1:18">
      <c r="A98" s="72"/>
      <c r="B98" s="120"/>
      <c r="C98" s="120"/>
      <c r="D98" s="120"/>
      <c r="E98" s="120"/>
      <c r="F98" s="120"/>
      <c r="G98" s="120"/>
      <c r="H98" s="120"/>
      <c r="I98" s="120"/>
      <c r="J98" s="120"/>
      <c r="K98" s="120"/>
      <c r="L98" s="120"/>
      <c r="M98" s="120"/>
      <c r="N98" s="73"/>
      <c r="O98" s="73"/>
      <c r="P98" s="73"/>
      <c r="Q98" s="73"/>
      <c r="R98" s="73"/>
    </row>
    <row r="99" spans="1:18">
      <c r="A99" s="72"/>
      <c r="B99" s="120"/>
      <c r="C99" s="120"/>
      <c r="D99" s="120"/>
      <c r="E99" s="120"/>
      <c r="F99" s="120"/>
      <c r="G99" s="120"/>
      <c r="H99" s="120"/>
      <c r="I99" s="120"/>
      <c r="J99" s="120"/>
      <c r="K99" s="120"/>
      <c r="L99" s="120"/>
      <c r="M99" s="120"/>
      <c r="N99" s="73"/>
      <c r="O99" s="73"/>
      <c r="P99" s="73"/>
      <c r="Q99" s="73"/>
      <c r="R99" s="73"/>
    </row>
    <row r="100" spans="1:18">
      <c r="A100" s="72"/>
      <c r="B100" s="120"/>
      <c r="C100" s="120"/>
      <c r="D100" s="120"/>
      <c r="E100" s="120"/>
      <c r="F100" s="120"/>
      <c r="G100" s="120"/>
      <c r="H100" s="120"/>
      <c r="I100" s="120"/>
      <c r="J100" s="120"/>
      <c r="K100" s="120"/>
      <c r="L100" s="120"/>
      <c r="M100" s="120"/>
      <c r="N100" s="73"/>
      <c r="O100" s="73"/>
      <c r="P100" s="73"/>
      <c r="Q100" s="73"/>
      <c r="R100" s="73"/>
    </row>
    <row r="101" spans="1:18">
      <c r="A101" s="72"/>
      <c r="B101" s="120"/>
      <c r="C101" s="120"/>
      <c r="D101" s="120"/>
      <c r="E101" s="120"/>
      <c r="F101" s="120"/>
      <c r="G101" s="120"/>
      <c r="H101" s="120"/>
      <c r="I101" s="120"/>
      <c r="J101" s="120"/>
      <c r="K101" s="120"/>
      <c r="L101" s="120"/>
      <c r="M101" s="120"/>
      <c r="N101" s="73"/>
      <c r="O101" s="73"/>
      <c r="P101" s="73"/>
      <c r="Q101" s="73"/>
      <c r="R101" s="73"/>
    </row>
    <row r="102" spans="1:18">
      <c r="A102" s="72"/>
      <c r="B102" s="120"/>
      <c r="C102" s="120"/>
      <c r="D102" s="120"/>
      <c r="E102" s="120"/>
      <c r="F102" s="120"/>
      <c r="G102" s="120"/>
      <c r="H102" s="120"/>
      <c r="I102" s="120"/>
      <c r="J102" s="120"/>
      <c r="K102" s="120"/>
      <c r="L102" s="120"/>
      <c r="M102" s="120"/>
      <c r="N102" s="73"/>
      <c r="O102" s="73"/>
      <c r="P102" s="73"/>
      <c r="Q102" s="73"/>
      <c r="R102" s="73"/>
    </row>
    <row r="103" spans="1:18">
      <c r="A103" s="72"/>
      <c r="B103" s="120"/>
      <c r="C103" s="120"/>
      <c r="D103" s="120"/>
      <c r="E103" s="120"/>
      <c r="F103" s="120"/>
      <c r="G103" s="120"/>
      <c r="H103" s="120"/>
      <c r="I103" s="120"/>
      <c r="J103" s="120"/>
      <c r="K103" s="120"/>
      <c r="L103" s="120"/>
      <c r="M103" s="120"/>
      <c r="N103" s="73"/>
      <c r="O103" s="73"/>
      <c r="P103" s="73"/>
      <c r="Q103" s="73"/>
      <c r="R103" s="73"/>
    </row>
    <row r="104" spans="1:18">
      <c r="A104" s="72"/>
      <c r="B104" s="120"/>
      <c r="C104" s="120"/>
      <c r="D104" s="120"/>
      <c r="E104" s="120"/>
      <c r="F104" s="120"/>
      <c r="G104" s="120"/>
      <c r="H104" s="120"/>
      <c r="I104" s="120"/>
      <c r="J104" s="120"/>
      <c r="K104" s="120"/>
      <c r="L104" s="120"/>
      <c r="M104" s="120"/>
      <c r="N104" s="73"/>
      <c r="O104" s="73"/>
      <c r="P104" s="73"/>
      <c r="Q104" s="73"/>
      <c r="R104" s="73"/>
    </row>
    <row r="105" spans="1:18">
      <c r="A105" s="72"/>
      <c r="B105" s="120"/>
      <c r="C105" s="120"/>
      <c r="D105" s="120"/>
      <c r="E105" s="120"/>
      <c r="F105" s="120"/>
      <c r="G105" s="120"/>
      <c r="H105" s="120"/>
      <c r="I105" s="120"/>
      <c r="J105" s="120"/>
      <c r="K105" s="120"/>
      <c r="L105" s="120"/>
      <c r="M105" s="120"/>
      <c r="N105" s="73"/>
      <c r="O105" s="73"/>
      <c r="P105" s="73"/>
      <c r="Q105" s="73"/>
      <c r="R105" s="73"/>
    </row>
    <row r="106" spans="1:18">
      <c r="A106" s="72"/>
      <c r="B106" s="120"/>
      <c r="C106" s="120"/>
      <c r="D106" s="120"/>
      <c r="E106" s="120"/>
      <c r="F106" s="120"/>
      <c r="G106" s="120"/>
      <c r="H106" s="120"/>
      <c r="I106" s="120"/>
      <c r="J106" s="120"/>
      <c r="K106" s="120"/>
      <c r="L106" s="120"/>
      <c r="M106" s="120"/>
      <c r="N106" s="73"/>
      <c r="O106" s="73"/>
      <c r="P106" s="73"/>
      <c r="Q106" s="73"/>
      <c r="R106" s="73"/>
    </row>
    <row r="107" spans="1:18">
      <c r="A107" s="72"/>
      <c r="B107" s="120"/>
      <c r="C107" s="120"/>
      <c r="D107" s="120"/>
      <c r="E107" s="120"/>
      <c r="F107" s="120"/>
      <c r="G107" s="120"/>
      <c r="H107" s="120"/>
      <c r="I107" s="120"/>
      <c r="J107" s="120"/>
      <c r="K107" s="120"/>
      <c r="L107" s="120"/>
      <c r="M107" s="120"/>
      <c r="N107" s="73"/>
      <c r="O107" s="73"/>
      <c r="P107" s="73"/>
      <c r="Q107" s="73"/>
      <c r="R107" s="73"/>
    </row>
    <row r="108" spans="1:18">
      <c r="A108" s="72"/>
      <c r="B108" s="120"/>
      <c r="C108" s="120"/>
      <c r="D108" s="120"/>
      <c r="E108" s="120"/>
      <c r="F108" s="120"/>
      <c r="G108" s="120"/>
      <c r="H108" s="120"/>
      <c r="I108" s="120"/>
      <c r="J108" s="120"/>
      <c r="K108" s="120"/>
      <c r="L108" s="120"/>
      <c r="M108" s="120"/>
      <c r="N108" s="73"/>
      <c r="O108" s="73"/>
      <c r="P108" s="73"/>
      <c r="Q108" s="73"/>
      <c r="R108" s="73"/>
    </row>
    <row r="109" spans="1:18">
      <c r="A109" s="72"/>
      <c r="B109" s="120"/>
      <c r="C109" s="120"/>
      <c r="D109" s="120"/>
      <c r="E109" s="120"/>
      <c r="F109" s="120"/>
      <c r="G109" s="120"/>
      <c r="H109" s="120"/>
      <c r="I109" s="120"/>
      <c r="J109" s="120"/>
      <c r="K109" s="120"/>
      <c r="L109" s="120"/>
      <c r="M109" s="120"/>
      <c r="N109" s="73"/>
      <c r="O109" s="73"/>
      <c r="P109" s="73"/>
      <c r="Q109" s="73"/>
      <c r="R109" s="73"/>
    </row>
    <row r="110" spans="1:18">
      <c r="A110" s="72"/>
      <c r="B110" s="120"/>
      <c r="C110" s="120"/>
      <c r="D110" s="120"/>
      <c r="E110" s="120"/>
      <c r="F110" s="120"/>
      <c r="G110" s="120"/>
      <c r="H110" s="120"/>
      <c r="I110" s="120"/>
      <c r="J110" s="120"/>
      <c r="K110" s="120"/>
      <c r="L110" s="120"/>
      <c r="M110" s="120"/>
      <c r="N110" s="73"/>
      <c r="O110" s="73"/>
      <c r="P110" s="73"/>
      <c r="Q110" s="73"/>
      <c r="R110" s="73"/>
    </row>
    <row r="111" spans="1:18">
      <c r="A111" s="72"/>
      <c r="B111" s="120"/>
      <c r="C111" s="120"/>
      <c r="D111" s="120"/>
      <c r="E111" s="120"/>
      <c r="F111" s="120"/>
      <c r="G111" s="120"/>
      <c r="H111" s="120"/>
      <c r="I111" s="120"/>
      <c r="J111" s="120"/>
      <c r="K111" s="120"/>
      <c r="L111" s="120"/>
      <c r="M111" s="120"/>
      <c r="N111" s="73"/>
      <c r="O111" s="73"/>
      <c r="P111" s="73"/>
      <c r="Q111" s="73"/>
      <c r="R111" s="73"/>
    </row>
    <row r="112" spans="1:18">
      <c r="A112" s="72"/>
      <c r="B112" s="120"/>
      <c r="C112" s="120"/>
      <c r="D112" s="120"/>
      <c r="E112" s="120"/>
      <c r="F112" s="120"/>
      <c r="G112" s="120"/>
      <c r="H112" s="120"/>
      <c r="I112" s="120"/>
      <c r="J112" s="120"/>
      <c r="K112" s="120"/>
      <c r="L112" s="120"/>
      <c r="M112" s="120"/>
      <c r="N112" s="73"/>
      <c r="O112" s="73"/>
      <c r="P112" s="73"/>
      <c r="Q112" s="73"/>
      <c r="R112" s="73"/>
    </row>
    <row r="113" spans="1:18">
      <c r="A113" s="72"/>
      <c r="B113" s="120"/>
      <c r="C113" s="120"/>
      <c r="D113" s="120"/>
      <c r="E113" s="120"/>
      <c r="F113" s="120"/>
      <c r="G113" s="120"/>
      <c r="H113" s="120"/>
      <c r="I113" s="120"/>
      <c r="J113" s="120"/>
      <c r="K113" s="120"/>
      <c r="L113" s="120"/>
      <c r="M113" s="120"/>
      <c r="N113" s="73"/>
      <c r="O113" s="73"/>
      <c r="P113" s="73"/>
      <c r="Q113" s="73"/>
      <c r="R113" s="73"/>
    </row>
    <row r="114" spans="1:18">
      <c r="A114" s="72"/>
      <c r="B114" s="120"/>
      <c r="C114" s="120"/>
      <c r="D114" s="120"/>
      <c r="E114" s="120"/>
      <c r="F114" s="120"/>
      <c r="G114" s="120"/>
      <c r="H114" s="120"/>
      <c r="I114" s="120"/>
      <c r="J114" s="120"/>
      <c r="K114" s="120"/>
      <c r="L114" s="120"/>
      <c r="M114" s="120"/>
      <c r="N114" s="73"/>
      <c r="O114" s="73"/>
      <c r="P114" s="73"/>
      <c r="Q114" s="73"/>
      <c r="R114" s="73"/>
    </row>
    <row r="115" spans="1:18">
      <c r="A115" s="72"/>
      <c r="B115" s="120"/>
      <c r="C115" s="120"/>
      <c r="D115" s="120"/>
      <c r="E115" s="120"/>
      <c r="F115" s="120"/>
      <c r="G115" s="120"/>
      <c r="H115" s="120"/>
      <c r="I115" s="120"/>
      <c r="J115" s="120"/>
      <c r="K115" s="120"/>
      <c r="L115" s="120"/>
      <c r="M115" s="120"/>
      <c r="N115" s="73"/>
      <c r="O115" s="73"/>
      <c r="P115" s="73"/>
      <c r="Q115" s="73"/>
      <c r="R115" s="73"/>
    </row>
    <row r="116" spans="1:18">
      <c r="A116" s="72"/>
      <c r="B116" s="120"/>
      <c r="C116" s="120"/>
      <c r="D116" s="120"/>
      <c r="E116" s="120"/>
      <c r="F116" s="120"/>
      <c r="G116" s="120"/>
      <c r="H116" s="120"/>
      <c r="I116" s="120"/>
      <c r="J116" s="120"/>
      <c r="K116" s="120"/>
      <c r="L116" s="120"/>
      <c r="M116" s="120"/>
      <c r="N116" s="73"/>
      <c r="O116" s="73"/>
      <c r="P116" s="73"/>
      <c r="Q116" s="73"/>
      <c r="R116" s="73"/>
    </row>
    <row r="117" spans="1:18">
      <c r="A117" s="72"/>
      <c r="B117" s="120"/>
      <c r="C117" s="120"/>
      <c r="D117" s="120"/>
      <c r="E117" s="120"/>
      <c r="F117" s="120"/>
      <c r="G117" s="120"/>
      <c r="H117" s="120"/>
      <c r="I117" s="120"/>
      <c r="J117" s="120"/>
      <c r="K117" s="120"/>
      <c r="L117" s="120"/>
      <c r="M117" s="120"/>
      <c r="N117" s="73"/>
      <c r="O117" s="73"/>
      <c r="P117" s="73"/>
      <c r="Q117" s="73"/>
      <c r="R117" s="73"/>
    </row>
    <row r="118" spans="1:18">
      <c r="A118" s="72"/>
      <c r="B118" s="120"/>
      <c r="C118" s="120"/>
      <c r="D118" s="120"/>
      <c r="E118" s="120"/>
      <c r="F118" s="120"/>
      <c r="G118" s="120"/>
      <c r="H118" s="120"/>
      <c r="I118" s="120"/>
      <c r="J118" s="120"/>
      <c r="K118" s="120"/>
      <c r="L118" s="120"/>
      <c r="M118" s="120"/>
      <c r="N118" s="73"/>
      <c r="O118" s="73"/>
      <c r="P118" s="73"/>
      <c r="Q118" s="73"/>
      <c r="R118" s="73"/>
    </row>
    <row r="119" spans="1:18">
      <c r="A119" s="72"/>
      <c r="B119" s="120"/>
      <c r="C119" s="120"/>
      <c r="D119" s="120"/>
      <c r="E119" s="120"/>
      <c r="F119" s="120"/>
      <c r="G119" s="120"/>
      <c r="H119" s="120"/>
      <c r="I119" s="120"/>
      <c r="J119" s="120"/>
      <c r="K119" s="120"/>
      <c r="L119" s="120"/>
      <c r="M119" s="120"/>
      <c r="N119" s="73"/>
      <c r="O119" s="73"/>
      <c r="P119" s="73"/>
      <c r="Q119" s="73"/>
      <c r="R119" s="73"/>
    </row>
    <row r="120" spans="1:18">
      <c r="A120" s="72"/>
      <c r="B120" s="120"/>
      <c r="C120" s="120"/>
      <c r="D120" s="120"/>
      <c r="E120" s="120"/>
      <c r="F120" s="120"/>
      <c r="G120" s="120"/>
      <c r="H120" s="120"/>
      <c r="I120" s="120"/>
      <c r="J120" s="120"/>
      <c r="K120" s="120"/>
      <c r="L120" s="120"/>
      <c r="M120" s="120"/>
      <c r="N120" s="73"/>
      <c r="O120" s="73"/>
      <c r="P120" s="73"/>
      <c r="Q120" s="73"/>
      <c r="R120" s="73"/>
    </row>
    <row r="121" spans="1:18">
      <c r="A121" s="72"/>
      <c r="B121" s="120"/>
      <c r="C121" s="120"/>
      <c r="D121" s="120"/>
      <c r="E121" s="120"/>
      <c r="F121" s="120"/>
      <c r="G121" s="120"/>
      <c r="H121" s="120"/>
      <c r="I121" s="120"/>
      <c r="J121" s="120"/>
      <c r="K121" s="120"/>
      <c r="L121" s="120"/>
      <c r="M121" s="120"/>
      <c r="N121" s="73"/>
      <c r="O121" s="73"/>
      <c r="P121" s="73"/>
      <c r="Q121" s="73"/>
      <c r="R121" s="73"/>
    </row>
    <row r="122" spans="1:18">
      <c r="A122" s="72"/>
      <c r="B122" s="120"/>
      <c r="C122" s="120"/>
      <c r="D122" s="120"/>
      <c r="E122" s="120"/>
      <c r="F122" s="120"/>
      <c r="G122" s="120"/>
      <c r="H122" s="120"/>
      <c r="I122" s="120"/>
      <c r="J122" s="120"/>
      <c r="K122" s="120"/>
      <c r="L122" s="120"/>
      <c r="M122" s="120"/>
      <c r="N122" s="73"/>
      <c r="O122" s="73"/>
      <c r="P122" s="73"/>
      <c r="Q122" s="73"/>
      <c r="R122" s="73"/>
    </row>
    <row r="123" spans="1:18">
      <c r="A123" s="72"/>
      <c r="B123" s="120"/>
      <c r="C123" s="120"/>
      <c r="D123" s="120"/>
      <c r="E123" s="120"/>
      <c r="F123" s="120"/>
      <c r="G123" s="120"/>
      <c r="H123" s="120"/>
      <c r="I123" s="120"/>
      <c r="J123" s="120"/>
      <c r="K123" s="120"/>
      <c r="L123" s="120"/>
      <c r="M123" s="120"/>
      <c r="N123" s="73"/>
      <c r="O123" s="73"/>
      <c r="P123" s="73"/>
      <c r="Q123" s="73"/>
      <c r="R123" s="73"/>
    </row>
    <row r="124" spans="1:18">
      <c r="A124" s="72"/>
      <c r="B124" s="120"/>
      <c r="C124" s="120"/>
      <c r="D124" s="120"/>
      <c r="E124" s="120"/>
      <c r="F124" s="120"/>
      <c r="G124" s="120"/>
      <c r="H124" s="120"/>
      <c r="I124" s="120"/>
      <c r="J124" s="120"/>
      <c r="K124" s="120"/>
      <c r="L124" s="120"/>
      <c r="M124" s="120"/>
      <c r="N124" s="73"/>
      <c r="O124" s="73"/>
      <c r="P124" s="73"/>
      <c r="Q124" s="73"/>
      <c r="R124" s="73"/>
    </row>
    <row r="125" spans="1:18">
      <c r="A125" s="72"/>
      <c r="B125" s="120"/>
      <c r="C125" s="120"/>
      <c r="D125" s="120"/>
      <c r="E125" s="120"/>
      <c r="F125" s="120"/>
      <c r="G125" s="120"/>
      <c r="H125" s="120"/>
      <c r="I125" s="120"/>
      <c r="J125" s="120"/>
      <c r="K125" s="120"/>
      <c r="L125" s="120"/>
      <c r="M125" s="120"/>
      <c r="N125" s="73"/>
      <c r="O125" s="73"/>
      <c r="P125" s="73"/>
      <c r="Q125" s="73"/>
      <c r="R125" s="73"/>
    </row>
    <row r="126" spans="1:18">
      <c r="A126" s="72"/>
      <c r="B126" s="120"/>
      <c r="C126" s="120"/>
      <c r="D126" s="120"/>
      <c r="E126" s="120"/>
      <c r="F126" s="120"/>
      <c r="G126" s="120"/>
      <c r="H126" s="120"/>
      <c r="I126" s="120"/>
      <c r="J126" s="120"/>
      <c r="K126" s="120"/>
      <c r="L126" s="120"/>
      <c r="M126" s="120"/>
      <c r="N126" s="73"/>
      <c r="O126" s="73"/>
      <c r="P126" s="73"/>
      <c r="Q126" s="73"/>
      <c r="R126" s="73"/>
    </row>
    <row r="127" spans="1:18">
      <c r="A127" s="72"/>
      <c r="B127" s="120"/>
      <c r="C127" s="120"/>
      <c r="D127" s="120"/>
      <c r="E127" s="120"/>
      <c r="F127" s="120"/>
      <c r="G127" s="120"/>
      <c r="H127" s="120"/>
      <c r="I127" s="120"/>
      <c r="J127" s="120"/>
      <c r="K127" s="120"/>
      <c r="L127" s="120"/>
      <c r="M127" s="120"/>
      <c r="N127" s="73"/>
      <c r="O127" s="73"/>
      <c r="P127" s="73"/>
      <c r="Q127" s="73"/>
      <c r="R127" s="73"/>
    </row>
    <row r="128" spans="1:18">
      <c r="A128" s="72"/>
      <c r="B128" s="120"/>
      <c r="C128" s="120"/>
      <c r="D128" s="120"/>
      <c r="E128" s="120"/>
      <c r="F128" s="120"/>
      <c r="G128" s="120"/>
      <c r="H128" s="120"/>
      <c r="I128" s="120"/>
      <c r="J128" s="120"/>
      <c r="K128" s="120"/>
      <c r="L128" s="120"/>
      <c r="M128" s="120"/>
      <c r="N128" s="73"/>
      <c r="O128" s="73"/>
      <c r="P128" s="73"/>
      <c r="Q128" s="73"/>
      <c r="R128" s="73"/>
    </row>
    <row r="129" spans="1:18">
      <c r="A129" s="72"/>
      <c r="B129" s="120"/>
      <c r="C129" s="120"/>
      <c r="D129" s="120"/>
      <c r="E129" s="120"/>
      <c r="F129" s="120"/>
      <c r="G129" s="120"/>
      <c r="H129" s="120"/>
      <c r="I129" s="120"/>
      <c r="J129" s="120"/>
      <c r="K129" s="120"/>
      <c r="L129" s="120"/>
      <c r="M129" s="120"/>
      <c r="N129" s="73"/>
      <c r="O129" s="73"/>
      <c r="P129" s="73"/>
      <c r="Q129" s="73"/>
      <c r="R129" s="73"/>
    </row>
    <row r="130" spans="1:18">
      <c r="A130" s="72"/>
      <c r="B130" s="120"/>
      <c r="C130" s="120"/>
      <c r="D130" s="120"/>
      <c r="E130" s="120"/>
      <c r="F130" s="120"/>
      <c r="G130" s="120"/>
      <c r="H130" s="120"/>
      <c r="I130" s="120"/>
      <c r="J130" s="120"/>
      <c r="K130" s="120"/>
      <c r="L130" s="120"/>
      <c r="M130" s="120"/>
      <c r="N130" s="73"/>
      <c r="O130" s="73"/>
      <c r="P130" s="73"/>
      <c r="Q130" s="73"/>
      <c r="R130" s="73"/>
    </row>
    <row r="131" spans="1:18">
      <c r="A131" s="72"/>
      <c r="B131" s="120"/>
      <c r="C131" s="120"/>
      <c r="D131" s="120"/>
      <c r="E131" s="120"/>
      <c r="F131" s="120"/>
      <c r="G131" s="120"/>
      <c r="H131" s="120"/>
      <c r="I131" s="120"/>
      <c r="J131" s="120"/>
      <c r="K131" s="120"/>
      <c r="L131" s="120"/>
      <c r="M131" s="120"/>
      <c r="N131" s="73"/>
      <c r="O131" s="73"/>
      <c r="P131" s="73"/>
      <c r="Q131" s="73"/>
      <c r="R131" s="73"/>
    </row>
    <row r="132" spans="1:18">
      <c r="A132" s="72"/>
      <c r="B132" s="120"/>
      <c r="C132" s="120"/>
      <c r="D132" s="120"/>
      <c r="E132" s="120"/>
      <c r="F132" s="120"/>
      <c r="G132" s="120"/>
      <c r="H132" s="120"/>
      <c r="I132" s="120"/>
      <c r="J132" s="120"/>
      <c r="K132" s="120"/>
      <c r="L132" s="120"/>
      <c r="M132" s="120"/>
      <c r="N132" s="73"/>
      <c r="O132" s="73"/>
      <c r="P132" s="73"/>
      <c r="Q132" s="73"/>
      <c r="R132" s="73"/>
    </row>
    <row r="133" spans="1:18">
      <c r="A133" s="72"/>
      <c r="B133" s="120"/>
      <c r="C133" s="120"/>
      <c r="D133" s="120"/>
      <c r="E133" s="120"/>
      <c r="F133" s="120"/>
      <c r="G133" s="120"/>
      <c r="H133" s="120"/>
      <c r="I133" s="120"/>
      <c r="J133" s="120"/>
      <c r="K133" s="120"/>
      <c r="L133" s="120"/>
      <c r="M133" s="120"/>
      <c r="N133" s="73"/>
      <c r="O133" s="73"/>
      <c r="P133" s="73"/>
      <c r="Q133" s="73"/>
      <c r="R133" s="73"/>
    </row>
    <row r="134" spans="1:18">
      <c r="A134" s="149" t="s">
        <v>327</v>
      </c>
      <c r="B134" s="148"/>
      <c r="C134" s="148"/>
      <c r="D134" s="148"/>
      <c r="E134" s="148"/>
      <c r="F134" s="148"/>
      <c r="G134" s="148"/>
      <c r="H134" s="148"/>
      <c r="I134" s="148"/>
      <c r="J134" s="148"/>
      <c r="K134" s="148"/>
      <c r="L134" s="148"/>
      <c r="M134" s="148"/>
      <c r="N134" s="148"/>
      <c r="O134" s="148"/>
      <c r="P134" s="148"/>
      <c r="Q134" s="148"/>
      <c r="R134" s="148"/>
    </row>
    <row r="135" spans="1:18">
      <c r="A135" s="72"/>
      <c r="B135" s="120"/>
      <c r="C135" s="120"/>
      <c r="D135" s="120"/>
      <c r="E135" s="120"/>
      <c r="F135" s="120"/>
      <c r="G135" s="120"/>
      <c r="H135" s="120"/>
      <c r="I135" s="120"/>
      <c r="J135" s="120"/>
      <c r="K135" s="120"/>
      <c r="L135" s="120"/>
      <c r="M135" s="120"/>
      <c r="N135" s="73"/>
      <c r="O135" s="73"/>
      <c r="P135" s="73"/>
      <c r="Q135" s="73"/>
      <c r="R135" s="73"/>
    </row>
    <row r="136" spans="1:18">
      <c r="A136" s="72"/>
      <c r="B136" s="120"/>
      <c r="C136" s="120"/>
      <c r="D136" s="120"/>
      <c r="E136" s="120"/>
      <c r="F136" s="120"/>
      <c r="G136" s="120"/>
      <c r="H136" s="120"/>
      <c r="I136" s="120"/>
      <c r="J136" s="120"/>
      <c r="K136" s="120"/>
      <c r="L136" s="120"/>
      <c r="M136" s="120"/>
      <c r="N136" s="73"/>
      <c r="O136" s="73"/>
      <c r="P136" s="73"/>
      <c r="Q136" s="73"/>
      <c r="R136" s="73"/>
    </row>
    <row r="137" spans="1:18">
      <c r="A137" s="72"/>
      <c r="B137" s="120"/>
      <c r="C137" s="120"/>
      <c r="D137" s="120"/>
      <c r="E137" s="120"/>
      <c r="F137" s="120"/>
      <c r="G137" s="120"/>
      <c r="H137" s="120"/>
      <c r="I137" s="120"/>
      <c r="J137" s="120"/>
      <c r="K137" s="120"/>
      <c r="L137" s="120"/>
      <c r="M137" s="120"/>
      <c r="N137" s="73"/>
      <c r="O137" s="73"/>
      <c r="P137" s="73"/>
      <c r="Q137" s="73"/>
      <c r="R137" s="73"/>
    </row>
    <row r="138" spans="1:18">
      <c r="A138" s="72"/>
      <c r="B138" s="120"/>
      <c r="C138" s="120"/>
      <c r="D138" s="120"/>
      <c r="E138" s="120"/>
      <c r="F138" s="120"/>
      <c r="G138" s="120"/>
      <c r="H138" s="120"/>
      <c r="I138" s="120"/>
      <c r="J138" s="120"/>
      <c r="K138" s="120"/>
      <c r="L138" s="120"/>
      <c r="M138" s="120"/>
      <c r="N138" s="73"/>
      <c r="O138" s="73"/>
      <c r="P138" s="73"/>
      <c r="Q138" s="73"/>
      <c r="R138" s="73"/>
    </row>
    <row r="139" spans="1:18">
      <c r="A139" s="72"/>
      <c r="B139" s="120"/>
      <c r="C139" s="120"/>
      <c r="D139" s="120"/>
      <c r="E139" s="120"/>
      <c r="F139" s="120"/>
      <c r="G139" s="120"/>
      <c r="H139" s="120"/>
      <c r="I139" s="120"/>
      <c r="J139" s="120"/>
      <c r="K139" s="120"/>
      <c r="L139" s="120"/>
      <c r="M139" s="120"/>
      <c r="N139" s="73"/>
      <c r="O139" s="73"/>
      <c r="P139" s="73"/>
      <c r="Q139" s="73"/>
      <c r="R139" s="73"/>
    </row>
    <row r="140" spans="1:18">
      <c r="A140" s="72"/>
      <c r="B140" s="120"/>
      <c r="C140" s="120"/>
      <c r="D140" s="120"/>
      <c r="E140" s="120"/>
      <c r="F140" s="120"/>
      <c r="G140" s="120"/>
      <c r="H140" s="120"/>
      <c r="I140" s="120"/>
      <c r="J140" s="120"/>
      <c r="K140" s="120"/>
      <c r="L140" s="120"/>
      <c r="M140" s="120"/>
      <c r="N140" s="73"/>
      <c r="O140" s="73"/>
      <c r="P140" s="73"/>
      <c r="Q140" s="73"/>
      <c r="R140" s="73"/>
    </row>
    <row r="141" spans="1:18">
      <c r="A141" s="72"/>
      <c r="B141" s="120"/>
      <c r="C141" s="120"/>
      <c r="D141" s="120"/>
      <c r="E141" s="120"/>
      <c r="F141" s="120"/>
      <c r="G141" s="120"/>
      <c r="H141" s="120"/>
      <c r="I141" s="120"/>
      <c r="J141" s="120"/>
      <c r="K141" s="120"/>
      <c r="L141" s="120"/>
      <c r="M141" s="120"/>
      <c r="N141" s="73"/>
      <c r="O141" s="73"/>
      <c r="P141" s="73"/>
      <c r="Q141" s="73"/>
      <c r="R141" s="73"/>
    </row>
    <row r="142" spans="1:18">
      <c r="A142" s="72"/>
      <c r="B142" s="120"/>
      <c r="C142" s="120"/>
      <c r="D142" s="120"/>
      <c r="E142" s="120"/>
      <c r="F142" s="120"/>
      <c r="G142" s="120"/>
      <c r="H142" s="120"/>
      <c r="I142" s="120"/>
      <c r="J142" s="120"/>
      <c r="K142" s="120"/>
      <c r="L142" s="120"/>
      <c r="M142" s="120"/>
      <c r="N142" s="73"/>
      <c r="O142" s="73"/>
      <c r="P142" s="73"/>
      <c r="Q142" s="73"/>
      <c r="R142" s="73"/>
    </row>
    <row r="143" spans="1:18">
      <c r="A143" s="72"/>
      <c r="B143" s="120"/>
      <c r="C143" s="120"/>
      <c r="D143" s="120"/>
      <c r="E143" s="120"/>
      <c r="F143" s="120"/>
      <c r="G143" s="120"/>
      <c r="H143" s="120"/>
      <c r="I143" s="120"/>
      <c r="J143" s="120"/>
      <c r="K143" s="120"/>
      <c r="L143" s="120"/>
      <c r="M143" s="120"/>
      <c r="N143" s="73"/>
      <c r="O143" s="73"/>
      <c r="P143" s="73"/>
      <c r="Q143" s="73"/>
      <c r="R143" s="73"/>
    </row>
    <row r="144" spans="1:18">
      <c r="A144" s="72"/>
      <c r="B144" s="120"/>
      <c r="C144" s="120"/>
      <c r="D144" s="120"/>
      <c r="E144" s="120"/>
      <c r="F144" s="120"/>
      <c r="G144" s="120"/>
      <c r="H144" s="120"/>
      <c r="I144" s="120"/>
      <c r="J144" s="120"/>
      <c r="K144" s="120"/>
      <c r="L144" s="120"/>
      <c r="M144" s="120"/>
      <c r="N144" s="73"/>
      <c r="O144" s="73"/>
      <c r="P144" s="73"/>
      <c r="Q144" s="73"/>
      <c r="R144" s="73"/>
    </row>
    <row r="145" spans="1:18">
      <c r="A145" s="72"/>
      <c r="B145" s="120"/>
      <c r="C145" s="120"/>
      <c r="D145" s="120"/>
      <c r="E145" s="120"/>
      <c r="F145" s="120"/>
      <c r="G145" s="120"/>
      <c r="H145" s="120"/>
      <c r="I145" s="120"/>
      <c r="J145" s="120"/>
      <c r="K145" s="120"/>
      <c r="L145" s="120"/>
      <c r="M145" s="120"/>
      <c r="N145" s="73"/>
      <c r="O145" s="73"/>
      <c r="P145" s="73"/>
      <c r="Q145" s="73"/>
      <c r="R145" s="73"/>
    </row>
    <row r="146" spans="1:18">
      <c r="A146" s="72"/>
      <c r="B146" s="120"/>
      <c r="C146" s="120"/>
      <c r="D146" s="120"/>
      <c r="E146" s="120"/>
      <c r="F146" s="120"/>
      <c r="G146" s="120"/>
      <c r="H146" s="120"/>
      <c r="I146" s="120"/>
      <c r="J146" s="120"/>
      <c r="K146" s="120"/>
      <c r="L146" s="120"/>
      <c r="M146" s="120"/>
      <c r="N146" s="73"/>
      <c r="O146" s="73"/>
      <c r="P146" s="73"/>
      <c r="Q146" s="73"/>
      <c r="R146" s="73"/>
    </row>
    <row r="147" spans="1:18">
      <c r="A147" s="72"/>
      <c r="B147" s="73"/>
      <c r="C147" s="73"/>
      <c r="D147" s="73"/>
      <c r="E147" s="73"/>
      <c r="F147" s="73"/>
      <c r="G147" s="73"/>
      <c r="H147" s="73"/>
      <c r="I147" s="73"/>
      <c r="J147" s="73"/>
      <c r="K147" s="73"/>
      <c r="L147" s="73"/>
      <c r="M147" s="73"/>
      <c r="N147" s="73"/>
      <c r="O147" s="73"/>
      <c r="P147" s="73"/>
      <c r="Q147" s="73"/>
      <c r="R147" s="73"/>
    </row>
    <row r="148" spans="1:18">
      <c r="A148" s="72"/>
      <c r="B148" s="73"/>
      <c r="C148" s="73"/>
      <c r="D148" s="73"/>
      <c r="E148" s="73"/>
      <c r="F148" s="73"/>
      <c r="G148" s="73"/>
      <c r="H148" s="73"/>
      <c r="I148" s="73"/>
      <c r="J148" s="73"/>
      <c r="K148" s="73"/>
      <c r="L148" s="73"/>
      <c r="M148" s="73"/>
      <c r="N148" s="73"/>
      <c r="O148" s="73"/>
      <c r="P148" s="73"/>
      <c r="Q148" s="73"/>
      <c r="R148" s="73"/>
    </row>
    <row r="149" spans="1:18">
      <c r="A149" s="72"/>
      <c r="B149" s="73"/>
      <c r="C149" s="73"/>
      <c r="D149" s="73"/>
      <c r="E149" s="73"/>
      <c r="F149" s="73"/>
      <c r="G149" s="73"/>
      <c r="H149" s="73"/>
      <c r="I149" s="73"/>
      <c r="J149" s="73"/>
      <c r="K149" s="73"/>
      <c r="L149" s="73"/>
      <c r="M149" s="73"/>
      <c r="N149" s="73"/>
      <c r="O149" s="73"/>
      <c r="P149" s="73"/>
      <c r="Q149" s="73"/>
      <c r="R149" s="73"/>
    </row>
  </sheetData>
  <sheetProtection algorithmName="SHA-512" hashValue="SocPIrCZfTY+RV3naRew7j5tAEkXYDkxXBfqJs7ixhGHGFHdV51n9/2RET4NDsLp7xpLUVkIZaQOVwHvIUdxYw==" saltValue="KHaLbWP09K2gClScXKJiYA==" spinCount="100000" sheet="1" objects="1" scenarios="1" selectLockedCells="1" selectUnlockedCells="1"/>
  <mergeCells count="6">
    <mergeCell ref="A134:R134"/>
    <mergeCell ref="A61:R61"/>
    <mergeCell ref="A2:R2"/>
    <mergeCell ref="A3:R3"/>
    <mergeCell ref="B95:M95"/>
    <mergeCell ref="A94:R94"/>
  </mergeCells>
  <pageMargins left="0.7" right="0.7" top="0.75" bottom="0.75" header="0.3" footer="0.3"/>
  <pageSetup scale="20"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21980-F21C-420B-9562-2D9F713F6EBC}">
  <sheetPr codeName="Sheet5">
    <tabColor rgb="FF00B050"/>
  </sheetPr>
  <dimension ref="A2:K35"/>
  <sheetViews>
    <sheetView showGridLines="0" topLeftCell="B2" zoomScale="85" zoomScaleNormal="85" zoomScaleSheetLayoutView="70" workbookViewId="0">
      <pane ySplit="8" topLeftCell="A10" activePane="bottomLeft" state="frozen"/>
      <selection activeCell="B2" sqref="B2"/>
      <selection pane="bottomLeft" activeCell="C30" sqref="C30"/>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44" t="str">
        <f>'Rev.'!$C$3</f>
        <v>REV. NO.5 (2/19/2021)</v>
      </c>
      <c r="C2" s="45"/>
      <c r="D2" s="45"/>
      <c r="E2" s="45"/>
      <c r="F2" s="45"/>
      <c r="G2" s="45"/>
      <c r="H2" s="45"/>
      <c r="I2" s="45"/>
      <c r="J2" s="45"/>
      <c r="K2" s="46" t="str">
        <f>'Rev.'!$I$3</f>
        <v>Scott Research Group (jkscottresearchgroup.com)</v>
      </c>
    </row>
    <row r="3" spans="2:11" ht="18">
      <c r="B3" s="151" t="s">
        <v>40</v>
      </c>
      <c r="C3" s="151"/>
      <c r="D3" s="151"/>
      <c r="E3" s="151"/>
      <c r="F3" s="151"/>
      <c r="G3" s="151"/>
      <c r="H3" s="151"/>
      <c r="I3" s="151"/>
      <c r="J3" s="151"/>
      <c r="K3" s="151"/>
    </row>
    <row r="4" spans="2:11" ht="14.4" customHeight="1">
      <c r="B4" s="18"/>
      <c r="C4" s="19"/>
      <c r="D4" s="86"/>
      <c r="E4" s="20"/>
      <c r="F4" s="20"/>
      <c r="G4" s="20"/>
      <c r="H4" s="20"/>
      <c r="I4" s="20"/>
      <c r="J4" s="19"/>
      <c r="K4" s="152" t="str">
        <f>IF(COUNTIF(Table13[Test 3],1)=COUNTA(Table13[Value]),"Ready","Not Ready")</f>
        <v>Ready</v>
      </c>
    </row>
    <row r="5" spans="2:11" ht="14.4" customHeight="1">
      <c r="B5" s="18"/>
      <c r="C5" s="19"/>
      <c r="D5" s="86"/>
      <c r="E5" s="20"/>
      <c r="F5" s="20"/>
      <c r="G5" s="20"/>
      <c r="H5" s="20"/>
      <c r="I5" s="20"/>
      <c r="J5" s="20"/>
      <c r="K5" s="153"/>
    </row>
    <row r="6" spans="2:11" ht="14.4" customHeight="1">
      <c r="B6" s="18"/>
      <c r="C6" s="19"/>
      <c r="D6" s="86"/>
      <c r="E6" s="20"/>
      <c r="F6" s="20"/>
      <c r="G6" s="20"/>
      <c r="H6" s="20"/>
      <c r="I6" s="20"/>
      <c r="J6" s="20"/>
      <c r="K6" s="153"/>
    </row>
    <row r="7" spans="2:11" ht="14.4" customHeight="1">
      <c r="B7" s="18"/>
      <c r="C7" s="19"/>
      <c r="D7" s="86"/>
      <c r="E7" s="20"/>
      <c r="F7" s="20"/>
      <c r="G7" s="20"/>
      <c r="H7" s="20"/>
      <c r="I7" s="20"/>
      <c r="J7" s="20"/>
      <c r="K7" s="153"/>
    </row>
    <row r="8" spans="2:11" ht="14.4" customHeight="1">
      <c r="B8" s="21"/>
      <c r="C8" s="22"/>
      <c r="D8" s="23"/>
      <c r="E8" s="24"/>
      <c r="F8" s="24"/>
      <c r="G8" s="24"/>
      <c r="H8" s="24"/>
      <c r="I8" s="24"/>
      <c r="J8" s="24"/>
      <c r="K8" s="154"/>
    </row>
    <row r="9" spans="2:11">
      <c r="B9" s="47" t="s">
        <v>0</v>
      </c>
      <c r="C9" s="48" t="s">
        <v>1</v>
      </c>
      <c r="D9" s="48" t="s">
        <v>2</v>
      </c>
      <c r="E9" s="48" t="s">
        <v>14</v>
      </c>
      <c r="F9" s="48" t="s">
        <v>87</v>
      </c>
      <c r="G9" s="49" t="s">
        <v>51</v>
      </c>
      <c r="H9" s="49" t="s">
        <v>97</v>
      </c>
      <c r="I9" s="48" t="s">
        <v>98</v>
      </c>
      <c r="J9" s="50" t="s">
        <v>128</v>
      </c>
      <c r="K9" s="50" t="s">
        <v>12</v>
      </c>
    </row>
    <row r="10" spans="2:11" ht="28.8">
      <c r="B10" s="4" t="s">
        <v>57</v>
      </c>
      <c r="C10" s="51">
        <v>0</v>
      </c>
      <c r="D10" s="2" t="s">
        <v>3</v>
      </c>
      <c r="E10" s="87" t="s">
        <v>71</v>
      </c>
      <c r="F10" s="87" t="s">
        <v>6</v>
      </c>
      <c r="G10" s="2" t="s">
        <v>53</v>
      </c>
      <c r="H10" s="87">
        <v>1</v>
      </c>
      <c r="I10" s="87">
        <v>1</v>
      </c>
      <c r="J10" s="6">
        <v>1</v>
      </c>
      <c r="K10" s="5" t="s">
        <v>471</v>
      </c>
    </row>
    <row r="11" spans="2:11" ht="28.8">
      <c r="B11" s="4" t="s">
        <v>56</v>
      </c>
      <c r="C11" s="51">
        <v>0</v>
      </c>
      <c r="D11" s="2" t="s">
        <v>3</v>
      </c>
      <c r="E11" s="87" t="s">
        <v>71</v>
      </c>
      <c r="F11" s="87" t="s">
        <v>6</v>
      </c>
      <c r="G11" s="2" t="s">
        <v>53</v>
      </c>
      <c r="H11" s="87">
        <v>1</v>
      </c>
      <c r="I11" s="87">
        <v>1</v>
      </c>
      <c r="J11" s="6">
        <v>1</v>
      </c>
      <c r="K11" s="5" t="s">
        <v>75</v>
      </c>
    </row>
    <row r="12" spans="2:11" ht="28.8">
      <c r="B12" s="4" t="s">
        <v>58</v>
      </c>
      <c r="C12" s="51">
        <v>0</v>
      </c>
      <c r="D12" s="2" t="s">
        <v>3</v>
      </c>
      <c r="E12" s="87" t="s">
        <v>71</v>
      </c>
      <c r="F12" s="87" t="s">
        <v>6</v>
      </c>
      <c r="G12" s="2" t="s">
        <v>53</v>
      </c>
      <c r="H12" s="87">
        <v>1</v>
      </c>
      <c r="I12" s="87">
        <v>1</v>
      </c>
      <c r="J12" s="6">
        <v>1</v>
      </c>
      <c r="K12" s="5" t="s">
        <v>472</v>
      </c>
    </row>
    <row r="13" spans="2:11" ht="28.8">
      <c r="B13" s="4" t="s">
        <v>59</v>
      </c>
      <c r="C13" s="51">
        <v>1</v>
      </c>
      <c r="D13" s="2" t="s">
        <v>3</v>
      </c>
      <c r="E13" s="87" t="s">
        <v>71</v>
      </c>
      <c r="F13" s="87" t="s">
        <v>6</v>
      </c>
      <c r="G13" s="2" t="s">
        <v>53</v>
      </c>
      <c r="H13" s="87">
        <v>1</v>
      </c>
      <c r="I13" s="87">
        <v>1</v>
      </c>
      <c r="J13" s="6">
        <v>1</v>
      </c>
      <c r="K13" s="5" t="s">
        <v>73</v>
      </c>
    </row>
    <row r="14" spans="2:11" ht="28.8">
      <c r="B14" s="4" t="s">
        <v>60</v>
      </c>
      <c r="C14" s="51">
        <v>1</v>
      </c>
      <c r="D14" s="2" t="s">
        <v>3</v>
      </c>
      <c r="E14" s="87" t="s">
        <v>71</v>
      </c>
      <c r="F14" s="87" t="s">
        <v>6</v>
      </c>
      <c r="G14" s="2" t="s">
        <v>53</v>
      </c>
      <c r="H14" s="87">
        <v>1</v>
      </c>
      <c r="I14" s="87">
        <v>1</v>
      </c>
      <c r="J14" s="6">
        <v>1</v>
      </c>
      <c r="K14" s="5" t="s">
        <v>20</v>
      </c>
    </row>
    <row r="15" spans="2:11" ht="28.8">
      <c r="B15" s="4" t="s">
        <v>61</v>
      </c>
      <c r="C15" s="51">
        <v>0</v>
      </c>
      <c r="D15" s="2" t="s">
        <v>3</v>
      </c>
      <c r="E15" s="87" t="s">
        <v>71</v>
      </c>
      <c r="F15" s="87" t="s">
        <v>6</v>
      </c>
      <c r="G15" s="2" t="s">
        <v>53</v>
      </c>
      <c r="H15" s="87">
        <v>1</v>
      </c>
      <c r="I15" s="87">
        <v>1</v>
      </c>
      <c r="J15" s="6">
        <v>1</v>
      </c>
      <c r="K15" s="5" t="s">
        <v>473</v>
      </c>
    </row>
    <row r="16" spans="2:11" ht="28.8">
      <c r="B16" s="4" t="s">
        <v>62</v>
      </c>
      <c r="C16" s="51">
        <v>0</v>
      </c>
      <c r="D16" s="2" t="s">
        <v>3</v>
      </c>
      <c r="E16" s="87" t="s">
        <v>71</v>
      </c>
      <c r="F16" s="87" t="s">
        <v>6</v>
      </c>
      <c r="G16" s="2" t="s">
        <v>53</v>
      </c>
      <c r="H16" s="87">
        <v>1</v>
      </c>
      <c r="I16" s="87">
        <v>1</v>
      </c>
      <c r="J16" s="6">
        <v>1</v>
      </c>
      <c r="K16" s="5" t="s">
        <v>468</v>
      </c>
    </row>
    <row r="17" spans="2:11" ht="28.8">
      <c r="B17" s="4" t="s">
        <v>63</v>
      </c>
      <c r="C17" s="51">
        <v>0</v>
      </c>
      <c r="D17" s="2" t="s">
        <v>3</v>
      </c>
      <c r="E17" s="87" t="s">
        <v>71</v>
      </c>
      <c r="F17" s="87" t="s">
        <v>6</v>
      </c>
      <c r="G17" s="2" t="s">
        <v>53</v>
      </c>
      <c r="H17" s="87">
        <v>1</v>
      </c>
      <c r="I17" s="87">
        <v>1</v>
      </c>
      <c r="J17" s="6">
        <v>1</v>
      </c>
      <c r="K17" s="5" t="s">
        <v>52</v>
      </c>
    </row>
    <row r="18" spans="2:11" ht="28.8">
      <c r="B18" s="4" t="s">
        <v>64</v>
      </c>
      <c r="C18" s="51">
        <v>0</v>
      </c>
      <c r="D18" s="2" t="s">
        <v>3</v>
      </c>
      <c r="E18" s="87" t="s">
        <v>71</v>
      </c>
      <c r="F18" s="87" t="s">
        <v>6</v>
      </c>
      <c r="G18" s="2" t="s">
        <v>53</v>
      </c>
      <c r="H18" s="87">
        <v>1</v>
      </c>
      <c r="I18" s="87">
        <v>1</v>
      </c>
      <c r="J18" s="6">
        <v>1</v>
      </c>
      <c r="K18" s="5" t="s">
        <v>147</v>
      </c>
    </row>
    <row r="19" spans="2:11" ht="28.8">
      <c r="B19" s="4" t="s">
        <v>65</v>
      </c>
      <c r="C19" s="51">
        <v>0</v>
      </c>
      <c r="D19" s="2" t="s">
        <v>3</v>
      </c>
      <c r="E19" s="87" t="s">
        <v>71</v>
      </c>
      <c r="F19" s="87" t="s">
        <v>6</v>
      </c>
      <c r="G19" s="2" t="s">
        <v>53</v>
      </c>
      <c r="H19" s="87">
        <v>1</v>
      </c>
      <c r="I19" s="87">
        <v>1</v>
      </c>
      <c r="J19" s="6">
        <v>1</v>
      </c>
      <c r="K19" s="5" t="s">
        <v>467</v>
      </c>
    </row>
    <row r="20" spans="2:11" ht="28.8">
      <c r="B20" s="4" t="s">
        <v>66</v>
      </c>
      <c r="C20" s="51">
        <v>1</v>
      </c>
      <c r="D20" s="2" t="s">
        <v>3</v>
      </c>
      <c r="E20" s="87" t="s">
        <v>71</v>
      </c>
      <c r="F20" s="87" t="s">
        <v>6</v>
      </c>
      <c r="G20" s="2" t="s">
        <v>53</v>
      </c>
      <c r="H20" s="87">
        <v>1</v>
      </c>
      <c r="I20" s="87">
        <v>1</v>
      </c>
      <c r="J20" s="6">
        <v>1</v>
      </c>
      <c r="K20" s="5" t="s">
        <v>474</v>
      </c>
    </row>
    <row r="21" spans="2:11" ht="28.8">
      <c r="B21" s="4" t="s">
        <v>67</v>
      </c>
      <c r="C21" s="51">
        <v>1</v>
      </c>
      <c r="D21" s="2" t="s">
        <v>3</v>
      </c>
      <c r="E21" s="87" t="s">
        <v>71</v>
      </c>
      <c r="F21" s="87" t="s">
        <v>6</v>
      </c>
      <c r="G21" s="2" t="s">
        <v>53</v>
      </c>
      <c r="H21" s="87">
        <v>1</v>
      </c>
      <c r="I21" s="87">
        <v>1</v>
      </c>
      <c r="J21" s="6">
        <v>1</v>
      </c>
      <c r="K21" s="5" t="s">
        <v>475</v>
      </c>
    </row>
    <row r="22" spans="2:11" ht="28.8">
      <c r="B22" s="4" t="s">
        <v>68</v>
      </c>
      <c r="C22" s="51">
        <v>0</v>
      </c>
      <c r="D22" s="2" t="s">
        <v>3</v>
      </c>
      <c r="E22" s="87" t="s">
        <v>71</v>
      </c>
      <c r="F22" s="87" t="s">
        <v>6</v>
      </c>
      <c r="G22" s="2" t="s">
        <v>53</v>
      </c>
      <c r="H22" s="87">
        <v>1</v>
      </c>
      <c r="I22" s="87">
        <v>1</v>
      </c>
      <c r="J22" s="6">
        <v>1</v>
      </c>
      <c r="K22" s="5" t="s">
        <v>469</v>
      </c>
    </row>
    <row r="23" spans="2:11" ht="28.8">
      <c r="B23" s="4" t="s">
        <v>69</v>
      </c>
      <c r="C23" s="51">
        <v>0</v>
      </c>
      <c r="D23" s="2" t="s">
        <v>3</v>
      </c>
      <c r="E23" s="87" t="s">
        <v>71</v>
      </c>
      <c r="F23" s="87" t="s">
        <v>6</v>
      </c>
      <c r="G23" s="2" t="s">
        <v>53</v>
      </c>
      <c r="H23" s="87">
        <v>1</v>
      </c>
      <c r="I23" s="87">
        <v>1</v>
      </c>
      <c r="J23" s="6">
        <v>1</v>
      </c>
      <c r="K23" s="5" t="s">
        <v>470</v>
      </c>
    </row>
    <row r="24" spans="2:11" ht="28.8">
      <c r="B24" s="4" t="s">
        <v>70</v>
      </c>
      <c r="C24" s="51"/>
      <c r="D24" s="2" t="s">
        <v>3</v>
      </c>
      <c r="E24" s="87" t="s">
        <v>71</v>
      </c>
      <c r="F24" s="87" t="s">
        <v>6</v>
      </c>
      <c r="G24" s="2" t="s">
        <v>53</v>
      </c>
      <c r="H24" s="87">
        <v>1</v>
      </c>
      <c r="I24" s="87">
        <v>1</v>
      </c>
      <c r="J24" s="6">
        <v>0</v>
      </c>
      <c r="K24" s="5" t="s">
        <v>482</v>
      </c>
    </row>
    <row r="25" spans="2:11" ht="158.4">
      <c r="B25" s="4" t="s">
        <v>123</v>
      </c>
      <c r="C25" s="51">
        <v>1</v>
      </c>
      <c r="D25" s="2" t="s">
        <v>3</v>
      </c>
      <c r="E25" s="87" t="s">
        <v>71</v>
      </c>
      <c r="F25" s="87" t="s">
        <v>166</v>
      </c>
      <c r="G25" s="2" t="s">
        <v>53</v>
      </c>
      <c r="H25" s="87">
        <v>1</v>
      </c>
      <c r="I25" s="87">
        <v>1</v>
      </c>
      <c r="J25" s="6">
        <v>1</v>
      </c>
      <c r="K25" s="5" t="s">
        <v>478</v>
      </c>
    </row>
    <row r="26" spans="2:11" ht="158.4">
      <c r="B26" s="4" t="s">
        <v>124</v>
      </c>
      <c r="C26" s="51">
        <v>1</v>
      </c>
      <c r="D26" s="2" t="s">
        <v>3</v>
      </c>
      <c r="E26" s="87" t="s">
        <v>71</v>
      </c>
      <c r="F26" s="87" t="s">
        <v>166</v>
      </c>
      <c r="G26" s="2" t="s">
        <v>53</v>
      </c>
      <c r="H26" s="87">
        <v>1</v>
      </c>
      <c r="I26" s="87">
        <v>1</v>
      </c>
      <c r="J26" s="6">
        <v>1</v>
      </c>
      <c r="K26" s="5" t="s">
        <v>477</v>
      </c>
    </row>
    <row r="27" spans="2:11" ht="158.4">
      <c r="B27" s="4" t="s">
        <v>125</v>
      </c>
      <c r="C27" s="51">
        <v>1</v>
      </c>
      <c r="D27" s="2" t="s">
        <v>3</v>
      </c>
      <c r="E27" s="87" t="s">
        <v>71</v>
      </c>
      <c r="F27" s="87" t="s">
        <v>166</v>
      </c>
      <c r="G27" s="2" t="s">
        <v>53</v>
      </c>
      <c r="H27" s="87">
        <v>1</v>
      </c>
      <c r="I27" s="87">
        <v>1</v>
      </c>
      <c r="J27" s="6">
        <v>1</v>
      </c>
      <c r="K27" s="5" t="s">
        <v>476</v>
      </c>
    </row>
    <row r="28" spans="2:11" ht="158.4">
      <c r="B28" s="4" t="s">
        <v>126</v>
      </c>
      <c r="C28" s="51">
        <v>1</v>
      </c>
      <c r="D28" s="2" t="s">
        <v>3</v>
      </c>
      <c r="E28" s="87" t="s">
        <v>71</v>
      </c>
      <c r="F28" s="87" t="s">
        <v>166</v>
      </c>
      <c r="G28" s="2" t="s">
        <v>53</v>
      </c>
      <c r="H28" s="87">
        <v>1</v>
      </c>
      <c r="I28" s="87">
        <v>1</v>
      </c>
      <c r="J28" s="6">
        <v>1</v>
      </c>
      <c r="K28" s="5" t="s">
        <v>479</v>
      </c>
    </row>
    <row r="29" spans="2:11" ht="172.8">
      <c r="B29" s="4" t="s">
        <v>127</v>
      </c>
      <c r="C29" s="51">
        <v>0</v>
      </c>
      <c r="D29" s="2" t="s">
        <v>3</v>
      </c>
      <c r="E29" s="87" t="s">
        <v>71</v>
      </c>
      <c r="F29" s="87" t="s">
        <v>166</v>
      </c>
      <c r="G29" s="2" t="s">
        <v>53</v>
      </c>
      <c r="H29" s="87">
        <v>1</v>
      </c>
      <c r="I29" s="87">
        <v>1</v>
      </c>
      <c r="J29" s="6">
        <v>1</v>
      </c>
      <c r="K29" s="5" t="s">
        <v>480</v>
      </c>
    </row>
    <row r="30" spans="2:11" ht="158.4">
      <c r="B30" s="4" t="s">
        <v>218</v>
      </c>
      <c r="C30" s="51">
        <v>0</v>
      </c>
      <c r="D30" s="2" t="s">
        <v>3</v>
      </c>
      <c r="E30" s="87" t="s">
        <v>71</v>
      </c>
      <c r="F30" s="87" t="s">
        <v>166</v>
      </c>
      <c r="G30" s="2" t="s">
        <v>53</v>
      </c>
      <c r="H30" s="87">
        <v>1</v>
      </c>
      <c r="I30" s="87">
        <v>1</v>
      </c>
      <c r="J30" s="6">
        <v>1</v>
      </c>
      <c r="K30" s="5" t="s">
        <v>483</v>
      </c>
    </row>
    <row r="31" spans="2:11" ht="172.8">
      <c r="B31" s="4" t="s">
        <v>219</v>
      </c>
      <c r="C31" s="51">
        <v>1</v>
      </c>
      <c r="D31" s="2"/>
      <c r="E31" s="87" t="s">
        <v>71</v>
      </c>
      <c r="F31" s="87" t="s">
        <v>166</v>
      </c>
      <c r="G31" s="2" t="s">
        <v>53</v>
      </c>
      <c r="H31" s="87">
        <v>1</v>
      </c>
      <c r="I31" s="87">
        <v>1</v>
      </c>
      <c r="J31" s="6">
        <v>1</v>
      </c>
      <c r="K31" s="5" t="s">
        <v>495</v>
      </c>
    </row>
    <row r="32" spans="2:11" ht="158.4">
      <c r="B32" s="4" t="s">
        <v>220</v>
      </c>
      <c r="C32" s="51"/>
      <c r="D32" s="2"/>
      <c r="E32" s="87" t="s">
        <v>71</v>
      </c>
      <c r="F32" s="87" t="s">
        <v>166</v>
      </c>
      <c r="G32" s="2" t="s">
        <v>53</v>
      </c>
      <c r="H32" s="87">
        <v>1</v>
      </c>
      <c r="I32" s="87">
        <v>1</v>
      </c>
      <c r="J32" s="6">
        <v>0</v>
      </c>
      <c r="K32" s="5" t="s">
        <v>481</v>
      </c>
    </row>
    <row r="33" spans="2:11" ht="158.4">
      <c r="B33" s="4" t="s">
        <v>221</v>
      </c>
      <c r="C33" s="51"/>
      <c r="D33" s="2"/>
      <c r="E33" s="87" t="s">
        <v>71</v>
      </c>
      <c r="F33" s="87" t="s">
        <v>166</v>
      </c>
      <c r="G33" s="2" t="s">
        <v>53</v>
      </c>
      <c r="H33" s="87">
        <v>1</v>
      </c>
      <c r="I33" s="87">
        <v>1</v>
      </c>
      <c r="J33" s="6">
        <v>0</v>
      </c>
      <c r="K33" s="5" t="s">
        <v>481</v>
      </c>
    </row>
    <row r="34" spans="2:11" ht="158.4">
      <c r="B34" s="4" t="s">
        <v>222</v>
      </c>
      <c r="C34" s="51"/>
      <c r="D34" s="2"/>
      <c r="E34" s="87" t="s">
        <v>71</v>
      </c>
      <c r="F34" s="87" t="s">
        <v>166</v>
      </c>
      <c r="G34" s="2" t="s">
        <v>53</v>
      </c>
      <c r="H34" s="87">
        <v>1</v>
      </c>
      <c r="I34" s="87">
        <v>1</v>
      </c>
      <c r="J34" s="6">
        <v>0</v>
      </c>
      <c r="K34" s="5" t="s">
        <v>481</v>
      </c>
    </row>
    <row r="35" spans="2:11">
      <c r="B35" s="9" t="s">
        <v>148</v>
      </c>
      <c r="C35" s="52"/>
      <c r="D35" s="10"/>
      <c r="E35" s="11"/>
      <c r="F35" s="11"/>
      <c r="G35" s="10"/>
      <c r="H35" s="11">
        <v>1</v>
      </c>
      <c r="I35" s="11">
        <v>1</v>
      </c>
      <c r="J35" s="12">
        <v>0</v>
      </c>
      <c r="K35" s="13" t="s">
        <v>149</v>
      </c>
    </row>
  </sheetData>
  <sheetProtection selectLockedCells="1"/>
  <mergeCells count="2">
    <mergeCell ref="B3:K3"/>
    <mergeCell ref="K4:K8"/>
  </mergeCells>
  <phoneticPr fontId="1" type="noConversion"/>
  <conditionalFormatting sqref="K4">
    <cfRule type="expression" dxfId="131" priority="1906">
      <formula>IF(COUNTA($C$10:$C$35)&lt;&gt;COUNTIF($J$10:$J$35,1),1,0)</formula>
    </cfRule>
    <cfRule type="expression" dxfId="130" priority="1907">
      <formula>IF(COUNTA($C$10:$C$35)=COUNTIF($J$10:$J$35,1),1,0)</formula>
    </cfRule>
  </conditionalFormatting>
  <conditionalFormatting sqref="C10:C35">
    <cfRule type="expression" dxfId="129" priority="1">
      <formula>IF(AND($C10&lt;&gt;"",$J10=0),1,0)</formula>
    </cfRule>
    <cfRule type="expression" dxfId="128" priority="2">
      <formula>IF($C10&lt;&gt;"",1,0)</formula>
    </cfRule>
    <cfRule type="expression" dxfId="127" priority="8">
      <formula>$J10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1" r:id="rId4" name="Button 4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0282" r:id="rId5" name="Button 4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0283" r:id="rId6" name="Button 4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16">
        <x14:dataValidation type="list" allowBlank="1" showInputMessage="1" showErrorMessage="1" xr:uid="{A8310457-6C06-4AAB-94FF-78452A3C7890}">
          <x14:formula1>
            <xm:f>Reference!$K$2:$K$4</xm:f>
          </x14:formula1>
          <xm:sqref>C17:C24</xm:sqref>
        </x14:dataValidation>
        <x14:dataValidation type="list" allowBlank="1" showInputMessage="1" showErrorMessage="1" xr:uid="{B6C3A73A-B6B2-43B7-8595-D4931E22BD65}">
          <x14:formula1>
            <xm:f>Reference!$G$2:$G$12</xm:f>
          </x14:formula1>
          <xm:sqref>C29:C34</xm:sqref>
        </x14:dataValidation>
        <x14:dataValidation type="list" allowBlank="1" showInputMessage="1" showErrorMessage="1" xr:uid="{893FB6AB-5634-443B-93CC-4E33E6DFB43B}">
          <x14:formula1>
            <xm:f>Reference!$A$2:$A$8</xm:f>
          </x14:formula1>
          <xm:sqref>F10:F35</xm:sqref>
        </x14:dataValidation>
        <x14:dataValidation type="list" allowBlank="1" showInputMessage="1" showErrorMessage="1" promptTitle="Isotherm Model Specification" prompt="0 = custom isotherm, 1 = linear isotherm, 2 = extended Langmuir isotherm, 3, 4, 5, 6, 7, 8, 9 -&gt; TBD" xr:uid="{855C3F17-8723-4266-BB46-571EAC30DF3F}">
          <x14:formula1>
            <xm:f>Reference!$G$2:$G$12</xm:f>
          </x14:formula1>
          <xm:sqref>C25</xm:sqref>
        </x14:dataValidation>
        <x14:dataValidation type="list" allowBlank="1" showInputMessage="1" showErrorMessage="1" promptTitle="Rate Model Specification" prompt="0 = custom rate model, 1 = LDF adsorption kinetics model, 2 = MS-LDF adsorption kinetics model, 3, 4, 5, 6, 7, 8, 9 -&gt; TBD" xr:uid="{2C55464B-383C-4320-95E4-D9F745A8F77F}">
          <x14:formula1>
            <xm:f>Reference!$G$2:$G$12</xm:f>
          </x14:formula1>
          <xm:sqref>C26</xm:sqref>
        </x14:dataValidation>
        <x14:dataValidation type="list" allowBlank="1" showInputMessage="1" showErrorMessage="1" promptTitle="EOS Model Specification" prompt="0 = custom EOS, 1 = ideal gas law 2, 3, 4, 5, 6, 7, 8, 9 -&gt; TBD" xr:uid="{F1257DA9-225B-42E9-BAE5-6A8C1355F643}">
          <x14:formula1>
            <xm:f>Reference!$G$2:$G$12</xm:f>
          </x14:formula1>
          <xm:sqref>C27</xm:sqref>
        </x14:dataValidation>
        <x14:dataValidation type="list" allowBlank="1" showInputMessage="1" showErrorMessage="1" promptTitle="Valve Model Specification" prompt="0 = custom valve, 1 = a linear valve, 2, 3, 4, 5, 6, 7, 8, 9 -&gt; TBD" xr:uid="{C8A58468-2EF4-4D0C-915F-EDA728A186BA}">
          <x14:formula1>
            <xm:f>Reference!$G$2:$G$12</xm:f>
          </x14:formula1>
          <xm:sqref>C28</xm:sqref>
        </x14:dataValidation>
        <x14:dataValidation type="list" allowBlank="1" showInputMessage="1" showErrorMessage="1" promptTitle="Multiple Column Interaction" prompt="0 = No, _x000a_1 = Yes." xr:uid="{7EE2499F-6363-43F3-955A-3DBB0972BB36}">
          <x14:formula1>
            <xm:f>Reference!$K$2:$K$4</xm:f>
          </x14:formula1>
          <xm:sqref>C10</xm:sqref>
        </x14:dataValidation>
        <x14:dataValidation type="list" allowBlank="1" showInputMessage="1" showErrorMessage="1" promptTitle="Pressure Equalization" prompt="0 = No, _x000a_1 = Yes." xr:uid="{0E1B14AF-A9E0-46F1-A5AA-4121584A81F3}">
          <x14:formula1>
            <xm:f>Reference!$K$2:$K$4</xm:f>
          </x14:formula1>
          <xm:sqref>C11</xm:sqref>
        </x14:dataValidation>
        <x14:dataValidation type="list" allowBlank="1" showInputMessage="1" showErrorMessage="1" promptTitle="Operation Policy" prompt="0 = pressure driven operation_x000a_1 = controlled operation" xr:uid="{06E85F2F-350E-4783-AC21-2D1418E609EA}">
          <x14:formula1>
            <xm:f>Reference!$K$2:$K$4</xm:f>
          </x14:formula1>
          <xm:sqref>C12</xm:sqref>
        </x14:dataValidation>
        <x14:dataValidation type="list" allowBlank="1" showInputMessage="1" showErrorMessage="1" promptTitle="Step Termination" prompt="0 = step duration, _x000a_1 = terminal event." xr:uid="{4957FB0F-AD06-4894-A051-2E19007DC426}">
          <x14:formula1>
            <xm:f>Reference!$K$2:$K$4</xm:f>
          </x14:formula1>
          <xm:sqref>C13</xm:sqref>
        </x14:dataValidation>
        <x14:dataValidation type="list" allowBlank="1" showInputMessage="1" showErrorMessage="1" promptTitle="Heat Effect" prompt="0 = No, _x000a_1 = Yes." xr:uid="{E6939C44-67E6-4052-A912-75301E5D3010}">
          <x14:formula1>
            <xm:f>Reference!$K$2:$K$4</xm:f>
          </x14:formula1>
          <xm:sqref>C14</xm:sqref>
        </x14:dataValidation>
        <x14:dataValidation type="list" allowBlank="1" showInputMessage="1" showErrorMessage="1" promptTitle="Axial Pressure Drop" prompt="0 = No, _x000a_1 = Yes." xr:uid="{82497EEA-A1D7-43DC-AA33-D471D69176B4}">
          <x14:formula1>
            <xm:f>Reference!$K$2:$K$4</xm:f>
          </x14:formula1>
          <xm:sqref>C15</xm:sqref>
        </x14:dataValidation>
        <x14:dataValidation type="list" allowBlank="1" showInputMessage="1" showErrorMessage="1" xr:uid="{E0AEFF75-ED65-4D37-990C-48A6D28F6B43}">
          <x14:formula1>
            <xm:f>Reference!$B$2:$B$18</xm:f>
          </x14:formula1>
          <xm:sqref>E10:E35</xm:sqref>
        </x14:dataValidation>
        <x14:dataValidation type="list" allowBlank="1" showInputMessage="1" showErrorMessage="1" xr:uid="{65D0AF1F-2B05-4A3D-82D0-E9AE5BDEBBB8}">
          <x14:formula1>
            <xm:f>Reference!$C$2:$C$23</xm:f>
          </x14:formula1>
          <xm:sqref>G10:G35</xm:sqref>
        </x14:dataValidation>
        <x14:dataValidation type="list" allowBlank="1" showInputMessage="1" showErrorMessage="1" promptTitle="Equation of State" prompt="0 = ideal gas law, _x000a_1 = other EOS." xr:uid="{584A4AF3-F130-45AA-8629-8E7927C50599}">
          <x14:formula1>
            <xm:f>Reference!$K$2:$K$4</xm:f>
          </x14:formula1>
          <xm:sqref>C16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B611-A28F-43D7-861D-C40ACF541145}">
  <sheetPr codeName="Sheet6">
    <tabColor rgb="FF00B050"/>
  </sheetPr>
  <dimension ref="A2:K25"/>
  <sheetViews>
    <sheetView showGridLines="0" topLeftCell="B2" zoomScale="85" zoomScaleNormal="85" zoomScaleSheetLayoutView="70" workbookViewId="0">
      <pane ySplit="8" topLeftCell="A14" activePane="bottomLeft" state="frozen"/>
      <selection activeCell="B2" sqref="B2"/>
      <selection pane="bottomLeft" activeCell="K22" sqref="K22"/>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hidden="1" customWidth="1"/>
    <col min="11" max="11" width="57.44140625" style="3" customWidth="1"/>
    <col min="12" max="16384" width="8.88671875" style="3" hidden="1"/>
  </cols>
  <sheetData>
    <row r="2" spans="2:11">
      <c r="B2" s="44" t="str">
        <f>'Rev.'!$C$3</f>
        <v>REV. NO.5 (2/19/2021)</v>
      </c>
      <c r="C2" s="45"/>
      <c r="D2" s="45"/>
      <c r="E2" s="45"/>
      <c r="F2" s="45"/>
      <c r="G2" s="45"/>
      <c r="H2" s="45"/>
      <c r="I2" s="45"/>
      <c r="J2" s="45"/>
      <c r="K2" s="46" t="str">
        <f>'Rev.'!$I$3</f>
        <v>Scott Research Group (jkscottresearchgroup.com)</v>
      </c>
    </row>
    <row r="3" spans="2:11" ht="18">
      <c r="B3" s="155" t="s">
        <v>40</v>
      </c>
      <c r="C3" s="155"/>
      <c r="D3" s="155"/>
      <c r="E3" s="155"/>
      <c r="F3" s="155"/>
      <c r="G3" s="155"/>
      <c r="H3" s="155"/>
      <c r="I3" s="155"/>
      <c r="J3" s="155"/>
      <c r="K3" s="155"/>
    </row>
    <row r="4" spans="2:11" ht="14.4" customHeight="1">
      <c r="B4" s="14"/>
      <c r="C4" s="15"/>
      <c r="D4" s="16"/>
      <c r="E4" s="17"/>
      <c r="F4" s="17"/>
      <c r="G4" s="17"/>
      <c r="H4" s="17"/>
      <c r="I4" s="17"/>
      <c r="J4" s="17"/>
      <c r="K4" s="152" t="str">
        <f>IF(COUNTIF(Table135[Test 3],1)=COUNTA(Table135[Value]),"Ready","Not Ready")</f>
        <v>Ready</v>
      </c>
    </row>
    <row r="5" spans="2:11" ht="14.4" customHeight="1">
      <c r="B5" s="18"/>
      <c r="C5" s="19"/>
      <c r="D5" s="86"/>
      <c r="E5" s="20"/>
      <c r="F5" s="20"/>
      <c r="G5" s="20"/>
      <c r="H5" s="20"/>
      <c r="I5" s="20"/>
      <c r="J5" s="20"/>
      <c r="K5" s="153"/>
    </row>
    <row r="6" spans="2:11" ht="14.4" customHeight="1">
      <c r="B6" s="18"/>
      <c r="C6" s="19"/>
      <c r="D6" s="86"/>
      <c r="E6" s="20"/>
      <c r="F6" s="20"/>
      <c r="G6" s="20"/>
      <c r="H6" s="20"/>
      <c r="I6" s="20"/>
      <c r="J6" s="20"/>
      <c r="K6" s="153"/>
    </row>
    <row r="7" spans="2:11" ht="14.4" customHeight="1">
      <c r="B7" s="18"/>
      <c r="C7" s="19"/>
      <c r="D7" s="86"/>
      <c r="E7" s="20"/>
      <c r="F7" s="20"/>
      <c r="G7" s="20"/>
      <c r="H7" s="20"/>
      <c r="I7" s="20"/>
      <c r="J7" s="20"/>
      <c r="K7" s="153"/>
    </row>
    <row r="8" spans="2:11" ht="14.4" customHeight="1">
      <c r="B8" s="21"/>
      <c r="C8" s="22"/>
      <c r="D8" s="23"/>
      <c r="E8" s="24"/>
      <c r="F8" s="24"/>
      <c r="G8" s="24"/>
      <c r="H8" s="24"/>
      <c r="I8" s="24"/>
      <c r="J8" s="24"/>
      <c r="K8" s="154"/>
    </row>
    <row r="9" spans="2:11">
      <c r="B9" s="47" t="s">
        <v>0</v>
      </c>
      <c r="C9" s="48" t="s">
        <v>1</v>
      </c>
      <c r="D9" s="48" t="s">
        <v>2</v>
      </c>
      <c r="E9" s="48" t="s">
        <v>14</v>
      </c>
      <c r="F9" s="48" t="s">
        <v>87</v>
      </c>
      <c r="G9" s="49" t="s">
        <v>51</v>
      </c>
      <c r="H9" s="49" t="s">
        <v>97</v>
      </c>
      <c r="I9" s="48" t="s">
        <v>98</v>
      </c>
      <c r="J9" s="50" t="s">
        <v>128</v>
      </c>
      <c r="K9" s="50" t="s">
        <v>12</v>
      </c>
    </row>
    <row r="10" spans="2:11" ht="43.2">
      <c r="B10" s="4" t="s">
        <v>135</v>
      </c>
      <c r="C10" s="51">
        <v>1</v>
      </c>
      <c r="D10" s="2" t="s">
        <v>3</v>
      </c>
      <c r="E10" s="87" t="s">
        <v>71</v>
      </c>
      <c r="F10" s="87" t="s">
        <v>6</v>
      </c>
      <c r="G10" s="2" t="s">
        <v>53</v>
      </c>
      <c r="H10" s="87">
        <v>1</v>
      </c>
      <c r="I10" s="87">
        <v>1</v>
      </c>
      <c r="J10" s="6">
        <v>1</v>
      </c>
      <c r="K10" s="5" t="s">
        <v>223</v>
      </c>
    </row>
    <row r="11" spans="2:11" ht="43.2">
      <c r="B11" s="4" t="s">
        <v>136</v>
      </c>
      <c r="C11" s="51">
        <v>1</v>
      </c>
      <c r="D11" s="2" t="s">
        <v>3</v>
      </c>
      <c r="E11" s="87" t="s">
        <v>71</v>
      </c>
      <c r="F11" s="87" t="s">
        <v>6</v>
      </c>
      <c r="G11" s="2" t="s">
        <v>53</v>
      </c>
      <c r="H11" s="87">
        <v>1</v>
      </c>
      <c r="I11" s="87">
        <v>1</v>
      </c>
      <c r="J11" s="6">
        <v>1</v>
      </c>
      <c r="K11" s="5" t="s">
        <v>437</v>
      </c>
    </row>
    <row r="12" spans="2:11" ht="57.6">
      <c r="B12" s="4" t="s">
        <v>137</v>
      </c>
      <c r="C12" s="51">
        <v>1</v>
      </c>
      <c r="D12" s="2" t="s">
        <v>3</v>
      </c>
      <c r="E12" s="87" t="s">
        <v>71</v>
      </c>
      <c r="F12" s="87" t="s">
        <v>6</v>
      </c>
      <c r="G12" s="2" t="s">
        <v>53</v>
      </c>
      <c r="H12" s="87">
        <v>1</v>
      </c>
      <c r="I12" s="87">
        <v>1</v>
      </c>
      <c r="J12" s="6">
        <v>1</v>
      </c>
      <c r="K12" s="5" t="s">
        <v>224</v>
      </c>
    </row>
    <row r="13" spans="2:11" ht="57.6">
      <c r="B13" s="4" t="s">
        <v>138</v>
      </c>
      <c r="C13" s="51">
        <v>1</v>
      </c>
      <c r="D13" s="2" t="s">
        <v>3</v>
      </c>
      <c r="E13" s="87" t="s">
        <v>71</v>
      </c>
      <c r="F13" s="87" t="s">
        <v>6</v>
      </c>
      <c r="G13" s="2" t="s">
        <v>53</v>
      </c>
      <c r="H13" s="87">
        <v>1</v>
      </c>
      <c r="I13" s="87">
        <v>1</v>
      </c>
      <c r="J13" s="6">
        <v>1</v>
      </c>
      <c r="K13" s="5" t="s">
        <v>225</v>
      </c>
    </row>
    <row r="14" spans="2:11" ht="57.6">
      <c r="B14" s="4" t="s">
        <v>139</v>
      </c>
      <c r="C14" s="51">
        <v>1</v>
      </c>
      <c r="D14" s="2" t="s">
        <v>3</v>
      </c>
      <c r="E14" s="87" t="s">
        <v>71</v>
      </c>
      <c r="F14" s="87" t="s">
        <v>6</v>
      </c>
      <c r="G14" s="2" t="s">
        <v>53</v>
      </c>
      <c r="H14" s="87">
        <v>1</v>
      </c>
      <c r="I14" s="87">
        <v>1</v>
      </c>
      <c r="J14" s="6">
        <v>1</v>
      </c>
      <c r="K14" s="5" t="s">
        <v>153</v>
      </c>
    </row>
    <row r="15" spans="2:11" ht="43.2">
      <c r="B15" s="4" t="s">
        <v>140</v>
      </c>
      <c r="C15" s="51">
        <v>1</v>
      </c>
      <c r="D15" s="2" t="s">
        <v>3</v>
      </c>
      <c r="E15" s="87" t="s">
        <v>71</v>
      </c>
      <c r="F15" s="87" t="s">
        <v>6</v>
      </c>
      <c r="G15" s="2" t="s">
        <v>53</v>
      </c>
      <c r="H15" s="87">
        <v>1</v>
      </c>
      <c r="I15" s="87">
        <v>1</v>
      </c>
      <c r="J15" s="6">
        <v>1</v>
      </c>
      <c r="K15" s="5" t="s">
        <v>154</v>
      </c>
    </row>
    <row r="16" spans="2:11" ht="57.6">
      <c r="B16" s="4" t="s">
        <v>141</v>
      </c>
      <c r="C16" s="51">
        <v>1</v>
      </c>
      <c r="D16" s="2" t="s">
        <v>3</v>
      </c>
      <c r="E16" s="87" t="s">
        <v>71</v>
      </c>
      <c r="F16" s="87" t="s">
        <v>6</v>
      </c>
      <c r="G16" s="2" t="s">
        <v>53</v>
      </c>
      <c r="H16" s="87">
        <v>1</v>
      </c>
      <c r="I16" s="87">
        <v>1</v>
      </c>
      <c r="J16" s="6">
        <v>1</v>
      </c>
      <c r="K16" s="5" t="s">
        <v>155</v>
      </c>
    </row>
    <row r="17" spans="2:11" ht="28.8">
      <c r="B17" s="4" t="s">
        <v>142</v>
      </c>
      <c r="C17" s="51">
        <v>1</v>
      </c>
      <c r="D17" s="2" t="s">
        <v>3</v>
      </c>
      <c r="E17" s="87" t="s">
        <v>71</v>
      </c>
      <c r="F17" s="87" t="s">
        <v>6</v>
      </c>
      <c r="G17" s="2" t="s">
        <v>53</v>
      </c>
      <c r="H17" s="87">
        <v>1</v>
      </c>
      <c r="I17" s="87">
        <v>1</v>
      </c>
      <c r="J17" s="6">
        <v>1</v>
      </c>
      <c r="K17" s="5" t="s">
        <v>389</v>
      </c>
    </row>
    <row r="18" spans="2:11" ht="28.8">
      <c r="B18" s="4" t="s">
        <v>143</v>
      </c>
      <c r="C18" s="51">
        <v>1</v>
      </c>
      <c r="D18" s="2" t="s">
        <v>3</v>
      </c>
      <c r="E18" s="125" t="s">
        <v>71</v>
      </c>
      <c r="F18" s="125" t="s">
        <v>6</v>
      </c>
      <c r="G18" s="2" t="s">
        <v>53</v>
      </c>
      <c r="H18" s="125">
        <v>1</v>
      </c>
      <c r="I18" s="125">
        <v>1</v>
      </c>
      <c r="J18" s="6">
        <v>1</v>
      </c>
      <c r="K18" s="5" t="s">
        <v>390</v>
      </c>
    </row>
    <row r="19" spans="2:11" ht="28.8">
      <c r="B19" s="4" t="s">
        <v>144</v>
      </c>
      <c r="C19" s="51">
        <v>1</v>
      </c>
      <c r="D19" s="2" t="s">
        <v>3</v>
      </c>
      <c r="E19" s="125" t="s">
        <v>71</v>
      </c>
      <c r="F19" s="125" t="s">
        <v>6</v>
      </c>
      <c r="G19" s="2" t="s">
        <v>53</v>
      </c>
      <c r="H19" s="125">
        <v>1</v>
      </c>
      <c r="I19" s="125">
        <v>1</v>
      </c>
      <c r="J19" s="6">
        <v>1</v>
      </c>
      <c r="K19" s="5" t="s">
        <v>391</v>
      </c>
    </row>
    <row r="20" spans="2:11" ht="28.8">
      <c r="B20" s="4" t="s">
        <v>384</v>
      </c>
      <c r="C20" s="51">
        <v>1</v>
      </c>
      <c r="D20" s="2" t="s">
        <v>3</v>
      </c>
      <c r="E20" s="125" t="s">
        <v>71</v>
      </c>
      <c r="F20" s="125" t="s">
        <v>6</v>
      </c>
      <c r="G20" s="2" t="s">
        <v>53</v>
      </c>
      <c r="H20" s="125">
        <v>1</v>
      </c>
      <c r="I20" s="125">
        <v>1</v>
      </c>
      <c r="J20" s="6">
        <v>1</v>
      </c>
      <c r="K20" s="5" t="s">
        <v>392</v>
      </c>
    </row>
    <row r="21" spans="2:11" ht="28.8">
      <c r="B21" s="4" t="s">
        <v>385</v>
      </c>
      <c r="C21" s="51">
        <v>1</v>
      </c>
      <c r="D21" s="2" t="s">
        <v>3</v>
      </c>
      <c r="E21" s="125" t="s">
        <v>71</v>
      </c>
      <c r="F21" s="125" t="s">
        <v>6</v>
      </c>
      <c r="G21" s="2" t="s">
        <v>53</v>
      </c>
      <c r="H21" s="125">
        <v>1</v>
      </c>
      <c r="I21" s="125">
        <v>1</v>
      </c>
      <c r="J21" s="6">
        <v>1</v>
      </c>
      <c r="K21" s="5" t="s">
        <v>498</v>
      </c>
    </row>
    <row r="22" spans="2:11">
      <c r="B22" s="4" t="s">
        <v>386</v>
      </c>
      <c r="C22" s="51"/>
      <c r="D22" s="2" t="s">
        <v>3</v>
      </c>
      <c r="E22" s="125" t="s">
        <v>71</v>
      </c>
      <c r="F22" s="125" t="s">
        <v>6</v>
      </c>
      <c r="G22" s="2" t="s">
        <v>53</v>
      </c>
      <c r="H22" s="125">
        <v>1</v>
      </c>
      <c r="I22" s="125">
        <v>1</v>
      </c>
      <c r="J22" s="6">
        <v>0</v>
      </c>
      <c r="K22" s="5" t="s">
        <v>72</v>
      </c>
    </row>
    <row r="23" spans="2:11">
      <c r="B23" s="4" t="s">
        <v>387</v>
      </c>
      <c r="C23" s="51"/>
      <c r="D23" s="2" t="s">
        <v>3</v>
      </c>
      <c r="E23" s="125" t="s">
        <v>71</v>
      </c>
      <c r="F23" s="125" t="s">
        <v>6</v>
      </c>
      <c r="G23" s="2" t="s">
        <v>53</v>
      </c>
      <c r="H23" s="125">
        <v>1</v>
      </c>
      <c r="I23" s="125">
        <v>1</v>
      </c>
      <c r="J23" s="6">
        <v>0</v>
      </c>
      <c r="K23" s="5" t="s">
        <v>72</v>
      </c>
    </row>
    <row r="24" spans="2:11">
      <c r="B24" s="4" t="s">
        <v>388</v>
      </c>
      <c r="C24" s="51"/>
      <c r="D24" s="2" t="s">
        <v>3</v>
      </c>
      <c r="E24" s="125" t="s">
        <v>71</v>
      </c>
      <c r="F24" s="125" t="s">
        <v>6</v>
      </c>
      <c r="G24" s="2" t="s">
        <v>53</v>
      </c>
      <c r="H24" s="125">
        <v>1</v>
      </c>
      <c r="I24" s="125">
        <v>1</v>
      </c>
      <c r="J24" s="6">
        <v>0</v>
      </c>
      <c r="K24" s="5" t="s">
        <v>72</v>
      </c>
    </row>
    <row r="25" spans="2:11">
      <c r="B25" s="9" t="s">
        <v>148</v>
      </c>
      <c r="C25" s="52"/>
      <c r="D25" s="10"/>
      <c r="E25" s="11"/>
      <c r="F25" s="11"/>
      <c r="G25" s="10"/>
      <c r="H25" s="11">
        <v>1</v>
      </c>
      <c r="I25" s="11">
        <v>1</v>
      </c>
      <c r="J25" s="12">
        <v>0</v>
      </c>
      <c r="K25" s="13" t="s">
        <v>149</v>
      </c>
    </row>
  </sheetData>
  <sheetProtection selectLockedCells="1"/>
  <mergeCells count="2">
    <mergeCell ref="B3:K3"/>
    <mergeCell ref="K4:K8"/>
  </mergeCells>
  <phoneticPr fontId="1" type="noConversion"/>
  <conditionalFormatting sqref="K4">
    <cfRule type="expression" dxfId="126" priority="5">
      <formula>IF(COUNTA($C$10:$C$25)&lt;&gt;COUNTIF($J$10:$J$25,1),1,0)</formula>
    </cfRule>
    <cfRule type="expression" dxfId="125" priority="7">
      <formula>IF(COUNTA($C$10:$C$25)=COUNTIF($J$10:$J$25,1),1,0)</formula>
    </cfRule>
  </conditionalFormatting>
  <conditionalFormatting sqref="C10:C25">
    <cfRule type="expression" dxfId="124" priority="1">
      <formula>IF(AND($C10&lt;&gt;"",$J10=0),1,0)</formula>
    </cfRule>
    <cfRule type="expression" dxfId="123" priority="2">
      <formula>IF($C10&lt;&gt;"",1,0)</formula>
    </cfRule>
    <cfRule type="expression" dxfId="122" priority="3">
      <formula>$J10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49" r:id="rId4" name="Button 6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2350" r:id="rId5" name="Button 6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2351" r:id="rId6" name="Button 6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xWindow="226" yWindow="570" count="4">
        <x14:dataValidation type="list" allowBlank="1" showInputMessage="1" showErrorMessage="1" xr:uid="{902DCE94-BB4F-4F18-A869-ADCA6E95DCD2}">
          <x14:formula1>
            <xm:f>Reference!$A$2:$A$8</xm:f>
          </x14:formula1>
          <xm:sqref>F10:F25</xm:sqref>
        </x14:dataValidation>
        <x14:dataValidation type="list" allowBlank="1" showInputMessage="1" showErrorMessage="1" promptTitle="Plot Output Request" prompt="This is a boolean variable. Choose either 1 (YES) or 0 (NO)." xr:uid="{E3AB6B6A-1792-4F5F-AFB9-914B5B5CFB09}">
          <x14:formula1>
            <xm:f>Reference!$K$2:$K$4</xm:f>
          </x14:formula1>
          <xm:sqref>C10:C24</xm:sqref>
        </x14:dataValidation>
        <x14:dataValidation type="list" allowBlank="1" showInputMessage="1" showErrorMessage="1" xr:uid="{363984E3-BF8F-4832-813B-12ED4D2F1A8C}">
          <x14:formula1>
            <xm:f>Reference!$B$2:$B$18</xm:f>
          </x14:formula1>
          <xm:sqref>E10:E25</xm:sqref>
        </x14:dataValidation>
        <x14:dataValidation type="list" allowBlank="1" showInputMessage="1" showErrorMessage="1" xr:uid="{9664C941-99F4-46FE-9AE5-58D83C7CD6D4}">
          <x14:formula1>
            <xm:f>Reference!$C$2:$C$23</xm:f>
          </x14:formula1>
          <xm:sqref>G10:G25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9CD611-9B58-4503-8C0F-C8D27D26DE50}">
  <sheetPr codeName="Sheet7">
    <tabColor rgb="FF00B050"/>
  </sheetPr>
  <dimension ref="A2:K14"/>
  <sheetViews>
    <sheetView showGridLines="0" topLeftCell="B2" zoomScale="85" zoomScaleNormal="85" zoomScaleSheetLayoutView="70" workbookViewId="0">
      <pane ySplit="8" topLeftCell="A10" activePane="bottomLeft" state="frozen"/>
      <selection activeCell="B2" sqref="B2"/>
      <selection pane="bottomLeft" activeCell="C11" sqref="C11"/>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1:11">
      <c r="B2" s="44" t="str">
        <f>'Rev.'!$C$3</f>
        <v>REV. NO.5 (2/19/2021)</v>
      </c>
      <c r="C2" s="45"/>
      <c r="D2" s="45"/>
      <c r="E2" s="45"/>
      <c r="F2" s="45"/>
      <c r="G2" s="45"/>
      <c r="H2" s="45"/>
      <c r="I2" s="45"/>
      <c r="J2" s="45"/>
      <c r="K2" s="46" t="str">
        <f>'Rev.'!$I$3</f>
        <v>Scott Research Group (jkscottresearchgroup.com)</v>
      </c>
    </row>
    <row r="3" spans="1:11" ht="18">
      <c r="B3" s="155" t="s">
        <v>40</v>
      </c>
      <c r="C3" s="155"/>
      <c r="D3" s="155"/>
      <c r="E3" s="155"/>
      <c r="F3" s="155"/>
      <c r="G3" s="155"/>
      <c r="H3" s="155"/>
      <c r="I3" s="155"/>
      <c r="J3" s="155"/>
      <c r="K3" s="155"/>
    </row>
    <row r="4" spans="1:11" s="25" customFormat="1" ht="14.4" customHeight="1">
      <c r="A4" s="3"/>
      <c r="B4" s="14"/>
      <c r="C4" s="15"/>
      <c r="D4" s="16"/>
      <c r="E4" s="17"/>
      <c r="F4" s="17"/>
      <c r="G4" s="17"/>
      <c r="H4" s="17"/>
      <c r="I4" s="17"/>
      <c r="J4" s="17"/>
      <c r="K4" s="156" t="str">
        <f>IF(COUNTIF(Table16[Test 3],1)=COUNTA(Table16[Value]),"Ready","Not Ready")</f>
        <v>Ready</v>
      </c>
    </row>
    <row r="5" spans="1:11" s="26" customFormat="1" ht="14.4" customHeight="1">
      <c r="A5" s="3"/>
      <c r="B5" s="18"/>
      <c r="C5" s="19"/>
      <c r="D5" s="86"/>
      <c r="E5" s="86"/>
      <c r="F5" s="86"/>
      <c r="G5" s="86"/>
      <c r="H5" s="20"/>
      <c r="I5" s="86"/>
      <c r="J5" s="86"/>
      <c r="K5" s="157"/>
    </row>
    <row r="6" spans="1:11" s="26" customFormat="1" ht="14.4" customHeight="1">
      <c r="A6" s="3"/>
      <c r="B6" s="18"/>
      <c r="C6" s="19"/>
      <c r="D6" s="86"/>
      <c r="E6" s="86"/>
      <c r="F6" s="86"/>
      <c r="G6" s="86"/>
      <c r="H6" s="20"/>
      <c r="I6" s="86"/>
      <c r="J6" s="86"/>
      <c r="K6" s="157"/>
    </row>
    <row r="7" spans="1:11" s="26" customFormat="1" ht="14.4" customHeight="1">
      <c r="A7" s="3"/>
      <c r="B7" s="18"/>
      <c r="C7" s="19"/>
      <c r="D7" s="86"/>
      <c r="E7" s="86"/>
      <c r="F7" s="86"/>
      <c r="G7" s="86"/>
      <c r="H7" s="20"/>
      <c r="I7" s="86"/>
      <c r="J7" s="86"/>
      <c r="K7" s="157"/>
    </row>
    <row r="8" spans="1:11" s="27" customFormat="1" ht="14.4" customHeight="1">
      <c r="A8" s="3"/>
      <c r="B8" s="21"/>
      <c r="C8" s="22"/>
      <c r="D8" s="23"/>
      <c r="E8" s="23"/>
      <c r="F8" s="23"/>
      <c r="G8" s="23"/>
      <c r="H8" s="24"/>
      <c r="I8" s="23"/>
      <c r="J8" s="23"/>
      <c r="K8" s="158"/>
    </row>
    <row r="9" spans="1:11">
      <c r="B9" s="47" t="s">
        <v>0</v>
      </c>
      <c r="C9" s="48" t="s">
        <v>1</v>
      </c>
      <c r="D9" s="48" t="s">
        <v>2</v>
      </c>
      <c r="E9" s="48" t="s">
        <v>14</v>
      </c>
      <c r="F9" s="48" t="s">
        <v>87</v>
      </c>
      <c r="G9" s="49" t="s">
        <v>51</v>
      </c>
      <c r="H9" s="49" t="s">
        <v>97</v>
      </c>
      <c r="I9" s="48" t="s">
        <v>98</v>
      </c>
      <c r="J9" s="50" t="s">
        <v>128</v>
      </c>
      <c r="K9" s="50" t="s">
        <v>12</v>
      </c>
    </row>
    <row r="10" spans="1:11" ht="86.4">
      <c r="B10" s="4" t="s">
        <v>4</v>
      </c>
      <c r="C10" s="51">
        <v>200</v>
      </c>
      <c r="D10" s="2" t="s">
        <v>3</v>
      </c>
      <c r="E10" s="87" t="s">
        <v>33</v>
      </c>
      <c r="F10" s="87" t="s">
        <v>7</v>
      </c>
      <c r="G10" s="2" t="s">
        <v>53</v>
      </c>
      <c r="H10" s="87">
        <v>1</v>
      </c>
      <c r="I10" s="87">
        <v>1</v>
      </c>
      <c r="J10" s="6">
        <v>1</v>
      </c>
      <c r="K10" s="5" t="s">
        <v>407</v>
      </c>
    </row>
    <row r="11" spans="1:11" ht="28.8">
      <c r="B11" s="4" t="s">
        <v>74</v>
      </c>
      <c r="C11" s="53">
        <f>0.000000001</f>
        <v>1.0000000000000001E-9</v>
      </c>
      <c r="D11" s="2" t="s">
        <v>3</v>
      </c>
      <c r="E11" s="87" t="s">
        <v>33</v>
      </c>
      <c r="F11" s="87" t="s">
        <v>7</v>
      </c>
      <c r="G11" s="2" t="s">
        <v>53</v>
      </c>
      <c r="H11" s="87">
        <v>1</v>
      </c>
      <c r="I11" s="87">
        <v>1</v>
      </c>
      <c r="J11" s="6">
        <v>1</v>
      </c>
      <c r="K11" s="5" t="s">
        <v>406</v>
      </c>
    </row>
    <row r="12" spans="1:11" ht="43.2">
      <c r="B12" s="4" t="s">
        <v>425</v>
      </c>
      <c r="C12" s="51">
        <v>100</v>
      </c>
      <c r="D12" s="2" t="s">
        <v>3</v>
      </c>
      <c r="E12" s="87" t="s">
        <v>33</v>
      </c>
      <c r="F12" s="87" t="s">
        <v>7</v>
      </c>
      <c r="G12" s="2" t="s">
        <v>59</v>
      </c>
      <c r="H12" s="87">
        <v>1</v>
      </c>
      <c r="I12" s="87">
        <v>1</v>
      </c>
      <c r="J12" s="6">
        <v>1</v>
      </c>
      <c r="K12" s="5" t="s">
        <v>76</v>
      </c>
    </row>
    <row r="13" spans="1:11" ht="28.8">
      <c r="B13" s="4" t="s">
        <v>487</v>
      </c>
      <c r="C13" s="51" t="s">
        <v>491</v>
      </c>
      <c r="D13" s="2" t="s">
        <v>3</v>
      </c>
      <c r="E13" s="142" t="s">
        <v>33</v>
      </c>
      <c r="F13" s="142" t="s">
        <v>9</v>
      </c>
      <c r="G13" s="2" t="s">
        <v>53</v>
      </c>
      <c r="H13" s="142">
        <v>1</v>
      </c>
      <c r="I13" s="142">
        <v>1</v>
      </c>
      <c r="J13" s="6">
        <v>1</v>
      </c>
      <c r="K13" s="5" t="s">
        <v>486</v>
      </c>
    </row>
    <row r="14" spans="1:11">
      <c r="B14" s="9" t="s">
        <v>148</v>
      </c>
      <c r="C14" s="52"/>
      <c r="D14" s="10"/>
      <c r="E14" s="11"/>
      <c r="F14" s="11"/>
      <c r="G14" s="10"/>
      <c r="H14" s="11">
        <v>1</v>
      </c>
      <c r="I14" s="11">
        <v>1</v>
      </c>
      <c r="J14" s="12">
        <v>0</v>
      </c>
      <c r="K14" s="13" t="s">
        <v>149</v>
      </c>
    </row>
  </sheetData>
  <sheetProtection algorithmName="SHA-512" hashValue="8B2DecRc8kFPWQeYLJ0f1bLuJY0+KG3ZYT6JK/UpXvhHjuU1UCjVNnzvOUs+pQFNb9VAR7ry7eoLkA57FJiEYQ==" saltValue="IcmQX6VOYN2qbRIbz9ajdg==" spinCount="100000" sheet="1" objects="1" scenarios="1" selectLockedCells="1"/>
  <mergeCells count="2">
    <mergeCell ref="B3:K3"/>
    <mergeCell ref="K4:K8"/>
  </mergeCells>
  <conditionalFormatting sqref="C10:C12 C14">
    <cfRule type="expression" dxfId="121" priority="4">
      <formula>IF(AND($C10&lt;&gt;"",$J10=0),1,0)</formula>
    </cfRule>
    <cfRule type="expression" dxfId="120" priority="5">
      <formula>IF($C10&lt;&gt;"",1,0)</formula>
    </cfRule>
    <cfRule type="expression" dxfId="119" priority="6">
      <formula>$J10=0</formula>
    </cfRule>
  </conditionalFormatting>
  <conditionalFormatting sqref="K4">
    <cfRule type="expression" dxfId="118" priority="24">
      <formula>IF(COUNTA($C$10:$C$14)&lt;&gt;COUNTIF($J$10:$J$14,1),1,0)</formula>
    </cfRule>
    <cfRule type="expression" dxfId="117" priority="25">
      <formula>IF(COUNTA($C$10:$C$14)=COUNTIF($J$10:$J$14,1),1,0)</formula>
    </cfRule>
  </conditionalFormatting>
  <conditionalFormatting sqref="C13">
    <cfRule type="expression" dxfId="116" priority="1">
      <formula>IF(AND($C13&lt;&gt;"",$J13=0),1,0)</formula>
    </cfRule>
    <cfRule type="expression" dxfId="115" priority="2">
      <formula>IF($C13&lt;&gt;"",1,0)</formula>
    </cfRule>
    <cfRule type="expression" dxfId="114" priority="3">
      <formula>$J13=0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23" r:id="rId4" name="Button 1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3324" r:id="rId5" name="Button 1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3325" r:id="rId6" name="Button 1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AB38C4AB-E2C6-4BAF-AE08-42174C3EF8CD}">
          <x14:formula1>
            <xm:f>Reference!$A$2:$A$8</xm:f>
          </x14:formula1>
          <xm:sqref>F10:F14</xm:sqref>
        </x14:dataValidation>
        <x14:dataValidation type="list" allowBlank="1" showInputMessage="1" showErrorMessage="1" xr:uid="{D9694A16-A4C4-4BBE-8083-25D1F4CD74B8}">
          <x14:formula1>
            <xm:f>Reference!$B$2:$B$18</xm:f>
          </x14:formula1>
          <xm:sqref>E10:E14</xm:sqref>
        </x14:dataValidation>
        <x14:dataValidation type="list" allowBlank="1" showInputMessage="1" showErrorMessage="1" xr:uid="{62EA7CFE-84D6-4AA9-ABCB-F631CBA8A01E}">
          <x14:formula1>
            <xm:f>Reference!$C$2:$C$23</xm:f>
          </x14:formula1>
          <xm:sqref>G10:G14</xm:sqref>
        </x14:dataValidation>
        <x14:dataValidation type="list" allowBlank="1" showInputMessage="1" showErrorMessage="1" xr:uid="{1387C3BE-04C2-4491-809F-57AF5C8DAE79}">
          <x14:formula1>
            <xm:f>Reference!$U$2:$U$9</xm:f>
          </x14:formula1>
          <xm:sqref>C13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U23"/>
  <sheetViews>
    <sheetView topLeftCell="E1" workbookViewId="0">
      <selection activeCell="U10" sqref="U10"/>
    </sheetView>
  </sheetViews>
  <sheetFormatPr defaultRowHeight="14.4"/>
  <cols>
    <col min="1" max="1" width="12.6640625" customWidth="1"/>
    <col min="2" max="2" width="20.6640625" customWidth="1"/>
    <col min="3" max="3" width="17.33203125" customWidth="1"/>
    <col min="5" max="5" width="12" bestFit="1" customWidth="1"/>
    <col min="10" max="10" width="12.33203125" customWidth="1"/>
    <col min="15" max="15" width="12.77734375" bestFit="1" customWidth="1"/>
    <col min="17" max="17" width="20.88671875" bestFit="1" customWidth="1"/>
    <col min="21" max="21" width="10.44140625" customWidth="1"/>
  </cols>
  <sheetData>
    <row r="1" spans="1:21">
      <c r="A1" t="s">
        <v>13</v>
      </c>
      <c r="B1" t="s">
        <v>14</v>
      </c>
      <c r="C1" t="s">
        <v>51</v>
      </c>
      <c r="D1" t="s">
        <v>101</v>
      </c>
      <c r="E1" t="s">
        <v>121</v>
      </c>
      <c r="F1" t="s">
        <v>122</v>
      </c>
      <c r="G1" s="1" t="s">
        <v>125</v>
      </c>
      <c r="H1" s="1" t="s">
        <v>126</v>
      </c>
      <c r="I1" s="1" t="s">
        <v>127</v>
      </c>
      <c r="J1" s="8" t="s">
        <v>130</v>
      </c>
      <c r="K1" s="8" t="s">
        <v>6</v>
      </c>
      <c r="L1" t="s">
        <v>167</v>
      </c>
      <c r="M1" t="s">
        <v>158</v>
      </c>
      <c r="N1" t="s">
        <v>159</v>
      </c>
      <c r="O1" t="s">
        <v>177</v>
      </c>
      <c r="P1" t="s">
        <v>235</v>
      </c>
      <c r="Q1" t="s">
        <v>304</v>
      </c>
      <c r="R1" t="s">
        <v>326</v>
      </c>
      <c r="S1" t="s">
        <v>360</v>
      </c>
      <c r="T1" t="s">
        <v>464</v>
      </c>
      <c r="U1" t="s">
        <v>487</v>
      </c>
    </row>
    <row r="2" spans="1:21">
      <c r="A2" t="s">
        <v>8</v>
      </c>
      <c r="B2" t="s">
        <v>8</v>
      </c>
      <c r="C2" t="s">
        <v>8</v>
      </c>
      <c r="E2" t="s">
        <v>8</v>
      </c>
      <c r="F2" t="s">
        <v>8</v>
      </c>
      <c r="G2" t="s">
        <v>8</v>
      </c>
      <c r="H2" t="s">
        <v>8</v>
      </c>
      <c r="I2" t="s">
        <v>8</v>
      </c>
      <c r="J2" t="s">
        <v>8</v>
      </c>
      <c r="K2" t="s">
        <v>8</v>
      </c>
      <c r="L2" t="s">
        <v>8</v>
      </c>
      <c r="M2" t="s">
        <v>8</v>
      </c>
      <c r="N2" t="s">
        <v>8</v>
      </c>
      <c r="O2" t="s">
        <v>8</v>
      </c>
      <c r="P2" t="s">
        <v>8</v>
      </c>
      <c r="Q2" t="s">
        <v>8</v>
      </c>
      <c r="R2" t="s">
        <v>8</v>
      </c>
      <c r="S2" t="s">
        <v>8</v>
      </c>
      <c r="U2" t="s">
        <v>8</v>
      </c>
    </row>
    <row r="3" spans="1:21">
      <c r="A3" t="s">
        <v>7</v>
      </c>
      <c r="B3" t="s">
        <v>33</v>
      </c>
      <c r="C3" t="s">
        <v>53</v>
      </c>
      <c r="D3" t="s">
        <v>145</v>
      </c>
      <c r="E3">
        <v>1</v>
      </c>
      <c r="F3">
        <v>1</v>
      </c>
      <c r="G3">
        <v>0</v>
      </c>
      <c r="H3">
        <v>0</v>
      </c>
      <c r="I3">
        <v>0</v>
      </c>
      <c r="J3">
        <v>1</v>
      </c>
      <c r="K3">
        <v>0</v>
      </c>
      <c r="L3">
        <v>1</v>
      </c>
      <c r="M3">
        <v>1</v>
      </c>
      <c r="N3">
        <v>0</v>
      </c>
      <c r="O3">
        <v>0</v>
      </c>
      <c r="P3">
        <v>1</v>
      </c>
      <c r="Q3">
        <v>0</v>
      </c>
      <c r="R3">
        <v>0</v>
      </c>
      <c r="S3">
        <v>1</v>
      </c>
      <c r="T3">
        <v>1</v>
      </c>
      <c r="U3" t="s">
        <v>488</v>
      </c>
    </row>
    <row r="4" spans="1:21">
      <c r="A4" t="s">
        <v>166</v>
      </c>
      <c r="B4" t="s">
        <v>30</v>
      </c>
      <c r="C4" t="s">
        <v>57</v>
      </c>
      <c r="D4" t="s">
        <v>146</v>
      </c>
      <c r="E4">
        <v>2</v>
      </c>
      <c r="F4">
        <v>2</v>
      </c>
      <c r="G4">
        <v>1</v>
      </c>
      <c r="H4">
        <v>1</v>
      </c>
      <c r="I4">
        <v>1</v>
      </c>
      <c r="J4">
        <v>2</v>
      </c>
      <c r="K4">
        <v>1</v>
      </c>
      <c r="L4">
        <v>2</v>
      </c>
      <c r="M4">
        <v>2</v>
      </c>
      <c r="N4">
        <v>1</v>
      </c>
      <c r="O4">
        <v>1</v>
      </c>
      <c r="P4">
        <v>-1</v>
      </c>
      <c r="Q4">
        <v>1</v>
      </c>
      <c r="R4">
        <v>1</v>
      </c>
      <c r="T4">
        <v>2</v>
      </c>
      <c r="U4" t="s">
        <v>489</v>
      </c>
    </row>
    <row r="5" spans="1:21">
      <c r="A5" t="s">
        <v>10</v>
      </c>
      <c r="B5" t="s">
        <v>31</v>
      </c>
      <c r="C5" t="s">
        <v>56</v>
      </c>
      <c r="D5" t="s">
        <v>82</v>
      </c>
      <c r="E5">
        <v>3</v>
      </c>
      <c r="F5">
        <v>3</v>
      </c>
      <c r="G5">
        <v>2</v>
      </c>
      <c r="H5">
        <v>2</v>
      </c>
      <c r="I5">
        <v>2</v>
      </c>
      <c r="J5">
        <v>3</v>
      </c>
      <c r="M5">
        <v>3</v>
      </c>
      <c r="N5">
        <v>2</v>
      </c>
      <c r="O5">
        <v>2</v>
      </c>
      <c r="Q5">
        <v>2</v>
      </c>
      <c r="U5" t="s">
        <v>490</v>
      </c>
    </row>
    <row r="6" spans="1:21">
      <c r="A6" t="s">
        <v>6</v>
      </c>
      <c r="B6" t="s">
        <v>32</v>
      </c>
      <c r="C6" t="s">
        <v>58</v>
      </c>
      <c r="D6" t="s">
        <v>79</v>
      </c>
      <c r="E6">
        <v>4</v>
      </c>
      <c r="F6">
        <v>4</v>
      </c>
      <c r="G6">
        <v>3</v>
      </c>
      <c r="H6">
        <v>3</v>
      </c>
      <c r="I6">
        <v>3</v>
      </c>
      <c r="J6">
        <v>4</v>
      </c>
      <c r="N6">
        <v>3</v>
      </c>
      <c r="Q6">
        <v>3</v>
      </c>
      <c r="U6" t="s">
        <v>491</v>
      </c>
    </row>
    <row r="7" spans="1:21">
      <c r="A7" t="s">
        <v>9</v>
      </c>
      <c r="B7" t="s">
        <v>34</v>
      </c>
      <c r="C7" t="s">
        <v>59</v>
      </c>
      <c r="D7" t="s">
        <v>80</v>
      </c>
      <c r="E7">
        <v>5</v>
      </c>
      <c r="F7">
        <v>5</v>
      </c>
      <c r="G7">
        <v>4</v>
      </c>
      <c r="H7">
        <v>4</v>
      </c>
      <c r="I7">
        <v>4</v>
      </c>
      <c r="J7">
        <v>5</v>
      </c>
      <c r="U7" t="s">
        <v>492</v>
      </c>
    </row>
    <row r="8" spans="1:21">
      <c r="A8" t="s">
        <v>11</v>
      </c>
      <c r="B8" t="s">
        <v>35</v>
      </c>
      <c r="C8" t="s">
        <v>60</v>
      </c>
      <c r="D8" t="s">
        <v>81</v>
      </c>
      <c r="E8">
        <v>6</v>
      </c>
      <c r="F8">
        <v>6</v>
      </c>
      <c r="G8">
        <v>5</v>
      </c>
      <c r="H8">
        <v>5</v>
      </c>
      <c r="I8">
        <v>5</v>
      </c>
      <c r="U8" t="s">
        <v>493</v>
      </c>
    </row>
    <row r="9" spans="1:21">
      <c r="B9" t="s">
        <v>269</v>
      </c>
      <c r="C9" t="s">
        <v>61</v>
      </c>
      <c r="E9">
        <v>7</v>
      </c>
      <c r="F9">
        <v>7</v>
      </c>
      <c r="G9">
        <v>6</v>
      </c>
      <c r="H9">
        <v>6</v>
      </c>
      <c r="I9">
        <v>6</v>
      </c>
      <c r="U9" t="s">
        <v>494</v>
      </c>
    </row>
    <row r="10" spans="1:21">
      <c r="B10" t="s">
        <v>36</v>
      </c>
      <c r="C10" t="s">
        <v>62</v>
      </c>
      <c r="E10">
        <v>8</v>
      </c>
      <c r="F10">
        <v>8</v>
      </c>
      <c r="G10">
        <v>7</v>
      </c>
      <c r="H10">
        <v>7</v>
      </c>
      <c r="I10">
        <v>7</v>
      </c>
    </row>
    <row r="11" spans="1:21">
      <c r="B11" t="s">
        <v>16</v>
      </c>
      <c r="C11" t="s">
        <v>63</v>
      </c>
      <c r="E11">
        <v>9</v>
      </c>
      <c r="F11">
        <v>9</v>
      </c>
      <c r="G11">
        <v>8</v>
      </c>
      <c r="H11">
        <v>8</v>
      </c>
      <c r="I11">
        <v>8</v>
      </c>
      <c r="J11" t="s">
        <v>434</v>
      </c>
    </row>
    <row r="12" spans="1:21">
      <c r="B12" t="s">
        <v>270</v>
      </c>
      <c r="C12" t="s">
        <v>64</v>
      </c>
      <c r="G12">
        <v>9</v>
      </c>
      <c r="H12">
        <v>9</v>
      </c>
      <c r="I12">
        <v>9</v>
      </c>
      <c r="J12" t="s">
        <v>8</v>
      </c>
    </row>
    <row r="13" spans="1:21">
      <c r="B13" t="s">
        <v>17</v>
      </c>
      <c r="C13" t="s">
        <v>65</v>
      </c>
      <c r="J13">
        <v>1</v>
      </c>
    </row>
    <row r="14" spans="1:21">
      <c r="B14" t="s">
        <v>29</v>
      </c>
      <c r="C14" t="s">
        <v>66</v>
      </c>
      <c r="J14">
        <v>2</v>
      </c>
    </row>
    <row r="15" spans="1:21">
      <c r="B15" t="s">
        <v>15</v>
      </c>
      <c r="C15" t="s">
        <v>67</v>
      </c>
    </row>
    <row r="16" spans="1:21">
      <c r="B16" t="s">
        <v>71</v>
      </c>
      <c r="C16" t="s">
        <v>68</v>
      </c>
      <c r="J16" t="s">
        <v>436</v>
      </c>
    </row>
    <row r="17" spans="2:10">
      <c r="B17" t="s">
        <v>18</v>
      </c>
      <c r="C17" t="s">
        <v>69</v>
      </c>
      <c r="J17" t="s">
        <v>8</v>
      </c>
    </row>
    <row r="18" spans="2:10">
      <c r="B18" t="s">
        <v>19</v>
      </c>
      <c r="C18" t="s">
        <v>70</v>
      </c>
      <c r="J18">
        <v>1</v>
      </c>
    </row>
    <row r="19" spans="2:10">
      <c r="C19" t="s">
        <v>38</v>
      </c>
      <c r="J19">
        <v>2</v>
      </c>
    </row>
    <row r="20" spans="2:10">
      <c r="C20" t="s">
        <v>4</v>
      </c>
      <c r="J20">
        <v>3</v>
      </c>
    </row>
    <row r="21" spans="2:10">
      <c r="C21" t="s">
        <v>55</v>
      </c>
      <c r="J21">
        <v>4</v>
      </c>
    </row>
    <row r="22" spans="2:10">
      <c r="C22" t="s">
        <v>54</v>
      </c>
    </row>
    <row r="23" spans="2:10">
      <c r="C23" t="s">
        <v>5</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EA8B4-67A2-442E-BFD5-C73C7E5C199D}">
  <sheetPr codeName="Sheet10">
    <tabColor rgb="FF00B050"/>
  </sheetPr>
  <dimension ref="A1:K15"/>
  <sheetViews>
    <sheetView showGridLines="0" topLeftCell="B2" zoomScale="85" zoomScaleNormal="85" zoomScaleSheetLayoutView="70" workbookViewId="0">
      <pane ySplit="8" topLeftCell="A10" activePane="bottomLeft" state="frozen"/>
      <selection activeCell="B2" sqref="B2"/>
      <selection pane="bottomLeft" activeCell="B12" sqref="B12"/>
    </sheetView>
  </sheetViews>
  <sheetFormatPr defaultColWidth="0" defaultRowHeight="14.4" customHeight="1" zeroHeight="1"/>
  <cols>
    <col min="1" max="1" width="3.77734375" style="3" hidden="1" customWidth="1"/>
    <col min="2" max="2" width="17" style="3" bestFit="1" customWidth="1"/>
    <col min="3" max="3" width="22.21875" style="54" customWidth="1"/>
    <col min="4" max="4" width="20" style="81" customWidth="1"/>
    <col min="5" max="5" width="24.21875" style="81" customWidth="1"/>
    <col min="6" max="6" width="17.33203125" style="81" customWidth="1"/>
    <col min="7" max="7" width="13.109375" style="81" customWidth="1"/>
    <col min="8" max="10" width="15" style="81" hidden="1" customWidth="1"/>
    <col min="11" max="11" width="57.44140625" style="81" customWidth="1"/>
    <col min="12" max="16384" width="8.88671875" style="3" hidden="1"/>
  </cols>
  <sheetData>
    <row r="1" spans="2:11" hidden="1">
      <c r="C1" s="3"/>
      <c r="D1" s="3"/>
      <c r="E1" s="3"/>
      <c r="F1" s="3"/>
      <c r="G1" s="3"/>
      <c r="H1" s="3"/>
      <c r="I1" s="3"/>
      <c r="J1" s="3"/>
      <c r="K1" s="3"/>
    </row>
    <row r="2" spans="2:11">
      <c r="B2" s="44" t="str">
        <f>'Rev.'!$C$3</f>
        <v>REV. NO.5 (2/19/2021)</v>
      </c>
      <c r="C2" s="45"/>
      <c r="D2" s="45"/>
      <c r="E2" s="45"/>
      <c r="F2" s="45"/>
      <c r="G2" s="45"/>
      <c r="H2" s="45"/>
      <c r="I2" s="45"/>
      <c r="J2" s="45"/>
      <c r="K2" s="46" t="str">
        <f>'Rev.'!$I$3</f>
        <v>Scott Research Group (jkscottresearchgroup.com)</v>
      </c>
    </row>
    <row r="3" spans="2:11" ht="18">
      <c r="B3" s="155" t="s">
        <v>40</v>
      </c>
      <c r="C3" s="155"/>
      <c r="D3" s="155"/>
      <c r="E3" s="155"/>
      <c r="F3" s="155"/>
      <c r="G3" s="155"/>
      <c r="H3" s="155"/>
      <c r="I3" s="155"/>
      <c r="J3" s="155"/>
      <c r="K3" s="155"/>
    </row>
    <row r="4" spans="2:11" ht="14.4" customHeight="1">
      <c r="B4" s="14"/>
      <c r="C4" s="15"/>
      <c r="D4" s="16"/>
      <c r="E4" s="17"/>
      <c r="F4" s="17"/>
      <c r="G4" s="17"/>
      <c r="H4" s="17"/>
      <c r="I4" s="17"/>
      <c r="J4" s="17"/>
      <c r="K4" s="152" t="str">
        <f>IF(COUNTIF(Table1611[Test 3],1)=COUNTA(Table1611[Value]),"Ready","Not Ready")</f>
        <v>Ready</v>
      </c>
    </row>
    <row r="5" spans="2:11" ht="14.4" customHeight="1">
      <c r="B5" s="18"/>
      <c r="C5" s="19"/>
      <c r="D5" s="86"/>
      <c r="E5" s="86"/>
      <c r="F5" s="86"/>
      <c r="G5" s="86"/>
      <c r="H5" s="20"/>
      <c r="I5" s="86"/>
      <c r="J5" s="86"/>
      <c r="K5" s="153"/>
    </row>
    <row r="6" spans="2:11" ht="14.4" customHeight="1">
      <c r="B6" s="18"/>
      <c r="C6" s="19"/>
      <c r="D6" s="86"/>
      <c r="E6" s="86"/>
      <c r="F6" s="86"/>
      <c r="G6" s="86"/>
      <c r="H6" s="20"/>
      <c r="I6" s="86"/>
      <c r="J6" s="86"/>
      <c r="K6" s="153"/>
    </row>
    <row r="7" spans="2:11" ht="14.4" customHeight="1">
      <c r="B7" s="18"/>
      <c r="C7" s="19"/>
      <c r="D7" s="86"/>
      <c r="E7" s="86"/>
      <c r="F7" s="86"/>
      <c r="G7" s="86"/>
      <c r="H7" s="20"/>
      <c r="I7" s="86"/>
      <c r="J7" s="86"/>
      <c r="K7" s="153"/>
    </row>
    <row r="8" spans="2:11" ht="14.4" customHeight="1">
      <c r="B8" s="21"/>
      <c r="C8" s="22"/>
      <c r="D8" s="23"/>
      <c r="E8" s="23"/>
      <c r="F8" s="23"/>
      <c r="G8" s="23"/>
      <c r="H8" s="24"/>
      <c r="I8" s="23"/>
      <c r="J8" s="23"/>
      <c r="K8" s="154"/>
    </row>
    <row r="9" spans="2:11" ht="14.4" customHeight="1">
      <c r="B9" s="47" t="s">
        <v>0</v>
      </c>
      <c r="C9" s="48" t="s">
        <v>1</v>
      </c>
      <c r="D9" s="48" t="s">
        <v>2</v>
      </c>
      <c r="E9" s="48" t="s">
        <v>14</v>
      </c>
      <c r="F9" s="48" t="s">
        <v>87</v>
      </c>
      <c r="G9" s="49" t="s">
        <v>51</v>
      </c>
      <c r="H9" s="49" t="s">
        <v>97</v>
      </c>
      <c r="I9" s="48" t="s">
        <v>98</v>
      </c>
      <c r="J9" s="50" t="s">
        <v>128</v>
      </c>
      <c r="K9" s="50" t="s">
        <v>12</v>
      </c>
    </row>
    <row r="10" spans="2:11" ht="14.4" customHeight="1">
      <c r="B10" s="4" t="s">
        <v>37</v>
      </c>
      <c r="C10" s="51">
        <v>83.144099999999995</v>
      </c>
      <c r="D10" s="2" t="s">
        <v>21</v>
      </c>
      <c r="E10" s="87" t="s">
        <v>15</v>
      </c>
      <c r="F10" s="87" t="s">
        <v>7</v>
      </c>
      <c r="G10" s="2" t="s">
        <v>53</v>
      </c>
      <c r="H10" s="87">
        <v>1</v>
      </c>
      <c r="I10" s="87">
        <v>1</v>
      </c>
      <c r="J10" s="6">
        <v>1</v>
      </c>
      <c r="K10" s="5" t="s">
        <v>83</v>
      </c>
    </row>
    <row r="11" spans="2:11" ht="14.4" customHeight="1">
      <c r="B11" s="4" t="s">
        <v>440</v>
      </c>
      <c r="C11" s="51">
        <v>273.14999999999998</v>
      </c>
      <c r="D11" s="2" t="s">
        <v>23</v>
      </c>
      <c r="E11" s="87" t="s">
        <v>15</v>
      </c>
      <c r="F11" s="87" t="s">
        <v>7</v>
      </c>
      <c r="G11" s="2" t="s">
        <v>53</v>
      </c>
      <c r="H11" s="87">
        <v>1</v>
      </c>
      <c r="I11" s="87">
        <v>1</v>
      </c>
      <c r="J11" s="6">
        <v>1</v>
      </c>
      <c r="K11" s="5" t="s">
        <v>279</v>
      </c>
    </row>
    <row r="12" spans="2:11" ht="14.4" customHeight="1">
      <c r="B12" s="4" t="s">
        <v>439</v>
      </c>
      <c r="C12" s="51">
        <v>1.01325</v>
      </c>
      <c r="D12" s="2" t="s">
        <v>22</v>
      </c>
      <c r="E12" s="87" t="s">
        <v>15</v>
      </c>
      <c r="F12" s="87" t="s">
        <v>7</v>
      </c>
      <c r="G12" s="2" t="s">
        <v>53</v>
      </c>
      <c r="H12" s="87">
        <v>1</v>
      </c>
      <c r="I12" s="87">
        <v>1</v>
      </c>
      <c r="J12" s="6">
        <v>1</v>
      </c>
      <c r="K12" s="5" t="s">
        <v>452</v>
      </c>
    </row>
    <row r="13" spans="2:11" ht="14.4" customHeight="1">
      <c r="B13" s="4" t="s">
        <v>441</v>
      </c>
      <c r="C13" s="51">
        <v>298.14999999999998</v>
      </c>
      <c r="D13" s="2" t="s">
        <v>23</v>
      </c>
      <c r="E13" s="87" t="s">
        <v>16</v>
      </c>
      <c r="F13" s="87" t="s">
        <v>7</v>
      </c>
      <c r="G13" s="2" t="s">
        <v>60</v>
      </c>
      <c r="H13" s="87">
        <v>1</v>
      </c>
      <c r="I13" s="87">
        <v>1</v>
      </c>
      <c r="J13" s="6">
        <v>1</v>
      </c>
      <c r="K13" s="5" t="s">
        <v>133</v>
      </c>
    </row>
    <row r="14" spans="2:11" ht="14.4" customHeight="1">
      <c r="B14" s="9" t="s">
        <v>152</v>
      </c>
      <c r="C14" s="51">
        <v>22414</v>
      </c>
      <c r="D14" s="10" t="s">
        <v>150</v>
      </c>
      <c r="E14" s="87" t="s">
        <v>15</v>
      </c>
      <c r="F14" s="87" t="s">
        <v>7</v>
      </c>
      <c r="G14" s="2" t="s">
        <v>53</v>
      </c>
      <c r="H14" s="11">
        <v>1</v>
      </c>
      <c r="I14" s="11">
        <v>1</v>
      </c>
      <c r="J14" s="12">
        <v>1</v>
      </c>
      <c r="K14" s="13" t="s">
        <v>151</v>
      </c>
    </row>
    <row r="15" spans="2:11" ht="14.4" customHeight="1">
      <c r="B15" s="9" t="s">
        <v>148</v>
      </c>
      <c r="C15" s="52"/>
      <c r="D15" s="10"/>
      <c r="E15" s="11"/>
      <c r="F15" s="11"/>
      <c r="G15" s="10"/>
      <c r="H15" s="11">
        <v>1</v>
      </c>
      <c r="I15" s="11">
        <v>1</v>
      </c>
      <c r="J15" s="12">
        <v>0</v>
      </c>
      <c r="K15" s="13" t="s">
        <v>149</v>
      </c>
    </row>
  </sheetData>
  <sheetProtection selectLockedCells="1"/>
  <mergeCells count="2">
    <mergeCell ref="B3:K3"/>
    <mergeCell ref="K4:K8"/>
  </mergeCells>
  <conditionalFormatting sqref="C10:C12 C15">
    <cfRule type="expression" dxfId="113" priority="7">
      <formula>IF(AND($C10&lt;&gt;"",$J10=0),1,0)</formula>
    </cfRule>
    <cfRule type="expression" dxfId="112" priority="8">
      <formula>IF($C10&lt;&gt;"",1,0)</formula>
    </cfRule>
    <cfRule type="expression" dxfId="111" priority="9">
      <formula>$J10=0</formula>
    </cfRule>
  </conditionalFormatting>
  <conditionalFormatting sqref="K4">
    <cfRule type="expression" dxfId="110" priority="22">
      <formula>IF(COUNTA($C$10:$C$15)&lt;&gt;COUNTIF($J$10:$J$15,1),1,0)</formula>
    </cfRule>
    <cfRule type="expression" dxfId="109" priority="23">
      <formula>IF(COUNTA($C$10:$C$15)=COUNTIF($J$10:$J$15,1),1,0)</formula>
    </cfRule>
  </conditionalFormatting>
  <conditionalFormatting sqref="C13">
    <cfRule type="expression" dxfId="108" priority="4">
      <formula>IF(AND($C13&lt;&gt;"",$J13=0),1,0)</formula>
    </cfRule>
    <cfRule type="expression" dxfId="107" priority="5">
      <formula>IF($C13&lt;&gt;"",1,0)</formula>
    </cfRule>
    <cfRule type="expression" dxfId="106" priority="6">
      <formula>$J13=0</formula>
    </cfRule>
  </conditionalFormatting>
  <conditionalFormatting sqref="C14">
    <cfRule type="expression" dxfId="105" priority="1">
      <formula>IF(AND($C14&lt;&gt;"",$J14=0),1,0)</formula>
    </cfRule>
    <cfRule type="expression" dxfId="104" priority="2">
      <formula>IF($C14&lt;&gt;"",1,0)</formula>
    </cfRule>
    <cfRule type="expression" dxfId="103" priority="3">
      <formula>$J14=0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26626"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26627"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6C25A647-0C0D-4AF0-8743-8D556816898E}">
          <x14:formula1>
            <xm:f>Reference!$A$2:$A$8</xm:f>
          </x14:formula1>
          <xm:sqref>F10:F15</xm:sqref>
        </x14:dataValidation>
        <x14:dataValidation type="list" allowBlank="1" showInputMessage="1" showErrorMessage="1" xr:uid="{FA783B11-485C-4991-97F3-CB17806FCB72}">
          <x14:formula1>
            <xm:f>Reference!$B$2:$B$18</xm:f>
          </x14:formula1>
          <xm:sqref>E10:E15</xm:sqref>
        </x14:dataValidation>
        <x14:dataValidation type="list" allowBlank="1" showInputMessage="1" showErrorMessage="1" xr:uid="{198BE472-E3AC-42D8-ACBB-85ED486D06E0}">
          <x14:formula1>
            <xm:f>Reference!$C$2:$C$23</xm:f>
          </x14:formula1>
          <xm:sqref>G10:G15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54B95-5DDC-4DF9-8F95-0F2BC4514ED5}">
  <sheetPr codeName="Sheet11">
    <tabColor rgb="FF00B050"/>
  </sheetPr>
  <dimension ref="A2:K25"/>
  <sheetViews>
    <sheetView showGridLines="0" tabSelected="1" topLeftCell="B2" zoomScale="85" zoomScaleNormal="85" zoomScaleSheetLayoutView="85" workbookViewId="0">
      <pane ySplit="8" topLeftCell="A13" activePane="bottomLeft" state="frozen"/>
      <selection activeCell="B2" sqref="B2"/>
      <selection pane="bottomLeft" activeCell="C25" sqref="C25"/>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44" t="str">
        <f>'Rev.'!$C$3</f>
        <v>REV. NO.5 (2/19/2021)</v>
      </c>
      <c r="C2" s="45"/>
      <c r="D2" s="45"/>
      <c r="E2" s="45"/>
      <c r="F2" s="45"/>
      <c r="G2" s="45"/>
      <c r="H2" s="45"/>
      <c r="I2" s="45"/>
      <c r="J2" s="45"/>
      <c r="K2" s="46" t="str">
        <f>'Rev.'!$I$3</f>
        <v>Scott Research Group (jkscottresearchgroup.com)</v>
      </c>
    </row>
    <row r="3" spans="2:11" ht="18">
      <c r="B3" s="155" t="s">
        <v>40</v>
      </c>
      <c r="C3" s="155"/>
      <c r="D3" s="155"/>
      <c r="E3" s="155"/>
      <c r="F3" s="155"/>
      <c r="G3" s="155"/>
      <c r="H3" s="155"/>
      <c r="I3" s="155"/>
      <c r="J3" s="155"/>
      <c r="K3" s="155"/>
    </row>
    <row r="4" spans="2:11" ht="14.4" customHeight="1">
      <c r="B4" s="14"/>
      <c r="C4" s="15"/>
      <c r="D4" s="16"/>
      <c r="E4" s="17"/>
      <c r="F4" s="17"/>
      <c r="G4" s="17"/>
      <c r="H4" s="17"/>
      <c r="I4" s="17"/>
      <c r="J4" s="17"/>
      <c r="K4" s="152" t="str">
        <f>IF(COUNTIF(Table19[Test 3],1)=COUNTA(Table19[Value]),"Ready","Not Ready")</f>
        <v>Ready</v>
      </c>
    </row>
    <row r="5" spans="2:11" ht="14.4" customHeight="1">
      <c r="B5" s="18"/>
      <c r="C5" s="19"/>
      <c r="D5" s="86"/>
      <c r="E5" s="86"/>
      <c r="F5" s="86"/>
      <c r="G5" s="86"/>
      <c r="H5" s="20"/>
      <c r="I5" s="86"/>
      <c r="J5" s="86"/>
      <c r="K5" s="153"/>
    </row>
    <row r="6" spans="2:11" ht="14.4" customHeight="1">
      <c r="B6" s="18"/>
      <c r="C6" s="19"/>
      <c r="D6" s="86"/>
      <c r="E6" s="86"/>
      <c r="F6" s="86"/>
      <c r="G6" s="86"/>
      <c r="H6" s="20"/>
      <c r="I6" s="86"/>
      <c r="J6" s="86"/>
      <c r="K6" s="153"/>
    </row>
    <row r="7" spans="2:11" ht="14.4" customHeight="1">
      <c r="B7" s="18"/>
      <c r="C7" s="19"/>
      <c r="D7" s="86"/>
      <c r="E7" s="86"/>
      <c r="F7" s="86"/>
      <c r="G7" s="86"/>
      <c r="H7" s="20"/>
      <c r="I7" s="86"/>
      <c r="J7" s="86"/>
      <c r="K7" s="153"/>
    </row>
    <row r="8" spans="2:11" ht="14.4" customHeight="1">
      <c r="B8" s="21"/>
      <c r="C8" s="22"/>
      <c r="D8" s="23"/>
      <c r="E8" s="23"/>
      <c r="F8" s="23"/>
      <c r="G8" s="23"/>
      <c r="H8" s="24"/>
      <c r="I8" s="23"/>
      <c r="J8" s="23"/>
      <c r="K8" s="154"/>
    </row>
    <row r="9" spans="2:11" ht="14.4" customHeight="1">
      <c r="B9" s="47" t="s">
        <v>0</v>
      </c>
      <c r="C9" s="48" t="s">
        <v>1</v>
      </c>
      <c r="D9" s="48" t="s">
        <v>2</v>
      </c>
      <c r="E9" s="48" t="s">
        <v>14</v>
      </c>
      <c r="F9" s="48" t="s">
        <v>87</v>
      </c>
      <c r="G9" s="49" t="s">
        <v>51</v>
      </c>
      <c r="H9" s="49" t="s">
        <v>97</v>
      </c>
      <c r="I9" s="48" t="s">
        <v>98</v>
      </c>
      <c r="J9" s="50" t="s">
        <v>128</v>
      </c>
      <c r="K9" s="50" t="s">
        <v>12</v>
      </c>
    </row>
    <row r="10" spans="2:11" ht="72">
      <c r="B10" s="94" t="s">
        <v>305</v>
      </c>
      <c r="C10" s="51">
        <v>1</v>
      </c>
      <c r="D10" s="55" t="s">
        <v>3</v>
      </c>
      <c r="E10" s="93" t="s">
        <v>30</v>
      </c>
      <c r="F10" s="93" t="s">
        <v>166</v>
      </c>
      <c r="G10" s="2" t="s">
        <v>53</v>
      </c>
      <c r="H10" s="93">
        <v>1</v>
      </c>
      <c r="I10" s="93">
        <v>1</v>
      </c>
      <c r="J10" s="6">
        <v>1</v>
      </c>
      <c r="K10" s="5" t="s">
        <v>410</v>
      </c>
    </row>
    <row r="11" spans="2:11">
      <c r="B11" s="4" t="s">
        <v>413</v>
      </c>
      <c r="C11" s="51"/>
      <c r="D11" s="2" t="s">
        <v>3</v>
      </c>
      <c r="E11" s="133" t="s">
        <v>30</v>
      </c>
      <c r="F11" s="133" t="s">
        <v>7</v>
      </c>
      <c r="G11" s="2" t="s">
        <v>38</v>
      </c>
      <c r="H11" s="133">
        <v>1</v>
      </c>
      <c r="I11" s="133">
        <v>1</v>
      </c>
      <c r="J11" s="7">
        <f>IF($C$10=0,0,IF($C$10=1,0,IF($C$10=2,1,IF($C$10=3,1,0))))</f>
        <v>0</v>
      </c>
      <c r="K11" s="5" t="s">
        <v>411</v>
      </c>
    </row>
    <row r="12" spans="2:11">
      <c r="B12" s="4" t="s">
        <v>414</v>
      </c>
      <c r="C12" s="53"/>
      <c r="D12" s="2" t="s">
        <v>3</v>
      </c>
      <c r="E12" s="133" t="s">
        <v>30</v>
      </c>
      <c r="F12" s="133" t="s">
        <v>7</v>
      </c>
      <c r="G12" s="2" t="s">
        <v>38</v>
      </c>
      <c r="H12" s="133">
        <v>1</v>
      </c>
      <c r="I12" s="133">
        <v>1</v>
      </c>
      <c r="J12" s="7">
        <f>IF($C$10=0,0,IF($C$10=1,0,IF($C$10=2,0,IF($C$10=3,1,0))))</f>
        <v>0</v>
      </c>
      <c r="K12" s="5" t="s">
        <v>412</v>
      </c>
    </row>
    <row r="13" spans="2:11" ht="28.8">
      <c r="B13" s="4" t="s">
        <v>94</v>
      </c>
      <c r="C13" s="53">
        <v>1.552E-3</v>
      </c>
      <c r="D13" s="2" t="s">
        <v>24</v>
      </c>
      <c r="E13" s="127" t="s">
        <v>30</v>
      </c>
      <c r="F13" s="127" t="s">
        <v>7</v>
      </c>
      <c r="G13" s="2" t="s">
        <v>53</v>
      </c>
      <c r="H13" s="87">
        <v>1</v>
      </c>
      <c r="I13" s="87">
        <v>1</v>
      </c>
      <c r="J13" s="6">
        <v>1</v>
      </c>
      <c r="K13" s="5" t="s">
        <v>164</v>
      </c>
    </row>
    <row r="14" spans="2:11" ht="28.8">
      <c r="B14" s="4" t="s">
        <v>95</v>
      </c>
      <c r="C14" s="53">
        <v>1.552E-3</v>
      </c>
      <c r="D14" s="2" t="s">
        <v>24</v>
      </c>
      <c r="E14" s="127" t="s">
        <v>30</v>
      </c>
      <c r="F14" s="127" t="s">
        <v>7</v>
      </c>
      <c r="G14" s="2" t="s">
        <v>53</v>
      </c>
      <c r="H14" s="87">
        <v>1</v>
      </c>
      <c r="I14" s="87">
        <v>1</v>
      </c>
      <c r="J14" s="6">
        <v>1</v>
      </c>
      <c r="K14" s="5" t="s">
        <v>303</v>
      </c>
    </row>
    <row r="15" spans="2:11" ht="28.8">
      <c r="B15" s="4" t="s">
        <v>96</v>
      </c>
      <c r="C15" s="53">
        <f>0.81/1000</f>
        <v>8.1000000000000006E-4</v>
      </c>
      <c r="D15" s="2" t="s">
        <v>24</v>
      </c>
      <c r="E15" s="127" t="s">
        <v>30</v>
      </c>
      <c r="F15" s="127" t="s">
        <v>7</v>
      </c>
      <c r="G15" s="2" t="s">
        <v>53</v>
      </c>
      <c r="H15" s="87">
        <v>1</v>
      </c>
      <c r="I15" s="87">
        <v>1</v>
      </c>
      <c r="J15" s="6">
        <v>1</v>
      </c>
      <c r="K15" s="5" t="s">
        <v>163</v>
      </c>
    </row>
    <row r="16" spans="2:11" ht="14.4" customHeight="1">
      <c r="B16" s="4" t="s">
        <v>102</v>
      </c>
      <c r="C16" s="51">
        <v>2903.4751548481281</v>
      </c>
      <c r="D16" s="2" t="s">
        <v>26</v>
      </c>
      <c r="E16" s="87" t="s">
        <v>30</v>
      </c>
      <c r="F16" s="87" t="s">
        <v>7</v>
      </c>
      <c r="G16" s="2" t="s">
        <v>5</v>
      </c>
      <c r="H16" s="87">
        <v>1</v>
      </c>
      <c r="I16" s="87">
        <f>'Stream Properties'!$C$12</f>
        <v>2</v>
      </c>
      <c r="J16" s="7">
        <f>IF(OR(Models!$C$25=1,Models!$C$25=2),1,0)</f>
        <v>1</v>
      </c>
      <c r="K16" s="5" t="s">
        <v>118</v>
      </c>
    </row>
    <row r="17" spans="2:11" ht="14.4" customHeight="1">
      <c r="B17" s="4" t="s">
        <v>105</v>
      </c>
      <c r="C17" s="51">
        <v>5311.235039356332</v>
      </c>
      <c r="D17" s="2" t="s">
        <v>26</v>
      </c>
      <c r="E17" s="87" t="s">
        <v>30</v>
      </c>
      <c r="F17" s="87" t="s">
        <v>7</v>
      </c>
      <c r="G17" s="2" t="s">
        <v>5</v>
      </c>
      <c r="H17" s="87"/>
      <c r="I17" s="87">
        <f>'Stream Properties'!$C$12</f>
        <v>2</v>
      </c>
      <c r="J17" s="7">
        <f>IF(OR(Models!$C$25=1,Models!$C$25=2),1,0)</f>
        <v>1</v>
      </c>
      <c r="K17" s="5" t="s">
        <v>118</v>
      </c>
    </row>
    <row r="18" spans="2:11" ht="14.4" customHeight="1">
      <c r="B18" s="4" t="s">
        <v>103</v>
      </c>
      <c r="C18" s="51">
        <v>1</v>
      </c>
      <c r="D18" s="2" t="s">
        <v>27</v>
      </c>
      <c r="E18" s="87" t="s">
        <v>30</v>
      </c>
      <c r="F18" s="87" t="s">
        <v>7</v>
      </c>
      <c r="G18" s="2" t="s">
        <v>5</v>
      </c>
      <c r="H18" s="87">
        <v>1</v>
      </c>
      <c r="I18" s="87">
        <f>'Stream Properties'!$C$12</f>
        <v>2</v>
      </c>
      <c r="J18" s="7">
        <f>IF(OR(Models!$C$25=1,Models!$C$25=2),1,0)</f>
        <v>1</v>
      </c>
      <c r="K18" s="5" t="s">
        <v>119</v>
      </c>
    </row>
    <row r="19" spans="2:11" ht="14.4" customHeight="1">
      <c r="B19" s="4" t="s">
        <v>104</v>
      </c>
      <c r="C19" s="51">
        <v>1</v>
      </c>
      <c r="D19" s="2" t="s">
        <v>27</v>
      </c>
      <c r="E19" s="87" t="s">
        <v>30</v>
      </c>
      <c r="F19" s="87" t="s">
        <v>7</v>
      </c>
      <c r="G19" s="2" t="s">
        <v>5</v>
      </c>
      <c r="H19" s="87"/>
      <c r="I19" s="87">
        <f>'Stream Properties'!$C$12</f>
        <v>2</v>
      </c>
      <c r="J19" s="7">
        <f>IF(OR(Models!$C$25=1,Models!$C$25=2),1,0)</f>
        <v>1</v>
      </c>
      <c r="K19" s="5" t="s">
        <v>119</v>
      </c>
    </row>
    <row r="20" spans="2:11" ht="14.4" customHeight="1">
      <c r="B20" s="122" t="s">
        <v>368</v>
      </c>
      <c r="C20" s="51">
        <v>315.14999999999998</v>
      </c>
      <c r="D20" s="55" t="s">
        <v>23</v>
      </c>
      <c r="E20" s="121" t="s">
        <v>30</v>
      </c>
      <c r="F20" s="121" t="s">
        <v>7</v>
      </c>
      <c r="G20" s="2" t="s">
        <v>60</v>
      </c>
      <c r="H20" s="121">
        <v>1</v>
      </c>
      <c r="I20" s="121">
        <v>1</v>
      </c>
      <c r="J20" s="7" cm="1">
        <f t="array" ref="J20">IF(Models!$C$14=0,0,IF(Models!$C$14=1,1,Table19[]))</f>
        <v>1</v>
      </c>
      <c r="K20" s="5" t="s">
        <v>369</v>
      </c>
    </row>
    <row r="21" spans="2:11" ht="43.2">
      <c r="B21" s="4" t="s">
        <v>131</v>
      </c>
      <c r="C21" s="51">
        <f>62</f>
        <v>62</v>
      </c>
      <c r="D21" s="2" t="s">
        <v>28</v>
      </c>
      <c r="E21" s="87" t="s">
        <v>29</v>
      </c>
      <c r="F21" s="87" t="s">
        <v>7</v>
      </c>
      <c r="G21" s="2" t="s">
        <v>5</v>
      </c>
      <c r="H21" s="87">
        <v>1</v>
      </c>
      <c r="I21" s="87">
        <f>'Stream Properties'!$C$12</f>
        <v>2</v>
      </c>
      <c r="J21" s="6">
        <v>1</v>
      </c>
      <c r="K21" s="5" t="s">
        <v>120</v>
      </c>
    </row>
    <row r="22" spans="2:11" ht="43.2">
      <c r="B22" s="4" t="s">
        <v>132</v>
      </c>
      <c r="C22" s="51">
        <f>19.7</f>
        <v>19.7</v>
      </c>
      <c r="D22" s="2" t="s">
        <v>28</v>
      </c>
      <c r="E22" s="87" t="s">
        <v>29</v>
      </c>
      <c r="F22" s="87" t="s">
        <v>7</v>
      </c>
      <c r="G22" s="2" t="s">
        <v>5</v>
      </c>
      <c r="H22" s="87"/>
      <c r="I22" s="87">
        <f>'Stream Properties'!$C$12</f>
        <v>2</v>
      </c>
      <c r="J22" s="6">
        <v>1</v>
      </c>
      <c r="K22" s="5" t="s">
        <v>120</v>
      </c>
    </row>
    <row r="23" spans="2:11" ht="43.2">
      <c r="B23" s="94" t="s">
        <v>313</v>
      </c>
      <c r="C23" s="51">
        <v>920.9</v>
      </c>
      <c r="D23" s="55" t="s">
        <v>363</v>
      </c>
      <c r="E23" s="93" t="s">
        <v>30</v>
      </c>
      <c r="F23" s="93" t="s">
        <v>7</v>
      </c>
      <c r="G23" s="2" t="s">
        <v>53</v>
      </c>
      <c r="H23" s="93">
        <v>1</v>
      </c>
      <c r="I23" s="93">
        <v>1</v>
      </c>
      <c r="J23" s="7">
        <f>IF(Models!$C$14=0,0,1)</f>
        <v>1</v>
      </c>
      <c r="K23" s="5" t="s">
        <v>315</v>
      </c>
    </row>
    <row r="24" spans="2:11" ht="28.8">
      <c r="B24" s="173" t="s">
        <v>507</v>
      </c>
      <c r="C24" s="174"/>
      <c r="D24" s="175" t="s">
        <v>107</v>
      </c>
      <c r="E24" s="1" t="s">
        <v>30</v>
      </c>
      <c r="F24" s="1" t="s">
        <v>7</v>
      </c>
      <c r="G24" s="108" t="s">
        <v>61</v>
      </c>
      <c r="H24" s="1">
        <v>1</v>
      </c>
      <c r="I24" s="1">
        <v>1</v>
      </c>
      <c r="J24" s="176">
        <f>IF(Models!$C$15=0,0,1)</f>
        <v>0</v>
      </c>
      <c r="K24" s="177" t="s">
        <v>508</v>
      </c>
    </row>
    <row r="25" spans="2:11">
      <c r="B25" s="9" t="s">
        <v>148</v>
      </c>
      <c r="C25" s="52"/>
      <c r="D25" s="10"/>
      <c r="E25" s="11"/>
      <c r="F25" s="11"/>
      <c r="G25" s="10"/>
      <c r="H25" s="11">
        <v>1</v>
      </c>
      <c r="I25" s="11">
        <v>1</v>
      </c>
      <c r="J25" s="12">
        <v>0</v>
      </c>
      <c r="K25" s="13" t="s">
        <v>149</v>
      </c>
    </row>
  </sheetData>
  <sheetProtection algorithmName="SHA-512" hashValue="I9f+dtYgz/GC5wh1KY4nfXGz16M/JLcxkZyg+QjZxuuBfn7p9yUDljwM7CDwVKUl2RaYguoOJBk+5dg+Ryueyw==" saltValue="4XRXvdQXB/48gxhRiHHiKw==" spinCount="100000" sheet="1" objects="1" scenarios="1" selectLockedCells="1"/>
  <mergeCells count="2">
    <mergeCell ref="B3:K3"/>
    <mergeCell ref="K4:K8"/>
  </mergeCells>
  <conditionalFormatting sqref="C10 C13:C22 C25">
    <cfRule type="expression" dxfId="102" priority="13">
      <formula>IF(AND($C10&lt;&gt;"",$J10=0),1,0)</formula>
    </cfRule>
    <cfRule type="expression" dxfId="101" priority="14">
      <formula>IF($C10&lt;&gt;"",1,0)</formula>
    </cfRule>
    <cfRule type="expression" dxfId="100" priority="15">
      <formula>$J10=0</formula>
    </cfRule>
  </conditionalFormatting>
  <conditionalFormatting sqref="K4">
    <cfRule type="expression" dxfId="99" priority="2005">
      <formula>IF(COUNTA($C$10:$C$25)&lt;&gt;COUNTIF($J$10:$J$25,1),1,0)</formula>
    </cfRule>
    <cfRule type="expression" dxfId="98" priority="2006">
      <formula>IF(COUNTA($C$10:$C$25)=COUNTIF($J$10:$J$25,1),1,0)</formula>
    </cfRule>
  </conditionalFormatting>
  <conditionalFormatting sqref="C11">
    <cfRule type="expression" dxfId="97" priority="10">
      <formula>IF(AND($C11&lt;&gt;"",$J11=0),1,0)</formula>
    </cfRule>
    <cfRule type="expression" dxfId="96" priority="11">
      <formula>IF($C11&lt;&gt;"",1,0)</formula>
    </cfRule>
    <cfRule type="expression" dxfId="95" priority="12">
      <formula>$J11=0</formula>
    </cfRule>
  </conditionalFormatting>
  <conditionalFormatting sqref="C12">
    <cfRule type="expression" dxfId="94" priority="7">
      <formula>IF(AND($C12&lt;&gt;"",$J12=0),1,0)</formula>
    </cfRule>
    <cfRule type="expression" dxfId="93" priority="8">
      <formula>IF($C12&lt;&gt;"",1,0)</formula>
    </cfRule>
    <cfRule type="expression" dxfId="92" priority="9">
      <formula>$J12=0</formula>
    </cfRule>
  </conditionalFormatting>
  <conditionalFormatting sqref="C23">
    <cfRule type="expression" dxfId="91" priority="4">
      <formula>IF(AND($C23&lt;&gt;"",$J23=0),1,0)</formula>
    </cfRule>
    <cfRule type="expression" dxfId="90" priority="5">
      <formula>IF($C23&lt;&gt;"",1,0)</formula>
    </cfRule>
    <cfRule type="expression" dxfId="89" priority="6">
      <formula>$J23=0</formula>
    </cfRule>
  </conditionalFormatting>
  <conditionalFormatting sqref="C24">
    <cfRule type="expression" dxfId="2" priority="1">
      <formula>IF(AND($C24&lt;&gt;"",$J24=0),1,0)</formula>
    </cfRule>
    <cfRule type="expression" dxfId="1" priority="2">
      <formula>IF($C24&lt;&gt;"",1,0)</formula>
    </cfRule>
    <cfRule type="expression" dxfId="0" priority="3">
      <formula>$J24=0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02" r:id="rId4" name="Button 18">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6403" r:id="rId5" name="Button 19">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6404" r:id="rId6" name="Button 20">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6">
        <x14:dataValidation type="list" allowBlank="1" showInputMessage="1" showErrorMessage="1" xr:uid="{586B4E34-F733-4AF0-A6E5-C562CFD6777D}">
          <x14:formula1>
            <xm:f>'C:\Users\tkim333\Desktop\RAPID Model Release\v3.0\[Test.xlsm]Reference'!#REF!</xm:f>
          </x14:formula1>
          <xm:sqref>G23:G24 E10</xm:sqref>
        </x14:dataValidation>
        <x14:dataValidation type="list" allowBlank="1" showInputMessage="1" showErrorMessage="1" xr:uid="{4B741F44-E0CE-451D-ACB9-972912444564}">
          <x14:formula1>
            <xm:f>Reference!$A$2:$A$8</xm:f>
          </x14:formula1>
          <xm:sqref>F13:F25</xm:sqref>
        </x14:dataValidation>
        <x14:dataValidation type="list" allowBlank="1" showInputMessage="1" showErrorMessage="1" xr:uid="{139420EB-35F1-4EC1-9596-882339995F4D}">
          <x14:formula1>
            <xm:f>Reference!$B$2:$B$18</xm:f>
          </x14:formula1>
          <xm:sqref>E11:E25</xm:sqref>
        </x14:dataValidation>
        <x14:dataValidation type="list" allowBlank="1" showInputMessage="1" showErrorMessage="1" xr:uid="{E10DF43B-3181-4F70-BB92-54B89CFE84AC}">
          <x14:formula1>
            <xm:f>Reference!$C$2:$C$23</xm:f>
          </x14:formula1>
          <xm:sqref>G16:G22 G25</xm:sqref>
        </x14:dataValidation>
        <x14:dataValidation type="list" allowBlank="1" showInputMessage="1" showErrorMessage="1" xr:uid="{92107DAD-3401-4C78-95B5-2E8DE800428A}">
          <x14:formula1>
            <xm:f>Reference!$Q$2:$Q$6</xm:f>
          </x14:formula1>
          <xm:sqref>C10</xm:sqref>
        </x14:dataValidation>
        <x14:dataValidation type="list" allowBlank="1" showInputMessage="1" showErrorMessage="1" xr:uid="{5BCE780F-3E03-4095-B36D-9305CEE3D309}">
          <x14:formula1>
            <xm:f>'C:\Users\tkim333\Desktop\RAPID Model Release\v3.0\[Test.xlsm]Reference'!#REF!</xm:f>
          </x14:formula1>
          <xm:sqref>F11:G12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9A632-7EBA-4752-9643-7D5C140A3855}">
  <sheetPr codeName="Sheet2">
    <tabColor rgb="FF00B050"/>
  </sheetPr>
  <dimension ref="A1:AV448"/>
  <sheetViews>
    <sheetView showGridLines="0" topLeftCell="A377" zoomScale="55" zoomScaleNormal="55" zoomScaleSheetLayoutView="55" workbookViewId="0">
      <selection activeCell="AA418" sqref="AA418"/>
    </sheetView>
  </sheetViews>
  <sheetFormatPr defaultColWidth="0" defaultRowHeight="14.4" zeroHeight="1"/>
  <cols>
    <col min="1" max="27" width="8.88671875" style="28" customWidth="1"/>
    <col min="28" max="48" width="0" style="28" hidden="1" customWidth="1"/>
    <col min="49" max="16384" width="8.88671875" style="28" hidden="1"/>
  </cols>
  <sheetData>
    <row r="1" spans="1:27">
      <c r="A1" s="44" t="str">
        <f>'Rev.'!$C$3</f>
        <v>REV. NO.5 (2/19/2021)</v>
      </c>
      <c r="B1" s="45"/>
      <c r="C1" s="45"/>
      <c r="D1" s="45"/>
      <c r="E1" s="45"/>
      <c r="F1" s="45"/>
      <c r="G1" s="45"/>
      <c r="H1" s="45"/>
      <c r="I1" s="45"/>
      <c r="J1" s="46"/>
      <c r="K1" s="46"/>
      <c r="L1" s="46"/>
      <c r="M1" s="46"/>
      <c r="N1" s="46"/>
      <c r="O1" s="46"/>
      <c r="P1" s="46"/>
      <c r="Q1" s="46"/>
      <c r="R1" s="46"/>
      <c r="S1" s="46"/>
      <c r="T1" s="46"/>
      <c r="U1" s="46"/>
      <c r="V1" s="46"/>
      <c r="W1" s="46"/>
      <c r="X1" s="46"/>
      <c r="Y1" s="46"/>
      <c r="Z1" s="46"/>
      <c r="AA1" s="46" t="str">
        <f>'Rev.'!$I$3</f>
        <v>Scott Research Group (jkscottresearchgroup.com)</v>
      </c>
    </row>
    <row r="2" spans="1:27">
      <c r="A2" s="36" t="s">
        <v>179</v>
      </c>
      <c r="B2" s="37"/>
      <c r="C2" s="37"/>
      <c r="D2" s="29"/>
      <c r="E2" s="29"/>
      <c r="F2" s="29"/>
      <c r="G2" s="29"/>
      <c r="H2" s="29"/>
      <c r="I2" s="29"/>
      <c r="J2" s="29"/>
      <c r="K2" s="29"/>
      <c r="L2" s="29"/>
      <c r="M2" s="29"/>
      <c r="N2" s="29"/>
      <c r="O2" s="29"/>
      <c r="P2" s="29"/>
      <c r="Q2" s="29"/>
      <c r="R2" s="29"/>
      <c r="S2" s="29"/>
      <c r="T2" s="29"/>
      <c r="U2" s="29"/>
      <c r="V2" s="29"/>
      <c r="W2" s="29"/>
      <c r="X2" s="29"/>
      <c r="Y2" s="29"/>
      <c r="Z2" s="29"/>
      <c r="AA2" s="30"/>
    </row>
    <row r="3" spans="1:27">
      <c r="A3" s="41" t="s">
        <v>200</v>
      </c>
      <c r="B3" s="42"/>
      <c r="C3" s="34"/>
      <c r="D3" s="34"/>
      <c r="E3" s="34"/>
      <c r="F3" s="34"/>
      <c r="G3" s="34"/>
      <c r="H3" s="34"/>
      <c r="I3" s="34"/>
      <c r="J3" s="34"/>
      <c r="K3" s="34"/>
      <c r="L3" s="34"/>
      <c r="M3" s="34"/>
      <c r="N3" s="34"/>
      <c r="O3" s="34"/>
      <c r="P3" s="34"/>
      <c r="Q3" s="34"/>
      <c r="R3" s="34"/>
      <c r="S3" s="34"/>
      <c r="T3" s="34"/>
      <c r="U3" s="34"/>
      <c r="V3" s="34"/>
      <c r="W3" s="34"/>
      <c r="X3" s="34"/>
      <c r="Y3" s="34"/>
      <c r="Z3" s="34"/>
      <c r="AA3" s="35"/>
    </row>
    <row r="4" spans="1:27">
      <c r="A4" s="38"/>
      <c r="B4" s="39" t="s">
        <v>170</v>
      </c>
      <c r="C4" s="32"/>
      <c r="D4" s="32"/>
      <c r="E4" s="32"/>
      <c r="F4" s="32"/>
      <c r="G4" s="32"/>
      <c r="H4" s="32"/>
      <c r="I4" s="32"/>
      <c r="J4" s="32"/>
      <c r="K4" s="32"/>
      <c r="L4" s="32"/>
      <c r="M4" s="32"/>
      <c r="N4" s="32"/>
      <c r="O4" s="32"/>
      <c r="P4" s="32"/>
      <c r="Q4" s="32"/>
      <c r="R4" s="32"/>
      <c r="S4" s="32"/>
      <c r="T4" s="32"/>
      <c r="U4" s="32"/>
      <c r="V4" s="32"/>
      <c r="W4" s="32"/>
      <c r="X4" s="32"/>
      <c r="Y4" s="32"/>
      <c r="Z4" s="32"/>
      <c r="AA4" s="33"/>
    </row>
    <row r="5" spans="1:27">
      <c r="A5" s="38"/>
      <c r="B5" s="39" t="s">
        <v>171</v>
      </c>
      <c r="C5" s="32"/>
      <c r="D5" s="32"/>
      <c r="E5" s="32"/>
      <c r="F5" s="32"/>
      <c r="G5" s="32"/>
      <c r="H5" s="32"/>
      <c r="I5" s="32"/>
      <c r="J5" s="32"/>
      <c r="K5" s="32"/>
      <c r="L5" s="32"/>
      <c r="M5" s="32"/>
      <c r="N5" s="32"/>
      <c r="O5" s="32"/>
      <c r="P5" s="32"/>
      <c r="Q5" s="32"/>
      <c r="R5" s="32"/>
      <c r="S5" s="32"/>
      <c r="T5" s="32"/>
      <c r="U5" s="32"/>
      <c r="V5" s="32"/>
      <c r="W5" s="32"/>
      <c r="X5" s="32"/>
      <c r="Y5" s="32"/>
      <c r="Z5" s="32"/>
      <c r="AA5" s="33"/>
    </row>
    <row r="6" spans="1:27">
      <c r="A6" s="38"/>
      <c r="B6" s="39"/>
      <c r="C6" s="32"/>
      <c r="D6" s="32"/>
      <c r="E6" s="32"/>
      <c r="F6" s="32"/>
      <c r="G6" s="32"/>
      <c r="H6" s="32"/>
      <c r="I6" s="32"/>
      <c r="J6" s="32"/>
      <c r="K6" s="32"/>
      <c r="L6" s="32"/>
      <c r="M6" s="32"/>
      <c r="N6" s="32"/>
      <c r="O6" s="32"/>
      <c r="P6" s="32"/>
      <c r="Q6" s="32"/>
      <c r="R6" s="32"/>
      <c r="S6" s="32"/>
      <c r="T6" s="32"/>
      <c r="U6" s="32"/>
      <c r="V6" s="32"/>
      <c r="W6" s="32"/>
      <c r="X6" s="32"/>
      <c r="Y6" s="32"/>
      <c r="Z6" s="32"/>
      <c r="AA6" s="33"/>
    </row>
    <row r="7" spans="1:27">
      <c r="A7" s="38" t="s">
        <v>165</v>
      </c>
      <c r="B7" s="39"/>
      <c r="C7" s="32"/>
      <c r="D7" s="32"/>
      <c r="E7" s="32"/>
      <c r="F7" s="32"/>
      <c r="G7" s="32"/>
      <c r="H7" s="32"/>
      <c r="I7" s="32"/>
      <c r="J7" s="32"/>
      <c r="K7" s="32"/>
      <c r="L7" s="32"/>
      <c r="M7" s="32"/>
      <c r="N7" s="32"/>
      <c r="O7" s="32"/>
      <c r="P7" s="32"/>
      <c r="Q7" s="32"/>
      <c r="R7" s="32"/>
      <c r="S7" s="32"/>
      <c r="T7" s="32"/>
      <c r="U7" s="32"/>
      <c r="V7" s="32"/>
      <c r="W7" s="32"/>
      <c r="X7" s="32"/>
      <c r="Y7" s="32"/>
      <c r="Z7" s="32"/>
      <c r="AA7" s="33"/>
    </row>
    <row r="8" spans="1:27">
      <c r="A8" s="38"/>
      <c r="B8" s="39"/>
      <c r="C8" s="32"/>
      <c r="D8" s="32"/>
      <c r="E8" s="32"/>
      <c r="F8" s="32"/>
      <c r="G8" s="32"/>
      <c r="H8" s="32"/>
      <c r="I8" s="32"/>
      <c r="J8" s="32"/>
      <c r="K8" s="32"/>
      <c r="L8" s="32"/>
      <c r="M8" s="32"/>
      <c r="N8" s="32"/>
      <c r="O8" s="32"/>
      <c r="P8" s="32"/>
      <c r="Q8" s="32"/>
      <c r="R8" s="32"/>
      <c r="S8" s="32"/>
      <c r="T8" s="32"/>
      <c r="U8" s="32"/>
      <c r="V8" s="32"/>
      <c r="W8" s="32"/>
      <c r="X8" s="32"/>
      <c r="Y8" s="32"/>
      <c r="Z8" s="32"/>
      <c r="AA8" s="33"/>
    </row>
    <row r="9" spans="1:27">
      <c r="A9" s="38" t="s">
        <v>172</v>
      </c>
      <c r="B9" s="39"/>
      <c r="C9" s="32"/>
      <c r="D9" s="32"/>
      <c r="E9" s="32"/>
      <c r="F9" s="32"/>
      <c r="G9" s="32"/>
      <c r="H9" s="32"/>
      <c r="I9" s="32"/>
      <c r="J9" s="32"/>
      <c r="K9" s="32"/>
      <c r="L9" s="32"/>
      <c r="M9" s="32"/>
      <c r="N9" s="32"/>
      <c r="O9" s="32"/>
      <c r="P9" s="32"/>
      <c r="Q9" s="32"/>
      <c r="R9" s="32"/>
      <c r="S9" s="32"/>
      <c r="T9" s="32"/>
      <c r="U9" s="32"/>
      <c r="V9" s="32"/>
      <c r="W9" s="32"/>
      <c r="X9" s="32"/>
      <c r="Y9" s="32"/>
      <c r="Z9" s="32"/>
      <c r="AA9" s="33"/>
    </row>
    <row r="10" spans="1:27">
      <c r="A10" s="38"/>
      <c r="B10" s="39"/>
      <c r="C10" s="32"/>
      <c r="D10" s="32"/>
      <c r="E10" s="32"/>
      <c r="F10" s="32"/>
      <c r="G10" s="32"/>
      <c r="H10" s="32"/>
      <c r="I10" s="32"/>
      <c r="J10" s="32"/>
      <c r="K10" s="32"/>
      <c r="L10" s="32"/>
      <c r="M10" s="32"/>
      <c r="N10" s="32"/>
      <c r="O10" s="32"/>
      <c r="P10" s="32"/>
      <c r="Q10" s="32"/>
      <c r="R10" s="32"/>
      <c r="S10" s="32"/>
      <c r="T10" s="32"/>
      <c r="U10" s="32"/>
      <c r="V10" s="32"/>
      <c r="W10" s="32"/>
      <c r="X10" s="32"/>
      <c r="Y10" s="32"/>
      <c r="Z10" s="32"/>
      <c r="AA10" s="33"/>
    </row>
    <row r="11" spans="1:27">
      <c r="A11" s="36" t="s">
        <v>353</v>
      </c>
      <c r="B11" s="37"/>
      <c r="C11" s="37"/>
      <c r="D11" s="29"/>
      <c r="E11" s="29"/>
      <c r="F11" s="29"/>
      <c r="G11" s="29"/>
      <c r="H11" s="29"/>
      <c r="I11" s="29"/>
      <c r="J11" s="29"/>
      <c r="K11" s="29"/>
      <c r="L11" s="29"/>
      <c r="M11" s="29"/>
      <c r="N11" s="29"/>
      <c r="O11" s="29"/>
      <c r="P11" s="29"/>
      <c r="Q11" s="29"/>
      <c r="R11" s="29"/>
      <c r="S11" s="29"/>
      <c r="T11" s="29"/>
      <c r="U11" s="29"/>
      <c r="V11" s="29"/>
      <c r="W11" s="29"/>
      <c r="X11" s="29"/>
      <c r="Y11" s="29"/>
      <c r="Z11" s="29"/>
      <c r="AA11" s="30"/>
    </row>
    <row r="12" spans="1:27">
      <c r="A12" s="38"/>
      <c r="B12" s="39"/>
      <c r="C12" s="32"/>
      <c r="D12" s="32"/>
      <c r="E12" s="32"/>
      <c r="F12" s="32"/>
      <c r="G12" s="32"/>
      <c r="H12" s="32"/>
      <c r="I12" s="32"/>
      <c r="J12" s="32"/>
      <c r="K12" s="32"/>
      <c r="L12" s="32"/>
      <c r="M12" s="32"/>
      <c r="N12" s="32"/>
      <c r="O12" s="32"/>
      <c r="P12" s="32"/>
      <c r="Q12" s="32"/>
      <c r="R12" s="32"/>
      <c r="S12" s="32"/>
      <c r="T12" s="32"/>
      <c r="U12" s="32"/>
      <c r="V12" s="32"/>
      <c r="W12" s="32"/>
      <c r="X12" s="32"/>
      <c r="Y12" s="32"/>
      <c r="Z12" s="32"/>
      <c r="AA12" s="33"/>
    </row>
    <row r="13" spans="1:27">
      <c r="A13" s="38"/>
      <c r="B13" s="39"/>
      <c r="C13" s="32"/>
      <c r="D13" s="32"/>
      <c r="E13" s="32"/>
      <c r="F13" s="32"/>
      <c r="G13" s="32"/>
      <c r="H13" s="32"/>
      <c r="I13" s="32"/>
      <c r="J13" s="32"/>
      <c r="K13" s="32"/>
      <c r="L13" s="32"/>
      <c r="M13" s="32"/>
      <c r="N13" s="32"/>
      <c r="O13" s="32"/>
      <c r="P13" s="32"/>
      <c r="Q13" s="32"/>
      <c r="R13" s="32"/>
      <c r="S13" s="32"/>
      <c r="T13" s="32"/>
      <c r="U13" s="32"/>
      <c r="V13" s="32"/>
      <c r="W13" s="32"/>
      <c r="X13" s="32"/>
      <c r="Y13" s="32"/>
      <c r="Z13" s="32"/>
      <c r="AA13" s="33"/>
    </row>
    <row r="14" spans="1:27">
      <c r="A14" s="38"/>
      <c r="B14" s="39"/>
      <c r="C14" s="32"/>
      <c r="D14" s="32"/>
      <c r="E14" s="32"/>
      <c r="F14" s="32"/>
      <c r="G14" s="32"/>
      <c r="H14" s="32"/>
      <c r="I14" s="32"/>
      <c r="J14" s="32"/>
      <c r="K14" s="32"/>
      <c r="L14" s="32"/>
      <c r="M14" s="32"/>
      <c r="N14" s="32"/>
      <c r="O14" s="32"/>
      <c r="P14" s="32"/>
      <c r="Q14" s="32"/>
      <c r="R14" s="32"/>
      <c r="S14" s="32"/>
      <c r="T14" s="32"/>
      <c r="U14" s="32"/>
      <c r="V14" s="32"/>
      <c r="W14" s="32"/>
      <c r="X14" s="32"/>
      <c r="Y14" s="32"/>
      <c r="Z14" s="32"/>
      <c r="AA14" s="33"/>
    </row>
    <row r="15" spans="1:27">
      <c r="A15" s="38"/>
      <c r="B15" s="39"/>
      <c r="C15" s="32"/>
      <c r="D15" s="32"/>
      <c r="E15" s="32"/>
      <c r="F15" s="32"/>
      <c r="G15" s="32"/>
      <c r="H15" s="32"/>
      <c r="I15" s="32"/>
      <c r="J15" s="32"/>
      <c r="K15" s="32"/>
      <c r="L15" s="32"/>
      <c r="M15" s="32"/>
      <c r="N15" s="32"/>
      <c r="O15" s="32"/>
      <c r="P15" s="32"/>
      <c r="Q15" s="32"/>
      <c r="R15" s="32"/>
      <c r="S15" s="32"/>
      <c r="T15" s="32"/>
      <c r="U15" s="32"/>
      <c r="V15" s="32"/>
      <c r="W15" s="32"/>
      <c r="X15" s="32"/>
      <c r="Y15" s="32"/>
      <c r="Z15" s="32"/>
      <c r="AA15" s="33"/>
    </row>
    <row r="16" spans="1:27">
      <c r="A16" s="38"/>
      <c r="B16" s="39"/>
      <c r="C16" s="32"/>
      <c r="D16" s="32"/>
      <c r="E16" s="32"/>
      <c r="F16" s="32"/>
      <c r="G16" s="32"/>
      <c r="H16" s="32"/>
      <c r="I16" s="32"/>
      <c r="J16" s="32"/>
      <c r="K16" s="32"/>
      <c r="L16" s="32"/>
      <c r="M16" s="32"/>
      <c r="N16" s="32"/>
      <c r="O16" s="32"/>
      <c r="P16" s="32"/>
      <c r="Q16" s="32"/>
      <c r="R16" s="32"/>
      <c r="S16" s="32"/>
      <c r="T16" s="32"/>
      <c r="U16" s="32"/>
      <c r="V16" s="32"/>
      <c r="W16" s="32"/>
      <c r="X16" s="32"/>
      <c r="Y16" s="32"/>
      <c r="Z16" s="32"/>
      <c r="AA16" s="33"/>
    </row>
    <row r="17" spans="1:27">
      <c r="A17" s="38"/>
      <c r="B17" s="39"/>
      <c r="C17" s="32"/>
      <c r="D17" s="32"/>
      <c r="E17" s="32"/>
      <c r="F17" s="32"/>
      <c r="G17" s="32"/>
      <c r="H17" s="32"/>
      <c r="I17" s="32"/>
      <c r="J17" s="32"/>
      <c r="K17" s="32"/>
      <c r="L17" s="32"/>
      <c r="M17" s="32"/>
      <c r="N17" s="32"/>
      <c r="O17" s="32"/>
      <c r="P17" s="32"/>
      <c r="Q17" s="32"/>
      <c r="R17" s="32"/>
      <c r="S17" s="32"/>
      <c r="T17" s="32"/>
      <c r="U17" s="32"/>
      <c r="V17" s="32"/>
      <c r="W17" s="32"/>
      <c r="X17" s="32"/>
      <c r="Y17" s="32"/>
      <c r="Z17" s="32"/>
      <c r="AA17" s="33"/>
    </row>
    <row r="18" spans="1:27">
      <c r="A18" s="38"/>
      <c r="B18" s="39"/>
      <c r="C18" s="32"/>
      <c r="D18" s="32"/>
      <c r="E18" s="32"/>
      <c r="F18" s="32"/>
      <c r="G18" s="32"/>
      <c r="H18" s="32"/>
      <c r="I18" s="32"/>
      <c r="J18" s="32"/>
      <c r="K18" s="32"/>
      <c r="L18" s="32"/>
      <c r="M18" s="32"/>
      <c r="N18" s="32"/>
      <c r="O18" s="32"/>
      <c r="P18" s="32"/>
      <c r="Q18" s="32"/>
      <c r="R18" s="32"/>
      <c r="S18" s="32"/>
      <c r="T18" s="32"/>
      <c r="U18" s="32"/>
      <c r="V18" s="32"/>
      <c r="W18" s="32"/>
      <c r="X18" s="32"/>
      <c r="Y18" s="32"/>
      <c r="Z18" s="32"/>
      <c r="AA18" s="33"/>
    </row>
    <row r="19" spans="1:27">
      <c r="A19" s="38"/>
      <c r="B19" s="39"/>
      <c r="C19" s="32"/>
      <c r="D19" s="32"/>
      <c r="E19" s="32"/>
      <c r="F19" s="32"/>
      <c r="G19" s="32"/>
      <c r="H19" s="32"/>
      <c r="I19" s="32"/>
      <c r="J19" s="32"/>
      <c r="K19" s="32"/>
      <c r="L19" s="32"/>
      <c r="M19" s="32"/>
      <c r="N19" s="32"/>
      <c r="O19" s="32"/>
      <c r="P19" s="32"/>
      <c r="Q19" s="32"/>
      <c r="R19" s="32"/>
      <c r="S19" s="32"/>
      <c r="T19" s="32"/>
      <c r="U19" s="32"/>
      <c r="V19" s="32"/>
      <c r="W19" s="32"/>
      <c r="X19" s="32"/>
      <c r="Y19" s="32"/>
      <c r="Z19" s="32"/>
      <c r="AA19" s="33"/>
    </row>
    <row r="20" spans="1:27">
      <c r="A20" s="38"/>
      <c r="B20" s="39"/>
      <c r="C20" s="32"/>
      <c r="D20" s="32"/>
      <c r="E20" s="32"/>
      <c r="F20" s="32"/>
      <c r="G20" s="32"/>
      <c r="H20" s="32"/>
      <c r="I20" s="32"/>
      <c r="J20" s="32"/>
      <c r="K20" s="32"/>
      <c r="L20" s="32"/>
      <c r="M20" s="32"/>
      <c r="N20" s="32"/>
      <c r="O20" s="32"/>
      <c r="P20" s="32"/>
      <c r="Q20" s="32"/>
      <c r="R20" s="32"/>
      <c r="S20" s="32"/>
      <c r="T20" s="32"/>
      <c r="U20" s="32"/>
      <c r="V20" s="32"/>
      <c r="W20" s="32"/>
      <c r="X20" s="32"/>
      <c r="Y20" s="32"/>
      <c r="Z20" s="32"/>
      <c r="AA20" s="33"/>
    </row>
    <row r="21" spans="1:27">
      <c r="A21" s="38"/>
      <c r="B21" s="39"/>
      <c r="C21" s="32"/>
      <c r="D21" s="32"/>
      <c r="E21" s="32"/>
      <c r="F21" s="32"/>
      <c r="G21" s="32"/>
      <c r="H21" s="32"/>
      <c r="I21" s="32"/>
      <c r="J21" s="32"/>
      <c r="K21" s="32"/>
      <c r="L21" s="32"/>
      <c r="M21" s="32"/>
      <c r="N21" s="32"/>
      <c r="O21" s="32"/>
      <c r="P21" s="32"/>
      <c r="Q21" s="32"/>
      <c r="R21" s="32"/>
      <c r="S21" s="32"/>
      <c r="T21" s="32"/>
      <c r="U21" s="32"/>
      <c r="V21" s="32"/>
      <c r="W21" s="32"/>
      <c r="X21" s="32"/>
      <c r="Y21" s="32"/>
      <c r="Z21" s="32"/>
      <c r="AA21" s="33"/>
    </row>
    <row r="22" spans="1:27">
      <c r="A22" s="38"/>
      <c r="B22" s="39"/>
      <c r="C22" s="32"/>
      <c r="D22" s="32"/>
      <c r="E22" s="32"/>
      <c r="F22" s="32"/>
      <c r="G22" s="32"/>
      <c r="H22" s="32"/>
      <c r="I22" s="32"/>
      <c r="J22" s="32"/>
      <c r="K22" s="32"/>
      <c r="L22" s="32"/>
      <c r="M22" s="32"/>
      <c r="N22" s="32"/>
      <c r="O22" s="32"/>
      <c r="P22" s="32"/>
      <c r="Q22" s="32"/>
      <c r="R22" s="32"/>
      <c r="S22" s="32"/>
      <c r="T22" s="32"/>
      <c r="U22" s="32"/>
      <c r="V22" s="32"/>
      <c r="W22" s="32"/>
      <c r="X22" s="32"/>
      <c r="Y22" s="32"/>
      <c r="Z22" s="32"/>
      <c r="AA22" s="33"/>
    </row>
    <row r="23" spans="1:27">
      <c r="A23" s="38"/>
      <c r="B23" s="39"/>
      <c r="C23" s="32"/>
      <c r="D23" s="32"/>
      <c r="E23" s="32"/>
      <c r="F23" s="32"/>
      <c r="G23" s="32"/>
      <c r="H23" s="32"/>
      <c r="I23" s="32"/>
      <c r="J23" s="32"/>
      <c r="K23" s="32"/>
      <c r="L23" s="32"/>
      <c r="M23" s="32"/>
      <c r="N23" s="32"/>
      <c r="O23" s="32"/>
      <c r="P23" s="32"/>
      <c r="Q23" s="32"/>
      <c r="R23" s="32"/>
      <c r="S23" s="32"/>
      <c r="T23" s="32"/>
      <c r="U23" s="32"/>
      <c r="V23" s="32"/>
      <c r="W23" s="32"/>
      <c r="X23" s="32"/>
      <c r="Y23" s="32"/>
      <c r="Z23" s="32"/>
      <c r="AA23" s="33"/>
    </row>
    <row r="24" spans="1:27">
      <c r="A24" s="38"/>
      <c r="B24" s="39"/>
      <c r="C24" s="32"/>
      <c r="D24" s="32"/>
      <c r="E24" s="32"/>
      <c r="F24" s="32"/>
      <c r="G24" s="32"/>
      <c r="H24" s="32"/>
      <c r="I24" s="32"/>
      <c r="J24" s="32"/>
      <c r="K24" s="32"/>
      <c r="L24" s="32"/>
      <c r="M24" s="32"/>
      <c r="N24" s="32"/>
      <c r="O24" s="32"/>
      <c r="P24" s="32"/>
      <c r="Q24" s="32"/>
      <c r="R24" s="32"/>
      <c r="S24" s="32"/>
      <c r="T24" s="32"/>
      <c r="U24" s="32"/>
      <c r="V24" s="32"/>
      <c r="W24" s="32"/>
      <c r="X24" s="32"/>
      <c r="Y24" s="32"/>
      <c r="Z24" s="32"/>
      <c r="AA24" s="33"/>
    </row>
    <row r="25" spans="1:27">
      <c r="A25" s="38"/>
      <c r="B25" s="39"/>
      <c r="C25" s="32"/>
      <c r="D25" s="32"/>
      <c r="E25" s="32"/>
      <c r="F25" s="32"/>
      <c r="G25" s="32"/>
      <c r="H25" s="32"/>
      <c r="I25" s="32"/>
      <c r="J25" s="32"/>
      <c r="K25" s="32"/>
      <c r="L25" s="32"/>
      <c r="M25" s="32"/>
      <c r="N25" s="32"/>
      <c r="O25" s="32"/>
      <c r="P25" s="32"/>
      <c r="Q25" s="32"/>
      <c r="R25" s="32"/>
      <c r="S25" s="32"/>
      <c r="T25" s="32"/>
      <c r="U25" s="32"/>
      <c r="V25" s="32"/>
      <c r="W25" s="32"/>
      <c r="X25" s="32"/>
      <c r="Y25" s="32"/>
      <c r="Z25" s="32"/>
      <c r="AA25" s="33"/>
    </row>
    <row r="26" spans="1:27">
      <c r="A26" s="38"/>
      <c r="B26" s="39"/>
      <c r="C26" s="32"/>
      <c r="D26" s="32"/>
      <c r="E26" s="32"/>
      <c r="F26" s="32"/>
      <c r="G26" s="32"/>
      <c r="H26" s="32"/>
      <c r="I26" s="32"/>
      <c r="J26" s="32"/>
      <c r="K26" s="32"/>
      <c r="L26" s="32"/>
      <c r="M26" s="32"/>
      <c r="N26" s="32"/>
      <c r="O26" s="32"/>
      <c r="P26" s="32"/>
      <c r="Q26" s="32"/>
      <c r="R26" s="32"/>
      <c r="S26" s="32"/>
      <c r="T26" s="32"/>
      <c r="U26" s="32"/>
      <c r="V26" s="32"/>
      <c r="W26" s="32"/>
      <c r="X26" s="32"/>
      <c r="Y26" s="32"/>
      <c r="Z26" s="32"/>
      <c r="AA26" s="33"/>
    </row>
    <row r="27" spans="1:27">
      <c r="A27" s="38"/>
      <c r="B27" s="39"/>
      <c r="C27" s="32"/>
      <c r="D27" s="32"/>
      <c r="E27" s="32"/>
      <c r="F27" s="32"/>
      <c r="G27" s="32"/>
      <c r="H27" s="32"/>
      <c r="I27" s="32"/>
      <c r="J27" s="32"/>
      <c r="K27" s="32"/>
      <c r="L27" s="32"/>
      <c r="M27" s="32"/>
      <c r="N27" s="32"/>
      <c r="O27" s="32"/>
      <c r="P27" s="32"/>
      <c r="Q27" s="32"/>
      <c r="R27" s="32"/>
      <c r="S27" s="32"/>
      <c r="T27" s="32"/>
      <c r="U27" s="32"/>
      <c r="V27" s="32"/>
      <c r="W27" s="32"/>
      <c r="X27" s="32"/>
      <c r="Y27" s="32"/>
      <c r="Z27" s="32"/>
      <c r="AA27" s="33"/>
    </row>
    <row r="28" spans="1:27">
      <c r="A28" s="38"/>
      <c r="B28" s="39"/>
      <c r="C28" s="32"/>
      <c r="D28" s="32"/>
      <c r="E28" s="32"/>
      <c r="F28" s="32"/>
      <c r="G28" s="32"/>
      <c r="H28" s="32"/>
      <c r="I28" s="32"/>
      <c r="J28" s="32"/>
      <c r="K28" s="32"/>
      <c r="L28" s="32"/>
      <c r="M28" s="32"/>
      <c r="N28" s="32"/>
      <c r="O28" s="32"/>
      <c r="P28" s="32"/>
      <c r="Q28" s="32"/>
      <c r="R28" s="32"/>
      <c r="S28" s="32"/>
      <c r="T28" s="32"/>
      <c r="U28" s="32"/>
      <c r="V28" s="32"/>
      <c r="W28" s="32"/>
      <c r="X28" s="32"/>
      <c r="Y28" s="32"/>
      <c r="Z28" s="32"/>
      <c r="AA28" s="33"/>
    </row>
    <row r="29" spans="1:27">
      <c r="A29" s="38"/>
      <c r="B29" s="39"/>
      <c r="C29" s="32"/>
      <c r="D29" s="32"/>
      <c r="E29" s="32"/>
      <c r="F29" s="32"/>
      <c r="G29" s="32"/>
      <c r="H29" s="32"/>
      <c r="I29" s="32"/>
      <c r="J29" s="32"/>
      <c r="K29" s="32"/>
      <c r="L29" s="32"/>
      <c r="M29" s="32"/>
      <c r="N29" s="32"/>
      <c r="O29" s="32"/>
      <c r="P29" s="32"/>
      <c r="Q29" s="32"/>
      <c r="R29" s="32"/>
      <c r="S29" s="32"/>
      <c r="T29" s="32"/>
      <c r="U29" s="32"/>
      <c r="V29" s="32"/>
      <c r="W29" s="32"/>
      <c r="X29" s="32"/>
      <c r="Y29" s="32"/>
      <c r="Z29" s="32"/>
      <c r="AA29" s="33"/>
    </row>
    <row r="30" spans="1:27">
      <c r="A30" s="38"/>
      <c r="B30" s="39"/>
      <c r="C30" s="32"/>
      <c r="D30" s="32"/>
      <c r="E30" s="32"/>
      <c r="F30" s="32"/>
      <c r="G30" s="32"/>
      <c r="H30" s="32"/>
      <c r="I30" s="32"/>
      <c r="J30" s="32"/>
      <c r="K30" s="32"/>
      <c r="L30" s="32"/>
      <c r="M30" s="32"/>
      <c r="N30" s="32"/>
      <c r="O30" s="32"/>
      <c r="P30" s="32"/>
      <c r="Q30" s="32"/>
      <c r="R30" s="32"/>
      <c r="S30" s="32"/>
      <c r="T30" s="32"/>
      <c r="U30" s="32"/>
      <c r="V30" s="32"/>
      <c r="W30" s="32"/>
      <c r="X30" s="32"/>
      <c r="Y30" s="32"/>
      <c r="Z30" s="32"/>
      <c r="AA30" s="33"/>
    </row>
    <row r="31" spans="1:27">
      <c r="A31" s="38"/>
      <c r="B31" s="39"/>
      <c r="C31" s="32"/>
      <c r="D31" s="32"/>
      <c r="E31" s="32"/>
      <c r="F31" s="32"/>
      <c r="G31" s="32"/>
      <c r="H31" s="32"/>
      <c r="I31" s="32"/>
      <c r="J31" s="32"/>
      <c r="K31" s="32"/>
      <c r="L31" s="32"/>
      <c r="M31" s="32"/>
      <c r="N31" s="32"/>
      <c r="O31" s="32"/>
      <c r="P31" s="32"/>
      <c r="Q31" s="32"/>
      <c r="R31" s="32"/>
      <c r="S31" s="32"/>
      <c r="T31" s="32"/>
      <c r="U31" s="32"/>
      <c r="V31" s="32"/>
      <c r="W31" s="32"/>
      <c r="X31" s="32"/>
      <c r="Y31" s="32"/>
      <c r="Z31" s="32"/>
      <c r="AA31" s="33"/>
    </row>
    <row r="32" spans="1:27">
      <c r="A32" s="38"/>
      <c r="B32" s="39"/>
      <c r="C32" s="32"/>
      <c r="D32" s="32"/>
      <c r="E32" s="32"/>
      <c r="F32" s="32"/>
      <c r="G32" s="32"/>
      <c r="H32" s="32"/>
      <c r="I32" s="32"/>
      <c r="J32" s="32"/>
      <c r="K32" s="32"/>
      <c r="L32" s="32"/>
      <c r="M32" s="32"/>
      <c r="N32" s="32"/>
      <c r="O32" s="32"/>
      <c r="P32" s="32"/>
      <c r="Q32" s="32"/>
      <c r="R32" s="32"/>
      <c r="S32" s="32"/>
      <c r="T32" s="32"/>
      <c r="U32" s="32"/>
      <c r="V32" s="32"/>
      <c r="W32" s="32"/>
      <c r="X32" s="32"/>
      <c r="Y32" s="32"/>
      <c r="Z32" s="32"/>
      <c r="AA32" s="33"/>
    </row>
    <row r="33" spans="1:27">
      <c r="A33" s="38"/>
      <c r="B33" s="39"/>
      <c r="C33" s="32"/>
      <c r="D33" s="32"/>
      <c r="E33" s="32"/>
      <c r="F33" s="32"/>
      <c r="G33" s="32"/>
      <c r="H33" s="32"/>
      <c r="I33" s="32"/>
      <c r="J33" s="32"/>
      <c r="K33" s="32"/>
      <c r="L33" s="32"/>
      <c r="M33" s="32"/>
      <c r="N33" s="32"/>
      <c r="O33" s="32"/>
      <c r="P33" s="32"/>
      <c r="Q33" s="32"/>
      <c r="R33" s="32"/>
      <c r="S33" s="32"/>
      <c r="T33" s="32"/>
      <c r="U33" s="32"/>
      <c r="V33" s="32"/>
      <c r="W33" s="32"/>
      <c r="X33" s="32"/>
      <c r="Y33" s="32"/>
      <c r="Z33" s="32"/>
      <c r="AA33" s="33"/>
    </row>
    <row r="34" spans="1:27">
      <c r="A34" s="38"/>
      <c r="B34" s="39"/>
      <c r="C34" s="32"/>
      <c r="D34" s="32"/>
      <c r="E34" s="32"/>
      <c r="F34" s="32"/>
      <c r="G34" s="32"/>
      <c r="H34" s="32"/>
      <c r="I34" s="32"/>
      <c r="J34" s="32"/>
      <c r="K34" s="32"/>
      <c r="L34" s="32"/>
      <c r="M34" s="32"/>
      <c r="N34" s="32"/>
      <c r="O34" s="32"/>
      <c r="P34" s="32"/>
      <c r="Q34" s="32"/>
      <c r="R34" s="32"/>
      <c r="S34" s="32"/>
      <c r="T34" s="32"/>
      <c r="U34" s="32"/>
      <c r="V34" s="32"/>
      <c r="W34" s="32"/>
      <c r="X34" s="32"/>
      <c r="Y34" s="32"/>
      <c r="Z34" s="32"/>
      <c r="AA34" s="33"/>
    </row>
    <row r="35" spans="1:27">
      <c r="A35" s="38"/>
      <c r="B35" s="39"/>
      <c r="C35" s="32"/>
      <c r="D35" s="32"/>
      <c r="E35" s="32"/>
      <c r="F35" s="32"/>
      <c r="G35" s="32"/>
      <c r="H35" s="32"/>
      <c r="I35" s="32"/>
      <c r="J35" s="32"/>
      <c r="K35" s="32"/>
      <c r="L35" s="32"/>
      <c r="M35" s="32"/>
      <c r="N35" s="32"/>
      <c r="O35" s="32"/>
      <c r="P35" s="32"/>
      <c r="Q35" s="32"/>
      <c r="R35" s="32"/>
      <c r="S35" s="32"/>
      <c r="T35" s="32"/>
      <c r="U35" s="32"/>
      <c r="V35" s="32"/>
      <c r="W35" s="32"/>
      <c r="X35" s="32"/>
      <c r="Y35" s="32"/>
      <c r="Z35" s="32"/>
      <c r="AA35" s="33"/>
    </row>
    <row r="36" spans="1:27">
      <c r="A36" s="38"/>
      <c r="B36" s="39"/>
      <c r="C36" s="32"/>
      <c r="D36" s="32"/>
      <c r="E36" s="32"/>
      <c r="F36" s="32"/>
      <c r="G36" s="32"/>
      <c r="H36" s="32"/>
      <c r="I36" s="32"/>
      <c r="J36" s="32"/>
      <c r="K36" s="32"/>
      <c r="L36" s="32"/>
      <c r="M36" s="32"/>
      <c r="N36" s="32"/>
      <c r="O36" s="32"/>
      <c r="P36" s="32"/>
      <c r="Q36" s="32"/>
      <c r="R36" s="32"/>
      <c r="S36" s="32"/>
      <c r="T36" s="32"/>
      <c r="U36" s="32"/>
      <c r="V36" s="32"/>
      <c r="W36" s="32"/>
      <c r="X36" s="32"/>
      <c r="Y36" s="32"/>
      <c r="Z36" s="32"/>
      <c r="AA36" s="33"/>
    </row>
    <row r="37" spans="1:27">
      <c r="A37" s="38"/>
      <c r="B37" s="39"/>
      <c r="C37" s="32"/>
      <c r="D37" s="32"/>
      <c r="E37" s="32"/>
      <c r="F37" s="32"/>
      <c r="G37" s="32"/>
      <c r="H37" s="32"/>
      <c r="I37" s="32"/>
      <c r="J37" s="32"/>
      <c r="K37" s="32"/>
      <c r="L37" s="32"/>
      <c r="M37" s="32"/>
      <c r="N37" s="32"/>
      <c r="O37" s="32"/>
      <c r="P37" s="32"/>
      <c r="Q37" s="32"/>
      <c r="R37" s="32"/>
      <c r="S37" s="32"/>
      <c r="T37" s="32"/>
      <c r="U37" s="32"/>
      <c r="V37" s="32"/>
      <c r="W37" s="32"/>
      <c r="X37" s="32"/>
      <c r="Y37" s="32"/>
      <c r="Z37" s="32"/>
      <c r="AA37" s="33"/>
    </row>
    <row r="38" spans="1:27">
      <c r="A38" s="38"/>
      <c r="B38" s="39"/>
      <c r="C38" s="32"/>
      <c r="D38" s="32"/>
      <c r="E38" s="32"/>
      <c r="F38" s="32"/>
      <c r="G38" s="32"/>
      <c r="H38" s="32"/>
      <c r="I38" s="32"/>
      <c r="J38" s="32"/>
      <c r="K38" s="32"/>
      <c r="L38" s="32"/>
      <c r="M38" s="32"/>
      <c r="N38" s="32"/>
      <c r="O38" s="32"/>
      <c r="P38" s="32"/>
      <c r="Q38" s="32"/>
      <c r="R38" s="32"/>
      <c r="S38" s="32"/>
      <c r="T38" s="32"/>
      <c r="U38" s="32"/>
      <c r="V38" s="32"/>
      <c r="W38" s="32"/>
      <c r="X38" s="32"/>
      <c r="Y38" s="32"/>
      <c r="Z38" s="32"/>
      <c r="AA38" s="33"/>
    </row>
    <row r="39" spans="1:27">
      <c r="A39" s="38"/>
      <c r="B39" s="39"/>
      <c r="C39" s="32"/>
      <c r="D39" s="32"/>
      <c r="E39" s="32"/>
      <c r="F39" s="32"/>
      <c r="G39" s="32"/>
      <c r="H39" s="32"/>
      <c r="I39" s="32"/>
      <c r="J39" s="32"/>
      <c r="K39" s="32"/>
      <c r="L39" s="32"/>
      <c r="M39" s="32"/>
      <c r="N39" s="32"/>
      <c r="O39" s="32"/>
      <c r="P39" s="32"/>
      <c r="Q39" s="32"/>
      <c r="R39" s="32"/>
      <c r="S39" s="32"/>
      <c r="T39" s="32"/>
      <c r="U39" s="32"/>
      <c r="V39" s="32"/>
      <c r="W39" s="32"/>
      <c r="X39" s="32"/>
      <c r="Y39" s="32"/>
      <c r="Z39" s="32"/>
      <c r="AA39" s="33"/>
    </row>
    <row r="40" spans="1:27">
      <c r="A40" s="38"/>
      <c r="B40" s="39"/>
      <c r="C40" s="32"/>
      <c r="D40" s="32"/>
      <c r="E40" s="32"/>
      <c r="F40" s="32"/>
      <c r="G40" s="32"/>
      <c r="H40" s="32"/>
      <c r="I40" s="32"/>
      <c r="J40" s="32"/>
      <c r="K40" s="32"/>
      <c r="L40" s="32"/>
      <c r="M40" s="32"/>
      <c r="N40" s="32"/>
      <c r="O40" s="32"/>
      <c r="P40" s="32"/>
      <c r="Q40" s="32"/>
      <c r="R40" s="32"/>
      <c r="S40" s="32"/>
      <c r="T40" s="32"/>
      <c r="U40" s="32"/>
      <c r="V40" s="32"/>
      <c r="W40" s="32"/>
      <c r="X40" s="32"/>
      <c r="Y40" s="32"/>
      <c r="Z40" s="32"/>
      <c r="AA40" s="33"/>
    </row>
    <row r="41" spans="1:27">
      <c r="A41" s="38"/>
      <c r="B41" s="39"/>
      <c r="C41" s="32"/>
      <c r="D41" s="32"/>
      <c r="E41" s="32"/>
      <c r="F41" s="32"/>
      <c r="G41" s="32"/>
      <c r="H41" s="32"/>
      <c r="I41" s="32"/>
      <c r="J41" s="32"/>
      <c r="K41" s="32"/>
      <c r="L41" s="32"/>
      <c r="M41" s="32"/>
      <c r="N41" s="32"/>
      <c r="O41" s="32"/>
      <c r="P41" s="32"/>
      <c r="Q41" s="32"/>
      <c r="R41" s="32"/>
      <c r="S41" s="32"/>
      <c r="T41" s="32"/>
      <c r="U41" s="32"/>
      <c r="V41" s="32"/>
      <c r="W41" s="32"/>
      <c r="X41" s="32"/>
      <c r="Y41" s="32"/>
      <c r="Z41" s="32"/>
      <c r="AA41" s="33"/>
    </row>
    <row r="42" spans="1:27">
      <c r="A42" s="38"/>
      <c r="B42" s="39"/>
      <c r="C42" s="32"/>
      <c r="D42" s="32"/>
      <c r="E42" s="32"/>
      <c r="F42" s="32"/>
      <c r="G42" s="32"/>
      <c r="H42" s="32"/>
      <c r="I42" s="32"/>
      <c r="J42" s="32"/>
      <c r="K42" s="32"/>
      <c r="L42" s="32"/>
      <c r="M42" s="32"/>
      <c r="N42" s="32"/>
      <c r="O42" s="32"/>
      <c r="P42" s="32"/>
      <c r="Q42" s="32"/>
      <c r="R42" s="32"/>
      <c r="S42" s="32"/>
      <c r="T42" s="32"/>
      <c r="U42" s="32"/>
      <c r="V42" s="32"/>
      <c r="W42" s="32"/>
      <c r="X42" s="32"/>
      <c r="Y42" s="32"/>
      <c r="Z42" s="32"/>
      <c r="AA42" s="33"/>
    </row>
    <row r="43" spans="1:27">
      <c r="A43" s="38"/>
      <c r="B43" s="39"/>
      <c r="C43" s="32"/>
      <c r="D43" s="32"/>
      <c r="E43" s="32"/>
      <c r="F43" s="32"/>
      <c r="G43" s="32"/>
      <c r="H43" s="32"/>
      <c r="I43" s="32"/>
      <c r="J43" s="32"/>
      <c r="K43" s="32"/>
      <c r="L43" s="32"/>
      <c r="M43" s="32"/>
      <c r="N43" s="32"/>
      <c r="O43" s="32"/>
      <c r="P43" s="32"/>
      <c r="Q43" s="32"/>
      <c r="R43" s="32"/>
      <c r="S43" s="32"/>
      <c r="T43" s="32"/>
      <c r="U43" s="32"/>
      <c r="V43" s="32"/>
      <c r="W43" s="32"/>
      <c r="X43" s="32"/>
      <c r="Y43" s="32"/>
      <c r="Z43" s="32"/>
      <c r="AA43" s="33"/>
    </row>
    <row r="44" spans="1:27">
      <c r="A44" s="38"/>
      <c r="B44" s="39"/>
      <c r="C44" s="32"/>
      <c r="D44" s="32"/>
      <c r="E44" s="32"/>
      <c r="F44" s="32"/>
      <c r="G44" s="32"/>
      <c r="H44" s="32"/>
      <c r="I44" s="32"/>
      <c r="J44" s="32"/>
      <c r="K44" s="32"/>
      <c r="L44" s="32"/>
      <c r="M44" s="32"/>
      <c r="N44" s="32"/>
      <c r="O44" s="32"/>
      <c r="P44" s="32"/>
      <c r="Q44" s="32"/>
      <c r="R44" s="32"/>
      <c r="S44" s="32"/>
      <c r="T44" s="32"/>
      <c r="U44" s="32"/>
      <c r="V44" s="32"/>
      <c r="W44" s="32"/>
      <c r="X44" s="32"/>
      <c r="Y44" s="32"/>
      <c r="Z44" s="32"/>
      <c r="AA44" s="33"/>
    </row>
    <row r="45" spans="1:27">
      <c r="A45" s="38"/>
      <c r="B45" s="39"/>
      <c r="C45" s="32"/>
      <c r="D45" s="32"/>
      <c r="E45" s="32"/>
      <c r="F45" s="32"/>
      <c r="G45" s="32"/>
      <c r="H45" s="32"/>
      <c r="I45" s="32"/>
      <c r="J45" s="32"/>
      <c r="K45" s="32"/>
      <c r="L45" s="32"/>
      <c r="M45" s="32"/>
      <c r="N45" s="32"/>
      <c r="O45" s="32"/>
      <c r="P45" s="32"/>
      <c r="Q45" s="32"/>
      <c r="R45" s="32"/>
      <c r="S45" s="32"/>
      <c r="T45" s="32"/>
      <c r="U45" s="32"/>
      <c r="V45" s="32"/>
      <c r="W45" s="32"/>
      <c r="X45" s="32"/>
      <c r="Y45" s="32"/>
      <c r="Z45" s="32"/>
      <c r="AA45" s="33"/>
    </row>
    <row r="46" spans="1:27">
      <c r="A46" s="38"/>
      <c r="B46" s="39"/>
      <c r="C46" s="32"/>
      <c r="D46" s="32"/>
      <c r="E46" s="32"/>
      <c r="F46" s="32"/>
      <c r="G46" s="32"/>
      <c r="H46" s="32"/>
      <c r="I46" s="32"/>
      <c r="J46" s="32"/>
      <c r="K46" s="32"/>
      <c r="L46" s="32"/>
      <c r="M46" s="32"/>
      <c r="N46" s="32"/>
      <c r="O46" s="32"/>
      <c r="P46" s="32"/>
      <c r="Q46" s="32"/>
      <c r="R46" s="32"/>
      <c r="S46" s="32"/>
      <c r="T46" s="32"/>
      <c r="U46" s="32"/>
      <c r="V46" s="32"/>
      <c r="W46" s="32"/>
      <c r="X46" s="32"/>
      <c r="Y46" s="32"/>
      <c r="Z46" s="32"/>
      <c r="AA46" s="33"/>
    </row>
    <row r="47" spans="1:27">
      <c r="A47" s="38"/>
      <c r="B47" s="39"/>
      <c r="C47" s="32"/>
      <c r="D47" s="32"/>
      <c r="E47" s="32"/>
      <c r="F47" s="32"/>
      <c r="G47" s="32"/>
      <c r="H47" s="32"/>
      <c r="I47" s="32"/>
      <c r="J47" s="32"/>
      <c r="K47" s="32"/>
      <c r="L47" s="32"/>
      <c r="M47" s="32"/>
      <c r="N47" s="32"/>
      <c r="O47" s="32"/>
      <c r="P47" s="32"/>
      <c r="Q47" s="32"/>
      <c r="R47" s="32"/>
      <c r="S47" s="32"/>
      <c r="T47" s="32"/>
      <c r="U47" s="32"/>
      <c r="V47" s="32"/>
      <c r="W47" s="32"/>
      <c r="X47" s="32"/>
      <c r="Y47" s="32"/>
      <c r="Z47" s="32"/>
      <c r="AA47" s="33"/>
    </row>
    <row r="48" spans="1:27">
      <c r="A48" s="38"/>
      <c r="B48" s="39"/>
      <c r="C48" s="32"/>
      <c r="D48" s="32"/>
      <c r="E48" s="32"/>
      <c r="F48" s="32"/>
      <c r="G48" s="32"/>
      <c r="H48" s="32"/>
      <c r="I48" s="32"/>
      <c r="J48" s="32"/>
      <c r="K48" s="32"/>
      <c r="L48" s="32"/>
      <c r="M48" s="32"/>
      <c r="N48" s="32"/>
      <c r="O48" s="32"/>
      <c r="P48" s="32"/>
      <c r="Q48" s="32"/>
      <c r="R48" s="32"/>
      <c r="S48" s="32"/>
      <c r="T48" s="32"/>
      <c r="U48" s="32"/>
      <c r="V48" s="32"/>
      <c r="W48" s="32"/>
      <c r="X48" s="32"/>
      <c r="Y48" s="32"/>
      <c r="Z48" s="32"/>
      <c r="AA48" s="33"/>
    </row>
    <row r="49" spans="1:27">
      <c r="A49" s="38"/>
      <c r="B49" s="39"/>
      <c r="C49" s="32"/>
      <c r="D49" s="32"/>
      <c r="E49" s="32"/>
      <c r="F49" s="32"/>
      <c r="G49" s="32"/>
      <c r="H49" s="32"/>
      <c r="I49" s="32"/>
      <c r="J49" s="32"/>
      <c r="K49" s="32"/>
      <c r="L49" s="32"/>
      <c r="M49" s="32"/>
      <c r="N49" s="32"/>
      <c r="O49" s="32"/>
      <c r="P49" s="32"/>
      <c r="Q49" s="32"/>
      <c r="R49" s="32"/>
      <c r="S49" s="32"/>
      <c r="T49" s="32"/>
      <c r="U49" s="32"/>
      <c r="V49" s="32"/>
      <c r="W49" s="32"/>
      <c r="X49" s="32"/>
      <c r="Y49" s="32"/>
      <c r="Z49" s="32"/>
      <c r="AA49" s="33"/>
    </row>
    <row r="50" spans="1:27">
      <c r="A50" s="38"/>
      <c r="B50" s="39"/>
      <c r="C50" s="32"/>
      <c r="D50" s="32"/>
      <c r="E50" s="32"/>
      <c r="F50" s="32"/>
      <c r="G50" s="32"/>
      <c r="H50" s="32"/>
      <c r="I50" s="32"/>
      <c r="J50" s="32"/>
      <c r="K50" s="32"/>
      <c r="L50" s="32"/>
      <c r="M50" s="32"/>
      <c r="N50" s="32"/>
      <c r="O50" s="32"/>
      <c r="P50" s="32"/>
      <c r="Q50" s="32"/>
      <c r="R50" s="32"/>
      <c r="S50" s="32"/>
      <c r="T50" s="32"/>
      <c r="U50" s="32"/>
      <c r="V50" s="32"/>
      <c r="W50" s="32"/>
      <c r="X50" s="32"/>
      <c r="Y50" s="32"/>
      <c r="Z50" s="32"/>
      <c r="AA50" s="33"/>
    </row>
    <row r="51" spans="1:27">
      <c r="A51" s="38"/>
      <c r="B51" s="39"/>
      <c r="C51" s="32"/>
      <c r="D51" s="32"/>
      <c r="E51" s="32"/>
      <c r="F51" s="32"/>
      <c r="G51" s="32"/>
      <c r="H51" s="32"/>
      <c r="I51" s="32"/>
      <c r="J51" s="32"/>
      <c r="K51" s="32"/>
      <c r="L51" s="32"/>
      <c r="M51" s="32"/>
      <c r="N51" s="32"/>
      <c r="O51" s="32"/>
      <c r="P51" s="32"/>
      <c r="Q51" s="32"/>
      <c r="R51" s="32"/>
      <c r="S51" s="32"/>
      <c r="T51" s="32"/>
      <c r="U51" s="32"/>
      <c r="V51" s="32"/>
      <c r="W51" s="32"/>
      <c r="X51" s="32"/>
      <c r="Y51" s="32"/>
      <c r="Z51" s="32"/>
      <c r="AA51" s="33"/>
    </row>
    <row r="52" spans="1:27">
      <c r="A52" s="38"/>
      <c r="B52" s="39"/>
      <c r="C52" s="32"/>
      <c r="D52" s="32"/>
      <c r="E52" s="32"/>
      <c r="F52" s="32"/>
      <c r="G52" s="32"/>
      <c r="H52" s="32"/>
      <c r="I52" s="32"/>
      <c r="J52" s="32"/>
      <c r="K52" s="32"/>
      <c r="L52" s="32"/>
      <c r="M52" s="32"/>
      <c r="N52" s="32"/>
      <c r="O52" s="32"/>
      <c r="P52" s="32"/>
      <c r="Q52" s="32"/>
      <c r="R52" s="32"/>
      <c r="S52" s="32"/>
      <c r="T52" s="32"/>
      <c r="U52" s="32"/>
      <c r="V52" s="32"/>
      <c r="W52" s="32"/>
      <c r="X52" s="32"/>
      <c r="Y52" s="32"/>
      <c r="Z52" s="32"/>
      <c r="AA52" s="33"/>
    </row>
    <row r="53" spans="1:27">
      <c r="A53" s="38"/>
      <c r="B53" s="39"/>
      <c r="C53" s="32"/>
      <c r="D53" s="32"/>
      <c r="E53" s="32"/>
      <c r="F53" s="32"/>
      <c r="G53" s="32"/>
      <c r="H53" s="32"/>
      <c r="I53" s="32"/>
      <c r="J53" s="32"/>
      <c r="K53" s="32"/>
      <c r="L53" s="32"/>
      <c r="M53" s="32"/>
      <c r="N53" s="32"/>
      <c r="O53" s="32"/>
      <c r="P53" s="32"/>
      <c r="Q53" s="32"/>
      <c r="R53" s="32"/>
      <c r="S53" s="32"/>
      <c r="T53" s="32"/>
      <c r="U53" s="32"/>
      <c r="V53" s="32"/>
      <c r="W53" s="32"/>
      <c r="X53" s="32"/>
      <c r="Y53" s="32"/>
      <c r="Z53" s="32"/>
      <c r="AA53" s="33"/>
    </row>
    <row r="54" spans="1:27">
      <c r="A54" s="38"/>
      <c r="B54" s="39"/>
      <c r="C54" s="32"/>
      <c r="D54" s="32"/>
      <c r="E54" s="32"/>
      <c r="F54" s="32"/>
      <c r="G54" s="32"/>
      <c r="H54" s="32"/>
      <c r="I54" s="32"/>
      <c r="J54" s="32"/>
      <c r="K54" s="32"/>
      <c r="L54" s="32"/>
      <c r="M54" s="32"/>
      <c r="N54" s="32"/>
      <c r="O54" s="32"/>
      <c r="P54" s="32"/>
      <c r="Q54" s="32"/>
      <c r="R54" s="32"/>
      <c r="S54" s="32"/>
      <c r="T54" s="32"/>
      <c r="U54" s="32"/>
      <c r="V54" s="32"/>
      <c r="W54" s="32"/>
      <c r="X54" s="32"/>
      <c r="Y54" s="32"/>
      <c r="Z54" s="32"/>
      <c r="AA54" s="33"/>
    </row>
    <row r="55" spans="1:27">
      <c r="A55" s="38"/>
      <c r="B55" s="39"/>
      <c r="C55" s="32"/>
      <c r="D55" s="32"/>
      <c r="E55" s="32"/>
      <c r="F55" s="32"/>
      <c r="G55" s="32"/>
      <c r="H55" s="32"/>
      <c r="I55" s="32"/>
      <c r="J55" s="32"/>
      <c r="K55" s="32"/>
      <c r="L55" s="32"/>
      <c r="M55" s="32"/>
      <c r="N55" s="32"/>
      <c r="O55" s="32"/>
      <c r="P55" s="32"/>
      <c r="Q55" s="32"/>
      <c r="R55" s="32"/>
      <c r="S55" s="32"/>
      <c r="T55" s="32"/>
      <c r="U55" s="32"/>
      <c r="V55" s="32"/>
      <c r="W55" s="32"/>
      <c r="X55" s="32"/>
      <c r="Y55" s="32"/>
      <c r="Z55" s="32"/>
      <c r="AA55" s="33"/>
    </row>
    <row r="56" spans="1:27">
      <c r="A56" s="38"/>
      <c r="B56" s="39"/>
      <c r="C56" s="32"/>
      <c r="D56" s="32"/>
      <c r="E56" s="32"/>
      <c r="F56" s="32"/>
      <c r="G56" s="32"/>
      <c r="H56" s="32"/>
      <c r="I56" s="32"/>
      <c r="J56" s="32"/>
      <c r="K56" s="32"/>
      <c r="L56" s="32"/>
      <c r="M56" s="32"/>
      <c r="N56" s="32"/>
      <c r="O56" s="32"/>
      <c r="P56" s="32"/>
      <c r="Q56" s="32"/>
      <c r="R56" s="32"/>
      <c r="S56" s="32"/>
      <c r="T56" s="32"/>
      <c r="U56" s="32"/>
      <c r="V56" s="32"/>
      <c r="W56" s="32"/>
      <c r="X56" s="32"/>
      <c r="Y56" s="32"/>
      <c r="Z56" s="32"/>
      <c r="AA56" s="33"/>
    </row>
    <row r="57" spans="1:27">
      <c r="A57" s="38"/>
      <c r="B57" s="39"/>
      <c r="C57" s="32"/>
      <c r="D57" s="32"/>
      <c r="E57" s="32"/>
      <c r="F57" s="32"/>
      <c r="G57" s="32"/>
      <c r="H57" s="32"/>
      <c r="I57" s="32"/>
      <c r="J57" s="32"/>
      <c r="K57" s="32"/>
      <c r="L57" s="32"/>
      <c r="M57" s="32"/>
      <c r="N57" s="32"/>
      <c r="O57" s="32"/>
      <c r="P57" s="32"/>
      <c r="Q57" s="32"/>
      <c r="R57" s="32"/>
      <c r="S57" s="32"/>
      <c r="T57" s="32"/>
      <c r="U57" s="32"/>
      <c r="V57" s="32"/>
      <c r="W57" s="32"/>
      <c r="X57" s="32"/>
      <c r="Y57" s="32"/>
      <c r="Z57" s="32"/>
      <c r="AA57" s="33"/>
    </row>
    <row r="58" spans="1:27">
      <c r="A58" s="38"/>
      <c r="B58" s="39"/>
      <c r="C58" s="32"/>
      <c r="D58" s="32"/>
      <c r="E58" s="32"/>
      <c r="F58" s="32"/>
      <c r="G58" s="32"/>
      <c r="H58" s="32"/>
      <c r="I58" s="32"/>
      <c r="J58" s="32"/>
      <c r="K58" s="32"/>
      <c r="L58" s="32"/>
      <c r="M58" s="32"/>
      <c r="N58" s="32"/>
      <c r="O58" s="32"/>
      <c r="P58" s="32"/>
      <c r="Q58" s="32"/>
      <c r="R58" s="32"/>
      <c r="S58" s="32"/>
      <c r="T58" s="32"/>
      <c r="U58" s="32"/>
      <c r="V58" s="32"/>
      <c r="W58" s="32"/>
      <c r="X58" s="32"/>
      <c r="Y58" s="32"/>
      <c r="Z58" s="32"/>
      <c r="AA58" s="33"/>
    </row>
    <row r="59" spans="1:27">
      <c r="A59" s="38"/>
      <c r="B59" s="39"/>
      <c r="C59" s="32"/>
      <c r="D59" s="32"/>
      <c r="E59" s="32"/>
      <c r="F59" s="32"/>
      <c r="G59" s="32"/>
      <c r="H59" s="32"/>
      <c r="I59" s="32"/>
      <c r="J59" s="32"/>
      <c r="K59" s="32"/>
      <c r="L59" s="32"/>
      <c r="M59" s="32"/>
      <c r="N59" s="32"/>
      <c r="O59" s="32"/>
      <c r="P59" s="32"/>
      <c r="Q59" s="32"/>
      <c r="R59" s="32"/>
      <c r="S59" s="32"/>
      <c r="T59" s="32"/>
      <c r="U59" s="32"/>
      <c r="V59" s="32"/>
      <c r="W59" s="32"/>
      <c r="X59" s="32"/>
      <c r="Y59" s="32"/>
      <c r="Z59" s="32"/>
      <c r="AA59" s="33"/>
    </row>
    <row r="60" spans="1:27">
      <c r="A60" s="38"/>
      <c r="B60" s="39"/>
      <c r="C60" s="32"/>
      <c r="D60" s="32"/>
      <c r="E60" s="32"/>
      <c r="F60" s="32"/>
      <c r="G60" s="32"/>
      <c r="H60" s="32"/>
      <c r="I60" s="32"/>
      <c r="J60" s="32"/>
      <c r="K60" s="32"/>
      <c r="L60" s="32"/>
      <c r="M60" s="32"/>
      <c r="N60" s="32"/>
      <c r="O60" s="32"/>
      <c r="P60" s="32"/>
      <c r="Q60" s="32"/>
      <c r="R60" s="32"/>
      <c r="S60" s="32"/>
      <c r="T60" s="32"/>
      <c r="U60" s="32"/>
      <c r="V60" s="32"/>
      <c r="W60" s="32"/>
      <c r="X60" s="32"/>
      <c r="Y60" s="32"/>
      <c r="Z60" s="32"/>
      <c r="AA60" s="33"/>
    </row>
    <row r="61" spans="1:27">
      <c r="A61" s="38"/>
      <c r="B61" s="39"/>
      <c r="C61" s="32"/>
      <c r="D61" s="32"/>
      <c r="E61" s="32"/>
      <c r="F61" s="32"/>
      <c r="G61" s="32"/>
      <c r="H61" s="32"/>
      <c r="I61" s="32"/>
      <c r="J61" s="32"/>
      <c r="K61" s="32"/>
      <c r="L61" s="32"/>
      <c r="M61" s="32"/>
      <c r="N61" s="32"/>
      <c r="O61" s="32"/>
      <c r="P61" s="32"/>
      <c r="Q61" s="32"/>
      <c r="R61" s="32"/>
      <c r="S61" s="32"/>
      <c r="T61" s="32"/>
      <c r="U61" s="32"/>
      <c r="V61" s="32"/>
      <c r="W61" s="32"/>
      <c r="X61" s="32"/>
      <c r="Y61" s="32"/>
      <c r="Z61" s="32"/>
      <c r="AA61" s="33"/>
    </row>
    <row r="62" spans="1:27">
      <c r="A62" s="38"/>
      <c r="B62" s="39"/>
      <c r="C62" s="32"/>
      <c r="D62" s="32"/>
      <c r="E62" s="32"/>
      <c r="F62" s="32"/>
      <c r="G62" s="32"/>
      <c r="H62" s="32"/>
      <c r="I62" s="32"/>
      <c r="J62" s="32"/>
      <c r="K62" s="32"/>
      <c r="L62" s="32"/>
      <c r="M62" s="32"/>
      <c r="N62" s="32"/>
      <c r="O62" s="32"/>
      <c r="P62" s="32"/>
      <c r="Q62" s="32"/>
      <c r="R62" s="32"/>
      <c r="S62" s="32"/>
      <c r="T62" s="32"/>
      <c r="U62" s="32"/>
      <c r="V62" s="32"/>
      <c r="W62" s="32"/>
      <c r="X62" s="32"/>
      <c r="Y62" s="32"/>
      <c r="Z62" s="32"/>
      <c r="AA62" s="33"/>
    </row>
    <row r="63" spans="1:27">
      <c r="A63" s="38"/>
      <c r="B63" s="39"/>
      <c r="C63" s="32"/>
      <c r="D63" s="32"/>
      <c r="E63" s="32"/>
      <c r="F63" s="32"/>
      <c r="G63" s="32"/>
      <c r="H63" s="32"/>
      <c r="I63" s="32"/>
      <c r="J63" s="32"/>
      <c r="K63" s="32"/>
      <c r="L63" s="32"/>
      <c r="M63" s="32"/>
      <c r="N63" s="32"/>
      <c r="O63" s="32"/>
      <c r="P63" s="32"/>
      <c r="Q63" s="32"/>
      <c r="R63" s="32"/>
      <c r="S63" s="32"/>
      <c r="T63" s="32"/>
      <c r="U63" s="32"/>
      <c r="V63" s="32"/>
      <c r="W63" s="32"/>
      <c r="X63" s="32"/>
      <c r="Y63" s="32"/>
      <c r="Z63" s="32"/>
      <c r="AA63" s="33"/>
    </row>
    <row r="64" spans="1:27">
      <c r="A64" s="38"/>
      <c r="B64" s="39"/>
      <c r="C64" s="32"/>
      <c r="D64" s="32"/>
      <c r="E64" s="32"/>
      <c r="F64" s="32"/>
      <c r="G64" s="32"/>
      <c r="H64" s="32"/>
      <c r="I64" s="32"/>
      <c r="J64" s="32"/>
      <c r="K64" s="32"/>
      <c r="L64" s="32"/>
      <c r="M64" s="32"/>
      <c r="N64" s="32"/>
      <c r="O64" s="32"/>
      <c r="P64" s="32"/>
      <c r="Q64" s="32"/>
      <c r="R64" s="32"/>
      <c r="S64" s="32"/>
      <c r="T64" s="32"/>
      <c r="U64" s="32"/>
      <c r="V64" s="32"/>
      <c r="W64" s="32"/>
      <c r="X64" s="32"/>
      <c r="Y64" s="32"/>
      <c r="Z64" s="32"/>
      <c r="AA64" s="33"/>
    </row>
    <row r="65" spans="1:27">
      <c r="A65" s="40" t="s">
        <v>168</v>
      </c>
      <c r="B65" s="37"/>
      <c r="C65" s="37"/>
      <c r="D65" s="29"/>
      <c r="E65" s="29"/>
      <c r="F65" s="29"/>
      <c r="G65" s="29"/>
      <c r="H65" s="29"/>
      <c r="I65" s="29"/>
      <c r="J65" s="29"/>
      <c r="K65" s="29"/>
      <c r="L65" s="29"/>
      <c r="M65" s="29"/>
      <c r="N65" s="29"/>
      <c r="O65" s="29"/>
      <c r="P65" s="29"/>
      <c r="Q65" s="29"/>
      <c r="R65" s="29"/>
      <c r="S65" s="29"/>
      <c r="T65" s="29"/>
      <c r="U65" s="29"/>
      <c r="V65" s="29"/>
      <c r="W65" s="29"/>
      <c r="X65" s="29"/>
      <c r="Y65" s="29"/>
      <c r="Z65" s="29"/>
      <c r="AA65" s="30"/>
    </row>
    <row r="66" spans="1:27">
      <c r="A66" s="31"/>
      <c r="B66" s="32"/>
      <c r="C66" s="32"/>
      <c r="D66" s="32"/>
      <c r="E66" s="32"/>
      <c r="F66" s="32"/>
      <c r="G66" s="32"/>
      <c r="H66" s="32"/>
      <c r="I66" s="32"/>
      <c r="J66" s="32"/>
      <c r="K66" s="32"/>
      <c r="L66" s="32"/>
      <c r="M66" s="32"/>
      <c r="N66" s="32"/>
      <c r="O66" s="32"/>
      <c r="P66" s="32"/>
      <c r="Q66" s="32"/>
      <c r="R66" s="32"/>
      <c r="S66" s="32"/>
      <c r="T66" s="32"/>
      <c r="U66" s="32"/>
      <c r="V66" s="32"/>
      <c r="W66" s="32"/>
      <c r="X66" s="32"/>
      <c r="Y66" s="32"/>
      <c r="Z66" s="32"/>
      <c r="AA66" s="33"/>
    </row>
    <row r="67" spans="1:27">
      <c r="A67" s="31"/>
      <c r="B67" s="32"/>
      <c r="C67" s="32"/>
      <c r="D67" s="32"/>
      <c r="E67" s="32"/>
      <c r="F67" s="32"/>
      <c r="G67" s="32"/>
      <c r="H67" s="32"/>
      <c r="I67" s="32"/>
      <c r="J67" s="32"/>
      <c r="K67" s="32"/>
      <c r="L67" s="32"/>
      <c r="M67" s="32"/>
      <c r="N67" s="32"/>
      <c r="O67" s="32"/>
      <c r="P67" s="32"/>
      <c r="Q67" s="32"/>
      <c r="R67" s="32"/>
      <c r="S67" s="32"/>
      <c r="T67" s="32"/>
      <c r="U67" s="32"/>
      <c r="V67" s="32"/>
      <c r="W67" s="32"/>
      <c r="X67" s="32"/>
      <c r="Y67" s="32"/>
      <c r="Z67" s="32"/>
      <c r="AA67" s="33"/>
    </row>
    <row r="68" spans="1:27">
      <c r="A68" s="31"/>
      <c r="B68" s="32"/>
      <c r="C68" s="32"/>
      <c r="D68" s="32"/>
      <c r="E68" s="32"/>
      <c r="F68" s="32"/>
      <c r="G68" s="32"/>
      <c r="H68" s="32"/>
      <c r="I68" s="32"/>
      <c r="J68" s="32"/>
      <c r="K68" s="32"/>
      <c r="L68" s="32"/>
      <c r="M68" s="32"/>
      <c r="N68" s="32"/>
      <c r="O68" s="32"/>
      <c r="P68" s="32"/>
      <c r="Q68" s="32"/>
      <c r="R68" s="32"/>
      <c r="S68" s="32"/>
      <c r="T68" s="32"/>
      <c r="U68" s="32"/>
      <c r="V68" s="32"/>
      <c r="W68" s="32"/>
      <c r="X68" s="32"/>
      <c r="Y68" s="32"/>
      <c r="Z68" s="32"/>
      <c r="AA68" s="33"/>
    </row>
    <row r="69" spans="1:27">
      <c r="A69" s="31"/>
      <c r="B69" s="32"/>
      <c r="C69" s="32"/>
      <c r="D69" s="32"/>
      <c r="E69" s="32"/>
      <c r="F69" s="32"/>
      <c r="G69" s="32"/>
      <c r="H69" s="32"/>
      <c r="I69" s="32"/>
      <c r="J69" s="32"/>
      <c r="K69" s="32"/>
      <c r="L69" s="32"/>
      <c r="M69" s="32"/>
      <c r="N69" s="32"/>
      <c r="O69" s="32"/>
      <c r="P69" s="32"/>
      <c r="Q69" s="32"/>
      <c r="R69" s="32"/>
      <c r="S69" s="32"/>
      <c r="T69" s="32"/>
      <c r="U69" s="32"/>
      <c r="V69" s="32"/>
      <c r="W69" s="32"/>
      <c r="X69" s="32"/>
      <c r="Y69" s="32"/>
      <c r="Z69" s="32"/>
      <c r="AA69" s="33"/>
    </row>
    <row r="70" spans="1:27">
      <c r="A70" s="31"/>
      <c r="B70" s="32"/>
      <c r="C70" s="32"/>
      <c r="D70" s="32"/>
      <c r="E70" s="32"/>
      <c r="F70" s="32"/>
      <c r="G70" s="32"/>
      <c r="H70" s="32"/>
      <c r="I70" s="32"/>
      <c r="J70" s="32"/>
      <c r="K70" s="32"/>
      <c r="L70" s="32"/>
      <c r="M70" s="32"/>
      <c r="N70" s="32"/>
      <c r="O70" s="32"/>
      <c r="P70" s="32"/>
      <c r="Q70" s="32"/>
      <c r="R70" s="32"/>
      <c r="S70" s="32"/>
      <c r="T70" s="32"/>
      <c r="U70" s="32"/>
      <c r="V70" s="32"/>
      <c r="W70" s="32"/>
      <c r="X70" s="32"/>
      <c r="Y70" s="32"/>
      <c r="Z70" s="32"/>
      <c r="AA70" s="33"/>
    </row>
    <row r="71" spans="1:27">
      <c r="A71" s="31"/>
      <c r="B71" s="32"/>
      <c r="C71" s="32"/>
      <c r="D71" s="32"/>
      <c r="E71" s="32"/>
      <c r="F71" s="32"/>
      <c r="G71" s="32"/>
      <c r="H71" s="32"/>
      <c r="I71" s="32"/>
      <c r="J71" s="32"/>
      <c r="K71" s="32"/>
      <c r="L71" s="32"/>
      <c r="M71" s="32"/>
      <c r="N71" s="32"/>
      <c r="O71" s="32"/>
      <c r="P71" s="32"/>
      <c r="Q71" s="32"/>
      <c r="R71" s="32"/>
      <c r="S71" s="32"/>
      <c r="T71" s="32"/>
      <c r="U71" s="32"/>
      <c r="V71" s="32"/>
      <c r="W71" s="32"/>
      <c r="X71" s="32"/>
      <c r="Y71" s="32"/>
      <c r="Z71" s="32"/>
      <c r="AA71" s="33"/>
    </row>
    <row r="72" spans="1:27">
      <c r="A72" s="31"/>
      <c r="B72" s="32"/>
      <c r="C72" s="32"/>
      <c r="D72" s="32"/>
      <c r="E72" s="32"/>
      <c r="F72" s="32"/>
      <c r="G72" s="32"/>
      <c r="H72" s="32"/>
      <c r="I72" s="32"/>
      <c r="J72" s="32"/>
      <c r="K72" s="32"/>
      <c r="L72" s="32"/>
      <c r="M72" s="32"/>
      <c r="N72" s="32"/>
      <c r="O72" s="32"/>
      <c r="P72" s="32"/>
      <c r="Q72" s="32"/>
      <c r="R72" s="32"/>
      <c r="S72" s="32"/>
      <c r="T72" s="32"/>
      <c r="U72" s="32"/>
      <c r="V72" s="32"/>
      <c r="W72" s="32"/>
      <c r="X72" s="32"/>
      <c r="Y72" s="32"/>
      <c r="Z72" s="32"/>
      <c r="AA72" s="33"/>
    </row>
    <row r="73" spans="1:27">
      <c r="A73" s="31"/>
      <c r="B73" s="32"/>
      <c r="C73" s="32"/>
      <c r="D73" s="32"/>
      <c r="E73" s="32"/>
      <c r="F73" s="32"/>
      <c r="G73" s="32"/>
      <c r="H73" s="32"/>
      <c r="I73" s="32"/>
      <c r="J73" s="32"/>
      <c r="K73" s="32"/>
      <c r="L73" s="32"/>
      <c r="M73" s="32"/>
      <c r="N73" s="32"/>
      <c r="O73" s="32"/>
      <c r="P73" s="32"/>
      <c r="Q73" s="32"/>
      <c r="R73" s="32"/>
      <c r="S73" s="32"/>
      <c r="T73" s="32"/>
      <c r="U73" s="32"/>
      <c r="V73" s="32"/>
      <c r="W73" s="32"/>
      <c r="X73" s="32"/>
      <c r="Y73" s="32"/>
      <c r="Z73" s="32"/>
      <c r="AA73" s="33"/>
    </row>
    <row r="74" spans="1:27">
      <c r="A74" s="31"/>
      <c r="B74" s="32"/>
      <c r="C74" s="32"/>
      <c r="D74" s="32"/>
      <c r="E74" s="32"/>
      <c r="F74" s="32"/>
      <c r="G74" s="32"/>
      <c r="H74" s="32"/>
      <c r="I74" s="32"/>
      <c r="J74" s="32"/>
      <c r="K74" s="32"/>
      <c r="L74" s="32"/>
      <c r="M74" s="32"/>
      <c r="N74" s="32"/>
      <c r="O74" s="32"/>
      <c r="P74" s="32"/>
      <c r="Q74" s="32"/>
      <c r="R74" s="32"/>
      <c r="S74" s="32"/>
      <c r="T74" s="32"/>
      <c r="U74" s="32"/>
      <c r="V74" s="32"/>
      <c r="W74" s="32"/>
      <c r="X74" s="32"/>
      <c r="Y74" s="32"/>
      <c r="Z74" s="32"/>
      <c r="AA74" s="33"/>
    </row>
    <row r="75" spans="1:27">
      <c r="A75" s="31"/>
      <c r="B75" s="32"/>
      <c r="C75" s="32"/>
      <c r="D75" s="32"/>
      <c r="E75" s="32"/>
      <c r="F75" s="32"/>
      <c r="G75" s="32"/>
      <c r="H75" s="32"/>
      <c r="I75" s="32"/>
      <c r="J75" s="32"/>
      <c r="K75" s="32"/>
      <c r="L75" s="32"/>
      <c r="M75" s="32"/>
      <c r="N75" s="32"/>
      <c r="O75" s="32"/>
      <c r="P75" s="32"/>
      <c r="Q75" s="32"/>
      <c r="R75" s="32"/>
      <c r="S75" s="32"/>
      <c r="T75" s="32"/>
      <c r="U75" s="32"/>
      <c r="V75" s="32"/>
      <c r="W75" s="32"/>
      <c r="X75" s="32"/>
      <c r="Y75" s="32"/>
      <c r="Z75" s="32"/>
      <c r="AA75" s="33"/>
    </row>
    <row r="76" spans="1:27">
      <c r="A76" s="31"/>
      <c r="B76" s="32"/>
      <c r="C76" s="32"/>
      <c r="D76" s="32"/>
      <c r="E76" s="32"/>
      <c r="F76" s="32"/>
      <c r="G76" s="32"/>
      <c r="H76" s="32"/>
      <c r="I76" s="32"/>
      <c r="J76" s="32"/>
      <c r="K76" s="32"/>
      <c r="L76" s="32"/>
      <c r="M76" s="32"/>
      <c r="N76" s="32"/>
      <c r="O76" s="32"/>
      <c r="P76" s="32"/>
      <c r="Q76" s="32"/>
      <c r="R76" s="32"/>
      <c r="S76" s="32"/>
      <c r="T76" s="32"/>
      <c r="U76" s="32"/>
      <c r="V76" s="32"/>
      <c r="W76" s="32"/>
      <c r="X76" s="32"/>
      <c r="Y76" s="32"/>
      <c r="Z76" s="32"/>
      <c r="AA76" s="33"/>
    </row>
    <row r="77" spans="1:27">
      <c r="A77" s="31"/>
      <c r="B77" s="32"/>
      <c r="C77" s="32"/>
      <c r="D77" s="32"/>
      <c r="E77" s="32"/>
      <c r="F77" s="32"/>
      <c r="G77" s="32"/>
      <c r="H77" s="32"/>
      <c r="I77" s="32"/>
      <c r="J77" s="32"/>
      <c r="K77" s="32"/>
      <c r="L77" s="32"/>
      <c r="M77" s="32"/>
      <c r="N77" s="32"/>
      <c r="O77" s="32"/>
      <c r="P77" s="32"/>
      <c r="Q77" s="32"/>
      <c r="R77" s="32"/>
      <c r="S77" s="32"/>
      <c r="T77" s="32"/>
      <c r="U77" s="32"/>
      <c r="V77" s="32"/>
      <c r="W77" s="32"/>
      <c r="X77" s="32"/>
      <c r="Y77" s="32"/>
      <c r="Z77" s="32"/>
      <c r="AA77" s="33"/>
    </row>
    <row r="78" spans="1:27">
      <c r="A78" s="31"/>
      <c r="B78" s="32"/>
      <c r="C78" s="32"/>
      <c r="D78" s="32"/>
      <c r="E78" s="32"/>
      <c r="F78" s="32"/>
      <c r="G78" s="32"/>
      <c r="H78" s="32"/>
      <c r="I78" s="32"/>
      <c r="J78" s="32"/>
      <c r="K78" s="32"/>
      <c r="L78" s="32"/>
      <c r="M78" s="32"/>
      <c r="N78" s="32"/>
      <c r="O78" s="32"/>
      <c r="P78" s="32"/>
      <c r="Q78" s="32"/>
      <c r="R78" s="32"/>
      <c r="S78" s="32"/>
      <c r="T78" s="32"/>
      <c r="U78" s="32"/>
      <c r="V78" s="32"/>
      <c r="W78" s="32"/>
      <c r="X78" s="32"/>
      <c r="Y78" s="32"/>
      <c r="Z78" s="32"/>
      <c r="AA78" s="33"/>
    </row>
    <row r="79" spans="1:27">
      <c r="A79" s="31"/>
      <c r="B79" s="32"/>
      <c r="C79" s="32"/>
      <c r="D79" s="32"/>
      <c r="E79" s="32"/>
      <c r="F79" s="32"/>
      <c r="G79" s="32"/>
      <c r="H79" s="32"/>
      <c r="I79" s="32"/>
      <c r="J79" s="32"/>
      <c r="K79" s="32"/>
      <c r="L79" s="32"/>
      <c r="M79" s="32"/>
      <c r="N79" s="32"/>
      <c r="O79" s="32"/>
      <c r="P79" s="32"/>
      <c r="Q79" s="32"/>
      <c r="R79" s="32"/>
      <c r="S79" s="32"/>
      <c r="T79" s="32"/>
      <c r="U79" s="32"/>
      <c r="V79" s="32"/>
      <c r="W79" s="32"/>
      <c r="X79" s="32"/>
      <c r="Y79" s="32"/>
      <c r="Z79" s="32"/>
      <c r="AA79" s="33"/>
    </row>
    <row r="80" spans="1:27">
      <c r="A80" s="31"/>
      <c r="B80" s="32"/>
      <c r="C80" s="32"/>
      <c r="D80" s="32"/>
      <c r="E80" s="32"/>
      <c r="F80" s="32"/>
      <c r="G80" s="32"/>
      <c r="H80" s="32"/>
      <c r="I80" s="32"/>
      <c r="J80" s="32"/>
      <c r="K80" s="32"/>
      <c r="L80" s="32"/>
      <c r="M80" s="32"/>
      <c r="N80" s="32"/>
      <c r="O80" s="32"/>
      <c r="P80" s="32"/>
      <c r="Q80" s="32"/>
      <c r="R80" s="32"/>
      <c r="S80" s="32"/>
      <c r="T80" s="32"/>
      <c r="U80" s="32"/>
      <c r="V80" s="32"/>
      <c r="W80" s="32"/>
      <c r="X80" s="32"/>
      <c r="Y80" s="32"/>
      <c r="Z80" s="32"/>
      <c r="AA80" s="33"/>
    </row>
    <row r="81" spans="1:27">
      <c r="A81" s="31"/>
      <c r="B81" s="32"/>
      <c r="C81" s="32"/>
      <c r="D81" s="32"/>
      <c r="E81" s="32"/>
      <c r="F81" s="32"/>
      <c r="G81" s="32"/>
      <c r="H81" s="32"/>
      <c r="I81" s="32"/>
      <c r="J81" s="32"/>
      <c r="K81" s="32"/>
      <c r="L81" s="32"/>
      <c r="M81" s="32"/>
      <c r="N81" s="32"/>
      <c r="O81" s="32"/>
      <c r="P81" s="32"/>
      <c r="Q81" s="32"/>
      <c r="R81" s="32"/>
      <c r="S81" s="32"/>
      <c r="T81" s="32"/>
      <c r="U81" s="32"/>
      <c r="V81" s="32"/>
      <c r="W81" s="32"/>
      <c r="X81" s="32"/>
      <c r="Y81" s="32"/>
      <c r="Z81" s="32"/>
      <c r="AA81" s="33"/>
    </row>
    <row r="82" spans="1:27">
      <c r="A82" s="31"/>
      <c r="B82" s="32"/>
      <c r="C82" s="32"/>
      <c r="D82" s="32"/>
      <c r="E82" s="32"/>
      <c r="F82" s="32"/>
      <c r="G82" s="32"/>
      <c r="H82" s="32"/>
      <c r="I82" s="32"/>
      <c r="J82" s="32"/>
      <c r="K82" s="32"/>
      <c r="L82" s="32"/>
      <c r="M82" s="32"/>
      <c r="N82" s="32"/>
      <c r="O82" s="32"/>
      <c r="P82" s="32"/>
      <c r="Q82" s="32"/>
      <c r="R82" s="32"/>
      <c r="S82" s="32"/>
      <c r="T82" s="32"/>
      <c r="U82" s="32"/>
      <c r="V82" s="32"/>
      <c r="W82" s="32"/>
      <c r="X82" s="32"/>
      <c r="Y82" s="32"/>
      <c r="Z82" s="32"/>
      <c r="AA82" s="33"/>
    </row>
    <row r="83" spans="1:27">
      <c r="A83" s="31"/>
      <c r="B83" s="32"/>
      <c r="C83" s="32"/>
      <c r="D83" s="32"/>
      <c r="E83" s="32"/>
      <c r="F83" s="32"/>
      <c r="G83" s="32"/>
      <c r="H83" s="32"/>
      <c r="I83" s="32"/>
      <c r="J83" s="32"/>
      <c r="K83" s="32"/>
      <c r="L83" s="32"/>
      <c r="M83" s="32"/>
      <c r="N83" s="32"/>
      <c r="O83" s="32"/>
      <c r="P83" s="32"/>
      <c r="Q83" s="32"/>
      <c r="R83" s="32"/>
      <c r="S83" s="32"/>
      <c r="T83" s="32"/>
      <c r="U83" s="32"/>
      <c r="V83" s="32"/>
      <c r="W83" s="32"/>
      <c r="X83" s="32"/>
      <c r="Y83" s="32"/>
      <c r="Z83" s="32"/>
      <c r="AA83" s="33"/>
    </row>
    <row r="84" spans="1:27">
      <c r="A84" s="31"/>
      <c r="B84" s="32"/>
      <c r="C84" s="32"/>
      <c r="D84" s="32"/>
      <c r="E84" s="32"/>
      <c r="F84" s="32"/>
      <c r="G84" s="32"/>
      <c r="H84" s="32"/>
      <c r="I84" s="32"/>
      <c r="J84" s="32"/>
      <c r="K84" s="32"/>
      <c r="L84" s="32"/>
      <c r="M84" s="32"/>
      <c r="N84" s="32"/>
      <c r="O84" s="32"/>
      <c r="P84" s="32"/>
      <c r="Q84" s="32"/>
      <c r="R84" s="32"/>
      <c r="S84" s="32"/>
      <c r="T84" s="32"/>
      <c r="U84" s="32"/>
      <c r="V84" s="32"/>
      <c r="W84" s="32"/>
      <c r="X84" s="32"/>
      <c r="Y84" s="32"/>
      <c r="Z84" s="32"/>
      <c r="AA84" s="33"/>
    </row>
    <row r="85" spans="1:27">
      <c r="A85" s="31"/>
      <c r="B85" s="32"/>
      <c r="C85" s="32"/>
      <c r="D85" s="32"/>
      <c r="E85" s="32"/>
      <c r="F85" s="32"/>
      <c r="G85" s="32"/>
      <c r="H85" s="32"/>
      <c r="I85" s="32"/>
      <c r="J85" s="32"/>
      <c r="K85" s="32"/>
      <c r="L85" s="32"/>
      <c r="M85" s="32"/>
      <c r="N85" s="32"/>
      <c r="O85" s="32"/>
      <c r="P85" s="32"/>
      <c r="Q85" s="32"/>
      <c r="R85" s="32"/>
      <c r="S85" s="32"/>
      <c r="T85" s="32"/>
      <c r="U85" s="32"/>
      <c r="V85" s="32"/>
      <c r="W85" s="32"/>
      <c r="X85" s="32"/>
      <c r="Y85" s="32"/>
      <c r="Z85" s="32"/>
      <c r="AA85" s="33"/>
    </row>
    <row r="86" spans="1:27">
      <c r="A86" s="31"/>
      <c r="B86" s="32"/>
      <c r="C86" s="32"/>
      <c r="D86" s="32"/>
      <c r="E86" s="32"/>
      <c r="F86" s="32"/>
      <c r="G86" s="32"/>
      <c r="H86" s="32"/>
      <c r="I86" s="32"/>
      <c r="J86" s="32"/>
      <c r="K86" s="32"/>
      <c r="L86" s="32"/>
      <c r="M86" s="32"/>
      <c r="N86" s="32"/>
      <c r="O86" s="32"/>
      <c r="P86" s="32"/>
      <c r="Q86" s="32"/>
      <c r="R86" s="32"/>
      <c r="S86" s="32"/>
      <c r="T86" s="32"/>
      <c r="U86" s="32"/>
      <c r="V86" s="32"/>
      <c r="W86" s="32"/>
      <c r="X86" s="32"/>
      <c r="Y86" s="32"/>
      <c r="Z86" s="32"/>
      <c r="AA86" s="33"/>
    </row>
    <row r="87" spans="1:27">
      <c r="A87" s="31"/>
      <c r="B87" s="32"/>
      <c r="C87" s="32"/>
      <c r="D87" s="32"/>
      <c r="E87" s="32"/>
      <c r="F87" s="32"/>
      <c r="G87" s="32"/>
      <c r="H87" s="32"/>
      <c r="I87" s="32"/>
      <c r="J87" s="32"/>
      <c r="K87" s="32"/>
      <c r="L87" s="32"/>
      <c r="M87" s="32"/>
      <c r="N87" s="32"/>
      <c r="O87" s="32"/>
      <c r="P87" s="32"/>
      <c r="Q87" s="32"/>
      <c r="R87" s="32"/>
      <c r="S87" s="32"/>
      <c r="T87" s="32"/>
      <c r="U87" s="32"/>
      <c r="V87" s="32"/>
      <c r="W87" s="32"/>
      <c r="X87" s="32"/>
      <c r="Y87" s="32"/>
      <c r="Z87" s="32"/>
      <c r="AA87" s="33"/>
    </row>
    <row r="88" spans="1:27">
      <c r="A88" s="31"/>
      <c r="B88" s="32"/>
      <c r="C88" s="32"/>
      <c r="D88" s="32"/>
      <c r="E88" s="32"/>
      <c r="F88" s="32"/>
      <c r="G88" s="32"/>
      <c r="H88" s="32"/>
      <c r="I88" s="32"/>
      <c r="J88" s="32"/>
      <c r="K88" s="32"/>
      <c r="L88" s="32"/>
      <c r="M88" s="32"/>
      <c r="N88" s="32"/>
      <c r="O88" s="32"/>
      <c r="P88" s="32"/>
      <c r="Q88" s="32"/>
      <c r="R88" s="32"/>
      <c r="S88" s="32"/>
      <c r="T88" s="32"/>
      <c r="U88" s="32"/>
      <c r="V88" s="32"/>
      <c r="W88" s="32"/>
      <c r="X88" s="32"/>
      <c r="Y88" s="32"/>
      <c r="Z88" s="32"/>
      <c r="AA88" s="33"/>
    </row>
    <row r="89" spans="1:27">
      <c r="A89" s="31"/>
      <c r="B89" s="32"/>
      <c r="C89" s="32"/>
      <c r="D89" s="32"/>
      <c r="E89" s="32"/>
      <c r="F89" s="32"/>
      <c r="G89" s="32"/>
      <c r="H89" s="32"/>
      <c r="I89" s="32"/>
      <c r="J89" s="32"/>
      <c r="K89" s="32"/>
      <c r="L89" s="32"/>
      <c r="M89" s="32"/>
      <c r="N89" s="32"/>
      <c r="O89" s="32"/>
      <c r="P89" s="32"/>
      <c r="Q89" s="32"/>
      <c r="R89" s="32"/>
      <c r="S89" s="32"/>
      <c r="T89" s="32"/>
      <c r="U89" s="32"/>
      <c r="V89" s="32"/>
      <c r="W89" s="32"/>
      <c r="X89" s="32"/>
      <c r="Y89" s="32"/>
      <c r="Z89" s="32"/>
      <c r="AA89" s="33"/>
    </row>
    <row r="90" spans="1:27">
      <c r="A90" s="31"/>
      <c r="B90" s="32"/>
      <c r="C90" s="32"/>
      <c r="D90" s="32"/>
      <c r="E90" s="32"/>
      <c r="F90" s="32"/>
      <c r="G90" s="32"/>
      <c r="H90" s="32"/>
      <c r="I90" s="32"/>
      <c r="J90" s="32"/>
      <c r="K90" s="32"/>
      <c r="L90" s="32"/>
      <c r="M90" s="32"/>
      <c r="N90" s="32"/>
      <c r="O90" s="32"/>
      <c r="P90" s="32"/>
      <c r="Q90" s="32"/>
      <c r="R90" s="32"/>
      <c r="S90" s="32"/>
      <c r="T90" s="32"/>
      <c r="U90" s="32"/>
      <c r="V90" s="32"/>
      <c r="W90" s="32"/>
      <c r="X90" s="32"/>
      <c r="Y90" s="32"/>
      <c r="Z90" s="32"/>
      <c r="AA90" s="33"/>
    </row>
    <row r="91" spans="1:27">
      <c r="A91" s="31"/>
      <c r="B91" s="32"/>
      <c r="C91" s="32"/>
      <c r="D91" s="32"/>
      <c r="E91" s="32"/>
      <c r="F91" s="32"/>
      <c r="G91" s="32"/>
      <c r="H91" s="32"/>
      <c r="I91" s="32"/>
      <c r="J91" s="32"/>
      <c r="K91" s="32"/>
      <c r="L91" s="32"/>
      <c r="M91" s="32"/>
      <c r="N91" s="32"/>
      <c r="O91" s="32"/>
      <c r="P91" s="32"/>
      <c r="Q91" s="32"/>
      <c r="R91" s="32"/>
      <c r="S91" s="32"/>
      <c r="T91" s="32"/>
      <c r="U91" s="32"/>
      <c r="V91" s="32"/>
      <c r="W91" s="32"/>
      <c r="X91" s="32"/>
      <c r="Y91" s="32"/>
      <c r="Z91" s="32"/>
      <c r="AA91" s="33"/>
    </row>
    <row r="92" spans="1:27">
      <c r="A92" s="31"/>
      <c r="B92" s="32"/>
      <c r="C92" s="32"/>
      <c r="D92" s="32"/>
      <c r="E92" s="32"/>
      <c r="F92" s="32"/>
      <c r="G92" s="32"/>
      <c r="H92" s="32"/>
      <c r="I92" s="32"/>
      <c r="J92" s="32"/>
      <c r="K92" s="32"/>
      <c r="L92" s="32"/>
      <c r="M92" s="32"/>
      <c r="N92" s="32"/>
      <c r="O92" s="32"/>
      <c r="P92" s="32"/>
      <c r="Q92" s="32"/>
      <c r="R92" s="32"/>
      <c r="S92" s="32"/>
      <c r="T92" s="32"/>
      <c r="U92" s="32"/>
      <c r="V92" s="32"/>
      <c r="W92" s="32"/>
      <c r="X92" s="32"/>
      <c r="Y92" s="32"/>
      <c r="Z92" s="32"/>
      <c r="AA92" s="33"/>
    </row>
    <row r="93" spans="1:27">
      <c r="A93" s="31"/>
      <c r="B93" s="32"/>
      <c r="C93" s="32"/>
      <c r="D93" s="32"/>
      <c r="E93" s="32"/>
      <c r="F93" s="32"/>
      <c r="G93" s="32"/>
      <c r="H93" s="32"/>
      <c r="I93" s="32"/>
      <c r="J93" s="32"/>
      <c r="K93" s="32"/>
      <c r="L93" s="32"/>
      <c r="M93" s="32"/>
      <c r="N93" s="32"/>
      <c r="O93" s="32"/>
      <c r="P93" s="32"/>
      <c r="Q93" s="32"/>
      <c r="R93" s="32"/>
      <c r="S93" s="32"/>
      <c r="T93" s="32"/>
      <c r="U93" s="32"/>
      <c r="V93" s="32"/>
      <c r="W93" s="32"/>
      <c r="X93" s="32"/>
      <c r="Y93" s="32"/>
      <c r="Z93" s="32"/>
      <c r="AA93" s="33"/>
    </row>
    <row r="94" spans="1:27">
      <c r="A94" s="31"/>
      <c r="B94" s="32"/>
      <c r="C94" s="32"/>
      <c r="D94" s="32"/>
      <c r="E94" s="32"/>
      <c r="F94" s="32"/>
      <c r="G94" s="32"/>
      <c r="H94" s="32"/>
      <c r="I94" s="32"/>
      <c r="J94" s="32"/>
      <c r="K94" s="32"/>
      <c r="L94" s="32"/>
      <c r="M94" s="32"/>
      <c r="N94" s="32"/>
      <c r="O94" s="32"/>
      <c r="P94" s="32"/>
      <c r="Q94" s="32"/>
      <c r="R94" s="32"/>
      <c r="S94" s="32"/>
      <c r="T94" s="32"/>
      <c r="U94" s="32"/>
      <c r="V94" s="32"/>
      <c r="W94" s="32"/>
      <c r="X94" s="32"/>
      <c r="Y94" s="32"/>
      <c r="Z94" s="32"/>
      <c r="AA94" s="33"/>
    </row>
    <row r="95" spans="1:27">
      <c r="A95" s="31"/>
      <c r="B95" s="32"/>
      <c r="C95" s="32"/>
      <c r="D95" s="32"/>
      <c r="E95" s="32"/>
      <c r="F95" s="32"/>
      <c r="G95" s="32"/>
      <c r="H95" s="32"/>
      <c r="I95" s="32"/>
      <c r="J95" s="32"/>
      <c r="K95" s="32"/>
      <c r="L95" s="32"/>
      <c r="M95" s="32"/>
      <c r="N95" s="32"/>
      <c r="O95" s="32"/>
      <c r="P95" s="32"/>
      <c r="Q95" s="32"/>
      <c r="R95" s="32"/>
      <c r="S95" s="32"/>
      <c r="T95" s="32"/>
      <c r="U95" s="32"/>
      <c r="V95" s="32"/>
      <c r="W95" s="32"/>
      <c r="X95" s="32"/>
      <c r="Y95" s="32"/>
      <c r="Z95" s="32"/>
      <c r="AA95" s="33"/>
    </row>
    <row r="96" spans="1:27">
      <c r="A96" s="31"/>
      <c r="B96" s="32"/>
      <c r="C96" s="32"/>
      <c r="D96" s="32"/>
      <c r="E96" s="32"/>
      <c r="F96" s="32"/>
      <c r="G96" s="32"/>
      <c r="H96" s="32"/>
      <c r="I96" s="32"/>
      <c r="J96" s="32"/>
      <c r="K96" s="32"/>
      <c r="L96" s="32"/>
      <c r="M96" s="32"/>
      <c r="N96" s="32"/>
      <c r="O96" s="32"/>
      <c r="P96" s="32"/>
      <c r="Q96" s="32"/>
      <c r="R96" s="32"/>
      <c r="S96" s="32"/>
      <c r="T96" s="32"/>
      <c r="U96" s="32"/>
      <c r="V96" s="32"/>
      <c r="W96" s="32"/>
      <c r="X96" s="32"/>
      <c r="Y96" s="32"/>
      <c r="Z96" s="32"/>
      <c r="AA96" s="33"/>
    </row>
    <row r="97" spans="1:27">
      <c r="A97" s="31"/>
      <c r="B97" s="32"/>
      <c r="C97" s="32"/>
      <c r="D97" s="32"/>
      <c r="E97" s="32"/>
      <c r="F97" s="32"/>
      <c r="G97" s="32"/>
      <c r="H97" s="32"/>
      <c r="I97" s="32"/>
      <c r="J97" s="32"/>
      <c r="K97" s="32"/>
      <c r="L97" s="32"/>
      <c r="M97" s="32"/>
      <c r="N97" s="32"/>
      <c r="O97" s="32"/>
      <c r="P97" s="32"/>
      <c r="Q97" s="32"/>
      <c r="R97" s="32"/>
      <c r="S97" s="32"/>
      <c r="T97" s="32"/>
      <c r="U97" s="32"/>
      <c r="V97" s="32"/>
      <c r="W97" s="32"/>
      <c r="X97" s="32"/>
      <c r="Y97" s="32"/>
      <c r="Z97" s="32"/>
      <c r="AA97" s="33"/>
    </row>
    <row r="98" spans="1:27">
      <c r="A98" s="31"/>
      <c r="B98" s="32"/>
      <c r="C98" s="32"/>
      <c r="D98" s="32"/>
      <c r="E98" s="32"/>
      <c r="F98" s="32"/>
      <c r="G98" s="32"/>
      <c r="H98" s="32"/>
      <c r="I98" s="32"/>
      <c r="J98" s="32"/>
      <c r="K98" s="32"/>
      <c r="L98" s="32"/>
      <c r="M98" s="32"/>
      <c r="N98" s="32"/>
      <c r="O98" s="32"/>
      <c r="P98" s="32"/>
      <c r="Q98" s="32"/>
      <c r="R98" s="32"/>
      <c r="S98" s="32"/>
      <c r="T98" s="32"/>
      <c r="U98" s="32"/>
      <c r="V98" s="32"/>
      <c r="W98" s="32"/>
      <c r="X98" s="32"/>
      <c r="Y98" s="32"/>
      <c r="Z98" s="32"/>
      <c r="AA98" s="33"/>
    </row>
    <row r="99" spans="1:27">
      <c r="A99" s="31"/>
      <c r="B99" s="32"/>
      <c r="C99" s="32"/>
      <c r="D99" s="32"/>
      <c r="E99" s="32"/>
      <c r="F99" s="32"/>
      <c r="G99" s="32"/>
      <c r="H99" s="32"/>
      <c r="I99" s="32"/>
      <c r="J99" s="32"/>
      <c r="K99" s="32"/>
      <c r="L99" s="32"/>
      <c r="M99" s="32"/>
      <c r="N99" s="32"/>
      <c r="O99" s="32"/>
      <c r="P99" s="32"/>
      <c r="Q99" s="32"/>
      <c r="R99" s="32"/>
      <c r="S99" s="32"/>
      <c r="T99" s="32"/>
      <c r="U99" s="32"/>
      <c r="V99" s="32"/>
      <c r="W99" s="32"/>
      <c r="X99" s="32"/>
      <c r="Y99" s="32"/>
      <c r="Z99" s="32"/>
      <c r="AA99" s="33"/>
    </row>
    <row r="100" spans="1:27">
      <c r="A100" s="31"/>
      <c r="B100" s="32"/>
      <c r="C100" s="32"/>
      <c r="D100" s="32"/>
      <c r="E100" s="32"/>
      <c r="F100" s="32"/>
      <c r="G100" s="32"/>
      <c r="H100" s="32"/>
      <c r="I100" s="32"/>
      <c r="J100" s="32"/>
      <c r="K100" s="32"/>
      <c r="L100" s="32"/>
      <c r="M100" s="32"/>
      <c r="N100" s="32"/>
      <c r="O100" s="32"/>
      <c r="P100" s="32"/>
      <c r="Q100" s="32"/>
      <c r="R100" s="32"/>
      <c r="S100" s="32"/>
      <c r="T100" s="32"/>
      <c r="U100" s="32"/>
      <c r="V100" s="32"/>
      <c r="W100" s="32"/>
      <c r="X100" s="32"/>
      <c r="Y100" s="32"/>
      <c r="Z100" s="32"/>
      <c r="AA100" s="33"/>
    </row>
    <row r="101" spans="1:27">
      <c r="A101" s="31"/>
      <c r="B101" s="32"/>
      <c r="C101" s="32"/>
      <c r="D101" s="32"/>
      <c r="E101" s="32"/>
      <c r="F101" s="32"/>
      <c r="G101" s="32"/>
      <c r="H101" s="32"/>
      <c r="I101" s="32"/>
      <c r="J101" s="32"/>
      <c r="K101" s="32"/>
      <c r="L101" s="32"/>
      <c r="M101" s="32"/>
      <c r="N101" s="32"/>
      <c r="O101" s="32"/>
      <c r="P101" s="32"/>
      <c r="Q101" s="32"/>
      <c r="R101" s="32"/>
      <c r="S101" s="32"/>
      <c r="T101" s="32"/>
      <c r="U101" s="32"/>
      <c r="V101" s="32"/>
      <c r="W101" s="32"/>
      <c r="X101" s="32"/>
      <c r="Y101" s="32"/>
      <c r="Z101" s="32"/>
      <c r="AA101" s="33"/>
    </row>
    <row r="102" spans="1:27">
      <c r="A102" s="31"/>
      <c r="B102" s="32"/>
      <c r="C102" s="32"/>
      <c r="D102" s="32"/>
      <c r="E102" s="32"/>
      <c r="F102" s="32"/>
      <c r="G102" s="32"/>
      <c r="H102" s="32"/>
      <c r="I102" s="32"/>
      <c r="J102" s="32"/>
      <c r="K102" s="32"/>
      <c r="L102" s="32"/>
      <c r="M102" s="32"/>
      <c r="N102" s="32"/>
      <c r="O102" s="32"/>
      <c r="P102" s="32"/>
      <c r="Q102" s="32"/>
      <c r="R102" s="32"/>
      <c r="S102" s="32"/>
      <c r="T102" s="32"/>
      <c r="U102" s="32"/>
      <c r="V102" s="32"/>
      <c r="W102" s="32"/>
      <c r="X102" s="32"/>
      <c r="Y102" s="32"/>
      <c r="Z102" s="32"/>
      <c r="AA102" s="33"/>
    </row>
    <row r="103" spans="1:27">
      <c r="A103" s="31"/>
      <c r="B103" s="32"/>
      <c r="C103" s="32"/>
      <c r="D103" s="32"/>
      <c r="E103" s="32"/>
      <c r="F103" s="32"/>
      <c r="G103" s="32"/>
      <c r="H103" s="32"/>
      <c r="I103" s="32"/>
      <c r="J103" s="32"/>
      <c r="K103" s="32"/>
      <c r="L103" s="32"/>
      <c r="M103" s="32"/>
      <c r="N103" s="32"/>
      <c r="O103" s="32"/>
      <c r="P103" s="32"/>
      <c r="Q103" s="32"/>
      <c r="R103" s="32"/>
      <c r="S103" s="32"/>
      <c r="T103" s="32"/>
      <c r="U103" s="32"/>
      <c r="V103" s="32"/>
      <c r="W103" s="32"/>
      <c r="X103" s="32"/>
      <c r="Y103" s="32"/>
      <c r="Z103" s="32"/>
      <c r="AA103" s="33"/>
    </row>
    <row r="104" spans="1:27">
      <c r="A104" s="31"/>
      <c r="B104" s="32"/>
      <c r="C104" s="32"/>
      <c r="D104" s="32"/>
      <c r="E104" s="32"/>
      <c r="F104" s="32"/>
      <c r="G104" s="32"/>
      <c r="H104" s="32"/>
      <c r="I104" s="32"/>
      <c r="J104" s="32"/>
      <c r="K104" s="32"/>
      <c r="L104" s="32"/>
      <c r="M104" s="32"/>
      <c r="N104" s="32"/>
      <c r="O104" s="32"/>
      <c r="P104" s="32"/>
      <c r="Q104" s="32"/>
      <c r="R104" s="32"/>
      <c r="S104" s="32"/>
      <c r="T104" s="32"/>
      <c r="U104" s="32"/>
      <c r="V104" s="32"/>
      <c r="W104" s="32"/>
      <c r="X104" s="32"/>
      <c r="Y104" s="32"/>
      <c r="Z104" s="32"/>
      <c r="AA104" s="33"/>
    </row>
    <row r="105" spans="1:27">
      <c r="A105" s="31"/>
      <c r="B105" s="32"/>
      <c r="C105" s="32"/>
      <c r="D105" s="32"/>
      <c r="E105" s="32"/>
      <c r="F105" s="32"/>
      <c r="G105" s="32"/>
      <c r="H105" s="32"/>
      <c r="I105" s="32"/>
      <c r="J105" s="32"/>
      <c r="K105" s="32"/>
      <c r="L105" s="32"/>
      <c r="M105" s="32"/>
      <c r="N105" s="32"/>
      <c r="O105" s="32"/>
      <c r="P105" s="32"/>
      <c r="Q105" s="32"/>
      <c r="R105" s="32"/>
      <c r="S105" s="32"/>
      <c r="T105" s="32"/>
      <c r="U105" s="32"/>
      <c r="V105" s="32"/>
      <c r="W105" s="32"/>
      <c r="X105" s="32"/>
      <c r="Y105" s="32"/>
      <c r="Z105" s="32"/>
      <c r="AA105" s="33"/>
    </row>
    <row r="106" spans="1:27">
      <c r="A106" s="31"/>
      <c r="B106" s="32"/>
      <c r="C106" s="32"/>
      <c r="D106" s="32"/>
      <c r="E106" s="32"/>
      <c r="F106" s="32"/>
      <c r="G106" s="32"/>
      <c r="H106" s="32"/>
      <c r="I106" s="32"/>
      <c r="J106" s="32"/>
      <c r="K106" s="32"/>
      <c r="L106" s="32"/>
      <c r="M106" s="32"/>
      <c r="N106" s="32"/>
      <c r="O106" s="32"/>
      <c r="P106" s="32"/>
      <c r="Q106" s="32"/>
      <c r="R106" s="32"/>
      <c r="S106" s="32"/>
      <c r="T106" s="32"/>
      <c r="U106" s="32"/>
      <c r="V106" s="32"/>
      <c r="W106" s="32"/>
      <c r="X106" s="32"/>
      <c r="Y106" s="32"/>
      <c r="Z106" s="32"/>
      <c r="AA106" s="33"/>
    </row>
    <row r="107" spans="1:27">
      <c r="A107" s="31"/>
      <c r="B107" s="32"/>
      <c r="C107" s="32"/>
      <c r="D107" s="32"/>
      <c r="E107" s="32"/>
      <c r="F107" s="32"/>
      <c r="G107" s="32"/>
      <c r="H107" s="32"/>
      <c r="I107" s="32"/>
      <c r="J107" s="32"/>
      <c r="K107" s="32"/>
      <c r="L107" s="32"/>
      <c r="M107" s="32"/>
      <c r="N107" s="32"/>
      <c r="O107" s="32"/>
      <c r="P107" s="32"/>
      <c r="Q107" s="32"/>
      <c r="R107" s="32"/>
      <c r="S107" s="32"/>
      <c r="T107" s="32"/>
      <c r="U107" s="32"/>
      <c r="V107" s="32"/>
      <c r="W107" s="32"/>
      <c r="X107" s="32"/>
      <c r="Y107" s="32"/>
      <c r="Z107" s="32"/>
      <c r="AA107" s="33"/>
    </row>
    <row r="108" spans="1:27">
      <c r="A108" s="31"/>
      <c r="B108" s="32"/>
      <c r="C108" s="32"/>
      <c r="D108" s="32"/>
      <c r="E108" s="32"/>
      <c r="F108" s="32"/>
      <c r="G108" s="32"/>
      <c r="H108" s="32"/>
      <c r="I108" s="32"/>
      <c r="J108" s="32"/>
      <c r="K108" s="32"/>
      <c r="L108" s="32"/>
      <c r="M108" s="32"/>
      <c r="N108" s="32"/>
      <c r="O108" s="32"/>
      <c r="P108" s="32"/>
      <c r="Q108" s="32"/>
      <c r="R108" s="32"/>
      <c r="S108" s="32"/>
      <c r="T108" s="32"/>
      <c r="U108" s="32"/>
      <c r="V108" s="32"/>
      <c r="W108" s="32"/>
      <c r="X108" s="32"/>
      <c r="Y108" s="32"/>
      <c r="Z108" s="32"/>
      <c r="AA108" s="33"/>
    </row>
    <row r="109" spans="1:27">
      <c r="A109" s="31"/>
      <c r="B109" s="32"/>
      <c r="C109" s="32"/>
      <c r="D109" s="32"/>
      <c r="E109" s="32"/>
      <c r="F109" s="32"/>
      <c r="G109" s="32"/>
      <c r="H109" s="32"/>
      <c r="I109" s="32"/>
      <c r="J109" s="32"/>
      <c r="K109" s="32"/>
      <c r="L109" s="32"/>
      <c r="M109" s="32"/>
      <c r="N109" s="32"/>
      <c r="O109" s="32"/>
      <c r="P109" s="32"/>
      <c r="Q109" s="32"/>
      <c r="R109" s="32"/>
      <c r="S109" s="32"/>
      <c r="T109" s="32"/>
      <c r="U109" s="32"/>
      <c r="V109" s="32"/>
      <c r="W109" s="32"/>
      <c r="X109" s="32"/>
      <c r="Y109" s="32"/>
      <c r="Z109" s="32"/>
      <c r="AA109" s="33"/>
    </row>
    <row r="110" spans="1:27">
      <c r="A110" s="31"/>
      <c r="B110" s="32"/>
      <c r="C110" s="32"/>
      <c r="D110" s="32"/>
      <c r="E110" s="32"/>
      <c r="F110" s="32"/>
      <c r="G110" s="32"/>
      <c r="H110" s="32"/>
      <c r="I110" s="32"/>
      <c r="J110" s="32"/>
      <c r="K110" s="32"/>
      <c r="L110" s="32"/>
      <c r="M110" s="32"/>
      <c r="N110" s="32"/>
      <c r="O110" s="32"/>
      <c r="P110" s="32"/>
      <c r="Q110" s="32"/>
      <c r="R110" s="32"/>
      <c r="S110" s="32"/>
      <c r="T110" s="32"/>
      <c r="U110" s="32"/>
      <c r="V110" s="32"/>
      <c r="W110" s="32"/>
      <c r="X110" s="32"/>
      <c r="Y110" s="32"/>
      <c r="Z110" s="32"/>
      <c r="AA110" s="33"/>
    </row>
    <row r="111" spans="1:27">
      <c r="A111" s="31"/>
      <c r="B111" s="32"/>
      <c r="C111" s="32"/>
      <c r="D111" s="32"/>
      <c r="E111" s="32"/>
      <c r="F111" s="32"/>
      <c r="G111" s="32"/>
      <c r="H111" s="32"/>
      <c r="I111" s="32"/>
      <c r="J111" s="32"/>
      <c r="K111" s="32"/>
      <c r="L111" s="32"/>
      <c r="M111" s="32"/>
      <c r="N111" s="32"/>
      <c r="O111" s="32"/>
      <c r="P111" s="32"/>
      <c r="Q111" s="32"/>
      <c r="R111" s="32"/>
      <c r="S111" s="32"/>
      <c r="T111" s="32"/>
      <c r="U111" s="32"/>
      <c r="V111" s="32"/>
      <c r="W111" s="32"/>
      <c r="X111" s="32"/>
      <c r="Y111" s="32"/>
      <c r="Z111" s="32"/>
      <c r="AA111" s="33"/>
    </row>
    <row r="112" spans="1:27">
      <c r="A112" s="31"/>
      <c r="B112" s="32"/>
      <c r="C112" s="32"/>
      <c r="D112" s="32"/>
      <c r="E112" s="32"/>
      <c r="F112" s="32"/>
      <c r="G112" s="32"/>
      <c r="H112" s="32"/>
      <c r="I112" s="32"/>
      <c r="J112" s="32"/>
      <c r="K112" s="32"/>
      <c r="L112" s="32"/>
      <c r="M112" s="32"/>
      <c r="N112" s="32"/>
      <c r="O112" s="32"/>
      <c r="P112" s="32"/>
      <c r="Q112" s="32"/>
      <c r="R112" s="32"/>
      <c r="S112" s="32"/>
      <c r="T112" s="32"/>
      <c r="U112" s="32"/>
      <c r="V112" s="32"/>
      <c r="W112" s="32"/>
      <c r="X112" s="32"/>
      <c r="Y112" s="32"/>
      <c r="Z112" s="32"/>
      <c r="AA112" s="33"/>
    </row>
    <row r="113" spans="1:27">
      <c r="A113" s="31"/>
      <c r="B113" s="32"/>
      <c r="C113" s="32"/>
      <c r="D113" s="32"/>
      <c r="E113" s="32"/>
      <c r="F113" s="32"/>
      <c r="G113" s="32"/>
      <c r="H113" s="32"/>
      <c r="I113" s="32"/>
      <c r="J113" s="32"/>
      <c r="K113" s="32"/>
      <c r="L113" s="32"/>
      <c r="M113" s="32"/>
      <c r="N113" s="32"/>
      <c r="O113" s="32"/>
      <c r="P113" s="32"/>
      <c r="Q113" s="32"/>
      <c r="R113" s="32"/>
      <c r="S113" s="32"/>
      <c r="T113" s="32"/>
      <c r="U113" s="32"/>
      <c r="V113" s="32"/>
      <c r="W113" s="32"/>
      <c r="X113" s="32"/>
      <c r="Y113" s="32"/>
      <c r="Z113" s="32"/>
      <c r="AA113" s="33"/>
    </row>
    <row r="114" spans="1:27">
      <c r="A114" s="31"/>
      <c r="B114" s="32"/>
      <c r="C114" s="32"/>
      <c r="D114" s="32"/>
      <c r="E114" s="32"/>
      <c r="F114" s="32"/>
      <c r="G114" s="32"/>
      <c r="H114" s="32"/>
      <c r="I114" s="32"/>
      <c r="J114" s="32"/>
      <c r="K114" s="32"/>
      <c r="L114" s="32"/>
      <c r="M114" s="32"/>
      <c r="N114" s="32"/>
      <c r="O114" s="32"/>
      <c r="P114" s="32"/>
      <c r="Q114" s="32"/>
      <c r="R114" s="32"/>
      <c r="S114" s="32"/>
      <c r="T114" s="32"/>
      <c r="U114" s="32"/>
      <c r="V114" s="32"/>
      <c r="W114" s="32"/>
      <c r="X114" s="32"/>
      <c r="Y114" s="32"/>
      <c r="Z114" s="32"/>
      <c r="AA114" s="33"/>
    </row>
    <row r="115" spans="1:27">
      <c r="A115" s="40" t="s">
        <v>169</v>
      </c>
      <c r="B115" s="29"/>
      <c r="C115" s="29"/>
      <c r="D115" s="29"/>
      <c r="E115" s="29"/>
      <c r="F115" s="29"/>
      <c r="G115" s="29"/>
      <c r="H115" s="29"/>
      <c r="I115" s="29"/>
      <c r="J115" s="29"/>
      <c r="K115" s="29"/>
      <c r="L115" s="29"/>
      <c r="M115" s="29"/>
      <c r="N115" s="29"/>
      <c r="O115" s="29"/>
      <c r="P115" s="29"/>
      <c r="Q115" s="29"/>
      <c r="R115" s="29"/>
      <c r="S115" s="29"/>
      <c r="T115" s="29"/>
      <c r="U115" s="29"/>
      <c r="V115" s="29"/>
      <c r="W115" s="29"/>
      <c r="X115" s="29"/>
      <c r="Y115" s="29"/>
      <c r="Z115" s="29"/>
      <c r="AA115" s="30"/>
    </row>
    <row r="116" spans="1:27">
      <c r="A116" s="31"/>
      <c r="B116" s="32"/>
      <c r="C116" s="32"/>
      <c r="D116" s="32"/>
      <c r="E116" s="32"/>
      <c r="F116" s="32"/>
      <c r="G116" s="32"/>
      <c r="H116" s="32"/>
      <c r="I116" s="32"/>
      <c r="J116" s="32"/>
      <c r="K116" s="32"/>
      <c r="L116" s="32"/>
      <c r="M116" s="32"/>
      <c r="N116" s="32"/>
      <c r="O116" s="32"/>
      <c r="P116" s="32"/>
      <c r="Q116" s="32"/>
      <c r="R116" s="32"/>
      <c r="S116" s="32"/>
      <c r="T116" s="32"/>
      <c r="U116" s="32"/>
      <c r="V116" s="32"/>
      <c r="W116" s="32"/>
      <c r="X116" s="32"/>
      <c r="Y116" s="32"/>
      <c r="Z116" s="32"/>
      <c r="AA116" s="33"/>
    </row>
    <row r="117" spans="1:27">
      <c r="A117" s="31"/>
      <c r="B117" s="32"/>
      <c r="C117" s="32"/>
      <c r="D117" s="32"/>
      <c r="E117" s="32"/>
      <c r="F117" s="32"/>
      <c r="G117" s="32"/>
      <c r="H117" s="32"/>
      <c r="I117" s="32"/>
      <c r="J117" s="32"/>
      <c r="K117" s="32"/>
      <c r="L117" s="32"/>
      <c r="M117" s="32"/>
      <c r="N117" s="32"/>
      <c r="O117" s="32"/>
      <c r="P117" s="32"/>
      <c r="Q117" s="32"/>
      <c r="R117" s="32"/>
      <c r="S117" s="32"/>
      <c r="T117" s="32"/>
      <c r="U117" s="32"/>
      <c r="V117" s="32"/>
      <c r="W117" s="32"/>
      <c r="X117" s="32"/>
      <c r="Y117" s="32"/>
      <c r="Z117" s="32"/>
      <c r="AA117" s="33"/>
    </row>
    <row r="118" spans="1:27">
      <c r="A118" s="31"/>
      <c r="B118" s="32"/>
      <c r="C118" s="32"/>
      <c r="D118" s="32"/>
      <c r="E118" s="32"/>
      <c r="F118" s="32"/>
      <c r="G118" s="32"/>
      <c r="H118" s="32"/>
      <c r="I118" s="32"/>
      <c r="J118" s="32"/>
      <c r="K118" s="32"/>
      <c r="L118" s="32"/>
      <c r="M118" s="32"/>
      <c r="N118" s="32"/>
      <c r="O118" s="32"/>
      <c r="P118" s="32"/>
      <c r="Q118" s="32"/>
      <c r="R118" s="32"/>
      <c r="S118" s="32"/>
      <c r="T118" s="32"/>
      <c r="U118" s="32"/>
      <c r="V118" s="32"/>
      <c r="W118" s="32"/>
      <c r="X118" s="32"/>
      <c r="Y118" s="32"/>
      <c r="Z118" s="32"/>
      <c r="AA118" s="33"/>
    </row>
    <row r="119" spans="1:27">
      <c r="A119" s="31"/>
      <c r="B119" s="32"/>
      <c r="C119" s="32"/>
      <c r="D119" s="32"/>
      <c r="E119" s="32"/>
      <c r="F119" s="32"/>
      <c r="G119" s="32"/>
      <c r="H119" s="32"/>
      <c r="I119" s="32"/>
      <c r="J119" s="32"/>
      <c r="K119" s="32"/>
      <c r="L119" s="32"/>
      <c r="M119" s="32"/>
      <c r="N119" s="32"/>
      <c r="O119" s="32"/>
      <c r="P119" s="32"/>
      <c r="Q119" s="32"/>
      <c r="R119" s="32"/>
      <c r="S119" s="32"/>
      <c r="T119" s="32"/>
      <c r="U119" s="32"/>
      <c r="V119" s="32"/>
      <c r="W119" s="32"/>
      <c r="X119" s="32"/>
      <c r="Y119" s="32"/>
      <c r="Z119" s="32"/>
      <c r="AA119" s="33"/>
    </row>
    <row r="120" spans="1:27">
      <c r="A120" s="31"/>
      <c r="B120" s="32"/>
      <c r="C120" s="32"/>
      <c r="D120" s="32"/>
      <c r="E120" s="32"/>
      <c r="F120" s="32"/>
      <c r="G120" s="32"/>
      <c r="H120" s="32"/>
      <c r="I120" s="32"/>
      <c r="J120" s="32"/>
      <c r="K120" s="32"/>
      <c r="L120" s="32"/>
      <c r="M120" s="32"/>
      <c r="N120" s="32"/>
      <c r="O120" s="32"/>
      <c r="P120" s="32"/>
      <c r="Q120" s="32"/>
      <c r="R120" s="32"/>
      <c r="S120" s="32"/>
      <c r="T120" s="32"/>
      <c r="U120" s="32"/>
      <c r="V120" s="32"/>
      <c r="W120" s="32"/>
      <c r="X120" s="32"/>
      <c r="Y120" s="32"/>
      <c r="Z120" s="32"/>
      <c r="AA120" s="33"/>
    </row>
    <row r="121" spans="1:27">
      <c r="A121" s="31"/>
      <c r="B121" s="32"/>
      <c r="C121" s="32"/>
      <c r="D121" s="32"/>
      <c r="E121" s="32"/>
      <c r="F121" s="32"/>
      <c r="G121" s="32"/>
      <c r="H121" s="32"/>
      <c r="I121" s="32"/>
      <c r="J121" s="32"/>
      <c r="K121" s="32"/>
      <c r="L121" s="32"/>
      <c r="M121" s="32"/>
      <c r="N121" s="32"/>
      <c r="O121" s="32"/>
      <c r="P121" s="32"/>
      <c r="Q121" s="32"/>
      <c r="R121" s="32"/>
      <c r="S121" s="32"/>
      <c r="T121" s="32"/>
      <c r="U121" s="32"/>
      <c r="V121" s="32"/>
      <c r="W121" s="32"/>
      <c r="X121" s="32"/>
      <c r="Y121" s="32"/>
      <c r="Z121" s="32"/>
      <c r="AA121" s="33"/>
    </row>
    <row r="122" spans="1:27">
      <c r="A122" s="31"/>
      <c r="B122" s="32"/>
      <c r="C122" s="32"/>
      <c r="D122" s="32"/>
      <c r="E122" s="32"/>
      <c r="F122" s="32"/>
      <c r="G122" s="32"/>
      <c r="H122" s="32"/>
      <c r="I122" s="32"/>
      <c r="J122" s="32"/>
      <c r="K122" s="32"/>
      <c r="L122" s="32"/>
      <c r="M122" s="32"/>
      <c r="N122" s="32"/>
      <c r="O122" s="32"/>
      <c r="P122" s="32"/>
      <c r="Q122" s="32"/>
      <c r="R122" s="32"/>
      <c r="S122" s="32"/>
      <c r="T122" s="32"/>
      <c r="U122" s="32"/>
      <c r="V122" s="32"/>
      <c r="W122" s="32"/>
      <c r="X122" s="32"/>
      <c r="Y122" s="32"/>
      <c r="Z122" s="32"/>
      <c r="AA122" s="33"/>
    </row>
    <row r="123" spans="1:27">
      <c r="A123" s="31"/>
      <c r="B123" s="32"/>
      <c r="C123" s="32"/>
      <c r="D123" s="32"/>
      <c r="E123" s="32"/>
      <c r="F123" s="32"/>
      <c r="G123" s="32"/>
      <c r="H123" s="32"/>
      <c r="I123" s="32"/>
      <c r="J123" s="32"/>
      <c r="K123" s="32"/>
      <c r="L123" s="32"/>
      <c r="M123" s="32"/>
      <c r="N123" s="32"/>
      <c r="O123" s="32"/>
      <c r="P123" s="32"/>
      <c r="Q123" s="32"/>
      <c r="R123" s="32"/>
      <c r="S123" s="32"/>
      <c r="T123" s="32"/>
      <c r="U123" s="32"/>
      <c r="V123" s="32"/>
      <c r="W123" s="32"/>
      <c r="X123" s="32"/>
      <c r="Y123" s="32"/>
      <c r="Z123" s="32"/>
      <c r="AA123" s="33"/>
    </row>
    <row r="124" spans="1:27">
      <c r="A124" s="31"/>
      <c r="B124" s="32"/>
      <c r="C124" s="32"/>
      <c r="D124" s="32"/>
      <c r="E124" s="32"/>
      <c r="F124" s="32"/>
      <c r="G124" s="32"/>
      <c r="H124" s="32"/>
      <c r="I124" s="32"/>
      <c r="J124" s="32"/>
      <c r="K124" s="32"/>
      <c r="L124" s="32"/>
      <c r="M124" s="32"/>
      <c r="N124" s="32"/>
      <c r="O124" s="32"/>
      <c r="P124" s="32"/>
      <c r="Q124" s="32"/>
      <c r="R124" s="32"/>
      <c r="S124" s="32"/>
      <c r="T124" s="32"/>
      <c r="U124" s="32"/>
      <c r="V124" s="32"/>
      <c r="W124" s="32"/>
      <c r="X124" s="32"/>
      <c r="Y124" s="32"/>
      <c r="Z124" s="32"/>
      <c r="AA124" s="33"/>
    </row>
    <row r="125" spans="1:27">
      <c r="A125" s="31"/>
      <c r="B125" s="32"/>
      <c r="C125" s="32"/>
      <c r="D125" s="32"/>
      <c r="E125" s="32"/>
      <c r="F125" s="32"/>
      <c r="G125" s="32"/>
      <c r="H125" s="32"/>
      <c r="I125" s="32"/>
      <c r="J125" s="32"/>
      <c r="K125" s="32"/>
      <c r="L125" s="32"/>
      <c r="M125" s="32"/>
      <c r="N125" s="32"/>
      <c r="O125" s="32"/>
      <c r="P125" s="32"/>
      <c r="Q125" s="32"/>
      <c r="R125" s="32"/>
      <c r="S125" s="32"/>
      <c r="T125" s="32"/>
      <c r="U125" s="32"/>
      <c r="V125" s="32"/>
      <c r="W125" s="32"/>
      <c r="X125" s="32"/>
      <c r="Y125" s="32"/>
      <c r="Z125" s="32"/>
      <c r="AA125" s="33"/>
    </row>
    <row r="126" spans="1:27">
      <c r="A126" s="31"/>
      <c r="B126" s="32"/>
      <c r="C126" s="32"/>
      <c r="D126" s="32"/>
      <c r="E126" s="32"/>
      <c r="F126" s="32"/>
      <c r="G126" s="32"/>
      <c r="H126" s="32"/>
      <c r="I126" s="32"/>
      <c r="J126" s="32"/>
      <c r="K126" s="32"/>
      <c r="L126" s="32"/>
      <c r="M126" s="32"/>
      <c r="N126" s="32"/>
      <c r="O126" s="32"/>
      <c r="P126" s="32"/>
      <c r="Q126" s="32"/>
      <c r="R126" s="32"/>
      <c r="S126" s="32"/>
      <c r="T126" s="32"/>
      <c r="U126" s="32"/>
      <c r="V126" s="32"/>
      <c r="W126" s="32"/>
      <c r="X126" s="32"/>
      <c r="Y126" s="32"/>
      <c r="Z126" s="32"/>
      <c r="AA126" s="33"/>
    </row>
    <row r="127" spans="1:27">
      <c r="A127" s="31"/>
      <c r="B127" s="32"/>
      <c r="C127" s="32"/>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row r="128" spans="1:27">
      <c r="A128" s="31"/>
      <c r="B128" s="32"/>
      <c r="C128" s="32"/>
      <c r="D128" s="32"/>
      <c r="E128" s="32"/>
      <c r="F128" s="32"/>
      <c r="G128" s="32"/>
      <c r="H128" s="32"/>
      <c r="I128" s="32"/>
      <c r="J128" s="32"/>
      <c r="K128" s="32"/>
      <c r="L128" s="32"/>
      <c r="M128" s="32"/>
      <c r="N128" s="32"/>
      <c r="O128" s="32"/>
      <c r="P128" s="32"/>
      <c r="Q128" s="32"/>
      <c r="R128" s="32"/>
      <c r="S128" s="32"/>
      <c r="T128" s="32"/>
      <c r="U128" s="32"/>
      <c r="V128" s="32"/>
      <c r="W128" s="32"/>
      <c r="X128" s="32"/>
      <c r="Y128" s="32"/>
      <c r="Z128" s="32"/>
      <c r="AA128" s="33"/>
    </row>
    <row r="129" spans="1:27">
      <c r="A129" s="31"/>
      <c r="B129" s="32"/>
      <c r="C129" s="32"/>
      <c r="D129" s="32"/>
      <c r="E129" s="32"/>
      <c r="F129" s="32"/>
      <c r="G129" s="32"/>
      <c r="H129" s="32"/>
      <c r="I129" s="32"/>
      <c r="J129" s="32"/>
      <c r="K129" s="32"/>
      <c r="L129" s="32"/>
      <c r="M129" s="32"/>
      <c r="N129" s="32"/>
      <c r="O129" s="32"/>
      <c r="P129" s="32"/>
      <c r="Q129" s="32"/>
      <c r="R129" s="32"/>
      <c r="S129" s="32"/>
      <c r="T129" s="32"/>
      <c r="U129" s="32"/>
      <c r="V129" s="32"/>
      <c r="W129" s="32"/>
      <c r="X129" s="32"/>
      <c r="Y129" s="32"/>
      <c r="Z129" s="32"/>
      <c r="AA129" s="33"/>
    </row>
    <row r="130" spans="1:27">
      <c r="A130" s="31"/>
      <c r="B130" s="32"/>
      <c r="C130" s="32"/>
      <c r="D130" s="32"/>
      <c r="E130" s="32"/>
      <c r="F130" s="32"/>
      <c r="G130" s="32"/>
      <c r="H130" s="32"/>
      <c r="I130" s="32"/>
      <c r="J130" s="32"/>
      <c r="K130" s="32"/>
      <c r="L130" s="32"/>
      <c r="M130" s="32"/>
      <c r="N130" s="32"/>
      <c r="O130" s="32"/>
      <c r="P130" s="32"/>
      <c r="Q130" s="32"/>
      <c r="R130" s="32"/>
      <c r="S130" s="32"/>
      <c r="T130" s="32"/>
      <c r="U130" s="32"/>
      <c r="V130" s="32"/>
      <c r="W130" s="32"/>
      <c r="X130" s="32"/>
      <c r="Y130" s="32"/>
      <c r="Z130" s="32"/>
      <c r="AA130" s="33"/>
    </row>
    <row r="131" spans="1:27">
      <c r="A131" s="31"/>
      <c r="B131" s="32"/>
      <c r="C131" s="32"/>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row r="132" spans="1:27">
      <c r="A132" s="31"/>
      <c r="B132" s="32"/>
      <c r="C132" s="32"/>
      <c r="D132" s="32"/>
      <c r="E132" s="32"/>
      <c r="F132" s="32"/>
      <c r="G132" s="32"/>
      <c r="H132" s="32"/>
      <c r="I132" s="32"/>
      <c r="J132" s="32"/>
      <c r="K132" s="32"/>
      <c r="L132" s="32"/>
      <c r="M132" s="32"/>
      <c r="N132" s="32"/>
      <c r="O132" s="32"/>
      <c r="P132" s="32"/>
      <c r="Q132" s="32"/>
      <c r="R132" s="32"/>
      <c r="S132" s="32"/>
      <c r="T132" s="32"/>
      <c r="U132" s="32"/>
      <c r="V132" s="32"/>
      <c r="W132" s="32"/>
      <c r="X132" s="32"/>
      <c r="Y132" s="32"/>
      <c r="Z132" s="32"/>
      <c r="AA132" s="33"/>
    </row>
    <row r="133" spans="1:27">
      <c r="A133" s="31"/>
      <c r="B133" s="32"/>
      <c r="C133" s="32"/>
      <c r="D133" s="32"/>
      <c r="E133" s="32"/>
      <c r="F133" s="32"/>
      <c r="G133" s="32"/>
      <c r="H133" s="32"/>
      <c r="I133" s="32"/>
      <c r="J133" s="32"/>
      <c r="K133" s="32"/>
      <c r="L133" s="32"/>
      <c r="M133" s="32"/>
      <c r="N133" s="32"/>
      <c r="O133" s="32"/>
      <c r="P133" s="32"/>
      <c r="Q133" s="32"/>
      <c r="R133" s="32"/>
      <c r="S133" s="32"/>
      <c r="T133" s="32"/>
      <c r="U133" s="32"/>
      <c r="V133" s="32"/>
      <c r="W133" s="32"/>
      <c r="X133" s="32"/>
      <c r="Y133" s="32"/>
      <c r="Z133" s="32"/>
      <c r="AA133" s="33"/>
    </row>
    <row r="134" spans="1:27">
      <c r="A134" s="31"/>
      <c r="B134" s="32"/>
      <c r="C134" s="32"/>
      <c r="D134" s="32"/>
      <c r="E134" s="32"/>
      <c r="F134" s="32"/>
      <c r="G134" s="32"/>
      <c r="H134" s="32"/>
      <c r="I134" s="32"/>
      <c r="J134" s="32"/>
      <c r="K134" s="32"/>
      <c r="L134" s="32"/>
      <c r="M134" s="32"/>
      <c r="N134" s="32"/>
      <c r="O134" s="32"/>
      <c r="P134" s="32"/>
      <c r="Q134" s="32"/>
      <c r="R134" s="32"/>
      <c r="S134" s="32"/>
      <c r="T134" s="32"/>
      <c r="U134" s="32"/>
      <c r="V134" s="32"/>
      <c r="W134" s="32"/>
      <c r="X134" s="32"/>
      <c r="Y134" s="32"/>
      <c r="Z134" s="32"/>
      <c r="AA134" s="33"/>
    </row>
    <row r="135" spans="1:27">
      <c r="A135" s="31"/>
      <c r="B135" s="32"/>
      <c r="C135" s="32"/>
      <c r="D135" s="32"/>
      <c r="E135" s="32"/>
      <c r="F135" s="32"/>
      <c r="G135" s="32"/>
      <c r="H135" s="32"/>
      <c r="I135" s="32"/>
      <c r="J135" s="32"/>
      <c r="K135" s="32"/>
      <c r="L135" s="32"/>
      <c r="M135" s="32"/>
      <c r="N135" s="32"/>
      <c r="O135" s="32"/>
      <c r="P135" s="32"/>
      <c r="Q135" s="32"/>
      <c r="R135" s="32"/>
      <c r="S135" s="32"/>
      <c r="T135" s="32"/>
      <c r="U135" s="32"/>
      <c r="V135" s="32"/>
      <c r="W135" s="32"/>
      <c r="X135" s="32"/>
      <c r="Y135" s="32"/>
      <c r="Z135" s="32"/>
      <c r="AA135" s="33"/>
    </row>
    <row r="136" spans="1:27">
      <c r="A136" s="31"/>
      <c r="B136" s="32"/>
      <c r="C136" s="32"/>
      <c r="D136" s="32"/>
      <c r="E136" s="32"/>
      <c r="F136" s="32"/>
      <c r="G136" s="32"/>
      <c r="H136" s="32"/>
      <c r="I136" s="32"/>
      <c r="J136" s="32"/>
      <c r="K136" s="32"/>
      <c r="L136" s="32"/>
      <c r="M136" s="32"/>
      <c r="N136" s="32"/>
      <c r="O136" s="32"/>
      <c r="P136" s="32"/>
      <c r="Q136" s="32"/>
      <c r="R136" s="32"/>
      <c r="S136" s="32"/>
      <c r="T136" s="32"/>
      <c r="U136" s="32"/>
      <c r="V136" s="32"/>
      <c r="W136" s="32"/>
      <c r="X136" s="32"/>
      <c r="Y136" s="32"/>
      <c r="Z136" s="32"/>
      <c r="AA136" s="33"/>
    </row>
    <row r="137" spans="1:27">
      <c r="A137" s="31"/>
      <c r="B137" s="32"/>
      <c r="C137" s="32"/>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3"/>
    </row>
    <row r="138" spans="1:27">
      <c r="A138" s="31"/>
      <c r="B138" s="32"/>
      <c r="C138" s="32"/>
      <c r="D138" s="32"/>
      <c r="E138" s="32"/>
      <c r="F138" s="32"/>
      <c r="G138" s="32"/>
      <c r="H138" s="32"/>
      <c r="I138" s="32"/>
      <c r="J138" s="32"/>
      <c r="K138" s="32"/>
      <c r="L138" s="32"/>
      <c r="M138" s="32"/>
      <c r="N138" s="32"/>
      <c r="O138" s="32"/>
      <c r="P138" s="32"/>
      <c r="Q138" s="32"/>
      <c r="R138" s="32"/>
      <c r="S138" s="32"/>
      <c r="T138" s="32"/>
      <c r="U138" s="32"/>
      <c r="V138" s="32"/>
      <c r="W138" s="32"/>
      <c r="X138" s="32"/>
      <c r="Y138" s="32"/>
      <c r="Z138" s="32"/>
      <c r="AA138" s="33"/>
    </row>
    <row r="139" spans="1:27">
      <c r="A139" s="31"/>
      <c r="B139" s="32"/>
      <c r="C139" s="32"/>
      <c r="D139" s="32"/>
      <c r="E139" s="32"/>
      <c r="F139" s="32"/>
      <c r="G139" s="32"/>
      <c r="H139" s="32"/>
      <c r="I139" s="32"/>
      <c r="J139" s="32"/>
      <c r="K139" s="32"/>
      <c r="L139" s="32"/>
      <c r="M139" s="32"/>
      <c r="N139" s="32"/>
      <c r="O139" s="32"/>
      <c r="P139" s="32"/>
      <c r="Q139" s="32"/>
      <c r="R139" s="32"/>
      <c r="S139" s="32"/>
      <c r="T139" s="32"/>
      <c r="U139" s="32"/>
      <c r="V139" s="32"/>
      <c r="W139" s="32"/>
      <c r="X139" s="32"/>
      <c r="Y139" s="32"/>
      <c r="Z139" s="32"/>
      <c r="AA139" s="33"/>
    </row>
    <row r="140" spans="1:27">
      <c r="A140" s="31"/>
      <c r="B140" s="32"/>
      <c r="C140" s="32"/>
      <c r="D140" s="32"/>
      <c r="E140" s="32"/>
      <c r="F140" s="32"/>
      <c r="G140" s="32"/>
      <c r="H140" s="32"/>
      <c r="I140" s="32"/>
      <c r="J140" s="32"/>
      <c r="K140" s="32"/>
      <c r="L140" s="32"/>
      <c r="M140" s="32"/>
      <c r="N140" s="32"/>
      <c r="O140" s="32"/>
      <c r="P140" s="32"/>
      <c r="Q140" s="32"/>
      <c r="R140" s="32"/>
      <c r="S140" s="32"/>
      <c r="T140" s="32"/>
      <c r="U140" s="32"/>
      <c r="V140" s="32"/>
      <c r="W140" s="32"/>
      <c r="X140" s="32"/>
      <c r="Y140" s="32"/>
      <c r="Z140" s="32"/>
      <c r="AA140" s="33"/>
    </row>
    <row r="141" spans="1:27">
      <c r="A141" s="31"/>
      <c r="B141" s="32"/>
      <c r="C141" s="32"/>
      <c r="D141" s="32"/>
      <c r="E141" s="32"/>
      <c r="F141" s="32"/>
      <c r="G141" s="32"/>
      <c r="H141" s="32"/>
      <c r="I141" s="32"/>
      <c r="J141" s="32"/>
      <c r="K141" s="32"/>
      <c r="L141" s="32"/>
      <c r="M141" s="32"/>
      <c r="N141" s="32"/>
      <c r="O141" s="32"/>
      <c r="P141" s="32"/>
      <c r="Q141" s="32"/>
      <c r="R141" s="32"/>
      <c r="S141" s="32"/>
      <c r="T141" s="32"/>
      <c r="U141" s="32"/>
      <c r="V141" s="32"/>
      <c r="W141" s="32"/>
      <c r="X141" s="32"/>
      <c r="Y141" s="32"/>
      <c r="Z141" s="32"/>
      <c r="AA141" s="33"/>
    </row>
    <row r="142" spans="1:27">
      <c r="A142" s="31"/>
      <c r="B142" s="32"/>
      <c r="C142" s="32"/>
      <c r="D142" s="32"/>
      <c r="E142" s="32"/>
      <c r="F142" s="32"/>
      <c r="G142" s="32"/>
      <c r="H142" s="32"/>
      <c r="I142" s="32"/>
      <c r="J142" s="32"/>
      <c r="K142" s="32"/>
      <c r="L142" s="32"/>
      <c r="M142" s="32"/>
      <c r="N142" s="32"/>
      <c r="O142" s="32"/>
      <c r="P142" s="32"/>
      <c r="Q142" s="32"/>
      <c r="R142" s="32"/>
      <c r="S142" s="32"/>
      <c r="T142" s="32"/>
      <c r="U142" s="32"/>
      <c r="V142" s="32"/>
      <c r="W142" s="32"/>
      <c r="X142" s="32"/>
      <c r="Y142" s="32"/>
      <c r="Z142" s="32"/>
      <c r="AA142" s="33"/>
    </row>
    <row r="143" spans="1:27">
      <c r="A143" s="31"/>
      <c r="B143" s="32"/>
      <c r="C143" s="32"/>
      <c r="D143" s="32"/>
      <c r="E143" s="32"/>
      <c r="F143" s="32"/>
      <c r="G143" s="32"/>
      <c r="H143" s="32"/>
      <c r="I143" s="32"/>
      <c r="J143" s="32"/>
      <c r="K143" s="32"/>
      <c r="L143" s="32"/>
      <c r="M143" s="32"/>
      <c r="N143" s="32"/>
      <c r="O143" s="32"/>
      <c r="P143" s="32"/>
      <c r="Q143" s="32"/>
      <c r="R143" s="32"/>
      <c r="S143" s="32"/>
      <c r="T143" s="32"/>
      <c r="U143" s="32"/>
      <c r="V143" s="32"/>
      <c r="W143" s="32"/>
      <c r="X143" s="32"/>
      <c r="Y143" s="32"/>
      <c r="Z143" s="32"/>
      <c r="AA143" s="33"/>
    </row>
    <row r="144" spans="1:27">
      <c r="A144" s="31"/>
      <c r="B144" s="32"/>
      <c r="C144" s="32"/>
      <c r="D144" s="32"/>
      <c r="E144" s="32"/>
      <c r="F144" s="32"/>
      <c r="G144" s="32"/>
      <c r="H144" s="32"/>
      <c r="I144" s="32"/>
      <c r="J144" s="32"/>
      <c r="K144" s="32"/>
      <c r="L144" s="32"/>
      <c r="M144" s="32"/>
      <c r="N144" s="32"/>
      <c r="O144" s="32"/>
      <c r="P144" s="32"/>
      <c r="Q144" s="32"/>
      <c r="R144" s="32"/>
      <c r="S144" s="32"/>
      <c r="T144" s="32"/>
      <c r="U144" s="32"/>
      <c r="V144" s="32"/>
      <c r="W144" s="32"/>
      <c r="X144" s="32"/>
      <c r="Y144" s="32"/>
      <c r="Z144" s="32"/>
      <c r="AA144" s="33"/>
    </row>
    <row r="145" spans="1:27">
      <c r="A145" s="31"/>
      <c r="B145" s="32"/>
      <c r="C145" s="32"/>
      <c r="D145" s="32"/>
      <c r="E145" s="32"/>
      <c r="F145" s="32"/>
      <c r="G145" s="32"/>
      <c r="H145" s="32"/>
      <c r="I145" s="32"/>
      <c r="J145" s="32"/>
      <c r="K145" s="32"/>
      <c r="L145" s="32"/>
      <c r="M145" s="32"/>
      <c r="N145" s="32"/>
      <c r="O145" s="32"/>
      <c r="P145" s="32"/>
      <c r="Q145" s="32"/>
      <c r="R145" s="32"/>
      <c r="S145" s="32"/>
      <c r="T145" s="32"/>
      <c r="U145" s="32"/>
      <c r="V145" s="32"/>
      <c r="W145" s="32"/>
      <c r="X145" s="32"/>
      <c r="Y145" s="32"/>
      <c r="Z145" s="32"/>
      <c r="AA145" s="33"/>
    </row>
    <row r="146" spans="1:27">
      <c r="A146" s="31"/>
      <c r="B146" s="32"/>
      <c r="C146" s="32"/>
      <c r="D146" s="32"/>
      <c r="E146" s="32"/>
      <c r="F146" s="32"/>
      <c r="G146" s="32"/>
      <c r="H146" s="32"/>
      <c r="I146" s="32"/>
      <c r="J146" s="32"/>
      <c r="K146" s="32"/>
      <c r="L146" s="32"/>
      <c r="M146" s="32"/>
      <c r="N146" s="32"/>
      <c r="O146" s="32"/>
      <c r="P146" s="32"/>
      <c r="Q146" s="32"/>
      <c r="R146" s="32"/>
      <c r="S146" s="32"/>
      <c r="T146" s="32"/>
      <c r="U146" s="32"/>
      <c r="V146" s="32"/>
      <c r="W146" s="32"/>
      <c r="X146" s="32"/>
      <c r="Y146" s="32"/>
      <c r="Z146" s="32"/>
      <c r="AA146" s="33"/>
    </row>
    <row r="147" spans="1:27">
      <c r="A147" s="31"/>
      <c r="B147" s="32"/>
      <c r="C147" s="32"/>
      <c r="D147" s="32"/>
      <c r="E147" s="32"/>
      <c r="F147" s="32"/>
      <c r="G147" s="32"/>
      <c r="H147" s="32"/>
      <c r="I147" s="32"/>
      <c r="J147" s="32"/>
      <c r="K147" s="32"/>
      <c r="L147" s="32"/>
      <c r="M147" s="32"/>
      <c r="N147" s="32"/>
      <c r="O147" s="32"/>
      <c r="P147" s="32"/>
      <c r="Q147" s="32"/>
      <c r="R147" s="32"/>
      <c r="S147" s="32"/>
      <c r="T147" s="32"/>
      <c r="U147" s="32"/>
      <c r="V147" s="32"/>
      <c r="W147" s="32"/>
      <c r="X147" s="32"/>
      <c r="Y147" s="32"/>
      <c r="Z147" s="32"/>
      <c r="AA147" s="33"/>
    </row>
    <row r="148" spans="1:27">
      <c r="A148" s="31"/>
      <c r="B148" s="32"/>
      <c r="C148" s="32"/>
      <c r="D148" s="32"/>
      <c r="E148" s="32"/>
      <c r="F148" s="32"/>
      <c r="G148" s="32"/>
      <c r="H148" s="32"/>
      <c r="I148" s="32"/>
      <c r="J148" s="32"/>
      <c r="K148" s="32"/>
      <c r="L148" s="32"/>
      <c r="M148" s="32"/>
      <c r="N148" s="32"/>
      <c r="O148" s="32"/>
      <c r="P148" s="32"/>
      <c r="Q148" s="32"/>
      <c r="R148" s="32"/>
      <c r="S148" s="32"/>
      <c r="T148" s="32"/>
      <c r="U148" s="32"/>
      <c r="V148" s="32"/>
      <c r="W148" s="32"/>
      <c r="X148" s="32"/>
      <c r="Y148" s="32"/>
      <c r="Z148" s="32"/>
      <c r="AA148" s="33"/>
    </row>
    <row r="149" spans="1:27">
      <c r="A149" s="31"/>
      <c r="B149" s="32"/>
      <c r="C149" s="32"/>
      <c r="D149" s="32"/>
      <c r="E149" s="32"/>
      <c r="F149" s="32"/>
      <c r="G149" s="32"/>
      <c r="H149" s="32"/>
      <c r="I149" s="32"/>
      <c r="J149" s="32"/>
      <c r="K149" s="32"/>
      <c r="L149" s="32"/>
      <c r="M149" s="32"/>
      <c r="N149" s="32"/>
      <c r="O149" s="32"/>
      <c r="P149" s="32"/>
      <c r="Q149" s="32"/>
      <c r="R149" s="32"/>
      <c r="S149" s="32"/>
      <c r="T149" s="32"/>
      <c r="U149" s="32"/>
      <c r="V149" s="32"/>
      <c r="W149" s="32"/>
      <c r="X149" s="32"/>
      <c r="Y149" s="32"/>
      <c r="Z149" s="32"/>
      <c r="AA149" s="33"/>
    </row>
    <row r="150" spans="1:27">
      <c r="A150" s="31"/>
      <c r="B150" s="32"/>
      <c r="C150" s="32"/>
      <c r="D150" s="32"/>
      <c r="E150" s="32"/>
      <c r="F150" s="32"/>
      <c r="G150" s="32"/>
      <c r="H150" s="32"/>
      <c r="I150" s="32"/>
      <c r="J150" s="32"/>
      <c r="K150" s="32"/>
      <c r="L150" s="32"/>
      <c r="M150" s="32"/>
      <c r="N150" s="32"/>
      <c r="O150" s="32"/>
      <c r="P150" s="32"/>
      <c r="Q150" s="32"/>
      <c r="R150" s="32"/>
      <c r="S150" s="32"/>
      <c r="T150" s="32"/>
      <c r="U150" s="32"/>
      <c r="V150" s="32"/>
      <c r="W150" s="32"/>
      <c r="X150" s="32"/>
      <c r="Y150" s="32"/>
      <c r="Z150" s="32"/>
      <c r="AA150" s="33"/>
    </row>
    <row r="151" spans="1:27">
      <c r="A151" s="31"/>
      <c r="B151" s="32"/>
      <c r="C151" s="32"/>
      <c r="D151" s="32"/>
      <c r="E151" s="32"/>
      <c r="F151" s="32"/>
      <c r="G151" s="32"/>
      <c r="H151" s="32"/>
      <c r="I151" s="32"/>
      <c r="J151" s="32"/>
      <c r="K151" s="32"/>
      <c r="L151" s="32"/>
      <c r="M151" s="32"/>
      <c r="N151" s="32"/>
      <c r="O151" s="32"/>
      <c r="P151" s="32"/>
      <c r="Q151" s="32"/>
      <c r="R151" s="32"/>
      <c r="S151" s="32"/>
      <c r="T151" s="32"/>
      <c r="U151" s="32"/>
      <c r="V151" s="32"/>
      <c r="W151" s="32"/>
      <c r="X151" s="32"/>
      <c r="Y151" s="32"/>
      <c r="Z151" s="32"/>
      <c r="AA151" s="33"/>
    </row>
    <row r="152" spans="1:27">
      <c r="A152" s="31"/>
      <c r="B152" s="32"/>
      <c r="C152" s="32"/>
      <c r="D152" s="32"/>
      <c r="E152" s="32"/>
      <c r="F152" s="32"/>
      <c r="G152" s="32"/>
      <c r="H152" s="32"/>
      <c r="I152" s="32"/>
      <c r="J152" s="32"/>
      <c r="K152" s="32"/>
      <c r="L152" s="32"/>
      <c r="M152" s="32"/>
      <c r="N152" s="32"/>
      <c r="O152" s="32"/>
      <c r="P152" s="32"/>
      <c r="Q152" s="32"/>
      <c r="R152" s="32"/>
      <c r="S152" s="32"/>
      <c r="T152" s="32"/>
      <c r="U152" s="32"/>
      <c r="V152" s="32"/>
      <c r="W152" s="32"/>
      <c r="X152" s="32"/>
      <c r="Y152" s="32"/>
      <c r="Z152" s="32"/>
      <c r="AA152" s="33"/>
    </row>
    <row r="153" spans="1:27">
      <c r="A153" s="31"/>
      <c r="B153" s="32"/>
      <c r="C153" s="32"/>
      <c r="D153" s="32"/>
      <c r="E153" s="32"/>
      <c r="F153" s="32"/>
      <c r="G153" s="32"/>
      <c r="H153" s="32"/>
      <c r="I153" s="32"/>
      <c r="J153" s="32"/>
      <c r="K153" s="32"/>
      <c r="L153" s="32"/>
      <c r="M153" s="32"/>
      <c r="N153" s="32"/>
      <c r="O153" s="32"/>
      <c r="P153" s="32"/>
      <c r="Q153" s="32"/>
      <c r="R153" s="32"/>
      <c r="S153" s="32"/>
      <c r="T153" s="32"/>
      <c r="U153" s="32"/>
      <c r="V153" s="32"/>
      <c r="W153" s="32"/>
      <c r="X153" s="32"/>
      <c r="Y153" s="32"/>
      <c r="Z153" s="32"/>
      <c r="AA153" s="33"/>
    </row>
    <row r="154" spans="1:27">
      <c r="A154" s="31"/>
      <c r="B154" s="32"/>
      <c r="C154" s="32"/>
      <c r="D154" s="32"/>
      <c r="E154" s="32"/>
      <c r="F154" s="32"/>
      <c r="G154" s="32"/>
      <c r="H154" s="32"/>
      <c r="I154" s="32"/>
      <c r="J154" s="32"/>
      <c r="K154" s="32"/>
      <c r="L154" s="32"/>
      <c r="M154" s="32"/>
      <c r="N154" s="32"/>
      <c r="O154" s="32"/>
      <c r="P154" s="32"/>
      <c r="Q154" s="32"/>
      <c r="R154" s="32"/>
      <c r="S154" s="32"/>
      <c r="T154" s="32"/>
      <c r="U154" s="32"/>
      <c r="V154" s="32"/>
      <c r="W154" s="32"/>
      <c r="X154" s="32"/>
      <c r="Y154" s="32"/>
      <c r="Z154" s="32"/>
      <c r="AA154" s="33"/>
    </row>
    <row r="155" spans="1:27">
      <c r="A155" s="31"/>
      <c r="B155" s="32"/>
      <c r="C155" s="32"/>
      <c r="D155" s="32"/>
      <c r="E155" s="32"/>
      <c r="F155" s="32"/>
      <c r="G155" s="32"/>
      <c r="H155" s="32"/>
      <c r="I155" s="32"/>
      <c r="J155" s="32"/>
      <c r="K155" s="32"/>
      <c r="L155" s="32"/>
      <c r="M155" s="32"/>
      <c r="N155" s="32"/>
      <c r="O155" s="32"/>
      <c r="P155" s="32"/>
      <c r="Q155" s="32"/>
      <c r="R155" s="32"/>
      <c r="S155" s="32"/>
      <c r="T155" s="32"/>
      <c r="U155" s="32"/>
      <c r="V155" s="32"/>
      <c r="W155" s="32"/>
      <c r="X155" s="32"/>
      <c r="Y155" s="32"/>
      <c r="Z155" s="32"/>
      <c r="AA155" s="33"/>
    </row>
    <row r="156" spans="1:27">
      <c r="A156" s="31"/>
      <c r="B156" s="32"/>
      <c r="C156" s="32"/>
      <c r="D156" s="32"/>
      <c r="E156" s="32"/>
      <c r="F156" s="32"/>
      <c r="G156" s="32"/>
      <c r="H156" s="32"/>
      <c r="I156" s="32"/>
      <c r="J156" s="32"/>
      <c r="K156" s="32"/>
      <c r="L156" s="32"/>
      <c r="M156" s="32"/>
      <c r="N156" s="32"/>
      <c r="O156" s="32"/>
      <c r="P156" s="32"/>
      <c r="Q156" s="32"/>
      <c r="R156" s="32"/>
      <c r="S156" s="32"/>
      <c r="T156" s="32"/>
      <c r="U156" s="32"/>
      <c r="V156" s="32"/>
      <c r="W156" s="32"/>
      <c r="X156" s="32"/>
      <c r="Y156" s="32"/>
      <c r="Z156" s="32"/>
      <c r="AA156" s="33"/>
    </row>
    <row r="157" spans="1:27">
      <c r="A157" s="31"/>
      <c r="B157" s="32"/>
      <c r="C157" s="32"/>
      <c r="D157" s="32"/>
      <c r="E157" s="32"/>
      <c r="F157" s="32"/>
      <c r="G157" s="32"/>
      <c r="H157" s="32"/>
      <c r="I157" s="32"/>
      <c r="J157" s="32"/>
      <c r="K157" s="32"/>
      <c r="L157" s="32"/>
      <c r="M157" s="32"/>
      <c r="N157" s="32"/>
      <c r="O157" s="32"/>
      <c r="P157" s="32"/>
      <c r="Q157" s="32"/>
      <c r="R157" s="32"/>
      <c r="S157" s="32"/>
      <c r="T157" s="32"/>
      <c r="U157" s="32"/>
      <c r="V157" s="32"/>
      <c r="W157" s="32"/>
      <c r="X157" s="32"/>
      <c r="Y157" s="32"/>
      <c r="Z157" s="32"/>
      <c r="AA157" s="33"/>
    </row>
    <row r="158" spans="1:27">
      <c r="A158" s="31"/>
      <c r="B158" s="32"/>
      <c r="C158" s="32"/>
      <c r="D158" s="32"/>
      <c r="E158" s="32"/>
      <c r="F158" s="32"/>
      <c r="G158" s="32"/>
      <c r="H158" s="32"/>
      <c r="I158" s="32"/>
      <c r="J158" s="32"/>
      <c r="K158" s="32"/>
      <c r="L158" s="32"/>
      <c r="M158" s="32"/>
      <c r="N158" s="32"/>
      <c r="O158" s="32"/>
      <c r="P158" s="32"/>
      <c r="Q158" s="32"/>
      <c r="R158" s="32"/>
      <c r="S158" s="32"/>
      <c r="T158" s="32"/>
      <c r="U158" s="32"/>
      <c r="V158" s="32"/>
      <c r="W158" s="32"/>
      <c r="X158" s="32"/>
      <c r="Y158" s="32"/>
      <c r="Z158" s="32"/>
      <c r="AA158" s="33"/>
    </row>
    <row r="159" spans="1:27">
      <c r="A159" s="31"/>
      <c r="B159" s="32"/>
      <c r="C159" s="32"/>
      <c r="D159" s="32"/>
      <c r="E159" s="32"/>
      <c r="F159" s="32"/>
      <c r="G159" s="32"/>
      <c r="H159" s="32"/>
      <c r="I159" s="32"/>
      <c r="J159" s="32"/>
      <c r="K159" s="32"/>
      <c r="L159" s="32"/>
      <c r="M159" s="32"/>
      <c r="N159" s="32"/>
      <c r="O159" s="32"/>
      <c r="P159" s="32"/>
      <c r="Q159" s="32"/>
      <c r="R159" s="32"/>
      <c r="S159" s="32"/>
      <c r="T159" s="32"/>
      <c r="U159" s="32"/>
      <c r="V159" s="32"/>
      <c r="W159" s="32"/>
      <c r="X159" s="32"/>
      <c r="Y159" s="32"/>
      <c r="Z159" s="32"/>
      <c r="AA159" s="33"/>
    </row>
    <row r="160" spans="1:27">
      <c r="A160" s="31"/>
      <c r="B160" s="32"/>
      <c r="C160" s="32"/>
      <c r="D160" s="32"/>
      <c r="E160" s="32"/>
      <c r="F160" s="32"/>
      <c r="G160" s="32"/>
      <c r="H160" s="32"/>
      <c r="I160" s="32"/>
      <c r="J160" s="32"/>
      <c r="K160" s="32"/>
      <c r="L160" s="32"/>
      <c r="M160" s="32"/>
      <c r="N160" s="32"/>
      <c r="O160" s="32"/>
      <c r="P160" s="32"/>
      <c r="Q160" s="32"/>
      <c r="R160" s="32"/>
      <c r="S160" s="32"/>
      <c r="T160" s="32"/>
      <c r="U160" s="32"/>
      <c r="V160" s="32"/>
      <c r="W160" s="32"/>
      <c r="X160" s="32"/>
      <c r="Y160" s="32"/>
      <c r="Z160" s="32"/>
      <c r="AA160" s="33"/>
    </row>
    <row r="161" spans="1:27">
      <c r="A161" s="31"/>
      <c r="B161" s="32"/>
      <c r="C161" s="32"/>
      <c r="D161" s="32"/>
      <c r="E161" s="32"/>
      <c r="F161" s="32"/>
      <c r="G161" s="32"/>
      <c r="H161" s="32"/>
      <c r="I161" s="32"/>
      <c r="J161" s="32"/>
      <c r="K161" s="32"/>
      <c r="L161" s="32"/>
      <c r="M161" s="32"/>
      <c r="N161" s="32"/>
      <c r="O161" s="32"/>
      <c r="P161" s="32"/>
      <c r="Q161" s="32"/>
      <c r="R161" s="32"/>
      <c r="S161" s="32"/>
      <c r="T161" s="32"/>
      <c r="U161" s="32"/>
      <c r="V161" s="32"/>
      <c r="W161" s="32"/>
      <c r="X161" s="32"/>
      <c r="Y161" s="32"/>
      <c r="Z161" s="32"/>
      <c r="AA161" s="33"/>
    </row>
    <row r="162" spans="1:27">
      <c r="A162" s="31"/>
      <c r="B162" s="32"/>
      <c r="C162" s="32"/>
      <c r="D162" s="32"/>
      <c r="E162" s="32"/>
      <c r="F162" s="32"/>
      <c r="G162" s="32"/>
      <c r="H162" s="32"/>
      <c r="I162" s="32"/>
      <c r="J162" s="32"/>
      <c r="K162" s="32"/>
      <c r="L162" s="32"/>
      <c r="M162" s="32"/>
      <c r="N162" s="32"/>
      <c r="O162" s="32"/>
      <c r="P162" s="32"/>
      <c r="Q162" s="32"/>
      <c r="R162" s="32"/>
      <c r="S162" s="32"/>
      <c r="T162" s="32"/>
      <c r="U162" s="32"/>
      <c r="V162" s="32"/>
      <c r="W162" s="32"/>
      <c r="X162" s="32"/>
      <c r="Y162" s="32"/>
      <c r="Z162" s="32"/>
      <c r="AA162" s="33"/>
    </row>
    <row r="163" spans="1:27">
      <c r="A163" s="31"/>
      <c r="B163" s="32"/>
      <c r="C163" s="32"/>
      <c r="D163" s="32"/>
      <c r="E163" s="32"/>
      <c r="F163" s="32"/>
      <c r="G163" s="32"/>
      <c r="H163" s="32"/>
      <c r="I163" s="32"/>
      <c r="J163" s="32"/>
      <c r="K163" s="32"/>
      <c r="L163" s="32"/>
      <c r="M163" s="32"/>
      <c r="N163" s="32"/>
      <c r="O163" s="32"/>
      <c r="P163" s="32"/>
      <c r="Q163" s="32"/>
      <c r="R163" s="32"/>
      <c r="S163" s="32"/>
      <c r="T163" s="32"/>
      <c r="U163" s="32"/>
      <c r="V163" s="32"/>
      <c r="W163" s="32"/>
      <c r="X163" s="32"/>
      <c r="Y163" s="32"/>
      <c r="Z163" s="32"/>
      <c r="AA163" s="33"/>
    </row>
    <row r="164" spans="1:27">
      <c r="A164" s="31"/>
      <c r="B164" s="32"/>
      <c r="C164" s="32"/>
      <c r="D164" s="32"/>
      <c r="E164" s="32"/>
      <c r="F164" s="32"/>
      <c r="G164" s="32"/>
      <c r="H164" s="32"/>
      <c r="I164" s="32"/>
      <c r="J164" s="32"/>
      <c r="K164" s="32"/>
      <c r="L164" s="32"/>
      <c r="M164" s="32"/>
      <c r="N164" s="32"/>
      <c r="O164" s="32"/>
      <c r="P164" s="32"/>
      <c r="Q164" s="32"/>
      <c r="R164" s="32"/>
      <c r="S164" s="32"/>
      <c r="T164" s="32"/>
      <c r="U164" s="32"/>
      <c r="V164" s="32"/>
      <c r="W164" s="32"/>
      <c r="X164" s="32"/>
      <c r="Y164" s="32"/>
      <c r="Z164" s="32"/>
      <c r="AA164" s="33"/>
    </row>
    <row r="165" spans="1:27">
      <c r="A165" s="31"/>
      <c r="B165" s="32"/>
      <c r="C165" s="32"/>
      <c r="D165" s="32"/>
      <c r="E165" s="32"/>
      <c r="F165" s="32"/>
      <c r="G165" s="32"/>
      <c r="H165" s="32"/>
      <c r="I165" s="32"/>
      <c r="J165" s="32"/>
      <c r="K165" s="32"/>
      <c r="L165" s="32"/>
      <c r="M165" s="32"/>
      <c r="N165" s="32"/>
      <c r="O165" s="32"/>
      <c r="P165" s="32"/>
      <c r="Q165" s="32"/>
      <c r="R165" s="32"/>
      <c r="S165" s="32"/>
      <c r="T165" s="32"/>
      <c r="U165" s="32"/>
      <c r="V165" s="32"/>
      <c r="W165" s="32"/>
      <c r="X165" s="32"/>
      <c r="Y165" s="32"/>
      <c r="Z165" s="32"/>
      <c r="AA165" s="33"/>
    </row>
    <row r="166" spans="1:27">
      <c r="A166" s="31"/>
      <c r="B166" s="32"/>
      <c r="C166" s="32"/>
      <c r="D166" s="32"/>
      <c r="E166" s="32"/>
      <c r="F166" s="32"/>
      <c r="G166" s="32"/>
      <c r="H166" s="32"/>
      <c r="I166" s="32"/>
      <c r="J166" s="32"/>
      <c r="K166" s="32"/>
      <c r="L166" s="32"/>
      <c r="M166" s="32"/>
      <c r="N166" s="32"/>
      <c r="O166" s="32"/>
      <c r="P166" s="32"/>
      <c r="Q166" s="32"/>
      <c r="R166" s="32"/>
      <c r="S166" s="32"/>
      <c r="T166" s="32"/>
      <c r="U166" s="32"/>
      <c r="V166" s="32"/>
      <c r="W166" s="32"/>
      <c r="X166" s="32"/>
      <c r="Y166" s="32"/>
      <c r="Z166" s="32"/>
      <c r="AA166" s="33"/>
    </row>
    <row r="167" spans="1:27">
      <c r="A167" s="31"/>
      <c r="B167" s="32"/>
      <c r="C167" s="32"/>
      <c r="D167" s="32"/>
      <c r="E167" s="32"/>
      <c r="F167" s="32"/>
      <c r="G167" s="32"/>
      <c r="H167" s="32"/>
      <c r="I167" s="32"/>
      <c r="J167" s="32"/>
      <c r="K167" s="32"/>
      <c r="L167" s="32"/>
      <c r="M167" s="32"/>
      <c r="N167" s="32"/>
      <c r="O167" s="32"/>
      <c r="P167" s="32"/>
      <c r="Q167" s="32"/>
      <c r="R167" s="32"/>
      <c r="S167" s="32"/>
      <c r="T167" s="32"/>
      <c r="U167" s="32"/>
      <c r="V167" s="32"/>
      <c r="W167" s="32"/>
      <c r="X167" s="32"/>
      <c r="Y167" s="32"/>
      <c r="Z167" s="32"/>
      <c r="AA167" s="33"/>
    </row>
    <row r="168" spans="1:27">
      <c r="A168" s="31"/>
      <c r="B168" s="32"/>
      <c r="C168" s="32"/>
      <c r="D168" s="32"/>
      <c r="E168" s="32"/>
      <c r="F168" s="32"/>
      <c r="G168" s="32"/>
      <c r="H168" s="32"/>
      <c r="I168" s="32"/>
      <c r="J168" s="32"/>
      <c r="K168" s="32"/>
      <c r="L168" s="32"/>
      <c r="M168" s="32"/>
      <c r="N168" s="32"/>
      <c r="O168" s="32"/>
      <c r="P168" s="32"/>
      <c r="Q168" s="32"/>
      <c r="R168" s="32"/>
      <c r="S168" s="32"/>
      <c r="T168" s="32"/>
      <c r="U168" s="32"/>
      <c r="V168" s="32"/>
      <c r="W168" s="32"/>
      <c r="X168" s="32"/>
      <c r="Y168" s="32"/>
      <c r="Z168" s="32"/>
      <c r="AA168" s="33"/>
    </row>
    <row r="169" spans="1:27">
      <c r="A169" s="31"/>
      <c r="B169" s="32"/>
      <c r="C169" s="32"/>
      <c r="D169" s="32"/>
      <c r="E169" s="32"/>
      <c r="F169" s="32"/>
      <c r="G169" s="32"/>
      <c r="H169" s="32"/>
      <c r="I169" s="32"/>
      <c r="J169" s="32"/>
      <c r="K169" s="32"/>
      <c r="L169" s="32"/>
      <c r="M169" s="32"/>
      <c r="N169" s="32"/>
      <c r="O169" s="32"/>
      <c r="P169" s="32"/>
      <c r="Q169" s="32"/>
      <c r="R169" s="32"/>
      <c r="S169" s="32"/>
      <c r="T169" s="32"/>
      <c r="U169" s="32"/>
      <c r="V169" s="32"/>
      <c r="W169" s="32"/>
      <c r="X169" s="32"/>
      <c r="Y169" s="32"/>
      <c r="Z169" s="32"/>
      <c r="AA169" s="33"/>
    </row>
    <row r="170" spans="1:27">
      <c r="A170" s="40" t="s">
        <v>351</v>
      </c>
      <c r="B170" s="29"/>
      <c r="C170" s="29"/>
      <c r="D170" s="29"/>
      <c r="E170" s="29"/>
      <c r="F170" s="29"/>
      <c r="G170" s="29"/>
      <c r="H170" s="29"/>
      <c r="I170" s="29"/>
      <c r="J170" s="29"/>
      <c r="K170" s="29"/>
      <c r="L170" s="29"/>
      <c r="M170" s="29"/>
      <c r="N170" s="29"/>
      <c r="O170" s="29"/>
      <c r="P170" s="29"/>
      <c r="Q170" s="29"/>
      <c r="R170" s="29"/>
      <c r="S170" s="29"/>
      <c r="T170" s="29"/>
      <c r="U170" s="29"/>
      <c r="V170" s="29"/>
      <c r="W170" s="29"/>
      <c r="X170" s="29"/>
      <c r="Y170" s="29"/>
      <c r="Z170" s="29"/>
      <c r="AA170" s="30"/>
    </row>
    <row r="171" spans="1:27">
      <c r="A171" s="31"/>
      <c r="B171" s="32"/>
      <c r="C171" s="32"/>
      <c r="D171" s="32"/>
      <c r="E171" s="32"/>
      <c r="F171" s="32"/>
      <c r="G171" s="32"/>
      <c r="H171" s="32"/>
      <c r="I171" s="32"/>
      <c r="J171" s="32"/>
      <c r="K171" s="32"/>
      <c r="L171" s="32"/>
      <c r="M171" s="32"/>
      <c r="N171" s="32"/>
      <c r="O171" s="32"/>
      <c r="P171" s="32"/>
      <c r="Q171" s="32"/>
      <c r="R171" s="32"/>
      <c r="S171" s="32"/>
      <c r="T171" s="32"/>
      <c r="U171" s="32"/>
      <c r="V171" s="32"/>
      <c r="W171" s="32"/>
      <c r="X171" s="32"/>
      <c r="Y171" s="32"/>
      <c r="Z171" s="32"/>
      <c r="AA171" s="33"/>
    </row>
    <row r="172" spans="1:27">
      <c r="A172" s="31"/>
      <c r="B172" s="32"/>
      <c r="C172" s="32"/>
      <c r="D172" s="32"/>
      <c r="E172" s="32"/>
      <c r="F172" s="32"/>
      <c r="G172" s="32"/>
      <c r="H172" s="32"/>
      <c r="I172" s="32"/>
      <c r="J172" s="32"/>
      <c r="K172" s="32"/>
      <c r="L172" s="32"/>
      <c r="M172" s="32"/>
      <c r="N172" s="32"/>
      <c r="O172" s="32"/>
      <c r="P172" s="32"/>
      <c r="Q172" s="32"/>
      <c r="R172" s="32"/>
      <c r="S172" s="32"/>
      <c r="T172" s="32"/>
      <c r="U172" s="32"/>
      <c r="V172" s="32"/>
      <c r="W172" s="32"/>
      <c r="X172" s="32"/>
      <c r="Y172" s="32"/>
      <c r="Z172" s="32"/>
      <c r="AA172" s="33"/>
    </row>
    <row r="173" spans="1:27">
      <c r="A173" s="31"/>
      <c r="B173" s="32"/>
      <c r="C173" s="32"/>
      <c r="D173" s="32"/>
      <c r="E173" s="32"/>
      <c r="F173" s="32"/>
      <c r="G173" s="32"/>
      <c r="H173" s="32"/>
      <c r="I173" s="32"/>
      <c r="J173" s="32"/>
      <c r="K173" s="32"/>
      <c r="L173" s="32"/>
      <c r="M173" s="32"/>
      <c r="N173" s="32"/>
      <c r="O173" s="32"/>
      <c r="P173" s="32"/>
      <c r="Q173" s="32"/>
      <c r="R173" s="32"/>
      <c r="S173" s="32"/>
      <c r="T173" s="32"/>
      <c r="U173" s="32"/>
      <c r="V173" s="32"/>
      <c r="W173" s="32"/>
      <c r="X173" s="32"/>
      <c r="Y173" s="32"/>
      <c r="Z173" s="32"/>
      <c r="AA173" s="33"/>
    </row>
    <row r="174" spans="1:27">
      <c r="A174" s="31"/>
      <c r="B174" s="32"/>
      <c r="C174" s="32"/>
      <c r="D174" s="32"/>
      <c r="E174" s="32"/>
      <c r="F174" s="32"/>
      <c r="G174" s="32"/>
      <c r="H174" s="32"/>
      <c r="I174" s="32"/>
      <c r="J174" s="32"/>
      <c r="K174" s="32"/>
      <c r="L174" s="32"/>
      <c r="M174" s="32"/>
      <c r="N174" s="32"/>
      <c r="O174" s="32"/>
      <c r="P174" s="32"/>
      <c r="Q174" s="32"/>
      <c r="R174" s="32"/>
      <c r="S174" s="32"/>
      <c r="T174" s="32"/>
      <c r="U174" s="32"/>
      <c r="V174" s="32"/>
      <c r="W174" s="32"/>
      <c r="X174" s="32"/>
      <c r="Y174" s="32"/>
      <c r="Z174" s="32"/>
      <c r="AA174" s="33"/>
    </row>
    <row r="175" spans="1:27">
      <c r="A175" s="31"/>
      <c r="B175" s="32"/>
      <c r="C175" s="32"/>
      <c r="D175" s="32"/>
      <c r="E175" s="32"/>
      <c r="F175" s="32"/>
      <c r="G175" s="32"/>
      <c r="H175" s="32"/>
      <c r="I175" s="32"/>
      <c r="J175" s="32"/>
      <c r="K175" s="32"/>
      <c r="L175" s="32"/>
      <c r="M175" s="32"/>
      <c r="N175" s="32"/>
      <c r="O175" s="32"/>
      <c r="P175" s="32"/>
      <c r="Q175" s="32"/>
      <c r="R175" s="32"/>
      <c r="S175" s="32"/>
      <c r="T175" s="32"/>
      <c r="U175" s="32"/>
      <c r="V175" s="32"/>
      <c r="W175" s="32"/>
      <c r="X175" s="32"/>
      <c r="Y175" s="32"/>
      <c r="Z175" s="32"/>
      <c r="AA175" s="33"/>
    </row>
    <row r="176" spans="1:27">
      <c r="A176" s="31"/>
      <c r="B176" s="32"/>
      <c r="C176" s="32"/>
      <c r="D176" s="32"/>
      <c r="E176" s="32"/>
      <c r="F176" s="32"/>
      <c r="G176" s="32"/>
      <c r="H176" s="32"/>
      <c r="I176" s="32"/>
      <c r="J176" s="32"/>
      <c r="K176" s="32"/>
      <c r="L176" s="32"/>
      <c r="M176" s="32"/>
      <c r="N176" s="32"/>
      <c r="O176" s="32"/>
      <c r="P176" s="32"/>
      <c r="Q176" s="32"/>
      <c r="R176" s="32"/>
      <c r="S176" s="32"/>
      <c r="T176" s="32"/>
      <c r="U176" s="32"/>
      <c r="V176" s="32"/>
      <c r="W176" s="32"/>
      <c r="X176" s="32"/>
      <c r="Y176" s="32"/>
      <c r="Z176" s="32"/>
      <c r="AA176" s="33"/>
    </row>
    <row r="177" spans="1:27">
      <c r="A177" s="31"/>
      <c r="B177" s="32"/>
      <c r="C177" s="32"/>
      <c r="D177" s="32"/>
      <c r="E177" s="32"/>
      <c r="F177" s="32"/>
      <c r="G177" s="32"/>
      <c r="H177" s="32"/>
      <c r="I177" s="32"/>
      <c r="J177" s="32"/>
      <c r="K177" s="32"/>
      <c r="L177" s="32"/>
      <c r="M177" s="32"/>
      <c r="N177" s="32"/>
      <c r="O177" s="32"/>
      <c r="P177" s="32"/>
      <c r="Q177" s="32"/>
      <c r="R177" s="32"/>
      <c r="S177" s="32"/>
      <c r="T177" s="32"/>
      <c r="U177" s="32"/>
      <c r="V177" s="32"/>
      <c r="W177" s="32"/>
      <c r="X177" s="32"/>
      <c r="Y177" s="32"/>
      <c r="Z177" s="32"/>
      <c r="AA177" s="33"/>
    </row>
    <row r="178" spans="1:27">
      <c r="A178" s="31"/>
      <c r="B178" s="32"/>
      <c r="C178" s="32"/>
      <c r="D178" s="32"/>
      <c r="E178" s="32"/>
      <c r="F178" s="32"/>
      <c r="G178" s="32"/>
      <c r="H178" s="32"/>
      <c r="I178" s="32"/>
      <c r="J178" s="32"/>
      <c r="K178" s="32"/>
      <c r="L178" s="32"/>
      <c r="M178" s="32"/>
      <c r="N178" s="32"/>
      <c r="O178" s="32"/>
      <c r="P178" s="32"/>
      <c r="Q178" s="32"/>
      <c r="R178" s="32"/>
      <c r="S178" s="32"/>
      <c r="T178" s="32"/>
      <c r="U178" s="32"/>
      <c r="V178" s="32"/>
      <c r="W178" s="32"/>
      <c r="X178" s="32"/>
      <c r="Y178" s="32"/>
      <c r="Z178" s="32"/>
      <c r="AA178" s="33"/>
    </row>
    <row r="179" spans="1:27">
      <c r="A179" s="31"/>
      <c r="B179" s="32"/>
      <c r="C179" s="32"/>
      <c r="D179" s="32"/>
      <c r="E179" s="32"/>
      <c r="F179" s="32"/>
      <c r="G179" s="32"/>
      <c r="H179" s="32"/>
      <c r="I179" s="32"/>
      <c r="J179" s="32"/>
      <c r="K179" s="32"/>
      <c r="L179" s="32"/>
      <c r="M179" s="32"/>
      <c r="N179" s="32"/>
      <c r="O179" s="32"/>
      <c r="P179" s="32"/>
      <c r="Q179" s="32"/>
      <c r="R179" s="32"/>
      <c r="S179" s="32"/>
      <c r="T179" s="32"/>
      <c r="U179" s="32"/>
      <c r="V179" s="32"/>
      <c r="W179" s="32"/>
      <c r="X179" s="32"/>
      <c r="Y179" s="32"/>
      <c r="Z179" s="32"/>
      <c r="AA179" s="33"/>
    </row>
    <row r="180" spans="1:27">
      <c r="A180" s="31"/>
      <c r="B180" s="32"/>
      <c r="C180" s="32"/>
      <c r="D180" s="32"/>
      <c r="E180" s="32"/>
      <c r="F180" s="32"/>
      <c r="G180" s="32"/>
      <c r="H180" s="32"/>
      <c r="I180" s="32"/>
      <c r="J180" s="32"/>
      <c r="K180" s="32"/>
      <c r="L180" s="32"/>
      <c r="M180" s="32"/>
      <c r="N180" s="32"/>
      <c r="O180" s="32"/>
      <c r="P180" s="32"/>
      <c r="Q180" s="32"/>
      <c r="R180" s="32"/>
      <c r="S180" s="32"/>
      <c r="T180" s="32"/>
      <c r="U180" s="32"/>
      <c r="V180" s="32"/>
      <c r="W180" s="32"/>
      <c r="X180" s="32"/>
      <c r="Y180" s="32"/>
      <c r="Z180" s="32"/>
      <c r="AA180" s="33"/>
    </row>
    <row r="181" spans="1:27">
      <c r="A181" s="31"/>
      <c r="B181" s="32"/>
      <c r="C181" s="32"/>
      <c r="D181" s="32"/>
      <c r="E181" s="32"/>
      <c r="F181" s="32"/>
      <c r="G181" s="32"/>
      <c r="H181" s="32"/>
      <c r="I181" s="32"/>
      <c r="J181" s="32"/>
      <c r="K181" s="32"/>
      <c r="L181" s="32"/>
      <c r="M181" s="32"/>
      <c r="N181" s="32"/>
      <c r="O181" s="32"/>
      <c r="P181" s="32"/>
      <c r="Q181" s="32"/>
      <c r="R181" s="32"/>
      <c r="S181" s="32"/>
      <c r="T181" s="32"/>
      <c r="U181" s="32"/>
      <c r="V181" s="32"/>
      <c r="W181" s="32"/>
      <c r="X181" s="32"/>
      <c r="Y181" s="32"/>
      <c r="Z181" s="32"/>
      <c r="AA181" s="33"/>
    </row>
    <row r="182" spans="1:27">
      <c r="A182" s="31"/>
      <c r="B182" s="32"/>
      <c r="C182" s="32"/>
      <c r="D182" s="32"/>
      <c r="E182" s="32"/>
      <c r="F182" s="32"/>
      <c r="G182" s="32"/>
      <c r="H182" s="32"/>
      <c r="I182" s="32"/>
      <c r="J182" s="32"/>
      <c r="K182" s="32"/>
      <c r="L182" s="32"/>
      <c r="M182" s="32"/>
      <c r="N182" s="32"/>
      <c r="O182" s="32"/>
      <c r="P182" s="32"/>
      <c r="Q182" s="32"/>
      <c r="R182" s="32"/>
      <c r="S182" s="32"/>
      <c r="T182" s="32"/>
      <c r="U182" s="32"/>
      <c r="V182" s="32"/>
      <c r="W182" s="32"/>
      <c r="X182" s="32"/>
      <c r="Y182" s="32"/>
      <c r="Z182" s="32"/>
      <c r="AA182" s="33"/>
    </row>
    <row r="183" spans="1:27">
      <c r="A183" s="31"/>
      <c r="B183" s="32"/>
      <c r="C183" s="32"/>
      <c r="D183" s="32"/>
      <c r="E183" s="32"/>
      <c r="F183" s="32"/>
      <c r="G183" s="32"/>
      <c r="H183" s="32"/>
      <c r="I183" s="32"/>
      <c r="J183" s="32"/>
      <c r="K183" s="32"/>
      <c r="L183" s="32"/>
      <c r="M183" s="32"/>
      <c r="N183" s="32"/>
      <c r="O183" s="32"/>
      <c r="P183" s="32"/>
      <c r="Q183" s="32"/>
      <c r="R183" s="32"/>
      <c r="S183" s="32"/>
      <c r="T183" s="32"/>
      <c r="U183" s="32"/>
      <c r="V183" s="32"/>
      <c r="W183" s="32"/>
      <c r="X183" s="32"/>
      <c r="Y183" s="32"/>
      <c r="Z183" s="32"/>
      <c r="AA183" s="33"/>
    </row>
    <row r="184" spans="1:27">
      <c r="A184" s="31"/>
      <c r="B184" s="32"/>
      <c r="C184" s="32"/>
      <c r="D184" s="32"/>
      <c r="E184" s="32"/>
      <c r="F184" s="32"/>
      <c r="G184" s="32"/>
      <c r="H184" s="32"/>
      <c r="I184" s="32"/>
      <c r="J184" s="32"/>
      <c r="K184" s="32"/>
      <c r="L184" s="32"/>
      <c r="M184" s="32"/>
      <c r="N184" s="32"/>
      <c r="O184" s="32"/>
      <c r="P184" s="32"/>
      <c r="Q184" s="32"/>
      <c r="R184" s="32"/>
      <c r="S184" s="32"/>
      <c r="T184" s="32"/>
      <c r="U184" s="32"/>
      <c r="V184" s="32"/>
      <c r="W184" s="32"/>
      <c r="X184" s="32"/>
      <c r="Y184" s="32"/>
      <c r="Z184" s="32"/>
      <c r="AA184" s="33"/>
    </row>
    <row r="185" spans="1:27">
      <c r="A185" s="31"/>
      <c r="B185" s="32"/>
      <c r="C185" s="32"/>
      <c r="D185" s="32"/>
      <c r="E185" s="32"/>
      <c r="F185" s="32"/>
      <c r="G185" s="32"/>
      <c r="H185" s="32"/>
      <c r="I185" s="32"/>
      <c r="J185" s="32"/>
      <c r="K185" s="32"/>
      <c r="L185" s="32"/>
      <c r="M185" s="32"/>
      <c r="N185" s="32"/>
      <c r="O185" s="32"/>
      <c r="P185" s="32"/>
      <c r="Q185" s="32"/>
      <c r="R185" s="32"/>
      <c r="S185" s="32"/>
      <c r="T185" s="32"/>
      <c r="U185" s="32"/>
      <c r="V185" s="32"/>
      <c r="W185" s="32"/>
      <c r="X185" s="32"/>
      <c r="Y185" s="32"/>
      <c r="Z185" s="32"/>
      <c r="AA185" s="33"/>
    </row>
    <row r="186" spans="1:27">
      <c r="A186" s="31"/>
      <c r="B186" s="32"/>
      <c r="C186" s="32"/>
      <c r="D186" s="32"/>
      <c r="E186" s="32"/>
      <c r="F186" s="32"/>
      <c r="G186" s="32"/>
      <c r="H186" s="32"/>
      <c r="I186" s="32"/>
      <c r="J186" s="32"/>
      <c r="K186" s="32"/>
      <c r="L186" s="32"/>
      <c r="M186" s="32"/>
      <c r="N186" s="32"/>
      <c r="O186" s="32"/>
      <c r="P186" s="32"/>
      <c r="Q186" s="32"/>
      <c r="R186" s="32"/>
      <c r="S186" s="32"/>
      <c r="T186" s="32"/>
      <c r="U186" s="32"/>
      <c r="V186" s="32"/>
      <c r="W186" s="32"/>
      <c r="X186" s="32"/>
      <c r="Y186" s="32"/>
      <c r="Z186" s="32"/>
      <c r="AA186" s="33"/>
    </row>
    <row r="187" spans="1:27">
      <c r="A187" s="31"/>
      <c r="B187" s="32"/>
      <c r="C187" s="32"/>
      <c r="D187" s="32"/>
      <c r="E187" s="32"/>
      <c r="F187" s="32"/>
      <c r="G187" s="32"/>
      <c r="H187" s="32"/>
      <c r="I187" s="32"/>
      <c r="J187" s="32"/>
      <c r="K187" s="32"/>
      <c r="L187" s="32"/>
      <c r="M187" s="32"/>
      <c r="N187" s="32"/>
      <c r="O187" s="32"/>
      <c r="P187" s="32"/>
      <c r="Q187" s="32"/>
      <c r="R187" s="32"/>
      <c r="S187" s="32"/>
      <c r="T187" s="32"/>
      <c r="U187" s="32"/>
      <c r="V187" s="32"/>
      <c r="W187" s="32"/>
      <c r="X187" s="32"/>
      <c r="Y187" s="32"/>
      <c r="Z187" s="32"/>
      <c r="AA187" s="33"/>
    </row>
    <row r="188" spans="1:27">
      <c r="A188" s="31"/>
      <c r="B188" s="32"/>
      <c r="C188" s="32"/>
      <c r="D188" s="32"/>
      <c r="E188" s="32"/>
      <c r="F188" s="32"/>
      <c r="G188" s="32"/>
      <c r="H188" s="32"/>
      <c r="I188" s="32"/>
      <c r="J188" s="32"/>
      <c r="K188" s="32"/>
      <c r="L188" s="32"/>
      <c r="M188" s="32"/>
      <c r="N188" s="32"/>
      <c r="O188" s="32"/>
      <c r="P188" s="32"/>
      <c r="Q188" s="32"/>
      <c r="R188" s="32"/>
      <c r="S188" s="32"/>
      <c r="T188" s="32"/>
      <c r="U188" s="32"/>
      <c r="V188" s="32"/>
      <c r="W188" s="32"/>
      <c r="X188" s="32"/>
      <c r="Y188" s="32"/>
      <c r="Z188" s="32"/>
      <c r="AA188" s="33"/>
    </row>
    <row r="189" spans="1:27">
      <c r="A189" s="31"/>
      <c r="B189" s="32"/>
      <c r="C189" s="32"/>
      <c r="D189" s="32"/>
      <c r="E189" s="32"/>
      <c r="F189" s="32"/>
      <c r="G189" s="32"/>
      <c r="H189" s="32"/>
      <c r="I189" s="32"/>
      <c r="J189" s="32"/>
      <c r="K189" s="32"/>
      <c r="L189" s="32"/>
      <c r="M189" s="32"/>
      <c r="N189" s="32"/>
      <c r="O189" s="32"/>
      <c r="P189" s="32"/>
      <c r="Q189" s="32"/>
      <c r="R189" s="32"/>
      <c r="S189" s="32"/>
      <c r="T189" s="32"/>
      <c r="U189" s="32"/>
      <c r="V189" s="32"/>
      <c r="W189" s="32"/>
      <c r="X189" s="32"/>
      <c r="Y189" s="32"/>
      <c r="Z189" s="32"/>
      <c r="AA189" s="33"/>
    </row>
    <row r="190" spans="1:27">
      <c r="A190" s="31"/>
      <c r="B190" s="32"/>
      <c r="C190" s="32"/>
      <c r="D190" s="32"/>
      <c r="E190" s="32"/>
      <c r="F190" s="32"/>
      <c r="G190" s="32"/>
      <c r="H190" s="32"/>
      <c r="I190" s="32"/>
      <c r="J190" s="32"/>
      <c r="K190" s="32"/>
      <c r="L190" s="32"/>
      <c r="M190" s="32"/>
      <c r="N190" s="32"/>
      <c r="O190" s="32"/>
      <c r="P190" s="32"/>
      <c r="Q190" s="32"/>
      <c r="R190" s="32"/>
      <c r="S190" s="32"/>
      <c r="T190" s="32"/>
      <c r="U190" s="32"/>
      <c r="V190" s="32"/>
      <c r="W190" s="32"/>
      <c r="X190" s="32"/>
      <c r="Y190" s="32"/>
      <c r="Z190" s="32"/>
      <c r="AA190" s="33"/>
    </row>
    <row r="191" spans="1:27">
      <c r="A191" s="31"/>
      <c r="B191" s="32"/>
      <c r="C191" s="32"/>
      <c r="D191" s="32"/>
      <c r="E191" s="32"/>
      <c r="F191" s="32"/>
      <c r="G191" s="32"/>
      <c r="H191" s="32"/>
      <c r="I191" s="32"/>
      <c r="J191" s="32"/>
      <c r="K191" s="32"/>
      <c r="L191" s="32"/>
      <c r="M191" s="32"/>
      <c r="N191" s="32"/>
      <c r="O191" s="32"/>
      <c r="P191" s="32"/>
      <c r="Q191" s="32"/>
      <c r="R191" s="32"/>
      <c r="S191" s="32"/>
      <c r="T191" s="32"/>
      <c r="U191" s="32"/>
      <c r="V191" s="32"/>
      <c r="W191" s="32"/>
      <c r="X191" s="32"/>
      <c r="Y191" s="32"/>
      <c r="Z191" s="32"/>
      <c r="AA191" s="33"/>
    </row>
    <row r="192" spans="1:27">
      <c r="A192" s="31"/>
      <c r="B192" s="32"/>
      <c r="C192" s="32"/>
      <c r="D192" s="32"/>
      <c r="E192" s="32"/>
      <c r="F192" s="32"/>
      <c r="G192" s="32"/>
      <c r="H192" s="32"/>
      <c r="I192" s="32"/>
      <c r="J192" s="32"/>
      <c r="K192" s="32"/>
      <c r="L192" s="32"/>
      <c r="M192" s="32"/>
      <c r="N192" s="32"/>
      <c r="O192" s="32"/>
      <c r="P192" s="32"/>
      <c r="Q192" s="32"/>
      <c r="R192" s="32"/>
      <c r="S192" s="32"/>
      <c r="T192" s="32"/>
      <c r="U192" s="32"/>
      <c r="V192" s="32"/>
      <c r="W192" s="32"/>
      <c r="X192" s="32"/>
      <c r="Y192" s="32"/>
      <c r="Z192" s="32"/>
      <c r="AA192" s="33"/>
    </row>
    <row r="193" spans="1:27">
      <c r="A193" s="31"/>
      <c r="B193" s="32"/>
      <c r="C193" s="32"/>
      <c r="D193" s="32"/>
      <c r="E193" s="32"/>
      <c r="F193" s="32"/>
      <c r="G193" s="32"/>
      <c r="H193" s="32"/>
      <c r="I193" s="32"/>
      <c r="J193" s="32"/>
      <c r="K193" s="32"/>
      <c r="L193" s="32"/>
      <c r="M193" s="32"/>
      <c r="N193" s="32"/>
      <c r="O193" s="32"/>
      <c r="P193" s="32"/>
      <c r="Q193" s="32"/>
      <c r="R193" s="32"/>
      <c r="S193" s="32"/>
      <c r="T193" s="32"/>
      <c r="U193" s="32"/>
      <c r="V193" s="32"/>
      <c r="W193" s="32"/>
      <c r="X193" s="32"/>
      <c r="Y193" s="32"/>
      <c r="Z193" s="32"/>
      <c r="AA193" s="33"/>
    </row>
    <row r="194" spans="1:27">
      <c r="A194" s="31"/>
      <c r="B194" s="32"/>
      <c r="C194" s="32"/>
      <c r="D194" s="32"/>
      <c r="E194" s="32"/>
      <c r="F194" s="32"/>
      <c r="G194" s="32"/>
      <c r="H194" s="32"/>
      <c r="I194" s="32"/>
      <c r="J194" s="32"/>
      <c r="K194" s="32"/>
      <c r="L194" s="32"/>
      <c r="M194" s="32"/>
      <c r="N194" s="32"/>
      <c r="O194" s="32"/>
      <c r="P194" s="32"/>
      <c r="Q194" s="32"/>
      <c r="R194" s="32"/>
      <c r="S194" s="32"/>
      <c r="T194" s="32"/>
      <c r="U194" s="32"/>
      <c r="V194" s="32"/>
      <c r="W194" s="32"/>
      <c r="X194" s="32"/>
      <c r="Y194" s="32"/>
      <c r="Z194" s="32"/>
      <c r="AA194" s="33"/>
    </row>
    <row r="195" spans="1:27">
      <c r="A195" s="31"/>
      <c r="B195" s="32"/>
      <c r="C195" s="32"/>
      <c r="D195" s="32"/>
      <c r="E195" s="32"/>
      <c r="F195" s="32"/>
      <c r="G195" s="32"/>
      <c r="H195" s="32"/>
      <c r="I195" s="32"/>
      <c r="J195" s="32"/>
      <c r="K195" s="32"/>
      <c r="L195" s="32"/>
      <c r="M195" s="32"/>
      <c r="N195" s="32"/>
      <c r="O195" s="32"/>
      <c r="P195" s="32"/>
      <c r="Q195" s="32"/>
      <c r="R195" s="32"/>
      <c r="S195" s="32"/>
      <c r="T195" s="32"/>
      <c r="U195" s="32"/>
      <c r="V195" s="32"/>
      <c r="W195" s="32"/>
      <c r="X195" s="32"/>
      <c r="Y195" s="32"/>
      <c r="Z195" s="32"/>
      <c r="AA195" s="33"/>
    </row>
    <row r="196" spans="1:27">
      <c r="A196" s="31"/>
      <c r="B196" s="32"/>
      <c r="C196" s="32"/>
      <c r="D196" s="32"/>
      <c r="E196" s="32"/>
      <c r="F196" s="32"/>
      <c r="G196" s="32"/>
      <c r="H196" s="32"/>
      <c r="I196" s="32"/>
      <c r="J196" s="32"/>
      <c r="K196" s="32"/>
      <c r="L196" s="32"/>
      <c r="M196" s="32"/>
      <c r="N196" s="32"/>
      <c r="O196" s="32"/>
      <c r="P196" s="32"/>
      <c r="Q196" s="32"/>
      <c r="R196" s="32"/>
      <c r="S196" s="32"/>
      <c r="T196" s="32"/>
      <c r="U196" s="32"/>
      <c r="V196" s="32"/>
      <c r="W196" s="32"/>
      <c r="X196" s="32"/>
      <c r="Y196" s="32"/>
      <c r="Z196" s="32"/>
      <c r="AA196" s="33"/>
    </row>
    <row r="197" spans="1:27">
      <c r="A197" s="31"/>
      <c r="B197" s="32"/>
      <c r="C197" s="32"/>
      <c r="D197" s="32"/>
      <c r="E197" s="32"/>
      <c r="F197" s="32"/>
      <c r="G197" s="32"/>
      <c r="H197" s="32"/>
      <c r="I197" s="32"/>
      <c r="J197" s="32"/>
      <c r="K197" s="32"/>
      <c r="L197" s="32"/>
      <c r="M197" s="32"/>
      <c r="N197" s="32"/>
      <c r="O197" s="32"/>
      <c r="P197" s="32"/>
      <c r="Q197" s="32"/>
      <c r="R197" s="32"/>
      <c r="S197" s="32"/>
      <c r="T197" s="32"/>
      <c r="U197" s="32"/>
      <c r="V197" s="32"/>
      <c r="W197" s="32"/>
      <c r="X197" s="32"/>
      <c r="Y197" s="32"/>
      <c r="Z197" s="32"/>
      <c r="AA197" s="33"/>
    </row>
    <row r="198" spans="1:27">
      <c r="A198" s="31"/>
      <c r="B198" s="32"/>
      <c r="C198" s="32"/>
      <c r="D198" s="32"/>
      <c r="E198" s="32"/>
      <c r="F198" s="32"/>
      <c r="G198" s="32"/>
      <c r="H198" s="32"/>
      <c r="I198" s="32"/>
      <c r="J198" s="32"/>
      <c r="K198" s="32"/>
      <c r="L198" s="32"/>
      <c r="M198" s="32"/>
      <c r="N198" s="32"/>
      <c r="O198" s="32"/>
      <c r="P198" s="32"/>
      <c r="Q198" s="32"/>
      <c r="R198" s="32"/>
      <c r="S198" s="32"/>
      <c r="T198" s="32"/>
      <c r="U198" s="32"/>
      <c r="V198" s="32"/>
      <c r="W198" s="32"/>
      <c r="X198" s="32"/>
      <c r="Y198" s="32"/>
      <c r="Z198" s="32"/>
      <c r="AA198" s="33"/>
    </row>
    <row r="199" spans="1:27">
      <c r="A199" s="31"/>
      <c r="B199" s="32"/>
      <c r="C199" s="32"/>
      <c r="D199" s="32"/>
      <c r="E199" s="32"/>
      <c r="F199" s="32"/>
      <c r="G199" s="32"/>
      <c r="H199" s="32"/>
      <c r="I199" s="32"/>
      <c r="J199" s="32"/>
      <c r="K199" s="32"/>
      <c r="L199" s="32"/>
      <c r="M199" s="32"/>
      <c r="N199" s="32"/>
      <c r="O199" s="32"/>
      <c r="P199" s="32"/>
      <c r="Q199" s="32"/>
      <c r="R199" s="32"/>
      <c r="S199" s="32"/>
      <c r="T199" s="32"/>
      <c r="U199" s="32"/>
      <c r="V199" s="32"/>
      <c r="W199" s="32"/>
      <c r="X199" s="32"/>
      <c r="Y199" s="32"/>
      <c r="Z199" s="32"/>
      <c r="AA199" s="33"/>
    </row>
    <row r="200" spans="1:27">
      <c r="A200" s="31"/>
      <c r="B200" s="32"/>
      <c r="C200" s="32"/>
      <c r="D200" s="32"/>
      <c r="E200" s="32"/>
      <c r="F200" s="32"/>
      <c r="G200" s="32"/>
      <c r="H200" s="32"/>
      <c r="I200" s="32"/>
      <c r="J200" s="32"/>
      <c r="K200" s="32"/>
      <c r="L200" s="32"/>
      <c r="M200" s="32"/>
      <c r="N200" s="32"/>
      <c r="O200" s="32"/>
      <c r="P200" s="32"/>
      <c r="Q200" s="32"/>
      <c r="R200" s="32"/>
      <c r="S200" s="32"/>
      <c r="T200" s="32"/>
      <c r="U200" s="32"/>
      <c r="V200" s="32"/>
      <c r="W200" s="32"/>
      <c r="X200" s="32"/>
      <c r="Y200" s="32"/>
      <c r="Z200" s="32"/>
      <c r="AA200" s="33"/>
    </row>
    <row r="201" spans="1:27">
      <c r="A201" s="31"/>
      <c r="B201" s="32"/>
      <c r="C201" s="32"/>
      <c r="D201" s="32"/>
      <c r="E201" s="32"/>
      <c r="F201" s="32"/>
      <c r="G201" s="32"/>
      <c r="H201" s="32"/>
      <c r="I201" s="32"/>
      <c r="J201" s="32"/>
      <c r="K201" s="32"/>
      <c r="L201" s="32"/>
      <c r="M201" s="32"/>
      <c r="N201" s="32"/>
      <c r="O201" s="32"/>
      <c r="P201" s="32"/>
      <c r="Q201" s="32"/>
      <c r="R201" s="32"/>
      <c r="S201" s="32"/>
      <c r="T201" s="32"/>
      <c r="U201" s="32"/>
      <c r="V201" s="32"/>
      <c r="W201" s="32"/>
      <c r="X201" s="32"/>
      <c r="Y201" s="32"/>
      <c r="Z201" s="32"/>
      <c r="AA201" s="33"/>
    </row>
    <row r="202" spans="1:27">
      <c r="A202" s="31"/>
      <c r="B202" s="32"/>
      <c r="C202" s="32"/>
      <c r="D202" s="32"/>
      <c r="E202" s="32"/>
      <c r="F202" s="32"/>
      <c r="G202" s="32"/>
      <c r="H202" s="32"/>
      <c r="I202" s="32"/>
      <c r="J202" s="32"/>
      <c r="K202" s="32"/>
      <c r="L202" s="32"/>
      <c r="M202" s="32"/>
      <c r="N202" s="32"/>
      <c r="O202" s="32"/>
      <c r="P202" s="32"/>
      <c r="Q202" s="32"/>
      <c r="R202" s="32"/>
      <c r="S202" s="32"/>
      <c r="T202" s="32"/>
      <c r="U202" s="32"/>
      <c r="V202" s="32"/>
      <c r="W202" s="32"/>
      <c r="X202" s="32"/>
      <c r="Y202" s="32"/>
      <c r="Z202" s="32"/>
      <c r="AA202" s="33"/>
    </row>
    <row r="203" spans="1:27">
      <c r="A203" s="31"/>
      <c r="B203" s="32"/>
      <c r="C203" s="32"/>
      <c r="D203" s="32"/>
      <c r="E203" s="32"/>
      <c r="F203" s="32"/>
      <c r="G203" s="32"/>
      <c r="H203" s="32"/>
      <c r="I203" s="32"/>
      <c r="J203" s="32"/>
      <c r="K203" s="32"/>
      <c r="L203" s="32"/>
      <c r="M203" s="32"/>
      <c r="N203" s="32"/>
      <c r="O203" s="32"/>
      <c r="P203" s="32"/>
      <c r="Q203" s="32"/>
      <c r="R203" s="32"/>
      <c r="S203" s="32"/>
      <c r="T203" s="32"/>
      <c r="U203" s="32"/>
      <c r="V203" s="32"/>
      <c r="W203" s="32"/>
      <c r="X203" s="32"/>
      <c r="Y203" s="32"/>
      <c r="Z203" s="32"/>
      <c r="AA203" s="33"/>
    </row>
    <row r="204" spans="1:27">
      <c r="A204" s="31"/>
      <c r="B204" s="32"/>
      <c r="C204" s="32"/>
      <c r="D204" s="32"/>
      <c r="E204" s="32"/>
      <c r="F204" s="32"/>
      <c r="G204" s="32"/>
      <c r="H204" s="32"/>
      <c r="I204" s="32"/>
      <c r="J204" s="32"/>
      <c r="K204" s="32"/>
      <c r="L204" s="32"/>
      <c r="M204" s="32"/>
      <c r="N204" s="32"/>
      <c r="O204" s="32"/>
      <c r="P204" s="32"/>
      <c r="Q204" s="32"/>
      <c r="R204" s="32"/>
      <c r="S204" s="32"/>
      <c r="T204" s="32"/>
      <c r="U204" s="32"/>
      <c r="V204" s="32"/>
      <c r="W204" s="32"/>
      <c r="X204" s="32"/>
      <c r="Y204" s="32"/>
      <c r="Z204" s="32"/>
      <c r="AA204" s="33"/>
    </row>
    <row r="205" spans="1:27">
      <c r="A205" s="31"/>
      <c r="B205" s="32"/>
      <c r="C205" s="32"/>
      <c r="D205" s="32"/>
      <c r="E205" s="32"/>
      <c r="F205" s="32"/>
      <c r="G205" s="32"/>
      <c r="H205" s="32"/>
      <c r="I205" s="32"/>
      <c r="J205" s="32"/>
      <c r="K205" s="32"/>
      <c r="L205" s="32"/>
      <c r="M205" s="32"/>
      <c r="N205" s="32"/>
      <c r="O205" s="32"/>
      <c r="P205" s="32"/>
      <c r="Q205" s="32"/>
      <c r="R205" s="32"/>
      <c r="S205" s="32"/>
      <c r="T205" s="32"/>
      <c r="U205" s="32"/>
      <c r="V205" s="32"/>
      <c r="W205" s="32"/>
      <c r="X205" s="32"/>
      <c r="Y205" s="32"/>
      <c r="Z205" s="32"/>
      <c r="AA205" s="33"/>
    </row>
    <row r="206" spans="1:27">
      <c r="A206" s="31"/>
      <c r="B206" s="32"/>
      <c r="C206" s="32"/>
      <c r="D206" s="32"/>
      <c r="E206" s="32"/>
      <c r="F206" s="32"/>
      <c r="G206" s="32"/>
      <c r="H206" s="32"/>
      <c r="I206" s="32"/>
      <c r="J206" s="32"/>
      <c r="K206" s="32"/>
      <c r="L206" s="32"/>
      <c r="M206" s="32"/>
      <c r="N206" s="32"/>
      <c r="O206" s="32"/>
      <c r="P206" s="32"/>
      <c r="Q206" s="32"/>
      <c r="R206" s="32"/>
      <c r="S206" s="32"/>
      <c r="T206" s="32"/>
      <c r="U206" s="32"/>
      <c r="V206" s="32"/>
      <c r="W206" s="32"/>
      <c r="X206" s="32"/>
      <c r="Y206" s="32"/>
      <c r="Z206" s="32"/>
      <c r="AA206" s="33"/>
    </row>
    <row r="207" spans="1:27">
      <c r="A207" s="31"/>
      <c r="B207" s="32"/>
      <c r="C207" s="32"/>
      <c r="D207" s="32"/>
      <c r="E207" s="32"/>
      <c r="F207" s="32"/>
      <c r="G207" s="32"/>
      <c r="H207" s="32"/>
      <c r="I207" s="32"/>
      <c r="J207" s="32"/>
      <c r="K207" s="32"/>
      <c r="L207" s="32"/>
      <c r="M207" s="32"/>
      <c r="N207" s="32"/>
      <c r="O207" s="32"/>
      <c r="P207" s="32"/>
      <c r="Q207" s="32"/>
      <c r="R207" s="32"/>
      <c r="S207" s="32"/>
      <c r="T207" s="32"/>
      <c r="U207" s="32"/>
      <c r="V207" s="32"/>
      <c r="W207" s="32"/>
      <c r="X207" s="32"/>
      <c r="Y207" s="32"/>
      <c r="Z207" s="32"/>
      <c r="AA207" s="33"/>
    </row>
    <row r="208" spans="1:27">
      <c r="A208" s="31"/>
      <c r="B208" s="32"/>
      <c r="C208" s="32"/>
      <c r="D208" s="32"/>
      <c r="E208" s="32"/>
      <c r="F208" s="32"/>
      <c r="G208" s="32"/>
      <c r="H208" s="32"/>
      <c r="I208" s="32"/>
      <c r="J208" s="32"/>
      <c r="K208" s="32"/>
      <c r="L208" s="32"/>
      <c r="M208" s="32"/>
      <c r="N208" s="32"/>
      <c r="O208" s="32"/>
      <c r="P208" s="32"/>
      <c r="Q208" s="32"/>
      <c r="R208" s="32"/>
      <c r="S208" s="32"/>
      <c r="T208" s="32"/>
      <c r="U208" s="32"/>
      <c r="V208" s="32"/>
      <c r="W208" s="32"/>
      <c r="X208" s="32"/>
      <c r="Y208" s="32"/>
      <c r="Z208" s="32"/>
      <c r="AA208" s="33"/>
    </row>
    <row r="209" spans="1:27">
      <c r="A209" s="31"/>
      <c r="B209" s="32"/>
      <c r="C209" s="32"/>
      <c r="D209" s="32"/>
      <c r="E209" s="32"/>
      <c r="F209" s="32"/>
      <c r="G209" s="32"/>
      <c r="H209" s="32"/>
      <c r="I209" s="32"/>
      <c r="J209" s="32"/>
      <c r="K209" s="32"/>
      <c r="L209" s="32"/>
      <c r="M209" s="32"/>
      <c r="N209" s="32"/>
      <c r="O209" s="32"/>
      <c r="P209" s="32"/>
      <c r="Q209" s="32"/>
      <c r="R209" s="32"/>
      <c r="S209" s="32"/>
      <c r="T209" s="32"/>
      <c r="U209" s="32"/>
      <c r="V209" s="32"/>
      <c r="W209" s="32"/>
      <c r="X209" s="32"/>
      <c r="Y209" s="32"/>
      <c r="Z209" s="32"/>
      <c r="AA209" s="33"/>
    </row>
    <row r="210" spans="1:27">
      <c r="A210" s="31"/>
      <c r="B210" s="32"/>
      <c r="C210" s="32"/>
      <c r="D210" s="32"/>
      <c r="E210" s="32"/>
      <c r="F210" s="32"/>
      <c r="G210" s="32"/>
      <c r="H210" s="32"/>
      <c r="I210" s="32"/>
      <c r="J210" s="32"/>
      <c r="K210" s="32"/>
      <c r="L210" s="32"/>
      <c r="M210" s="32"/>
      <c r="N210" s="32"/>
      <c r="O210" s="32"/>
      <c r="P210" s="32"/>
      <c r="Q210" s="32"/>
      <c r="R210" s="32"/>
      <c r="S210" s="32"/>
      <c r="T210" s="32"/>
      <c r="U210" s="32"/>
      <c r="V210" s="32"/>
      <c r="W210" s="32"/>
      <c r="X210" s="32"/>
      <c r="Y210" s="32"/>
      <c r="Z210" s="32"/>
      <c r="AA210" s="33"/>
    </row>
    <row r="211" spans="1:27">
      <c r="A211" s="31"/>
      <c r="B211" s="32"/>
      <c r="C211" s="32"/>
      <c r="D211" s="32"/>
      <c r="E211" s="32"/>
      <c r="F211" s="32"/>
      <c r="G211" s="32"/>
      <c r="H211" s="32"/>
      <c r="I211" s="32"/>
      <c r="J211" s="32"/>
      <c r="K211" s="32"/>
      <c r="L211" s="32"/>
      <c r="M211" s="32"/>
      <c r="N211" s="32"/>
      <c r="O211" s="32"/>
      <c r="P211" s="32"/>
      <c r="Q211" s="32"/>
      <c r="R211" s="32"/>
      <c r="S211" s="32"/>
      <c r="T211" s="32"/>
      <c r="U211" s="32"/>
      <c r="V211" s="32"/>
      <c r="W211" s="32"/>
      <c r="X211" s="32"/>
      <c r="Y211" s="32"/>
      <c r="Z211" s="32"/>
      <c r="AA211" s="33"/>
    </row>
    <row r="212" spans="1:27">
      <c r="A212" s="31"/>
      <c r="B212" s="32"/>
      <c r="C212" s="32"/>
      <c r="D212" s="32"/>
      <c r="E212" s="32"/>
      <c r="F212" s="32"/>
      <c r="G212" s="32"/>
      <c r="H212" s="32"/>
      <c r="I212" s="32"/>
      <c r="J212" s="32"/>
      <c r="K212" s="32"/>
      <c r="L212" s="32"/>
      <c r="M212" s="32"/>
      <c r="N212" s="32"/>
      <c r="O212" s="32"/>
      <c r="P212" s="32"/>
      <c r="Q212" s="32"/>
      <c r="R212" s="32"/>
      <c r="S212" s="32"/>
      <c r="T212" s="32"/>
      <c r="U212" s="32"/>
      <c r="V212" s="32"/>
      <c r="W212" s="32"/>
      <c r="X212" s="32"/>
      <c r="Y212" s="32"/>
      <c r="Z212" s="32"/>
      <c r="AA212" s="33"/>
    </row>
    <row r="213" spans="1:27">
      <c r="A213" s="31"/>
      <c r="B213" s="32"/>
      <c r="C213" s="32"/>
      <c r="D213" s="32"/>
      <c r="E213" s="32"/>
      <c r="F213" s="32"/>
      <c r="G213" s="32"/>
      <c r="H213" s="32"/>
      <c r="I213" s="32"/>
      <c r="J213" s="32"/>
      <c r="K213" s="32"/>
      <c r="L213" s="32"/>
      <c r="M213" s="32"/>
      <c r="N213" s="32"/>
      <c r="O213" s="32"/>
      <c r="P213" s="32"/>
      <c r="Q213" s="32"/>
      <c r="R213" s="32"/>
      <c r="S213" s="32"/>
      <c r="T213" s="32"/>
      <c r="U213" s="32"/>
      <c r="V213" s="32"/>
      <c r="W213" s="32"/>
      <c r="X213" s="32"/>
      <c r="Y213" s="32"/>
      <c r="Z213" s="32"/>
      <c r="AA213" s="33"/>
    </row>
    <row r="214" spans="1:27">
      <c r="A214" s="31"/>
      <c r="B214" s="32"/>
      <c r="C214" s="32"/>
      <c r="D214" s="32"/>
      <c r="E214" s="32"/>
      <c r="F214" s="32"/>
      <c r="G214" s="32"/>
      <c r="H214" s="32"/>
      <c r="I214" s="32"/>
      <c r="J214" s="32"/>
      <c r="K214" s="32"/>
      <c r="L214" s="32"/>
      <c r="M214" s="32"/>
      <c r="N214" s="32"/>
      <c r="O214" s="32"/>
      <c r="P214" s="32"/>
      <c r="Q214" s="32"/>
      <c r="R214" s="32"/>
      <c r="S214" s="32"/>
      <c r="T214" s="32"/>
      <c r="U214" s="32"/>
      <c r="V214" s="32"/>
      <c r="W214" s="32"/>
      <c r="X214" s="32"/>
      <c r="Y214" s="32"/>
      <c r="Z214" s="32"/>
      <c r="AA214" s="33"/>
    </row>
    <row r="215" spans="1:27">
      <c r="A215" s="31"/>
      <c r="B215" s="32"/>
      <c r="C215" s="32"/>
      <c r="D215" s="32"/>
      <c r="E215" s="32"/>
      <c r="F215" s="32"/>
      <c r="G215" s="32"/>
      <c r="H215" s="32"/>
      <c r="I215" s="32"/>
      <c r="J215" s="32"/>
      <c r="K215" s="32"/>
      <c r="L215" s="32"/>
      <c r="M215" s="32"/>
      <c r="N215" s="32"/>
      <c r="O215" s="32"/>
      <c r="P215" s="32"/>
      <c r="Q215" s="32"/>
      <c r="R215" s="32"/>
      <c r="S215" s="32"/>
      <c r="T215" s="32"/>
      <c r="U215" s="32"/>
      <c r="V215" s="32"/>
      <c r="W215" s="32"/>
      <c r="X215" s="32"/>
      <c r="Y215" s="32"/>
      <c r="Z215" s="32"/>
      <c r="AA215" s="33"/>
    </row>
    <row r="216" spans="1:27">
      <c r="A216" s="31"/>
      <c r="B216" s="32"/>
      <c r="C216" s="32"/>
      <c r="D216" s="32"/>
      <c r="E216" s="32"/>
      <c r="F216" s="32"/>
      <c r="G216" s="32"/>
      <c r="H216" s="32"/>
      <c r="I216" s="32"/>
      <c r="J216" s="32"/>
      <c r="K216" s="32"/>
      <c r="L216" s="32"/>
      <c r="M216" s="32"/>
      <c r="N216" s="32"/>
      <c r="O216" s="32"/>
      <c r="P216" s="32"/>
      <c r="Q216" s="32"/>
      <c r="R216" s="32"/>
      <c r="S216" s="32"/>
      <c r="T216" s="32"/>
      <c r="U216" s="32"/>
      <c r="V216" s="32"/>
      <c r="W216" s="32"/>
      <c r="X216" s="32"/>
      <c r="Y216" s="32"/>
      <c r="Z216" s="32"/>
      <c r="AA216" s="33"/>
    </row>
    <row r="217" spans="1:27">
      <c r="A217" s="31"/>
      <c r="B217" s="32"/>
      <c r="C217" s="32"/>
      <c r="D217" s="32"/>
      <c r="E217" s="32"/>
      <c r="F217" s="32"/>
      <c r="G217" s="32"/>
      <c r="H217" s="32"/>
      <c r="I217" s="32"/>
      <c r="J217" s="32"/>
      <c r="K217" s="32"/>
      <c r="L217" s="32"/>
      <c r="M217" s="32"/>
      <c r="N217" s="32"/>
      <c r="O217" s="32"/>
      <c r="P217" s="32"/>
      <c r="Q217" s="32"/>
      <c r="R217" s="32"/>
      <c r="S217" s="32"/>
      <c r="T217" s="32"/>
      <c r="U217" s="32"/>
      <c r="V217" s="32"/>
      <c r="W217" s="32"/>
      <c r="X217" s="32"/>
      <c r="Y217" s="32"/>
      <c r="Z217" s="32"/>
      <c r="AA217" s="33"/>
    </row>
    <row r="218" spans="1:27">
      <c r="A218" s="31"/>
      <c r="B218" s="32"/>
      <c r="C218" s="32"/>
      <c r="D218" s="32"/>
      <c r="E218" s="32"/>
      <c r="F218" s="32"/>
      <c r="G218" s="32"/>
      <c r="H218" s="32"/>
      <c r="I218" s="32"/>
      <c r="J218" s="32"/>
      <c r="K218" s="32"/>
      <c r="L218" s="32"/>
      <c r="M218" s="32"/>
      <c r="N218" s="32"/>
      <c r="O218" s="32"/>
      <c r="P218" s="32"/>
      <c r="Q218" s="32"/>
      <c r="R218" s="32"/>
      <c r="S218" s="32"/>
      <c r="T218" s="32"/>
      <c r="U218" s="32"/>
      <c r="V218" s="32"/>
      <c r="W218" s="32"/>
      <c r="X218" s="32"/>
      <c r="Y218" s="32"/>
      <c r="Z218" s="32"/>
      <c r="AA218" s="33"/>
    </row>
    <row r="219" spans="1:27">
      <c r="A219" s="31"/>
      <c r="B219" s="32"/>
      <c r="C219" s="32"/>
      <c r="D219" s="32"/>
      <c r="E219" s="32"/>
      <c r="F219" s="32"/>
      <c r="G219" s="32"/>
      <c r="H219" s="32"/>
      <c r="I219" s="32"/>
      <c r="J219" s="32"/>
      <c r="K219" s="32"/>
      <c r="L219" s="32"/>
      <c r="M219" s="32"/>
      <c r="N219" s="32"/>
      <c r="O219" s="32"/>
      <c r="P219" s="32"/>
      <c r="Q219" s="32"/>
      <c r="R219" s="32"/>
      <c r="S219" s="32"/>
      <c r="T219" s="32"/>
      <c r="U219" s="32"/>
      <c r="V219" s="32"/>
      <c r="W219" s="32"/>
      <c r="X219" s="32"/>
      <c r="Y219" s="32"/>
      <c r="Z219" s="32"/>
      <c r="AA219" s="33"/>
    </row>
    <row r="220" spans="1:27">
      <c r="A220" s="31"/>
      <c r="B220" s="32"/>
      <c r="C220" s="32"/>
      <c r="D220" s="32"/>
      <c r="E220" s="32"/>
      <c r="F220" s="32"/>
      <c r="G220" s="32"/>
      <c r="H220" s="32"/>
      <c r="I220" s="32"/>
      <c r="J220" s="32"/>
      <c r="K220" s="32"/>
      <c r="L220" s="32"/>
      <c r="M220" s="32"/>
      <c r="N220" s="32"/>
      <c r="O220" s="32"/>
      <c r="P220" s="32"/>
      <c r="Q220" s="32"/>
      <c r="R220" s="32"/>
      <c r="S220" s="32"/>
      <c r="T220" s="32"/>
      <c r="U220" s="32"/>
      <c r="V220" s="32"/>
      <c r="W220" s="32"/>
      <c r="X220" s="32"/>
      <c r="Y220" s="32"/>
      <c r="Z220" s="32"/>
      <c r="AA220" s="33"/>
    </row>
    <row r="221" spans="1:27">
      <c r="A221" s="31"/>
      <c r="B221" s="32"/>
      <c r="C221" s="32"/>
      <c r="D221" s="32"/>
      <c r="E221" s="32"/>
      <c r="F221" s="32"/>
      <c r="G221" s="32"/>
      <c r="H221" s="32"/>
      <c r="I221" s="32"/>
      <c r="J221" s="32"/>
      <c r="K221" s="32"/>
      <c r="L221" s="32"/>
      <c r="M221" s="32"/>
      <c r="N221" s="32"/>
      <c r="O221" s="32"/>
      <c r="P221" s="32"/>
      <c r="Q221" s="32"/>
      <c r="R221" s="32"/>
      <c r="S221" s="32"/>
      <c r="T221" s="32"/>
      <c r="U221" s="32"/>
      <c r="V221" s="32"/>
      <c r="W221" s="32"/>
      <c r="X221" s="32"/>
      <c r="Y221" s="32"/>
      <c r="Z221" s="32"/>
      <c r="AA221" s="33"/>
    </row>
    <row r="222" spans="1:27">
      <c r="A222" s="31"/>
      <c r="B222" s="32"/>
      <c r="C222" s="32"/>
      <c r="D222" s="32"/>
      <c r="E222" s="32"/>
      <c r="F222" s="32"/>
      <c r="G222" s="32"/>
      <c r="H222" s="32"/>
      <c r="I222" s="32"/>
      <c r="J222" s="32"/>
      <c r="K222" s="32"/>
      <c r="L222" s="32"/>
      <c r="M222" s="32"/>
      <c r="N222" s="32"/>
      <c r="O222" s="32"/>
      <c r="P222" s="32"/>
      <c r="Q222" s="32"/>
      <c r="R222" s="32"/>
      <c r="S222" s="32"/>
      <c r="T222" s="32"/>
      <c r="U222" s="32"/>
      <c r="V222" s="32"/>
      <c r="W222" s="32"/>
      <c r="X222" s="32"/>
      <c r="Y222" s="32"/>
      <c r="Z222" s="32"/>
      <c r="AA222" s="33"/>
    </row>
    <row r="223" spans="1:27">
      <c r="A223" s="31"/>
      <c r="B223" s="32"/>
      <c r="C223" s="32"/>
      <c r="D223" s="32"/>
      <c r="E223" s="32"/>
      <c r="F223" s="32"/>
      <c r="G223" s="32"/>
      <c r="H223" s="32"/>
      <c r="I223" s="32"/>
      <c r="J223" s="32"/>
      <c r="K223" s="32"/>
      <c r="L223" s="32"/>
      <c r="M223" s="32"/>
      <c r="N223" s="32"/>
      <c r="O223" s="32"/>
      <c r="P223" s="32"/>
      <c r="Q223" s="32"/>
      <c r="R223" s="32"/>
      <c r="S223" s="32"/>
      <c r="T223" s="32"/>
      <c r="U223" s="32"/>
      <c r="V223" s="32"/>
      <c r="W223" s="32"/>
      <c r="X223" s="32"/>
      <c r="Y223" s="32"/>
      <c r="Z223" s="32"/>
      <c r="AA223" s="33"/>
    </row>
    <row r="224" spans="1:27">
      <c r="A224" s="31"/>
      <c r="B224" s="32"/>
      <c r="C224" s="32"/>
      <c r="D224" s="32"/>
      <c r="E224" s="32"/>
      <c r="F224" s="32"/>
      <c r="G224" s="32"/>
      <c r="H224" s="32"/>
      <c r="I224" s="32"/>
      <c r="J224" s="32"/>
      <c r="K224" s="32"/>
      <c r="L224" s="32"/>
      <c r="M224" s="32"/>
      <c r="N224" s="32"/>
      <c r="O224" s="32"/>
      <c r="P224" s="32"/>
      <c r="Q224" s="32"/>
      <c r="R224" s="32"/>
      <c r="S224" s="32"/>
      <c r="T224" s="32"/>
      <c r="U224" s="32"/>
      <c r="V224" s="32"/>
      <c r="W224" s="32"/>
      <c r="X224" s="32"/>
      <c r="Y224" s="32"/>
      <c r="Z224" s="32"/>
      <c r="AA224" s="33"/>
    </row>
    <row r="225" spans="1:27">
      <c r="A225" s="31"/>
      <c r="B225" s="32"/>
      <c r="C225" s="32"/>
      <c r="D225" s="32"/>
      <c r="E225" s="32"/>
      <c r="F225" s="32"/>
      <c r="G225" s="32"/>
      <c r="H225" s="32"/>
      <c r="I225" s="32"/>
      <c r="J225" s="32"/>
      <c r="K225" s="32"/>
      <c r="L225" s="32"/>
      <c r="M225" s="32"/>
      <c r="N225" s="32"/>
      <c r="O225" s="32"/>
      <c r="P225" s="32"/>
      <c r="Q225" s="32"/>
      <c r="R225" s="32"/>
      <c r="S225" s="32"/>
      <c r="T225" s="32"/>
      <c r="U225" s="32"/>
      <c r="V225" s="32"/>
      <c r="W225" s="32"/>
      <c r="X225" s="32"/>
      <c r="Y225" s="32"/>
      <c r="Z225" s="32"/>
      <c r="AA225" s="33"/>
    </row>
    <row r="226" spans="1:27">
      <c r="A226" s="31"/>
      <c r="B226" s="32"/>
      <c r="C226" s="32"/>
      <c r="D226" s="32"/>
      <c r="E226" s="32"/>
      <c r="F226" s="32"/>
      <c r="G226" s="32"/>
      <c r="H226" s="32"/>
      <c r="I226" s="32"/>
      <c r="J226" s="32"/>
      <c r="K226" s="32"/>
      <c r="L226" s="32"/>
      <c r="M226" s="32"/>
      <c r="N226" s="32"/>
      <c r="O226" s="32"/>
      <c r="P226" s="32"/>
      <c r="Q226" s="32"/>
      <c r="R226" s="32"/>
      <c r="S226" s="32"/>
      <c r="T226" s="32"/>
      <c r="U226" s="32"/>
      <c r="V226" s="32"/>
      <c r="W226" s="32"/>
      <c r="X226" s="32"/>
      <c r="Y226" s="32"/>
      <c r="Z226" s="32"/>
      <c r="AA226" s="33"/>
    </row>
    <row r="227" spans="1:27">
      <c r="A227" s="31"/>
      <c r="B227" s="32"/>
      <c r="C227" s="32"/>
      <c r="D227" s="32"/>
      <c r="E227" s="32"/>
      <c r="F227" s="32"/>
      <c r="G227" s="32"/>
      <c r="H227" s="32"/>
      <c r="I227" s="32"/>
      <c r="J227" s="32"/>
      <c r="K227" s="32"/>
      <c r="L227" s="32"/>
      <c r="M227" s="32"/>
      <c r="N227" s="32"/>
      <c r="O227" s="32"/>
      <c r="P227" s="32"/>
      <c r="Q227" s="32"/>
      <c r="R227" s="32"/>
      <c r="S227" s="32"/>
      <c r="T227" s="32"/>
      <c r="U227" s="32"/>
      <c r="V227" s="32"/>
      <c r="W227" s="32"/>
      <c r="X227" s="32"/>
      <c r="Y227" s="32"/>
      <c r="Z227" s="32"/>
      <c r="AA227" s="33"/>
    </row>
    <row r="228" spans="1:27">
      <c r="A228" s="31"/>
      <c r="B228" s="32"/>
      <c r="C228" s="32"/>
      <c r="D228" s="32"/>
      <c r="E228" s="32"/>
      <c r="F228" s="32"/>
      <c r="G228" s="32"/>
      <c r="H228" s="32"/>
      <c r="I228" s="32"/>
      <c r="J228" s="32"/>
      <c r="K228" s="32"/>
      <c r="L228" s="32"/>
      <c r="M228" s="32"/>
      <c r="N228" s="32"/>
      <c r="O228" s="32"/>
      <c r="P228" s="32"/>
      <c r="Q228" s="32"/>
      <c r="R228" s="32"/>
      <c r="S228" s="32"/>
      <c r="T228" s="32"/>
      <c r="U228" s="32"/>
      <c r="V228" s="32"/>
      <c r="W228" s="32"/>
      <c r="X228" s="32"/>
      <c r="Y228" s="32"/>
      <c r="Z228" s="32"/>
      <c r="AA228" s="33"/>
    </row>
    <row r="229" spans="1:27">
      <c r="A229" s="31"/>
      <c r="B229" s="32"/>
      <c r="C229" s="32"/>
      <c r="D229" s="32"/>
      <c r="E229" s="32"/>
      <c r="F229" s="32"/>
      <c r="G229" s="32"/>
      <c r="H229" s="32"/>
      <c r="I229" s="32"/>
      <c r="J229" s="32"/>
      <c r="K229" s="32"/>
      <c r="L229" s="32"/>
      <c r="M229" s="32"/>
      <c r="N229" s="32"/>
      <c r="O229" s="32"/>
      <c r="P229" s="32"/>
      <c r="Q229" s="32"/>
      <c r="R229" s="32"/>
      <c r="S229" s="32"/>
      <c r="T229" s="32"/>
      <c r="U229" s="32"/>
      <c r="V229" s="32"/>
      <c r="W229" s="32"/>
      <c r="X229" s="32"/>
      <c r="Y229" s="32"/>
      <c r="Z229" s="32"/>
      <c r="AA229" s="33"/>
    </row>
    <row r="230" spans="1:27">
      <c r="A230" s="31"/>
      <c r="B230" s="32"/>
      <c r="C230" s="32"/>
      <c r="D230" s="32"/>
      <c r="E230" s="32"/>
      <c r="F230" s="32"/>
      <c r="G230" s="32"/>
      <c r="H230" s="32"/>
      <c r="I230" s="32"/>
      <c r="J230" s="32"/>
      <c r="K230" s="32"/>
      <c r="L230" s="32"/>
      <c r="M230" s="32"/>
      <c r="N230" s="32"/>
      <c r="O230" s="32"/>
      <c r="P230" s="32"/>
      <c r="Q230" s="32"/>
      <c r="R230" s="32"/>
      <c r="S230" s="32"/>
      <c r="T230" s="32"/>
      <c r="U230" s="32"/>
      <c r="V230" s="32"/>
      <c r="W230" s="32"/>
      <c r="X230" s="32"/>
      <c r="Y230" s="32"/>
      <c r="Z230" s="32"/>
      <c r="AA230" s="33"/>
    </row>
    <row r="231" spans="1:27">
      <c r="A231" s="31"/>
      <c r="B231" s="32"/>
      <c r="C231" s="32"/>
      <c r="D231" s="32"/>
      <c r="E231" s="32"/>
      <c r="F231" s="32"/>
      <c r="G231" s="32"/>
      <c r="H231" s="32"/>
      <c r="I231" s="32"/>
      <c r="J231" s="32"/>
      <c r="K231" s="32"/>
      <c r="L231" s="32"/>
      <c r="M231" s="32"/>
      <c r="N231" s="32"/>
      <c r="O231" s="32"/>
      <c r="P231" s="32"/>
      <c r="Q231" s="32"/>
      <c r="R231" s="32"/>
      <c r="S231" s="32"/>
      <c r="T231" s="32"/>
      <c r="U231" s="32"/>
      <c r="V231" s="32"/>
      <c r="W231" s="32"/>
      <c r="X231" s="32"/>
      <c r="Y231" s="32"/>
      <c r="Z231" s="32"/>
      <c r="AA231" s="33"/>
    </row>
    <row r="232" spans="1:27">
      <c r="A232" s="31"/>
      <c r="B232" s="32"/>
      <c r="C232" s="32"/>
      <c r="D232" s="32"/>
      <c r="E232" s="32"/>
      <c r="F232" s="32"/>
      <c r="G232" s="32"/>
      <c r="H232" s="32"/>
      <c r="I232" s="32"/>
      <c r="J232" s="32"/>
      <c r="K232" s="32"/>
      <c r="L232" s="32"/>
      <c r="M232" s="32"/>
      <c r="N232" s="32"/>
      <c r="O232" s="32"/>
      <c r="P232" s="32"/>
      <c r="Q232" s="32"/>
      <c r="R232" s="32"/>
      <c r="S232" s="32"/>
      <c r="T232" s="32"/>
      <c r="U232" s="32"/>
      <c r="V232" s="32"/>
      <c r="W232" s="32"/>
      <c r="X232" s="32"/>
      <c r="Y232" s="32"/>
      <c r="Z232" s="32"/>
      <c r="AA232" s="33"/>
    </row>
    <row r="233" spans="1:27">
      <c r="A233" s="31"/>
      <c r="B233" s="32"/>
      <c r="C233" s="32"/>
      <c r="D233" s="32"/>
      <c r="E233" s="32"/>
      <c r="F233" s="32"/>
      <c r="G233" s="32"/>
      <c r="H233" s="32"/>
      <c r="I233" s="32"/>
      <c r="J233" s="32"/>
      <c r="K233" s="32"/>
      <c r="L233" s="32"/>
      <c r="M233" s="32"/>
      <c r="N233" s="32"/>
      <c r="O233" s="32"/>
      <c r="P233" s="32"/>
      <c r="Q233" s="32"/>
      <c r="R233" s="32"/>
      <c r="S233" s="32"/>
      <c r="T233" s="32"/>
      <c r="U233" s="32"/>
      <c r="V233" s="32"/>
      <c r="W233" s="32"/>
      <c r="X233" s="32"/>
      <c r="Y233" s="32"/>
      <c r="Z233" s="32"/>
      <c r="AA233" s="33"/>
    </row>
    <row r="234" spans="1:27">
      <c r="A234" s="31"/>
      <c r="B234" s="32"/>
      <c r="C234" s="32"/>
      <c r="D234" s="32"/>
      <c r="E234" s="32"/>
      <c r="F234" s="32"/>
      <c r="G234" s="32"/>
      <c r="H234" s="32"/>
      <c r="I234" s="32"/>
      <c r="J234" s="32"/>
      <c r="K234" s="32"/>
      <c r="L234" s="32"/>
      <c r="M234" s="32"/>
      <c r="N234" s="32"/>
      <c r="O234" s="32"/>
      <c r="P234" s="32"/>
      <c r="Q234" s="32"/>
      <c r="R234" s="32"/>
      <c r="S234" s="32"/>
      <c r="T234" s="32"/>
      <c r="U234" s="32"/>
      <c r="V234" s="32"/>
      <c r="W234" s="32"/>
      <c r="X234" s="32"/>
      <c r="Y234" s="32"/>
      <c r="Z234" s="32"/>
      <c r="AA234" s="33"/>
    </row>
    <row r="235" spans="1:27">
      <c r="A235" s="31"/>
      <c r="B235" s="32"/>
      <c r="C235" s="32"/>
      <c r="D235" s="32"/>
      <c r="E235" s="32"/>
      <c r="F235" s="32"/>
      <c r="G235" s="32"/>
      <c r="H235" s="32"/>
      <c r="I235" s="32"/>
      <c r="J235" s="32"/>
      <c r="K235" s="32"/>
      <c r="L235" s="32"/>
      <c r="M235" s="32"/>
      <c r="N235" s="32"/>
      <c r="O235" s="32"/>
      <c r="P235" s="32"/>
      <c r="Q235" s="32"/>
      <c r="R235" s="32"/>
      <c r="S235" s="32"/>
      <c r="T235" s="32"/>
      <c r="U235" s="32"/>
      <c r="V235" s="32"/>
      <c r="W235" s="32"/>
      <c r="X235" s="32"/>
      <c r="Y235" s="32"/>
      <c r="Z235" s="32"/>
      <c r="AA235" s="33"/>
    </row>
    <row r="236" spans="1:27">
      <c r="A236" s="31"/>
      <c r="B236" s="32"/>
      <c r="C236" s="32"/>
      <c r="D236" s="32"/>
      <c r="E236" s="32"/>
      <c r="F236" s="32"/>
      <c r="G236" s="32"/>
      <c r="H236" s="32"/>
      <c r="I236" s="32"/>
      <c r="J236" s="32"/>
      <c r="K236" s="32"/>
      <c r="L236" s="32"/>
      <c r="M236" s="32"/>
      <c r="N236" s="32"/>
      <c r="O236" s="32"/>
      <c r="P236" s="32"/>
      <c r="Q236" s="32"/>
      <c r="R236" s="32"/>
      <c r="S236" s="32"/>
      <c r="T236" s="32"/>
      <c r="U236" s="32"/>
      <c r="V236" s="32"/>
      <c r="W236" s="32"/>
      <c r="X236" s="32"/>
      <c r="Y236" s="32"/>
      <c r="Z236" s="32"/>
      <c r="AA236" s="33"/>
    </row>
    <row r="237" spans="1:27">
      <c r="A237" s="31"/>
      <c r="B237" s="32"/>
      <c r="C237" s="32"/>
      <c r="D237" s="32"/>
      <c r="E237" s="32"/>
      <c r="F237" s="32"/>
      <c r="G237" s="32"/>
      <c r="H237" s="32"/>
      <c r="I237" s="32"/>
      <c r="J237" s="32"/>
      <c r="K237" s="32"/>
      <c r="L237" s="32"/>
      <c r="M237" s="32"/>
      <c r="N237" s="32"/>
      <c r="O237" s="32"/>
      <c r="P237" s="32"/>
      <c r="Q237" s="32"/>
      <c r="R237" s="32"/>
      <c r="S237" s="32"/>
      <c r="T237" s="32"/>
      <c r="U237" s="32"/>
      <c r="V237" s="32"/>
      <c r="W237" s="32"/>
      <c r="X237" s="32"/>
      <c r="Y237" s="32"/>
      <c r="Z237" s="32"/>
      <c r="AA237" s="33"/>
    </row>
    <row r="238" spans="1:27">
      <c r="A238" s="31"/>
      <c r="B238" s="32"/>
      <c r="C238" s="32"/>
      <c r="D238" s="32"/>
      <c r="E238" s="32"/>
      <c r="F238" s="32"/>
      <c r="G238" s="32"/>
      <c r="H238" s="32"/>
      <c r="I238" s="32"/>
      <c r="J238" s="32"/>
      <c r="K238" s="32"/>
      <c r="L238" s="32"/>
      <c r="M238" s="32"/>
      <c r="N238" s="32"/>
      <c r="O238" s="32"/>
      <c r="P238" s="32"/>
      <c r="Q238" s="32"/>
      <c r="R238" s="32"/>
      <c r="S238" s="32"/>
      <c r="T238" s="32"/>
      <c r="U238" s="32"/>
      <c r="V238" s="32"/>
      <c r="W238" s="32"/>
      <c r="X238" s="32"/>
      <c r="Y238" s="32"/>
      <c r="Z238" s="32"/>
      <c r="AA238" s="33"/>
    </row>
    <row r="239" spans="1:27">
      <c r="A239" s="31"/>
      <c r="B239" s="32"/>
      <c r="C239" s="32"/>
      <c r="D239" s="32"/>
      <c r="E239" s="32"/>
      <c r="F239" s="32"/>
      <c r="G239" s="32"/>
      <c r="H239" s="32"/>
      <c r="I239" s="32"/>
      <c r="J239" s="32"/>
      <c r="K239" s="32"/>
      <c r="L239" s="32"/>
      <c r="M239" s="32"/>
      <c r="N239" s="32"/>
      <c r="O239" s="32"/>
      <c r="P239" s="32"/>
      <c r="Q239" s="32"/>
      <c r="R239" s="32"/>
      <c r="S239" s="32"/>
      <c r="T239" s="32"/>
      <c r="U239" s="32"/>
      <c r="V239" s="32"/>
      <c r="W239" s="32"/>
      <c r="X239" s="32"/>
      <c r="Y239" s="32"/>
      <c r="Z239" s="32"/>
      <c r="AA239" s="33"/>
    </row>
    <row r="240" spans="1:27">
      <c r="A240" s="31"/>
      <c r="B240" s="32"/>
      <c r="C240" s="32"/>
      <c r="D240" s="32"/>
      <c r="E240" s="32"/>
      <c r="F240" s="32"/>
      <c r="G240" s="32"/>
      <c r="H240" s="32"/>
      <c r="I240" s="32"/>
      <c r="J240" s="32"/>
      <c r="K240" s="32"/>
      <c r="L240" s="32"/>
      <c r="M240" s="32"/>
      <c r="N240" s="32"/>
      <c r="O240" s="32"/>
      <c r="P240" s="32"/>
      <c r="Q240" s="32"/>
      <c r="R240" s="32"/>
      <c r="S240" s="32"/>
      <c r="T240" s="32"/>
      <c r="U240" s="32"/>
      <c r="V240" s="32"/>
      <c r="W240" s="32"/>
      <c r="X240" s="32"/>
      <c r="Y240" s="32"/>
      <c r="Z240" s="32"/>
      <c r="AA240" s="33"/>
    </row>
    <row r="241" spans="1:27">
      <c r="A241" s="31"/>
      <c r="B241" s="32"/>
      <c r="C241" s="32"/>
      <c r="D241" s="32"/>
      <c r="E241" s="32"/>
      <c r="F241" s="32"/>
      <c r="G241" s="32"/>
      <c r="H241" s="32"/>
      <c r="I241" s="32"/>
      <c r="J241" s="32"/>
      <c r="K241" s="32"/>
      <c r="L241" s="32"/>
      <c r="M241" s="32"/>
      <c r="N241" s="32"/>
      <c r="O241" s="32"/>
      <c r="P241" s="32"/>
      <c r="Q241" s="32"/>
      <c r="R241" s="32"/>
      <c r="S241" s="32"/>
      <c r="T241" s="32"/>
      <c r="U241" s="32"/>
      <c r="V241" s="32"/>
      <c r="W241" s="32"/>
      <c r="X241" s="32"/>
      <c r="Y241" s="32"/>
      <c r="Z241" s="32"/>
      <c r="AA241" s="33"/>
    </row>
    <row r="242" spans="1:27">
      <c r="A242" s="31"/>
      <c r="B242" s="32"/>
      <c r="C242" s="32"/>
      <c r="D242" s="32"/>
      <c r="E242" s="32"/>
      <c r="F242" s="32"/>
      <c r="G242" s="32"/>
      <c r="H242" s="32"/>
      <c r="I242" s="32"/>
      <c r="J242" s="32"/>
      <c r="K242" s="32"/>
      <c r="L242" s="32"/>
      <c r="M242" s="32"/>
      <c r="N242" s="32"/>
      <c r="O242" s="32"/>
      <c r="P242" s="32"/>
      <c r="Q242" s="32"/>
      <c r="R242" s="32"/>
      <c r="S242" s="32"/>
      <c r="T242" s="32"/>
      <c r="U242" s="32"/>
      <c r="V242" s="32"/>
      <c r="W242" s="32"/>
      <c r="X242" s="32"/>
      <c r="Y242" s="32"/>
      <c r="Z242" s="32"/>
      <c r="AA242" s="33"/>
    </row>
    <row r="243" spans="1:27">
      <c r="A243" s="31"/>
      <c r="B243" s="32"/>
      <c r="C243" s="32"/>
      <c r="D243" s="32"/>
      <c r="E243" s="32"/>
      <c r="F243" s="32"/>
      <c r="G243" s="32"/>
      <c r="H243" s="32"/>
      <c r="I243" s="32"/>
      <c r="J243" s="32"/>
      <c r="K243" s="32"/>
      <c r="L243" s="32"/>
      <c r="M243" s="32"/>
      <c r="N243" s="32"/>
      <c r="O243" s="32"/>
      <c r="P243" s="32"/>
      <c r="Q243" s="32"/>
      <c r="R243" s="32"/>
      <c r="S243" s="32"/>
      <c r="T243" s="32"/>
      <c r="U243" s="32"/>
      <c r="V243" s="32"/>
      <c r="W243" s="32"/>
      <c r="X243" s="32"/>
      <c r="Y243" s="32"/>
      <c r="Z243" s="32"/>
      <c r="AA243" s="33"/>
    </row>
    <row r="244" spans="1:27">
      <c r="A244" s="31"/>
      <c r="B244" s="32"/>
      <c r="C244" s="32"/>
      <c r="D244" s="32"/>
      <c r="E244" s="32"/>
      <c r="F244" s="32"/>
      <c r="G244" s="32"/>
      <c r="H244" s="32"/>
      <c r="I244" s="32"/>
      <c r="J244" s="32"/>
      <c r="K244" s="32"/>
      <c r="L244" s="32"/>
      <c r="M244" s="32"/>
      <c r="N244" s="32"/>
      <c r="O244" s="32"/>
      <c r="P244" s="32"/>
      <c r="Q244" s="32"/>
      <c r="R244" s="32"/>
      <c r="S244" s="32"/>
      <c r="T244" s="32"/>
      <c r="U244" s="32"/>
      <c r="V244" s="32"/>
      <c r="W244" s="32"/>
      <c r="X244" s="32"/>
      <c r="Y244" s="32"/>
      <c r="Z244" s="32"/>
      <c r="AA244" s="33"/>
    </row>
    <row r="245" spans="1:27">
      <c r="A245" s="31"/>
      <c r="B245" s="32"/>
      <c r="C245" s="32"/>
      <c r="D245" s="32"/>
      <c r="E245" s="32"/>
      <c r="F245" s="32"/>
      <c r="G245" s="32"/>
      <c r="H245" s="32"/>
      <c r="I245" s="32"/>
      <c r="J245" s="32"/>
      <c r="K245" s="32"/>
      <c r="L245" s="32"/>
      <c r="M245" s="32"/>
      <c r="N245" s="32"/>
      <c r="O245" s="32"/>
      <c r="P245" s="32"/>
      <c r="Q245" s="32"/>
      <c r="R245" s="32"/>
      <c r="S245" s="32"/>
      <c r="T245" s="32"/>
      <c r="U245" s="32"/>
      <c r="V245" s="32"/>
      <c r="W245" s="32"/>
      <c r="X245" s="32"/>
      <c r="Y245" s="32"/>
      <c r="Z245" s="32"/>
      <c r="AA245" s="33"/>
    </row>
    <row r="246" spans="1:27">
      <c r="A246" s="31"/>
      <c r="B246" s="32"/>
      <c r="C246" s="32"/>
      <c r="D246" s="32"/>
      <c r="E246" s="32"/>
      <c r="F246" s="32"/>
      <c r="G246" s="32"/>
      <c r="H246" s="32"/>
      <c r="I246" s="32"/>
      <c r="J246" s="32"/>
      <c r="K246" s="32"/>
      <c r="L246" s="32"/>
      <c r="M246" s="32"/>
      <c r="N246" s="32"/>
      <c r="O246" s="32"/>
      <c r="P246" s="32"/>
      <c r="Q246" s="32"/>
      <c r="R246" s="32"/>
      <c r="S246" s="32"/>
      <c r="T246" s="32"/>
      <c r="U246" s="32"/>
      <c r="V246" s="32"/>
      <c r="W246" s="32"/>
      <c r="X246" s="32"/>
      <c r="Y246" s="32"/>
      <c r="Z246" s="32"/>
      <c r="AA246" s="33"/>
    </row>
    <row r="247" spans="1:27">
      <c r="A247" s="31"/>
      <c r="B247" s="32"/>
      <c r="C247" s="32"/>
      <c r="D247" s="32"/>
      <c r="E247" s="32"/>
      <c r="F247" s="32"/>
      <c r="G247" s="32"/>
      <c r="H247" s="32"/>
      <c r="I247" s="32"/>
      <c r="J247" s="32"/>
      <c r="K247" s="32"/>
      <c r="L247" s="32"/>
      <c r="M247" s="32"/>
      <c r="N247" s="32"/>
      <c r="O247" s="32"/>
      <c r="P247" s="32"/>
      <c r="Q247" s="32"/>
      <c r="R247" s="32"/>
      <c r="S247" s="32"/>
      <c r="T247" s="32"/>
      <c r="U247" s="32"/>
      <c r="V247" s="32"/>
      <c r="W247" s="32"/>
      <c r="X247" s="32"/>
      <c r="Y247" s="32"/>
      <c r="Z247" s="32"/>
      <c r="AA247" s="33"/>
    </row>
    <row r="248" spans="1:27">
      <c r="A248" s="31"/>
      <c r="B248" s="32"/>
      <c r="C248" s="32"/>
      <c r="D248" s="32"/>
      <c r="E248" s="32"/>
      <c r="F248" s="32"/>
      <c r="G248" s="32"/>
      <c r="H248" s="32"/>
      <c r="I248" s="32"/>
      <c r="J248" s="32"/>
      <c r="K248" s="32"/>
      <c r="L248" s="32"/>
      <c r="M248" s="32"/>
      <c r="N248" s="32"/>
      <c r="O248" s="32"/>
      <c r="P248" s="32"/>
      <c r="Q248" s="32"/>
      <c r="R248" s="32"/>
      <c r="S248" s="32"/>
      <c r="T248" s="32"/>
      <c r="U248" s="32"/>
      <c r="V248" s="32"/>
      <c r="W248" s="32"/>
      <c r="X248" s="32"/>
      <c r="Y248" s="32"/>
      <c r="Z248" s="32"/>
      <c r="AA248" s="33"/>
    </row>
    <row r="249" spans="1:27">
      <c r="A249" s="31"/>
      <c r="B249" s="32"/>
      <c r="C249" s="32"/>
      <c r="D249" s="32"/>
      <c r="E249" s="32"/>
      <c r="F249" s="32"/>
      <c r="G249" s="32"/>
      <c r="H249" s="32"/>
      <c r="I249" s="32"/>
      <c r="J249" s="32"/>
      <c r="K249" s="32"/>
      <c r="L249" s="32"/>
      <c r="M249" s="32"/>
      <c r="N249" s="32"/>
      <c r="O249" s="32"/>
      <c r="P249" s="32"/>
      <c r="Q249" s="32"/>
      <c r="R249" s="32"/>
      <c r="S249" s="32"/>
      <c r="T249" s="32"/>
      <c r="U249" s="32"/>
      <c r="V249" s="32"/>
      <c r="W249" s="32"/>
      <c r="X249" s="32"/>
      <c r="Y249" s="32"/>
      <c r="Z249" s="32"/>
      <c r="AA249" s="33"/>
    </row>
    <row r="250" spans="1:27">
      <c r="A250" s="31"/>
      <c r="B250" s="32"/>
      <c r="C250" s="32"/>
      <c r="D250" s="32"/>
      <c r="E250" s="32"/>
      <c r="F250" s="32"/>
      <c r="G250" s="32"/>
      <c r="H250" s="32"/>
      <c r="I250" s="32"/>
      <c r="J250" s="32"/>
      <c r="K250" s="32"/>
      <c r="L250" s="32"/>
      <c r="M250" s="32"/>
      <c r="N250" s="32"/>
      <c r="O250" s="32"/>
      <c r="P250" s="32"/>
      <c r="Q250" s="32"/>
      <c r="R250" s="32"/>
      <c r="S250" s="32"/>
      <c r="T250" s="32"/>
      <c r="U250" s="32"/>
      <c r="V250" s="32"/>
      <c r="W250" s="32"/>
      <c r="X250" s="32"/>
      <c r="Y250" s="32"/>
      <c r="Z250" s="32"/>
      <c r="AA250" s="33"/>
    </row>
    <row r="251" spans="1:27">
      <c r="A251" s="31"/>
      <c r="B251" s="32"/>
      <c r="C251" s="32"/>
      <c r="D251" s="32"/>
      <c r="E251" s="32"/>
      <c r="F251" s="32"/>
      <c r="G251" s="32"/>
      <c r="H251" s="32"/>
      <c r="I251" s="32"/>
      <c r="J251" s="32"/>
      <c r="K251" s="32"/>
      <c r="L251" s="32"/>
      <c r="M251" s="32"/>
      <c r="N251" s="32"/>
      <c r="O251" s="32"/>
      <c r="P251" s="32"/>
      <c r="Q251" s="32"/>
      <c r="R251" s="32"/>
      <c r="S251" s="32"/>
      <c r="T251" s="32"/>
      <c r="U251" s="32"/>
      <c r="V251" s="32"/>
      <c r="W251" s="32"/>
      <c r="X251" s="32"/>
      <c r="Y251" s="32"/>
      <c r="Z251" s="32"/>
      <c r="AA251" s="33"/>
    </row>
    <row r="252" spans="1:27">
      <c r="A252" s="31"/>
      <c r="B252" s="32"/>
      <c r="C252" s="32"/>
      <c r="D252" s="32"/>
      <c r="E252" s="32"/>
      <c r="F252" s="32"/>
      <c r="G252" s="32"/>
      <c r="H252" s="32"/>
      <c r="I252" s="32"/>
      <c r="J252" s="32"/>
      <c r="K252" s="32"/>
      <c r="L252" s="32"/>
      <c r="M252" s="32"/>
      <c r="N252" s="32"/>
      <c r="O252" s="32"/>
      <c r="P252" s="32"/>
      <c r="Q252" s="32"/>
      <c r="R252" s="32"/>
      <c r="S252" s="32"/>
      <c r="T252" s="32"/>
      <c r="U252" s="32"/>
      <c r="V252" s="32"/>
      <c r="W252" s="32"/>
      <c r="X252" s="32"/>
      <c r="Y252" s="32"/>
      <c r="Z252" s="32"/>
      <c r="AA252" s="33"/>
    </row>
    <row r="253" spans="1:27">
      <c r="A253" s="31"/>
      <c r="B253" s="32"/>
      <c r="C253" s="32"/>
      <c r="D253" s="32"/>
      <c r="E253" s="32"/>
      <c r="F253" s="32"/>
      <c r="G253" s="32"/>
      <c r="H253" s="32"/>
      <c r="I253" s="32"/>
      <c r="J253" s="32"/>
      <c r="K253" s="32"/>
      <c r="L253" s="32"/>
      <c r="M253" s="32"/>
      <c r="N253" s="32"/>
      <c r="O253" s="32"/>
      <c r="P253" s="32"/>
      <c r="Q253" s="32"/>
      <c r="R253" s="32"/>
      <c r="S253" s="32"/>
      <c r="T253" s="32"/>
      <c r="U253" s="32"/>
      <c r="V253" s="32"/>
      <c r="W253" s="32"/>
      <c r="X253" s="32"/>
      <c r="Y253" s="32"/>
      <c r="Z253" s="32"/>
      <c r="AA253" s="33"/>
    </row>
    <row r="254" spans="1:27">
      <c r="A254" s="31"/>
      <c r="B254" s="32"/>
      <c r="C254" s="32"/>
      <c r="D254" s="32"/>
      <c r="E254" s="32"/>
      <c r="F254" s="32"/>
      <c r="G254" s="32"/>
      <c r="H254" s="32"/>
      <c r="I254" s="32"/>
      <c r="J254" s="32"/>
      <c r="K254" s="32"/>
      <c r="L254" s="32"/>
      <c r="M254" s="32"/>
      <c r="N254" s="32"/>
      <c r="O254" s="32"/>
      <c r="P254" s="32"/>
      <c r="Q254" s="32"/>
      <c r="R254" s="32"/>
      <c r="S254" s="32"/>
      <c r="T254" s="32"/>
      <c r="U254" s="32"/>
      <c r="V254" s="32"/>
      <c r="W254" s="32"/>
      <c r="X254" s="32"/>
      <c r="Y254" s="32"/>
      <c r="Z254" s="32"/>
      <c r="AA254" s="33"/>
    </row>
    <row r="255" spans="1:27">
      <c r="A255" s="31"/>
      <c r="B255" s="32"/>
      <c r="C255" s="32"/>
      <c r="D255" s="32"/>
      <c r="E255" s="32"/>
      <c r="F255" s="32"/>
      <c r="G255" s="32"/>
      <c r="H255" s="32"/>
      <c r="I255" s="32"/>
      <c r="J255" s="32"/>
      <c r="K255" s="32"/>
      <c r="L255" s="32"/>
      <c r="M255" s="32"/>
      <c r="N255" s="32"/>
      <c r="O255" s="32"/>
      <c r="P255" s="32"/>
      <c r="Q255" s="32"/>
      <c r="R255" s="32"/>
      <c r="S255" s="32"/>
      <c r="T255" s="32"/>
      <c r="U255" s="32"/>
      <c r="V255" s="32"/>
      <c r="W255" s="32"/>
      <c r="X255" s="32"/>
      <c r="Y255" s="32"/>
      <c r="Z255" s="32"/>
      <c r="AA255" s="33"/>
    </row>
    <row r="256" spans="1:27">
      <c r="A256" s="31"/>
      <c r="B256" s="32"/>
      <c r="C256" s="32"/>
      <c r="D256" s="32"/>
      <c r="E256" s="32"/>
      <c r="F256" s="32"/>
      <c r="G256" s="32"/>
      <c r="H256" s="32"/>
      <c r="I256" s="32"/>
      <c r="J256" s="32"/>
      <c r="K256" s="32"/>
      <c r="L256" s="32"/>
      <c r="M256" s="32"/>
      <c r="N256" s="32"/>
      <c r="O256" s="32"/>
      <c r="P256" s="32"/>
      <c r="Q256" s="32"/>
      <c r="R256" s="32"/>
      <c r="S256" s="32"/>
      <c r="T256" s="32"/>
      <c r="U256" s="32"/>
      <c r="V256" s="32"/>
      <c r="W256" s="32"/>
      <c r="X256" s="32"/>
      <c r="Y256" s="32"/>
      <c r="Z256" s="32"/>
      <c r="AA256" s="33"/>
    </row>
    <row r="257" spans="1:27">
      <c r="A257" s="31"/>
      <c r="B257" s="32"/>
      <c r="C257" s="32"/>
      <c r="D257" s="32"/>
      <c r="E257" s="32"/>
      <c r="F257" s="32"/>
      <c r="G257" s="32"/>
      <c r="H257" s="32"/>
      <c r="I257" s="32"/>
      <c r="J257" s="32"/>
      <c r="K257" s="32"/>
      <c r="L257" s="32"/>
      <c r="M257" s="32"/>
      <c r="N257" s="32"/>
      <c r="O257" s="32"/>
      <c r="P257" s="32"/>
      <c r="Q257" s="32"/>
      <c r="R257" s="32"/>
      <c r="S257" s="32"/>
      <c r="T257" s="32"/>
      <c r="U257" s="32"/>
      <c r="V257" s="32"/>
      <c r="W257" s="32"/>
      <c r="X257" s="32"/>
      <c r="Y257" s="32"/>
      <c r="Z257" s="32"/>
      <c r="AA257" s="33"/>
    </row>
    <row r="258" spans="1:27">
      <c r="A258" s="31"/>
      <c r="B258" s="32"/>
      <c r="C258" s="32"/>
      <c r="D258" s="32"/>
      <c r="E258" s="32"/>
      <c r="F258" s="32"/>
      <c r="G258" s="32"/>
      <c r="H258" s="32"/>
      <c r="I258" s="32"/>
      <c r="J258" s="32"/>
      <c r="K258" s="32"/>
      <c r="L258" s="32"/>
      <c r="M258" s="32"/>
      <c r="N258" s="32"/>
      <c r="O258" s="32"/>
      <c r="P258" s="32"/>
      <c r="Q258" s="32"/>
      <c r="R258" s="32"/>
      <c r="S258" s="32"/>
      <c r="T258" s="32"/>
      <c r="U258" s="32"/>
      <c r="V258" s="32"/>
      <c r="W258" s="32"/>
      <c r="X258" s="32"/>
      <c r="Y258" s="32"/>
      <c r="Z258" s="32"/>
      <c r="AA258" s="33"/>
    </row>
    <row r="259" spans="1:27">
      <c r="A259" s="31"/>
      <c r="B259" s="32"/>
      <c r="C259" s="32"/>
      <c r="D259" s="32"/>
      <c r="E259" s="32"/>
      <c r="F259" s="32"/>
      <c r="G259" s="32"/>
      <c r="H259" s="32"/>
      <c r="I259" s="32"/>
      <c r="J259" s="32"/>
      <c r="K259" s="32"/>
      <c r="L259" s="32"/>
      <c r="M259" s="32"/>
      <c r="N259" s="32"/>
      <c r="O259" s="32"/>
      <c r="P259" s="32"/>
      <c r="Q259" s="32"/>
      <c r="R259" s="32"/>
      <c r="S259" s="32"/>
      <c r="T259" s="32"/>
      <c r="U259" s="32"/>
      <c r="V259" s="32"/>
      <c r="W259" s="32"/>
      <c r="X259" s="32"/>
      <c r="Y259" s="32"/>
      <c r="Z259" s="32"/>
      <c r="AA259" s="33"/>
    </row>
    <row r="260" spans="1:27">
      <c r="A260" s="31"/>
      <c r="B260" s="32"/>
      <c r="C260" s="32"/>
      <c r="D260" s="32"/>
      <c r="E260" s="32"/>
      <c r="F260" s="32"/>
      <c r="G260" s="32"/>
      <c r="H260" s="32"/>
      <c r="I260" s="32"/>
      <c r="J260" s="32"/>
      <c r="K260" s="32"/>
      <c r="L260" s="32"/>
      <c r="M260" s="32"/>
      <c r="N260" s="32"/>
      <c r="O260" s="32"/>
      <c r="P260" s="32"/>
      <c r="Q260" s="32"/>
      <c r="R260" s="32"/>
      <c r="S260" s="32"/>
      <c r="T260" s="32"/>
      <c r="U260" s="32"/>
      <c r="V260" s="32"/>
      <c r="W260" s="32"/>
      <c r="X260" s="32"/>
      <c r="Y260" s="32"/>
      <c r="Z260" s="32"/>
      <c r="AA260" s="33"/>
    </row>
    <row r="261" spans="1:27">
      <c r="A261" s="31"/>
      <c r="B261" s="32"/>
      <c r="C261" s="32"/>
      <c r="D261" s="32"/>
      <c r="E261" s="32"/>
      <c r="F261" s="32"/>
      <c r="G261" s="32"/>
      <c r="H261" s="32"/>
      <c r="I261" s="32"/>
      <c r="J261" s="32"/>
      <c r="K261" s="32"/>
      <c r="L261" s="32"/>
      <c r="M261" s="32"/>
      <c r="N261" s="32"/>
      <c r="O261" s="32"/>
      <c r="P261" s="32"/>
      <c r="Q261" s="32"/>
      <c r="R261" s="32"/>
      <c r="S261" s="32"/>
      <c r="T261" s="32"/>
      <c r="U261" s="32"/>
      <c r="V261" s="32"/>
      <c r="W261" s="32"/>
      <c r="X261" s="32"/>
      <c r="Y261" s="32"/>
      <c r="Z261" s="32"/>
      <c r="AA261" s="33"/>
    </row>
    <row r="262" spans="1:27">
      <c r="A262" s="31"/>
      <c r="B262" s="32"/>
      <c r="C262" s="32"/>
      <c r="D262" s="32"/>
      <c r="E262" s="32"/>
      <c r="F262" s="32"/>
      <c r="G262" s="32"/>
      <c r="H262" s="32"/>
      <c r="I262" s="32"/>
      <c r="J262" s="32"/>
      <c r="K262" s="32"/>
      <c r="L262" s="32"/>
      <c r="M262" s="32"/>
      <c r="N262" s="32"/>
      <c r="O262" s="32"/>
      <c r="P262" s="32"/>
      <c r="Q262" s="32"/>
      <c r="R262" s="32"/>
      <c r="S262" s="32"/>
      <c r="T262" s="32"/>
      <c r="U262" s="32"/>
      <c r="V262" s="32"/>
      <c r="W262" s="32"/>
      <c r="X262" s="32"/>
      <c r="Y262" s="32"/>
      <c r="Z262" s="32"/>
      <c r="AA262" s="33"/>
    </row>
    <row r="263" spans="1:27">
      <c r="A263" s="31"/>
      <c r="B263" s="32"/>
      <c r="C263" s="32"/>
      <c r="D263" s="32"/>
      <c r="E263" s="32"/>
      <c r="F263" s="32"/>
      <c r="G263" s="32"/>
      <c r="H263" s="32"/>
      <c r="I263" s="32"/>
      <c r="J263" s="32"/>
      <c r="K263" s="32"/>
      <c r="L263" s="32"/>
      <c r="M263" s="32"/>
      <c r="N263" s="32"/>
      <c r="O263" s="32"/>
      <c r="P263" s="32"/>
      <c r="Q263" s="32"/>
      <c r="R263" s="32"/>
      <c r="S263" s="32"/>
      <c r="T263" s="32"/>
      <c r="U263" s="32"/>
      <c r="V263" s="32"/>
      <c r="W263" s="32"/>
      <c r="X263" s="32"/>
      <c r="Y263" s="32"/>
      <c r="Z263" s="32"/>
      <c r="AA263" s="33"/>
    </row>
    <row r="264" spans="1:27">
      <c r="A264" s="31"/>
      <c r="B264" s="32"/>
      <c r="C264" s="32"/>
      <c r="D264" s="32"/>
      <c r="E264" s="32"/>
      <c r="F264" s="32"/>
      <c r="G264" s="32"/>
      <c r="H264" s="32"/>
      <c r="I264" s="32"/>
      <c r="J264" s="32"/>
      <c r="K264" s="32"/>
      <c r="L264" s="32"/>
      <c r="M264" s="32"/>
      <c r="N264" s="32"/>
      <c r="O264" s="32"/>
      <c r="P264" s="32"/>
      <c r="Q264" s="32"/>
      <c r="R264" s="32"/>
      <c r="S264" s="32"/>
      <c r="T264" s="32"/>
      <c r="U264" s="32"/>
      <c r="V264" s="32"/>
      <c r="W264" s="32"/>
      <c r="X264" s="32"/>
      <c r="Y264" s="32"/>
      <c r="Z264" s="32"/>
      <c r="AA264" s="33"/>
    </row>
    <row r="265" spans="1:27">
      <c r="A265" s="31"/>
      <c r="B265" s="32"/>
      <c r="C265" s="32"/>
      <c r="D265" s="32"/>
      <c r="E265" s="32"/>
      <c r="F265" s="32"/>
      <c r="G265" s="32"/>
      <c r="H265" s="32"/>
      <c r="I265" s="32"/>
      <c r="J265" s="32"/>
      <c r="K265" s="32"/>
      <c r="L265" s="32"/>
      <c r="M265" s="32"/>
      <c r="N265" s="32"/>
      <c r="O265" s="32"/>
      <c r="P265" s="32"/>
      <c r="Q265" s="32"/>
      <c r="R265" s="32"/>
      <c r="S265" s="32"/>
      <c r="T265" s="32"/>
      <c r="U265" s="32"/>
      <c r="V265" s="32"/>
      <c r="W265" s="32"/>
      <c r="X265" s="32"/>
      <c r="Y265" s="32"/>
      <c r="Z265" s="32"/>
      <c r="AA265" s="33"/>
    </row>
    <row r="266" spans="1:27">
      <c r="A266" s="31"/>
      <c r="B266" s="32"/>
      <c r="C266" s="32"/>
      <c r="D266" s="32"/>
      <c r="E266" s="32"/>
      <c r="F266" s="32"/>
      <c r="G266" s="32"/>
      <c r="H266" s="32"/>
      <c r="I266" s="32"/>
      <c r="J266" s="32"/>
      <c r="K266" s="32"/>
      <c r="L266" s="32"/>
      <c r="M266" s="32"/>
      <c r="N266" s="32"/>
      <c r="O266" s="32"/>
      <c r="P266" s="32"/>
      <c r="Q266" s="32"/>
      <c r="R266" s="32"/>
      <c r="S266" s="32"/>
      <c r="T266" s="32"/>
      <c r="U266" s="32"/>
      <c r="V266" s="32"/>
      <c r="W266" s="32"/>
      <c r="X266" s="32"/>
      <c r="Y266" s="32"/>
      <c r="Z266" s="32"/>
      <c r="AA266" s="33"/>
    </row>
    <row r="267" spans="1:27">
      <c r="A267" s="31"/>
      <c r="B267" s="32"/>
      <c r="C267" s="32"/>
      <c r="D267" s="32"/>
      <c r="E267" s="32"/>
      <c r="F267" s="32"/>
      <c r="G267" s="32"/>
      <c r="H267" s="32"/>
      <c r="I267" s="32"/>
      <c r="J267" s="32"/>
      <c r="K267" s="32"/>
      <c r="L267" s="32"/>
      <c r="M267" s="32"/>
      <c r="N267" s="32"/>
      <c r="O267" s="32"/>
      <c r="P267" s="32"/>
      <c r="Q267" s="32"/>
      <c r="R267" s="32"/>
      <c r="S267" s="32"/>
      <c r="T267" s="32"/>
      <c r="U267" s="32"/>
      <c r="V267" s="32"/>
      <c r="W267" s="32"/>
      <c r="X267" s="32"/>
      <c r="Y267" s="32"/>
      <c r="Z267" s="32"/>
      <c r="AA267" s="33"/>
    </row>
    <row r="268" spans="1:27">
      <c r="A268" s="31"/>
      <c r="B268" s="32"/>
      <c r="C268" s="32"/>
      <c r="D268" s="32"/>
      <c r="E268" s="32"/>
      <c r="F268" s="32"/>
      <c r="G268" s="32"/>
      <c r="H268" s="32"/>
      <c r="I268" s="32"/>
      <c r="J268" s="32"/>
      <c r="K268" s="32"/>
      <c r="L268" s="32"/>
      <c r="M268" s="32"/>
      <c r="N268" s="32"/>
      <c r="O268" s="32"/>
      <c r="P268" s="32"/>
      <c r="Q268" s="32"/>
      <c r="R268" s="32"/>
      <c r="S268" s="32"/>
      <c r="T268" s="32"/>
      <c r="U268" s="32"/>
      <c r="V268" s="32"/>
      <c r="W268" s="32"/>
      <c r="X268" s="32"/>
      <c r="Y268" s="32"/>
      <c r="Z268" s="32"/>
      <c r="AA268" s="33"/>
    </row>
    <row r="269" spans="1:27">
      <c r="A269" s="31"/>
      <c r="B269" s="32"/>
      <c r="C269" s="32"/>
      <c r="D269" s="32"/>
      <c r="E269" s="32"/>
      <c r="F269" s="32"/>
      <c r="G269" s="32"/>
      <c r="H269" s="32"/>
      <c r="I269" s="32"/>
      <c r="J269" s="32"/>
      <c r="K269" s="32"/>
      <c r="L269" s="32"/>
      <c r="M269" s="32"/>
      <c r="N269" s="32"/>
      <c r="O269" s="32"/>
      <c r="P269" s="32"/>
      <c r="Q269" s="32"/>
      <c r="R269" s="32"/>
      <c r="S269" s="32"/>
      <c r="T269" s="32"/>
      <c r="U269" s="32"/>
      <c r="V269" s="32"/>
      <c r="W269" s="32"/>
      <c r="X269" s="32"/>
      <c r="Y269" s="32"/>
      <c r="Z269" s="32"/>
      <c r="AA269" s="33"/>
    </row>
    <row r="270" spans="1:27">
      <c r="A270" s="31"/>
      <c r="B270" s="32"/>
      <c r="C270" s="32"/>
      <c r="D270" s="32"/>
      <c r="E270" s="32"/>
      <c r="F270" s="32"/>
      <c r="G270" s="32"/>
      <c r="H270" s="32"/>
      <c r="I270" s="32"/>
      <c r="J270" s="32"/>
      <c r="K270" s="32"/>
      <c r="L270" s="32"/>
      <c r="M270" s="32"/>
      <c r="N270" s="32"/>
      <c r="O270" s="32"/>
      <c r="P270" s="32"/>
      <c r="Q270" s="32"/>
      <c r="R270" s="32"/>
      <c r="S270" s="32"/>
      <c r="T270" s="32"/>
      <c r="U270" s="32"/>
      <c r="V270" s="32"/>
      <c r="W270" s="32"/>
      <c r="X270" s="32"/>
      <c r="Y270" s="32"/>
      <c r="Z270" s="32"/>
      <c r="AA270" s="33"/>
    </row>
    <row r="271" spans="1:27">
      <c r="A271" s="40" t="s">
        <v>352</v>
      </c>
      <c r="B271" s="29"/>
      <c r="C271" s="29"/>
      <c r="D271" s="29"/>
      <c r="E271" s="29"/>
      <c r="F271" s="29"/>
      <c r="G271" s="29"/>
      <c r="H271" s="29"/>
      <c r="I271" s="29"/>
      <c r="J271" s="29"/>
      <c r="K271" s="29"/>
      <c r="L271" s="29"/>
      <c r="M271" s="29"/>
      <c r="N271" s="29"/>
      <c r="O271" s="29"/>
      <c r="P271" s="29"/>
      <c r="Q271" s="29"/>
      <c r="R271" s="29"/>
      <c r="S271" s="29"/>
      <c r="T271" s="29"/>
      <c r="U271" s="29"/>
      <c r="V271" s="29"/>
      <c r="W271" s="29"/>
      <c r="X271" s="29"/>
      <c r="Y271" s="29"/>
      <c r="Z271" s="29"/>
      <c r="AA271" s="30"/>
    </row>
    <row r="272" spans="1:27">
      <c r="A272" s="31"/>
      <c r="B272" s="32"/>
      <c r="C272" s="32"/>
      <c r="D272" s="32"/>
      <c r="E272" s="32"/>
      <c r="F272" s="32"/>
      <c r="G272" s="32"/>
      <c r="H272" s="32"/>
      <c r="I272" s="32"/>
      <c r="J272" s="32"/>
      <c r="K272" s="32"/>
      <c r="L272" s="32"/>
      <c r="M272" s="32"/>
      <c r="N272" s="32"/>
      <c r="O272" s="32"/>
      <c r="P272" s="32"/>
      <c r="Q272" s="32"/>
      <c r="R272" s="32"/>
      <c r="S272" s="32"/>
      <c r="T272" s="32"/>
      <c r="U272" s="32"/>
      <c r="V272" s="32"/>
      <c r="W272" s="32"/>
      <c r="X272" s="32"/>
      <c r="Y272" s="32"/>
      <c r="Z272" s="32"/>
      <c r="AA272" s="33"/>
    </row>
    <row r="273" spans="1:27">
      <c r="A273" s="31"/>
      <c r="B273" s="32"/>
      <c r="C273" s="32"/>
      <c r="D273" s="32"/>
      <c r="E273" s="32"/>
      <c r="F273" s="32"/>
      <c r="G273" s="32"/>
      <c r="H273" s="32"/>
      <c r="I273" s="32"/>
      <c r="J273" s="32"/>
      <c r="K273" s="32"/>
      <c r="L273" s="32"/>
      <c r="M273" s="32"/>
      <c r="N273" s="32"/>
      <c r="O273" s="32"/>
      <c r="P273" s="32"/>
      <c r="Q273" s="32"/>
      <c r="R273" s="32"/>
      <c r="S273" s="32"/>
      <c r="T273" s="32"/>
      <c r="U273" s="32"/>
      <c r="V273" s="32"/>
      <c r="W273" s="32"/>
      <c r="X273" s="32"/>
      <c r="Y273" s="32"/>
      <c r="Z273" s="32"/>
      <c r="AA273" s="33"/>
    </row>
    <row r="274" spans="1:27">
      <c r="A274" s="31"/>
      <c r="B274" s="32"/>
      <c r="C274" s="32"/>
      <c r="D274" s="32"/>
      <c r="E274" s="32"/>
      <c r="F274" s="32"/>
      <c r="G274" s="32"/>
      <c r="H274" s="32"/>
      <c r="I274" s="32"/>
      <c r="J274" s="32"/>
      <c r="K274" s="32"/>
      <c r="L274" s="32"/>
      <c r="M274" s="32"/>
      <c r="N274" s="32"/>
      <c r="O274" s="32"/>
      <c r="P274" s="32"/>
      <c r="Q274" s="32"/>
      <c r="R274" s="32"/>
      <c r="S274" s="32"/>
      <c r="T274" s="32"/>
      <c r="U274" s="32"/>
      <c r="V274" s="32"/>
      <c r="W274" s="32"/>
      <c r="X274" s="32"/>
      <c r="Y274" s="32"/>
      <c r="Z274" s="32"/>
      <c r="AA274" s="33"/>
    </row>
    <row r="275" spans="1:27">
      <c r="A275" s="31"/>
      <c r="B275" s="32"/>
      <c r="C275" s="32"/>
      <c r="D275" s="32"/>
      <c r="E275" s="32"/>
      <c r="F275" s="32"/>
      <c r="G275" s="32"/>
      <c r="H275" s="32"/>
      <c r="I275" s="32"/>
      <c r="J275" s="32"/>
      <c r="K275" s="32"/>
      <c r="L275" s="32"/>
      <c r="M275" s="32"/>
      <c r="N275" s="32"/>
      <c r="O275" s="32"/>
      <c r="P275" s="32"/>
      <c r="Q275" s="32"/>
      <c r="R275" s="32"/>
      <c r="S275" s="32"/>
      <c r="T275" s="32"/>
      <c r="U275" s="32"/>
      <c r="V275" s="32"/>
      <c r="W275" s="32"/>
      <c r="X275" s="32"/>
      <c r="Y275" s="32"/>
      <c r="Z275" s="32"/>
      <c r="AA275" s="33"/>
    </row>
    <row r="276" spans="1:27">
      <c r="A276" s="31"/>
      <c r="B276" s="32"/>
      <c r="C276" s="32"/>
      <c r="D276" s="32"/>
      <c r="E276" s="32"/>
      <c r="F276" s="32"/>
      <c r="G276" s="32"/>
      <c r="H276" s="32"/>
      <c r="I276" s="32"/>
      <c r="J276" s="32"/>
      <c r="K276" s="32"/>
      <c r="L276" s="32"/>
      <c r="M276" s="32"/>
      <c r="N276" s="32"/>
      <c r="O276" s="32"/>
      <c r="P276" s="32"/>
      <c r="Q276" s="32"/>
      <c r="R276" s="32"/>
      <c r="S276" s="32"/>
      <c r="T276" s="32"/>
      <c r="U276" s="32"/>
      <c r="V276" s="32"/>
      <c r="W276" s="32"/>
      <c r="X276" s="32"/>
      <c r="Y276" s="32"/>
      <c r="Z276" s="32"/>
      <c r="AA276" s="33"/>
    </row>
    <row r="277" spans="1:27">
      <c r="A277" s="31"/>
      <c r="B277" s="32"/>
      <c r="C277" s="32"/>
      <c r="D277" s="32"/>
      <c r="E277" s="32"/>
      <c r="F277" s="32"/>
      <c r="G277" s="32"/>
      <c r="H277" s="32"/>
      <c r="I277" s="32"/>
      <c r="J277" s="32"/>
      <c r="K277" s="32"/>
      <c r="L277" s="32"/>
      <c r="M277" s="32"/>
      <c r="N277" s="32"/>
      <c r="O277" s="32"/>
      <c r="P277" s="32"/>
      <c r="Q277" s="32"/>
      <c r="R277" s="32"/>
      <c r="S277" s="32"/>
      <c r="T277" s="32"/>
      <c r="U277" s="32"/>
      <c r="V277" s="32"/>
      <c r="W277" s="32"/>
      <c r="X277" s="32"/>
      <c r="Y277" s="32"/>
      <c r="Z277" s="32"/>
      <c r="AA277" s="33"/>
    </row>
    <row r="278" spans="1:27">
      <c r="A278" s="31"/>
      <c r="B278" s="32"/>
      <c r="C278" s="32"/>
      <c r="D278" s="32"/>
      <c r="E278" s="32"/>
      <c r="F278" s="32"/>
      <c r="G278" s="32"/>
      <c r="H278" s="32"/>
      <c r="I278" s="32"/>
      <c r="J278" s="32"/>
      <c r="K278" s="32"/>
      <c r="L278" s="32"/>
      <c r="M278" s="32"/>
      <c r="N278" s="32"/>
      <c r="O278" s="32"/>
      <c r="P278" s="32"/>
      <c r="Q278" s="32"/>
      <c r="R278" s="32"/>
      <c r="S278" s="32"/>
      <c r="T278" s="32"/>
      <c r="U278" s="32"/>
      <c r="V278" s="32"/>
      <c r="W278" s="32"/>
      <c r="X278" s="32"/>
      <c r="Y278" s="32"/>
      <c r="Z278" s="32"/>
      <c r="AA278" s="33"/>
    </row>
    <row r="279" spans="1:27">
      <c r="A279" s="31"/>
      <c r="B279" s="32"/>
      <c r="C279" s="32"/>
      <c r="D279" s="32"/>
      <c r="E279" s="32"/>
      <c r="F279" s="32"/>
      <c r="G279" s="32"/>
      <c r="H279" s="32"/>
      <c r="I279" s="32"/>
      <c r="J279" s="32"/>
      <c r="K279" s="32"/>
      <c r="L279" s="32"/>
      <c r="M279" s="32"/>
      <c r="N279" s="32"/>
      <c r="O279" s="32"/>
      <c r="P279" s="32"/>
      <c r="Q279" s="32"/>
      <c r="R279" s="32"/>
      <c r="S279" s="32"/>
      <c r="T279" s="32"/>
      <c r="U279" s="32"/>
      <c r="V279" s="32"/>
      <c r="W279" s="32"/>
      <c r="X279" s="32"/>
      <c r="Y279" s="32"/>
      <c r="Z279" s="32"/>
      <c r="AA279" s="33"/>
    </row>
    <row r="280" spans="1:27">
      <c r="A280" s="31"/>
      <c r="B280" s="32"/>
      <c r="C280" s="32"/>
      <c r="D280" s="32"/>
      <c r="E280" s="32"/>
      <c r="F280" s="32"/>
      <c r="G280" s="32"/>
      <c r="H280" s="32"/>
      <c r="I280" s="32"/>
      <c r="J280" s="32"/>
      <c r="K280" s="32"/>
      <c r="L280" s="32"/>
      <c r="M280" s="32"/>
      <c r="N280" s="32"/>
      <c r="O280" s="32"/>
      <c r="P280" s="32"/>
      <c r="Q280" s="32"/>
      <c r="R280" s="32"/>
      <c r="S280" s="32"/>
      <c r="T280" s="32"/>
      <c r="U280" s="32"/>
      <c r="V280" s="32"/>
      <c r="W280" s="32"/>
      <c r="X280" s="32"/>
      <c r="Y280" s="32"/>
      <c r="Z280" s="32"/>
      <c r="AA280" s="33"/>
    </row>
    <row r="281" spans="1:27">
      <c r="A281" s="31"/>
      <c r="B281" s="32"/>
      <c r="C281" s="32"/>
      <c r="D281" s="32"/>
      <c r="E281" s="32"/>
      <c r="F281" s="32"/>
      <c r="G281" s="32"/>
      <c r="H281" s="32"/>
      <c r="I281" s="32"/>
      <c r="J281" s="32"/>
      <c r="K281" s="32"/>
      <c r="L281" s="32"/>
      <c r="M281" s="32"/>
      <c r="N281" s="32"/>
      <c r="O281" s="32"/>
      <c r="P281" s="32"/>
      <c r="Q281" s="32"/>
      <c r="R281" s="32"/>
      <c r="S281" s="32"/>
      <c r="T281" s="32"/>
      <c r="U281" s="32"/>
      <c r="V281" s="32"/>
      <c r="W281" s="32"/>
      <c r="X281" s="32"/>
      <c r="Y281" s="32"/>
      <c r="Z281" s="32"/>
      <c r="AA281" s="33"/>
    </row>
    <row r="282" spans="1:27">
      <c r="A282" s="31"/>
      <c r="B282" s="32"/>
      <c r="C282" s="32"/>
      <c r="D282" s="32"/>
      <c r="E282" s="32"/>
      <c r="F282" s="32"/>
      <c r="G282" s="32"/>
      <c r="H282" s="32"/>
      <c r="I282" s="32"/>
      <c r="J282" s="32"/>
      <c r="K282" s="32"/>
      <c r="L282" s="32"/>
      <c r="M282" s="32"/>
      <c r="N282" s="32"/>
      <c r="O282" s="32"/>
      <c r="P282" s="32"/>
      <c r="Q282" s="32"/>
      <c r="R282" s="32"/>
      <c r="S282" s="32"/>
      <c r="T282" s="32"/>
      <c r="U282" s="32"/>
      <c r="V282" s="32"/>
      <c r="W282" s="32"/>
      <c r="X282" s="32"/>
      <c r="Y282" s="32"/>
      <c r="Z282" s="32"/>
      <c r="AA282" s="33"/>
    </row>
    <row r="283" spans="1:27">
      <c r="A283" s="31"/>
      <c r="B283" s="32"/>
      <c r="C283" s="32"/>
      <c r="D283" s="32"/>
      <c r="E283" s="32"/>
      <c r="F283" s="32"/>
      <c r="G283" s="32"/>
      <c r="H283" s="32"/>
      <c r="I283" s="32"/>
      <c r="J283" s="32"/>
      <c r="K283" s="32"/>
      <c r="L283" s="32"/>
      <c r="M283" s="32"/>
      <c r="N283" s="32"/>
      <c r="O283" s="32"/>
      <c r="P283" s="32"/>
      <c r="Q283" s="32"/>
      <c r="R283" s="32"/>
      <c r="S283" s="32"/>
      <c r="T283" s="32"/>
      <c r="U283" s="32"/>
      <c r="V283" s="32"/>
      <c r="W283" s="32"/>
      <c r="X283" s="32"/>
      <c r="Y283" s="32"/>
      <c r="Z283" s="32"/>
      <c r="AA283" s="33"/>
    </row>
    <row r="284" spans="1:27">
      <c r="A284" s="31"/>
      <c r="B284" s="32"/>
      <c r="C284" s="32"/>
      <c r="D284" s="32"/>
      <c r="E284" s="32"/>
      <c r="F284" s="32"/>
      <c r="G284" s="32"/>
      <c r="H284" s="32"/>
      <c r="I284" s="32"/>
      <c r="J284" s="32"/>
      <c r="K284" s="32"/>
      <c r="L284" s="32"/>
      <c r="M284" s="32"/>
      <c r="N284" s="32"/>
      <c r="O284" s="32"/>
      <c r="P284" s="32"/>
      <c r="Q284" s="32"/>
      <c r="R284" s="32"/>
      <c r="S284" s="32"/>
      <c r="T284" s="32"/>
      <c r="U284" s="32"/>
      <c r="V284" s="32"/>
      <c r="W284" s="32"/>
      <c r="X284" s="32"/>
      <c r="Y284" s="32"/>
      <c r="Z284" s="32"/>
      <c r="AA284" s="33"/>
    </row>
    <row r="285" spans="1:27">
      <c r="A285" s="31"/>
      <c r="B285" s="32"/>
      <c r="C285" s="32"/>
      <c r="D285" s="32"/>
      <c r="E285" s="32"/>
      <c r="F285" s="32"/>
      <c r="G285" s="32"/>
      <c r="H285" s="32"/>
      <c r="I285" s="32"/>
      <c r="J285" s="32"/>
      <c r="K285" s="32"/>
      <c r="L285" s="32"/>
      <c r="M285" s="32"/>
      <c r="N285" s="32"/>
      <c r="O285" s="32"/>
      <c r="P285" s="32"/>
      <c r="Q285" s="32"/>
      <c r="R285" s="32"/>
      <c r="S285" s="32"/>
      <c r="T285" s="32"/>
      <c r="U285" s="32"/>
      <c r="V285" s="32"/>
      <c r="W285" s="32"/>
      <c r="X285" s="32"/>
      <c r="Y285" s="32"/>
      <c r="Z285" s="32"/>
      <c r="AA285" s="33"/>
    </row>
    <row r="286" spans="1:27">
      <c r="A286" s="31"/>
      <c r="B286" s="32"/>
      <c r="C286" s="32"/>
      <c r="D286" s="32"/>
      <c r="E286" s="32"/>
      <c r="F286" s="32"/>
      <c r="G286" s="32"/>
      <c r="H286" s="32"/>
      <c r="I286" s="32"/>
      <c r="J286" s="32"/>
      <c r="K286" s="32"/>
      <c r="L286" s="32"/>
      <c r="M286" s="32"/>
      <c r="N286" s="32"/>
      <c r="O286" s="32"/>
      <c r="P286" s="32"/>
      <c r="Q286" s="32"/>
      <c r="R286" s="32"/>
      <c r="S286" s="32"/>
      <c r="T286" s="32"/>
      <c r="U286" s="32"/>
      <c r="V286" s="32"/>
      <c r="W286" s="32"/>
      <c r="X286" s="32"/>
      <c r="Y286" s="32"/>
      <c r="Z286" s="32"/>
      <c r="AA286" s="33"/>
    </row>
    <row r="287" spans="1:27">
      <c r="A287" s="31"/>
      <c r="B287" s="32"/>
      <c r="C287" s="32"/>
      <c r="D287" s="32"/>
      <c r="E287" s="32"/>
      <c r="F287" s="32"/>
      <c r="G287" s="32"/>
      <c r="H287" s="32"/>
      <c r="I287" s="32"/>
      <c r="J287" s="32"/>
      <c r="K287" s="32"/>
      <c r="L287" s="32"/>
      <c r="M287" s="32"/>
      <c r="N287" s="32"/>
      <c r="O287" s="32"/>
      <c r="P287" s="32"/>
      <c r="Q287" s="32"/>
      <c r="R287" s="32"/>
      <c r="S287" s="32"/>
      <c r="T287" s="32"/>
      <c r="U287" s="32"/>
      <c r="V287" s="32"/>
      <c r="W287" s="32"/>
      <c r="X287" s="32"/>
      <c r="Y287" s="32"/>
      <c r="Z287" s="32"/>
      <c r="AA287" s="33"/>
    </row>
    <row r="288" spans="1:27">
      <c r="A288" s="31"/>
      <c r="B288" s="32"/>
      <c r="C288" s="32"/>
      <c r="D288" s="32"/>
      <c r="E288" s="32"/>
      <c r="F288" s="32"/>
      <c r="G288" s="32"/>
      <c r="H288" s="32"/>
      <c r="I288" s="32"/>
      <c r="J288" s="32"/>
      <c r="K288" s="32"/>
      <c r="L288" s="32"/>
      <c r="M288" s="32"/>
      <c r="N288" s="32"/>
      <c r="O288" s="32"/>
      <c r="P288" s="32"/>
      <c r="Q288" s="32"/>
      <c r="R288" s="32"/>
      <c r="S288" s="32"/>
      <c r="T288" s="32"/>
      <c r="U288" s="32"/>
      <c r="V288" s="32"/>
      <c r="W288" s="32"/>
      <c r="X288" s="32"/>
      <c r="Y288" s="32"/>
      <c r="Z288" s="32"/>
      <c r="AA288" s="33"/>
    </row>
    <row r="289" spans="1:27">
      <c r="A289" s="31"/>
      <c r="B289" s="32"/>
      <c r="C289" s="32"/>
      <c r="D289" s="32"/>
      <c r="E289" s="32"/>
      <c r="F289" s="32"/>
      <c r="G289" s="32"/>
      <c r="H289" s="32"/>
      <c r="I289" s="32"/>
      <c r="J289" s="32"/>
      <c r="K289" s="32"/>
      <c r="L289" s="32"/>
      <c r="M289" s="32"/>
      <c r="N289" s="32"/>
      <c r="O289" s="32"/>
      <c r="P289" s="32"/>
      <c r="Q289" s="32"/>
      <c r="R289" s="32"/>
      <c r="S289" s="32"/>
      <c r="T289" s="32"/>
      <c r="U289" s="32"/>
      <c r="V289" s="32"/>
      <c r="W289" s="32"/>
      <c r="X289" s="32"/>
      <c r="Y289" s="32"/>
      <c r="Z289" s="32"/>
      <c r="AA289" s="33"/>
    </row>
    <row r="290" spans="1:27">
      <c r="A290" s="31"/>
      <c r="B290" s="32"/>
      <c r="C290" s="32"/>
      <c r="D290" s="32"/>
      <c r="E290" s="32"/>
      <c r="F290" s="32"/>
      <c r="G290" s="32"/>
      <c r="H290" s="32"/>
      <c r="I290" s="32"/>
      <c r="J290" s="32"/>
      <c r="K290" s="32"/>
      <c r="L290" s="32"/>
      <c r="M290" s="32"/>
      <c r="N290" s="32"/>
      <c r="O290" s="32"/>
      <c r="P290" s="32"/>
      <c r="Q290" s="32"/>
      <c r="R290" s="32"/>
      <c r="S290" s="32"/>
      <c r="T290" s="32"/>
      <c r="U290" s="32"/>
      <c r="V290" s="32"/>
      <c r="W290" s="32"/>
      <c r="X290" s="32"/>
      <c r="Y290" s="32"/>
      <c r="Z290" s="32"/>
      <c r="AA290" s="33"/>
    </row>
    <row r="291" spans="1:27">
      <c r="A291" s="31"/>
      <c r="B291" s="32"/>
      <c r="C291" s="32"/>
      <c r="D291" s="32"/>
      <c r="E291" s="32"/>
      <c r="F291" s="32"/>
      <c r="G291" s="32"/>
      <c r="H291" s="32"/>
      <c r="I291" s="32"/>
      <c r="J291" s="32"/>
      <c r="K291" s="32"/>
      <c r="L291" s="32"/>
      <c r="M291" s="32"/>
      <c r="N291" s="32"/>
      <c r="O291" s="32"/>
      <c r="P291" s="32"/>
      <c r="Q291" s="32"/>
      <c r="R291" s="32"/>
      <c r="S291" s="32"/>
      <c r="T291" s="32"/>
      <c r="U291" s="32"/>
      <c r="V291" s="32"/>
      <c r="W291" s="32"/>
      <c r="X291" s="32"/>
      <c r="Y291" s="32"/>
      <c r="Z291" s="32"/>
      <c r="AA291" s="33"/>
    </row>
    <row r="292" spans="1:27">
      <c r="A292" s="31"/>
      <c r="B292" s="32"/>
      <c r="C292" s="32"/>
      <c r="D292" s="32"/>
      <c r="E292" s="32"/>
      <c r="F292" s="32"/>
      <c r="G292" s="32"/>
      <c r="H292" s="32"/>
      <c r="I292" s="32"/>
      <c r="J292" s="32"/>
      <c r="K292" s="32"/>
      <c r="L292" s="32"/>
      <c r="M292" s="32"/>
      <c r="N292" s="32"/>
      <c r="O292" s="32"/>
      <c r="P292" s="32"/>
      <c r="Q292" s="32"/>
      <c r="R292" s="32"/>
      <c r="S292" s="32"/>
      <c r="T292" s="32"/>
      <c r="U292" s="32"/>
      <c r="V292" s="32"/>
      <c r="W292" s="32"/>
      <c r="X292" s="32"/>
      <c r="Y292" s="32"/>
      <c r="Z292" s="32"/>
      <c r="AA292" s="33"/>
    </row>
    <row r="293" spans="1:27">
      <c r="A293" s="31"/>
      <c r="B293" s="32"/>
      <c r="C293" s="32"/>
      <c r="D293" s="32"/>
      <c r="E293" s="32"/>
      <c r="F293" s="32"/>
      <c r="G293" s="32"/>
      <c r="H293" s="32"/>
      <c r="I293" s="32"/>
      <c r="J293" s="32"/>
      <c r="K293" s="32"/>
      <c r="L293" s="32"/>
      <c r="M293" s="32"/>
      <c r="N293" s="32"/>
      <c r="O293" s="32"/>
      <c r="P293" s="32"/>
      <c r="Q293" s="32"/>
      <c r="R293" s="32"/>
      <c r="S293" s="32"/>
      <c r="T293" s="32"/>
      <c r="U293" s="32"/>
      <c r="V293" s="32"/>
      <c r="W293" s="32"/>
      <c r="X293" s="32"/>
      <c r="Y293" s="32"/>
      <c r="Z293" s="32"/>
      <c r="AA293" s="33"/>
    </row>
    <row r="294" spans="1:27">
      <c r="A294" s="31"/>
      <c r="B294" s="32"/>
      <c r="C294" s="32"/>
      <c r="D294" s="32"/>
      <c r="E294" s="32"/>
      <c r="F294" s="32"/>
      <c r="G294" s="32"/>
      <c r="H294" s="32"/>
      <c r="I294" s="32"/>
      <c r="J294" s="32"/>
      <c r="K294" s="32"/>
      <c r="L294" s="32"/>
      <c r="M294" s="32"/>
      <c r="N294" s="32"/>
      <c r="O294" s="32"/>
      <c r="P294" s="32"/>
      <c r="Q294" s="32"/>
      <c r="R294" s="32"/>
      <c r="S294" s="32"/>
      <c r="T294" s="32"/>
      <c r="U294" s="32"/>
      <c r="V294" s="32"/>
      <c r="W294" s="32"/>
      <c r="X294" s="32"/>
      <c r="Y294" s="32"/>
      <c r="Z294" s="32"/>
      <c r="AA294" s="33"/>
    </row>
    <row r="295" spans="1:27">
      <c r="A295" s="31"/>
      <c r="B295" s="32"/>
      <c r="C295" s="32"/>
      <c r="D295" s="32"/>
      <c r="E295" s="32"/>
      <c r="F295" s="32"/>
      <c r="G295" s="32"/>
      <c r="H295" s="32"/>
      <c r="I295" s="32"/>
      <c r="J295" s="32"/>
      <c r="K295" s="32"/>
      <c r="L295" s="32"/>
      <c r="M295" s="32"/>
      <c r="N295" s="32"/>
      <c r="O295" s="32"/>
      <c r="P295" s="32"/>
      <c r="Q295" s="32"/>
      <c r="R295" s="32"/>
      <c r="S295" s="32"/>
      <c r="T295" s="32"/>
      <c r="U295" s="32"/>
      <c r="V295" s="32"/>
      <c r="W295" s="32"/>
      <c r="X295" s="32"/>
      <c r="Y295" s="32"/>
      <c r="Z295" s="32"/>
      <c r="AA295" s="33"/>
    </row>
    <row r="296" spans="1:27">
      <c r="A296" s="31"/>
      <c r="B296" s="32"/>
      <c r="C296" s="32"/>
      <c r="D296" s="32"/>
      <c r="E296" s="32"/>
      <c r="F296" s="32"/>
      <c r="G296" s="32"/>
      <c r="H296" s="32"/>
      <c r="I296" s="32"/>
      <c r="J296" s="32"/>
      <c r="K296" s="32"/>
      <c r="L296" s="32"/>
      <c r="M296" s="32"/>
      <c r="N296" s="32"/>
      <c r="O296" s="32"/>
      <c r="P296" s="32"/>
      <c r="Q296" s="32"/>
      <c r="R296" s="32"/>
      <c r="S296" s="32"/>
      <c r="T296" s="32"/>
      <c r="U296" s="32"/>
      <c r="V296" s="32"/>
      <c r="W296" s="32"/>
      <c r="X296" s="32"/>
      <c r="Y296" s="32"/>
      <c r="Z296" s="32"/>
      <c r="AA296" s="33"/>
    </row>
    <row r="297" spans="1:27">
      <c r="A297" s="31"/>
      <c r="B297" s="32"/>
      <c r="C297" s="32"/>
      <c r="D297" s="32"/>
      <c r="E297" s="32"/>
      <c r="F297" s="32"/>
      <c r="G297" s="32"/>
      <c r="H297" s="32"/>
      <c r="I297" s="32"/>
      <c r="J297" s="32"/>
      <c r="K297" s="32"/>
      <c r="L297" s="32"/>
      <c r="M297" s="32"/>
      <c r="N297" s="32"/>
      <c r="O297" s="32"/>
      <c r="P297" s="32"/>
      <c r="Q297" s="32"/>
      <c r="R297" s="32"/>
      <c r="S297" s="32"/>
      <c r="T297" s="32"/>
      <c r="U297" s="32"/>
      <c r="V297" s="32"/>
      <c r="W297" s="32"/>
      <c r="X297" s="32"/>
      <c r="Y297" s="32"/>
      <c r="Z297" s="32"/>
      <c r="AA297" s="33"/>
    </row>
    <row r="298" spans="1:27">
      <c r="A298" s="31"/>
      <c r="B298" s="32"/>
      <c r="C298" s="32"/>
      <c r="D298" s="32"/>
      <c r="E298" s="32"/>
      <c r="F298" s="32"/>
      <c r="G298" s="32"/>
      <c r="H298" s="32"/>
      <c r="I298" s="32"/>
      <c r="J298" s="32"/>
      <c r="K298" s="32"/>
      <c r="L298" s="32"/>
      <c r="M298" s="32"/>
      <c r="N298" s="32"/>
      <c r="O298" s="32"/>
      <c r="P298" s="32"/>
      <c r="Q298" s="32"/>
      <c r="R298" s="32"/>
      <c r="S298" s="32"/>
      <c r="T298" s="32"/>
      <c r="U298" s="32"/>
      <c r="V298" s="32"/>
      <c r="W298" s="32"/>
      <c r="X298" s="32"/>
      <c r="Y298" s="32"/>
      <c r="Z298" s="32"/>
      <c r="AA298" s="33"/>
    </row>
    <row r="299" spans="1:27">
      <c r="A299" s="31"/>
      <c r="B299" s="32"/>
      <c r="C299" s="32"/>
      <c r="D299" s="32"/>
      <c r="E299" s="32"/>
      <c r="F299" s="32"/>
      <c r="G299" s="32"/>
      <c r="H299" s="32"/>
      <c r="I299" s="32"/>
      <c r="J299" s="32"/>
      <c r="K299" s="32"/>
      <c r="L299" s="32"/>
      <c r="M299" s="32"/>
      <c r="N299" s="32"/>
      <c r="O299" s="32"/>
      <c r="P299" s="32"/>
      <c r="Q299" s="32"/>
      <c r="R299" s="32"/>
      <c r="S299" s="32"/>
      <c r="T299" s="32"/>
      <c r="U299" s="32"/>
      <c r="V299" s="32"/>
      <c r="W299" s="32"/>
      <c r="X299" s="32"/>
      <c r="Y299" s="32"/>
      <c r="Z299" s="32"/>
      <c r="AA299" s="33"/>
    </row>
    <row r="300" spans="1:27">
      <c r="A300" s="31"/>
      <c r="B300" s="32"/>
      <c r="C300" s="32"/>
      <c r="D300" s="32"/>
      <c r="E300" s="32"/>
      <c r="F300" s="32"/>
      <c r="G300" s="32"/>
      <c r="H300" s="32"/>
      <c r="I300" s="32"/>
      <c r="J300" s="32"/>
      <c r="K300" s="32"/>
      <c r="L300" s="32"/>
      <c r="M300" s="32"/>
      <c r="N300" s="32"/>
      <c r="O300" s="32"/>
      <c r="P300" s="32"/>
      <c r="Q300" s="32"/>
      <c r="R300" s="32"/>
      <c r="S300" s="32"/>
      <c r="T300" s="32"/>
      <c r="U300" s="32"/>
      <c r="V300" s="32"/>
      <c r="W300" s="32"/>
      <c r="X300" s="32"/>
      <c r="Y300" s="32"/>
      <c r="Z300" s="32"/>
      <c r="AA300" s="33"/>
    </row>
    <row r="301" spans="1:27">
      <c r="A301" s="31"/>
      <c r="B301" s="32"/>
      <c r="C301" s="32"/>
      <c r="D301" s="32"/>
      <c r="E301" s="32"/>
      <c r="F301" s="32"/>
      <c r="G301" s="32"/>
      <c r="H301" s="32"/>
      <c r="I301" s="32"/>
      <c r="J301" s="32"/>
      <c r="K301" s="32"/>
      <c r="L301" s="32"/>
      <c r="M301" s="32"/>
      <c r="N301" s="32"/>
      <c r="O301" s="32"/>
      <c r="P301" s="32"/>
      <c r="Q301" s="32"/>
      <c r="R301" s="32"/>
      <c r="S301" s="32"/>
      <c r="T301" s="32"/>
      <c r="U301" s="32"/>
      <c r="V301" s="32"/>
      <c r="W301" s="32"/>
      <c r="X301" s="32"/>
      <c r="Y301" s="32"/>
      <c r="Z301" s="32"/>
      <c r="AA301" s="33"/>
    </row>
    <row r="302" spans="1:27">
      <c r="A302" s="31"/>
      <c r="B302" s="32"/>
      <c r="C302" s="32"/>
      <c r="D302" s="32"/>
      <c r="E302" s="32"/>
      <c r="F302" s="32"/>
      <c r="G302" s="32"/>
      <c r="H302" s="32"/>
      <c r="I302" s="32"/>
      <c r="J302" s="32"/>
      <c r="K302" s="32"/>
      <c r="L302" s="32"/>
      <c r="M302" s="32"/>
      <c r="N302" s="32"/>
      <c r="O302" s="32"/>
      <c r="P302" s="32"/>
      <c r="Q302" s="32"/>
      <c r="R302" s="32"/>
      <c r="S302" s="32"/>
      <c r="T302" s="32"/>
      <c r="U302" s="32"/>
      <c r="V302" s="32"/>
      <c r="W302" s="32"/>
      <c r="X302" s="32"/>
      <c r="Y302" s="32"/>
      <c r="Z302" s="32"/>
      <c r="AA302" s="33"/>
    </row>
    <row r="303" spans="1:27">
      <c r="A303" s="31"/>
      <c r="B303" s="32"/>
      <c r="C303" s="32"/>
      <c r="D303" s="32"/>
      <c r="E303" s="32"/>
      <c r="F303" s="32"/>
      <c r="G303" s="32"/>
      <c r="H303" s="32"/>
      <c r="I303" s="32"/>
      <c r="J303" s="32"/>
      <c r="K303" s="32"/>
      <c r="L303" s="32"/>
      <c r="M303" s="32"/>
      <c r="N303" s="32"/>
      <c r="O303" s="32"/>
      <c r="P303" s="32"/>
      <c r="Q303" s="32"/>
      <c r="R303" s="32"/>
      <c r="S303" s="32"/>
      <c r="T303" s="32"/>
      <c r="U303" s="32"/>
      <c r="V303" s="32"/>
      <c r="W303" s="32"/>
      <c r="X303" s="32"/>
      <c r="Y303" s="32"/>
      <c r="Z303" s="32"/>
      <c r="AA303" s="33"/>
    </row>
    <row r="304" spans="1:27">
      <c r="A304" s="31"/>
      <c r="B304" s="32"/>
      <c r="C304" s="32"/>
      <c r="D304" s="32"/>
      <c r="E304" s="32"/>
      <c r="F304" s="32"/>
      <c r="G304" s="32"/>
      <c r="H304" s="32"/>
      <c r="I304" s="32"/>
      <c r="J304" s="32"/>
      <c r="K304" s="32"/>
      <c r="L304" s="32"/>
      <c r="M304" s="32"/>
      <c r="N304" s="32"/>
      <c r="O304" s="32"/>
      <c r="P304" s="32"/>
      <c r="Q304" s="32"/>
      <c r="R304" s="32"/>
      <c r="S304" s="32"/>
      <c r="T304" s="32"/>
      <c r="U304" s="32"/>
      <c r="V304" s="32"/>
      <c r="W304" s="32"/>
      <c r="X304" s="32"/>
      <c r="Y304" s="32"/>
      <c r="Z304" s="32"/>
      <c r="AA304" s="33"/>
    </row>
    <row r="305" spans="1:27">
      <c r="A305" s="31"/>
      <c r="B305" s="32"/>
      <c r="C305" s="32"/>
      <c r="D305" s="32"/>
      <c r="E305" s="32"/>
      <c r="F305" s="32"/>
      <c r="G305" s="32"/>
      <c r="H305" s="32"/>
      <c r="I305" s="32"/>
      <c r="J305" s="32"/>
      <c r="K305" s="32"/>
      <c r="L305" s="32"/>
      <c r="M305" s="32"/>
      <c r="N305" s="32"/>
      <c r="O305" s="32"/>
      <c r="P305" s="32"/>
      <c r="Q305" s="32"/>
      <c r="R305" s="32"/>
      <c r="S305" s="32"/>
      <c r="T305" s="32"/>
      <c r="U305" s="32"/>
      <c r="V305" s="32"/>
      <c r="W305" s="32"/>
      <c r="X305" s="32"/>
      <c r="Y305" s="32"/>
      <c r="Z305" s="32"/>
      <c r="AA305" s="33"/>
    </row>
    <row r="306" spans="1:27">
      <c r="A306" s="31"/>
      <c r="B306" s="32"/>
      <c r="C306" s="32"/>
      <c r="D306" s="32"/>
      <c r="E306" s="32"/>
      <c r="F306" s="32"/>
      <c r="G306" s="32"/>
      <c r="H306" s="32"/>
      <c r="I306" s="32"/>
      <c r="J306" s="32"/>
      <c r="K306" s="32"/>
      <c r="L306" s="32"/>
      <c r="M306" s="32"/>
      <c r="N306" s="32"/>
      <c r="O306" s="32"/>
      <c r="P306" s="32"/>
      <c r="Q306" s="32"/>
      <c r="R306" s="32"/>
      <c r="S306" s="32"/>
      <c r="T306" s="32"/>
      <c r="U306" s="32"/>
      <c r="V306" s="32"/>
      <c r="W306" s="32"/>
      <c r="X306" s="32"/>
      <c r="Y306" s="32"/>
      <c r="Z306" s="32"/>
      <c r="AA306" s="33"/>
    </row>
    <row r="307" spans="1:27">
      <c r="A307" s="31"/>
      <c r="B307" s="32"/>
      <c r="C307" s="32"/>
      <c r="D307" s="32"/>
      <c r="E307" s="32"/>
      <c r="F307" s="32"/>
      <c r="G307" s="32"/>
      <c r="H307" s="32"/>
      <c r="I307" s="32"/>
      <c r="J307" s="32"/>
      <c r="K307" s="32"/>
      <c r="L307" s="32"/>
      <c r="M307" s="32"/>
      <c r="N307" s="32"/>
      <c r="O307" s="32"/>
      <c r="P307" s="32"/>
      <c r="Q307" s="32"/>
      <c r="R307" s="32"/>
      <c r="S307" s="32"/>
      <c r="T307" s="32"/>
      <c r="U307" s="32"/>
      <c r="V307" s="32"/>
      <c r="W307" s="32"/>
      <c r="X307" s="32"/>
      <c r="Y307" s="32"/>
      <c r="Z307" s="32"/>
      <c r="AA307" s="33"/>
    </row>
    <row r="308" spans="1:27">
      <c r="A308" s="31"/>
      <c r="B308" s="32"/>
      <c r="C308" s="32"/>
      <c r="D308" s="32"/>
      <c r="E308" s="32"/>
      <c r="F308" s="32"/>
      <c r="G308" s="32"/>
      <c r="H308" s="32"/>
      <c r="I308" s="32"/>
      <c r="J308" s="32"/>
      <c r="K308" s="32"/>
      <c r="L308" s="32"/>
      <c r="M308" s="32"/>
      <c r="N308" s="32"/>
      <c r="O308" s="32"/>
      <c r="P308" s="32"/>
      <c r="Q308" s="32"/>
      <c r="R308" s="32"/>
      <c r="S308" s="32"/>
      <c r="T308" s="32"/>
      <c r="U308" s="32"/>
      <c r="V308" s="32"/>
      <c r="W308" s="32"/>
      <c r="X308" s="32"/>
      <c r="Y308" s="32"/>
      <c r="Z308" s="32"/>
      <c r="AA308" s="33"/>
    </row>
    <row r="309" spans="1:27">
      <c r="A309" s="31"/>
      <c r="B309" s="32"/>
      <c r="C309" s="32"/>
      <c r="D309" s="32"/>
      <c r="E309" s="32"/>
      <c r="F309" s="32"/>
      <c r="G309" s="32"/>
      <c r="H309" s="32"/>
      <c r="I309" s="32"/>
      <c r="J309" s="32"/>
      <c r="K309" s="32"/>
      <c r="L309" s="32"/>
      <c r="M309" s="32"/>
      <c r="N309" s="32"/>
      <c r="O309" s="32"/>
      <c r="P309" s="32"/>
      <c r="Q309" s="32"/>
      <c r="R309" s="32"/>
      <c r="S309" s="32"/>
      <c r="T309" s="32"/>
      <c r="U309" s="32"/>
      <c r="V309" s="32"/>
      <c r="W309" s="32"/>
      <c r="X309" s="32"/>
      <c r="Y309" s="32"/>
      <c r="Z309" s="32"/>
      <c r="AA309" s="33"/>
    </row>
    <row r="310" spans="1:27">
      <c r="A310" s="31"/>
      <c r="B310" s="32"/>
      <c r="C310" s="32"/>
      <c r="D310" s="32"/>
      <c r="E310" s="32"/>
      <c r="F310" s="32"/>
      <c r="G310" s="32"/>
      <c r="H310" s="32"/>
      <c r="I310" s="32"/>
      <c r="J310" s="32"/>
      <c r="K310" s="32"/>
      <c r="L310" s="32"/>
      <c r="M310" s="32"/>
      <c r="N310" s="32"/>
      <c r="O310" s="32"/>
      <c r="P310" s="32"/>
      <c r="Q310" s="32"/>
      <c r="R310" s="32"/>
      <c r="S310" s="32"/>
      <c r="T310" s="32"/>
      <c r="U310" s="32"/>
      <c r="V310" s="32"/>
      <c r="W310" s="32"/>
      <c r="X310" s="32"/>
      <c r="Y310" s="32"/>
      <c r="Z310" s="32"/>
      <c r="AA310" s="33"/>
    </row>
    <row r="311" spans="1:27">
      <c r="A311" s="31"/>
      <c r="B311" s="32"/>
      <c r="C311" s="32"/>
      <c r="D311" s="32"/>
      <c r="E311" s="32"/>
      <c r="F311" s="32"/>
      <c r="G311" s="32"/>
      <c r="H311" s="32"/>
      <c r="I311" s="32"/>
      <c r="J311" s="32"/>
      <c r="K311" s="32"/>
      <c r="L311" s="32"/>
      <c r="M311" s="32"/>
      <c r="N311" s="32"/>
      <c r="O311" s="32"/>
      <c r="P311" s="32"/>
      <c r="Q311" s="32"/>
      <c r="R311" s="32"/>
      <c r="S311" s="32"/>
      <c r="T311" s="32"/>
      <c r="U311" s="32"/>
      <c r="V311" s="32"/>
      <c r="W311" s="32"/>
      <c r="X311" s="32"/>
      <c r="Y311" s="32"/>
      <c r="Z311" s="32"/>
      <c r="AA311" s="33"/>
    </row>
    <row r="312" spans="1:27">
      <c r="A312" s="31"/>
      <c r="B312" s="32"/>
      <c r="C312" s="32"/>
      <c r="D312" s="32"/>
      <c r="E312" s="32"/>
      <c r="F312" s="32"/>
      <c r="G312" s="32"/>
      <c r="H312" s="32"/>
      <c r="I312" s="32"/>
      <c r="J312" s="32"/>
      <c r="K312" s="32"/>
      <c r="L312" s="32"/>
      <c r="M312" s="32"/>
      <c r="N312" s="32"/>
      <c r="O312" s="32"/>
      <c r="P312" s="32"/>
      <c r="Q312" s="32"/>
      <c r="R312" s="32"/>
      <c r="S312" s="32"/>
      <c r="T312" s="32"/>
      <c r="U312" s="32"/>
      <c r="V312" s="32"/>
      <c r="W312" s="32"/>
      <c r="X312" s="32"/>
      <c r="Y312" s="32"/>
      <c r="Z312" s="32"/>
      <c r="AA312" s="33"/>
    </row>
    <row r="313" spans="1:27">
      <c r="A313" s="31"/>
      <c r="B313" s="32"/>
      <c r="C313" s="32"/>
      <c r="D313" s="32"/>
      <c r="E313" s="32"/>
      <c r="F313" s="32"/>
      <c r="G313" s="32"/>
      <c r="H313" s="32"/>
      <c r="I313" s="32"/>
      <c r="J313" s="32"/>
      <c r="K313" s="32"/>
      <c r="L313" s="32"/>
      <c r="M313" s="32"/>
      <c r="N313" s="32"/>
      <c r="O313" s="32"/>
      <c r="P313" s="32"/>
      <c r="Q313" s="32"/>
      <c r="R313" s="32"/>
      <c r="S313" s="32"/>
      <c r="T313" s="32"/>
      <c r="U313" s="32"/>
      <c r="V313" s="32"/>
      <c r="W313" s="32"/>
      <c r="X313" s="32"/>
      <c r="Y313" s="32"/>
      <c r="Z313" s="32"/>
      <c r="AA313" s="33"/>
    </row>
    <row r="314" spans="1:27">
      <c r="A314" s="31"/>
      <c r="B314" s="32"/>
      <c r="C314" s="32"/>
      <c r="D314" s="32"/>
      <c r="E314" s="32"/>
      <c r="F314" s="32"/>
      <c r="G314" s="32"/>
      <c r="H314" s="32"/>
      <c r="I314" s="32"/>
      <c r="J314" s="32"/>
      <c r="K314" s="32"/>
      <c r="L314" s="32"/>
      <c r="M314" s="32"/>
      <c r="N314" s="32"/>
      <c r="O314" s="32"/>
      <c r="P314" s="32"/>
      <c r="Q314" s="32"/>
      <c r="R314" s="32"/>
      <c r="S314" s="32"/>
      <c r="T314" s="32"/>
      <c r="U314" s="32"/>
      <c r="V314" s="32"/>
      <c r="W314" s="32"/>
      <c r="X314" s="32"/>
      <c r="Y314" s="32"/>
      <c r="Z314" s="32"/>
      <c r="AA314" s="33"/>
    </row>
    <row r="315" spans="1:27">
      <c r="A315" s="31"/>
      <c r="B315" s="32"/>
      <c r="C315" s="32"/>
      <c r="D315" s="32"/>
      <c r="E315" s="32"/>
      <c r="F315" s="32"/>
      <c r="G315" s="32"/>
      <c r="H315" s="32"/>
      <c r="I315" s="32"/>
      <c r="J315" s="32"/>
      <c r="K315" s="32"/>
      <c r="L315" s="32"/>
      <c r="M315" s="32"/>
      <c r="N315" s="32"/>
      <c r="O315" s="32"/>
      <c r="P315" s="32"/>
      <c r="Q315" s="32"/>
      <c r="R315" s="32"/>
      <c r="S315" s="32"/>
      <c r="T315" s="32"/>
      <c r="U315" s="32"/>
      <c r="V315" s="32"/>
      <c r="W315" s="32"/>
      <c r="X315" s="32"/>
      <c r="Y315" s="32"/>
      <c r="Z315" s="32"/>
      <c r="AA315" s="33"/>
    </row>
    <row r="316" spans="1:27">
      <c r="A316" s="31"/>
      <c r="B316" s="32"/>
      <c r="C316" s="32"/>
      <c r="D316" s="32"/>
      <c r="E316" s="32"/>
      <c r="F316" s="32"/>
      <c r="G316" s="32"/>
      <c r="H316" s="32"/>
      <c r="I316" s="32"/>
      <c r="J316" s="32"/>
      <c r="K316" s="32"/>
      <c r="L316" s="32"/>
      <c r="M316" s="32"/>
      <c r="N316" s="32"/>
      <c r="O316" s="32"/>
      <c r="P316" s="32"/>
      <c r="Q316" s="32"/>
      <c r="R316" s="32"/>
      <c r="S316" s="32"/>
      <c r="T316" s="32"/>
      <c r="U316" s="32"/>
      <c r="V316" s="32"/>
      <c r="W316" s="32"/>
      <c r="X316" s="32"/>
      <c r="Y316" s="32"/>
      <c r="Z316" s="32"/>
      <c r="AA316" s="33"/>
    </row>
    <row r="317" spans="1:27">
      <c r="A317" s="31"/>
      <c r="B317" s="32"/>
      <c r="C317" s="32"/>
      <c r="D317" s="32"/>
      <c r="E317" s="32"/>
      <c r="F317" s="32"/>
      <c r="G317" s="32"/>
      <c r="H317" s="32"/>
      <c r="I317" s="32"/>
      <c r="J317" s="32"/>
      <c r="K317" s="32"/>
      <c r="L317" s="32"/>
      <c r="M317" s="32"/>
      <c r="N317" s="32"/>
      <c r="O317" s="32"/>
      <c r="P317" s="32"/>
      <c r="Q317" s="32"/>
      <c r="R317" s="32"/>
      <c r="S317" s="32"/>
      <c r="T317" s="32"/>
      <c r="U317" s="32"/>
      <c r="V317" s="32"/>
      <c r="W317" s="32"/>
      <c r="X317" s="32"/>
      <c r="Y317" s="32"/>
      <c r="Z317" s="32"/>
      <c r="AA317" s="33"/>
    </row>
    <row r="318" spans="1:27">
      <c r="A318" s="31"/>
      <c r="B318" s="32"/>
      <c r="C318" s="32"/>
      <c r="D318" s="32"/>
      <c r="E318" s="32"/>
      <c r="F318" s="32"/>
      <c r="G318" s="32"/>
      <c r="H318" s="32"/>
      <c r="I318" s="32"/>
      <c r="J318" s="32"/>
      <c r="K318" s="32"/>
      <c r="L318" s="32"/>
      <c r="M318" s="32"/>
      <c r="N318" s="32"/>
      <c r="O318" s="32"/>
      <c r="P318" s="32"/>
      <c r="Q318" s="32"/>
      <c r="R318" s="32"/>
      <c r="S318" s="32"/>
      <c r="T318" s="32"/>
      <c r="U318" s="32"/>
      <c r="V318" s="32"/>
      <c r="W318" s="32"/>
      <c r="X318" s="32"/>
      <c r="Y318" s="32"/>
      <c r="Z318" s="32"/>
      <c r="AA318" s="33"/>
    </row>
    <row r="319" spans="1:27">
      <c r="A319" s="31"/>
      <c r="B319" s="32"/>
      <c r="C319" s="32"/>
      <c r="D319" s="32"/>
      <c r="E319" s="32"/>
      <c r="F319" s="32"/>
      <c r="G319" s="32"/>
      <c r="H319" s="32"/>
      <c r="I319" s="32"/>
      <c r="J319" s="32"/>
      <c r="K319" s="32"/>
      <c r="L319" s="32"/>
      <c r="M319" s="32"/>
      <c r="N319" s="32"/>
      <c r="O319" s="32"/>
      <c r="P319" s="32"/>
      <c r="Q319" s="32"/>
      <c r="R319" s="32"/>
      <c r="S319" s="32"/>
      <c r="T319" s="32"/>
      <c r="U319" s="32"/>
      <c r="V319" s="32"/>
      <c r="W319" s="32"/>
      <c r="X319" s="32"/>
      <c r="Y319" s="32"/>
      <c r="Z319" s="32"/>
      <c r="AA319" s="33"/>
    </row>
    <row r="320" spans="1:27">
      <c r="A320" s="31"/>
      <c r="B320" s="32"/>
      <c r="C320" s="32"/>
      <c r="D320" s="32"/>
      <c r="E320" s="32"/>
      <c r="F320" s="32"/>
      <c r="G320" s="32"/>
      <c r="H320" s="32"/>
      <c r="I320" s="32"/>
      <c r="J320" s="32"/>
      <c r="K320" s="32"/>
      <c r="L320" s="32"/>
      <c r="M320" s="32"/>
      <c r="N320" s="32"/>
      <c r="O320" s="32"/>
      <c r="P320" s="32"/>
      <c r="Q320" s="32"/>
      <c r="R320" s="32"/>
      <c r="S320" s="32"/>
      <c r="T320" s="32"/>
      <c r="U320" s="32"/>
      <c r="V320" s="32"/>
      <c r="W320" s="32"/>
      <c r="X320" s="32"/>
      <c r="Y320" s="32"/>
      <c r="Z320" s="32"/>
      <c r="AA320" s="33"/>
    </row>
    <row r="321" spans="1:27">
      <c r="A321" s="31"/>
      <c r="B321" s="32"/>
      <c r="C321" s="32"/>
      <c r="D321" s="32"/>
      <c r="E321" s="32"/>
      <c r="F321" s="32"/>
      <c r="G321" s="32"/>
      <c r="H321" s="32"/>
      <c r="I321" s="32"/>
      <c r="J321" s="32"/>
      <c r="K321" s="32"/>
      <c r="L321" s="32"/>
      <c r="M321" s="32"/>
      <c r="N321" s="32"/>
      <c r="O321" s="32"/>
      <c r="P321" s="32"/>
      <c r="Q321" s="32"/>
      <c r="R321" s="32"/>
      <c r="S321" s="32"/>
      <c r="T321" s="32"/>
      <c r="U321" s="32"/>
      <c r="V321" s="32"/>
      <c r="W321" s="32"/>
      <c r="X321" s="32"/>
      <c r="Y321" s="32"/>
      <c r="Z321" s="32"/>
      <c r="AA321" s="33"/>
    </row>
    <row r="322" spans="1:27">
      <c r="A322" s="31"/>
      <c r="B322" s="32"/>
      <c r="C322" s="32"/>
      <c r="D322" s="32"/>
      <c r="E322" s="32"/>
      <c r="F322" s="32"/>
      <c r="G322" s="32"/>
      <c r="H322" s="32"/>
      <c r="I322" s="32"/>
      <c r="J322" s="32"/>
      <c r="K322" s="32"/>
      <c r="L322" s="32"/>
      <c r="M322" s="32"/>
      <c r="N322" s="32"/>
      <c r="O322" s="32"/>
      <c r="P322" s="32"/>
      <c r="Q322" s="32"/>
      <c r="R322" s="32"/>
      <c r="S322" s="32"/>
      <c r="T322" s="32"/>
      <c r="U322" s="32"/>
      <c r="V322" s="32"/>
      <c r="W322" s="32"/>
      <c r="X322" s="32"/>
      <c r="Y322" s="32"/>
      <c r="Z322" s="32"/>
      <c r="AA322" s="33"/>
    </row>
    <row r="323" spans="1:27">
      <c r="A323" s="31"/>
      <c r="B323" s="32"/>
      <c r="C323" s="32"/>
      <c r="D323" s="32"/>
      <c r="E323" s="32"/>
      <c r="F323" s="32"/>
      <c r="G323" s="32"/>
      <c r="H323" s="32"/>
      <c r="I323" s="32"/>
      <c r="J323" s="32"/>
      <c r="K323" s="32"/>
      <c r="L323" s="32"/>
      <c r="M323" s="32"/>
      <c r="N323" s="32"/>
      <c r="O323" s="32"/>
      <c r="P323" s="32"/>
      <c r="Q323" s="32"/>
      <c r="R323" s="32"/>
      <c r="S323" s="32"/>
      <c r="T323" s="32"/>
      <c r="U323" s="32"/>
      <c r="V323" s="32"/>
      <c r="W323" s="32"/>
      <c r="X323" s="32"/>
      <c r="Y323" s="32"/>
      <c r="Z323" s="32"/>
      <c r="AA323" s="33"/>
    </row>
    <row r="324" spans="1:27">
      <c r="A324" s="31"/>
      <c r="B324" s="32"/>
      <c r="C324" s="32"/>
      <c r="D324" s="32"/>
      <c r="E324" s="32"/>
      <c r="F324" s="32"/>
      <c r="G324" s="32"/>
      <c r="H324" s="32"/>
      <c r="I324" s="32"/>
      <c r="J324" s="32"/>
      <c r="K324" s="32"/>
      <c r="L324" s="32"/>
      <c r="M324" s="32"/>
      <c r="N324" s="32"/>
      <c r="O324" s="32"/>
      <c r="P324" s="32"/>
      <c r="Q324" s="32"/>
      <c r="R324" s="32"/>
      <c r="S324" s="32"/>
      <c r="T324" s="32"/>
      <c r="U324" s="32"/>
      <c r="V324" s="32"/>
      <c r="W324" s="32"/>
      <c r="X324" s="32"/>
      <c r="Y324" s="32"/>
      <c r="Z324" s="32"/>
      <c r="AA324" s="33"/>
    </row>
    <row r="325" spans="1:27">
      <c r="A325" s="31"/>
      <c r="B325" s="32"/>
      <c r="C325" s="32"/>
      <c r="D325" s="32"/>
      <c r="E325" s="32"/>
      <c r="F325" s="32"/>
      <c r="G325" s="32"/>
      <c r="H325" s="32"/>
      <c r="I325" s="32"/>
      <c r="J325" s="32"/>
      <c r="K325" s="32"/>
      <c r="L325" s="32"/>
      <c r="M325" s="32"/>
      <c r="N325" s="32"/>
      <c r="O325" s="32"/>
      <c r="P325" s="32"/>
      <c r="Q325" s="32"/>
      <c r="R325" s="32"/>
      <c r="S325" s="32"/>
      <c r="T325" s="32"/>
      <c r="U325" s="32"/>
      <c r="V325" s="32"/>
      <c r="W325" s="32"/>
      <c r="X325" s="32"/>
      <c r="Y325" s="32"/>
      <c r="Z325" s="32"/>
      <c r="AA325" s="33"/>
    </row>
    <row r="326" spans="1:27">
      <c r="A326" s="31"/>
      <c r="B326" s="32"/>
      <c r="C326" s="32"/>
      <c r="D326" s="32"/>
      <c r="E326" s="32"/>
      <c r="F326" s="32"/>
      <c r="G326" s="32"/>
      <c r="H326" s="32"/>
      <c r="I326" s="32"/>
      <c r="J326" s="32"/>
      <c r="K326" s="32"/>
      <c r="L326" s="32"/>
      <c r="M326" s="32"/>
      <c r="N326" s="32"/>
      <c r="O326" s="32"/>
      <c r="P326" s="32"/>
      <c r="Q326" s="32"/>
      <c r="R326" s="32"/>
      <c r="S326" s="32"/>
      <c r="T326" s="32"/>
      <c r="U326" s="32"/>
      <c r="V326" s="32"/>
      <c r="W326" s="32"/>
      <c r="X326" s="32"/>
      <c r="Y326" s="32"/>
      <c r="Z326" s="32"/>
      <c r="AA326" s="33"/>
    </row>
    <row r="327" spans="1:27">
      <c r="A327" s="31"/>
      <c r="B327" s="32"/>
      <c r="C327" s="32"/>
      <c r="D327" s="32"/>
      <c r="E327" s="32"/>
      <c r="F327" s="32"/>
      <c r="G327" s="32"/>
      <c r="H327" s="32"/>
      <c r="I327" s="32"/>
      <c r="J327" s="32"/>
      <c r="K327" s="32"/>
      <c r="L327" s="32"/>
      <c r="M327" s="32"/>
      <c r="N327" s="32"/>
      <c r="O327" s="32"/>
      <c r="P327" s="32"/>
      <c r="Q327" s="32"/>
      <c r="R327" s="32"/>
      <c r="S327" s="32"/>
      <c r="T327" s="32"/>
      <c r="U327" s="32"/>
      <c r="V327" s="32"/>
      <c r="W327" s="32"/>
      <c r="X327" s="32"/>
      <c r="Y327" s="32"/>
      <c r="Z327" s="32"/>
      <c r="AA327" s="33"/>
    </row>
    <row r="328" spans="1:27">
      <c r="A328" s="31"/>
      <c r="B328" s="32"/>
      <c r="C328" s="32"/>
      <c r="D328" s="32"/>
      <c r="E328" s="32"/>
      <c r="F328" s="32"/>
      <c r="G328" s="32"/>
      <c r="H328" s="32"/>
      <c r="I328" s="32"/>
      <c r="J328" s="32"/>
      <c r="K328" s="32"/>
      <c r="L328" s="32"/>
      <c r="M328" s="32"/>
      <c r="N328" s="32"/>
      <c r="O328" s="32"/>
      <c r="P328" s="32"/>
      <c r="Q328" s="32"/>
      <c r="R328" s="32"/>
      <c r="S328" s="32"/>
      <c r="T328" s="32"/>
      <c r="U328" s="32"/>
      <c r="V328" s="32"/>
      <c r="W328" s="32"/>
      <c r="X328" s="32"/>
      <c r="Y328" s="32"/>
      <c r="Z328" s="32"/>
      <c r="AA328" s="33"/>
    </row>
    <row r="329" spans="1:27">
      <c r="A329" s="31"/>
      <c r="B329" s="32"/>
      <c r="C329" s="32"/>
      <c r="D329" s="32"/>
      <c r="E329" s="32"/>
      <c r="F329" s="32"/>
      <c r="G329" s="32"/>
      <c r="H329" s="32"/>
      <c r="I329" s="32"/>
      <c r="J329" s="32"/>
      <c r="K329" s="32"/>
      <c r="L329" s="32"/>
      <c r="M329" s="32"/>
      <c r="N329" s="32"/>
      <c r="O329" s="32"/>
      <c r="P329" s="32"/>
      <c r="Q329" s="32"/>
      <c r="R329" s="32"/>
      <c r="S329" s="32"/>
      <c r="T329" s="32"/>
      <c r="U329" s="32"/>
      <c r="V329" s="32"/>
      <c r="W329" s="32"/>
      <c r="X329" s="32"/>
      <c r="Y329" s="32"/>
      <c r="Z329" s="32"/>
      <c r="AA329" s="33"/>
    </row>
    <row r="330" spans="1:27">
      <c r="A330" s="31"/>
      <c r="B330" s="32"/>
      <c r="C330" s="32"/>
      <c r="D330" s="32"/>
      <c r="E330" s="32"/>
      <c r="F330" s="32"/>
      <c r="G330" s="32"/>
      <c r="H330" s="32"/>
      <c r="I330" s="32"/>
      <c r="J330" s="32"/>
      <c r="K330" s="32"/>
      <c r="L330" s="32"/>
      <c r="M330" s="32"/>
      <c r="N330" s="32"/>
      <c r="O330" s="32"/>
      <c r="P330" s="32"/>
      <c r="Q330" s="32"/>
      <c r="R330" s="32"/>
      <c r="S330" s="32"/>
      <c r="T330" s="32"/>
      <c r="U330" s="32"/>
      <c r="V330" s="32"/>
      <c r="W330" s="32"/>
      <c r="X330" s="32"/>
      <c r="Y330" s="32"/>
      <c r="Z330" s="32"/>
      <c r="AA330" s="33"/>
    </row>
    <row r="331" spans="1:27">
      <c r="A331" s="31"/>
      <c r="B331" s="32"/>
      <c r="C331" s="32"/>
      <c r="D331" s="32"/>
      <c r="E331" s="32"/>
      <c r="F331" s="32"/>
      <c r="G331" s="32"/>
      <c r="H331" s="32"/>
      <c r="I331" s="32"/>
      <c r="J331" s="32"/>
      <c r="K331" s="32"/>
      <c r="L331" s="32"/>
      <c r="M331" s="32"/>
      <c r="N331" s="32"/>
      <c r="O331" s="32"/>
      <c r="P331" s="32"/>
      <c r="Q331" s="32"/>
      <c r="R331" s="32"/>
      <c r="S331" s="32"/>
      <c r="T331" s="32"/>
      <c r="U331" s="32"/>
      <c r="V331" s="32"/>
      <c r="W331" s="32"/>
      <c r="X331" s="32"/>
      <c r="Y331" s="32"/>
      <c r="Z331" s="32"/>
      <c r="AA331" s="33"/>
    </row>
    <row r="332" spans="1:27">
      <c r="A332" s="31"/>
      <c r="B332" s="32"/>
      <c r="C332" s="32"/>
      <c r="D332" s="32"/>
      <c r="E332" s="32"/>
      <c r="F332" s="32"/>
      <c r="G332" s="32"/>
      <c r="H332" s="32"/>
      <c r="I332" s="32"/>
      <c r="J332" s="32"/>
      <c r="K332" s="32"/>
      <c r="L332" s="32"/>
      <c r="M332" s="32"/>
      <c r="N332" s="32"/>
      <c r="O332" s="32"/>
      <c r="P332" s="32"/>
      <c r="Q332" s="32"/>
      <c r="R332" s="32"/>
      <c r="S332" s="32"/>
      <c r="T332" s="32"/>
      <c r="U332" s="32"/>
      <c r="V332" s="32"/>
      <c r="W332" s="32"/>
      <c r="X332" s="32"/>
      <c r="Y332" s="32"/>
      <c r="Z332" s="32"/>
      <c r="AA332" s="33"/>
    </row>
    <row r="333" spans="1:27">
      <c r="A333" s="31"/>
      <c r="B333" s="32"/>
      <c r="C333" s="32"/>
      <c r="D333" s="32"/>
      <c r="E333" s="32"/>
      <c r="F333" s="32"/>
      <c r="G333" s="32"/>
      <c r="H333" s="32"/>
      <c r="I333" s="32"/>
      <c r="J333" s="32"/>
      <c r="K333" s="32"/>
      <c r="L333" s="32"/>
      <c r="M333" s="32"/>
      <c r="N333" s="32"/>
      <c r="O333" s="32"/>
      <c r="P333" s="32"/>
      <c r="Q333" s="32"/>
      <c r="R333" s="32"/>
      <c r="S333" s="32"/>
      <c r="T333" s="32"/>
      <c r="U333" s="32"/>
      <c r="V333" s="32"/>
      <c r="W333" s="32"/>
      <c r="X333" s="32"/>
      <c r="Y333" s="32"/>
      <c r="Z333" s="32"/>
      <c r="AA333" s="33"/>
    </row>
    <row r="334" spans="1:27">
      <c r="A334" s="31"/>
      <c r="B334" s="32"/>
      <c r="C334" s="32"/>
      <c r="D334" s="32"/>
      <c r="E334" s="32"/>
      <c r="F334" s="32"/>
      <c r="G334" s="32"/>
      <c r="H334" s="32"/>
      <c r="I334" s="32"/>
      <c r="J334" s="32"/>
      <c r="K334" s="32"/>
      <c r="L334" s="32"/>
      <c r="M334" s="32"/>
      <c r="N334" s="32"/>
      <c r="O334" s="32"/>
      <c r="P334" s="32"/>
      <c r="Q334" s="32"/>
      <c r="R334" s="32"/>
      <c r="S334" s="32"/>
      <c r="T334" s="32"/>
      <c r="U334" s="32"/>
      <c r="V334" s="32"/>
      <c r="W334" s="32"/>
      <c r="X334" s="32"/>
      <c r="Y334" s="32"/>
      <c r="Z334" s="32"/>
      <c r="AA334" s="33"/>
    </row>
    <row r="335" spans="1:27">
      <c r="A335" s="31"/>
      <c r="B335" s="32"/>
      <c r="C335" s="32"/>
      <c r="D335" s="32"/>
      <c r="E335" s="32"/>
      <c r="F335" s="32"/>
      <c r="G335" s="32"/>
      <c r="H335" s="32"/>
      <c r="I335" s="32"/>
      <c r="J335" s="32"/>
      <c r="K335" s="32"/>
      <c r="L335" s="32"/>
      <c r="M335" s="32"/>
      <c r="N335" s="32"/>
      <c r="O335" s="32"/>
      <c r="P335" s="32"/>
      <c r="Q335" s="32"/>
      <c r="R335" s="32"/>
      <c r="S335" s="32"/>
      <c r="T335" s="32"/>
      <c r="U335" s="32"/>
      <c r="V335" s="32"/>
      <c r="W335" s="32"/>
      <c r="X335" s="32"/>
      <c r="Y335" s="32"/>
      <c r="Z335" s="32"/>
      <c r="AA335" s="33"/>
    </row>
    <row r="336" spans="1:27">
      <c r="A336" s="31"/>
      <c r="B336" s="32"/>
      <c r="C336" s="32"/>
      <c r="D336" s="32"/>
      <c r="E336" s="32"/>
      <c r="F336" s="32"/>
      <c r="G336" s="32"/>
      <c r="H336" s="32"/>
      <c r="I336" s="32"/>
      <c r="J336" s="32"/>
      <c r="K336" s="32"/>
      <c r="L336" s="32"/>
      <c r="M336" s="32"/>
      <c r="N336" s="32"/>
      <c r="O336" s="32"/>
      <c r="P336" s="32"/>
      <c r="Q336" s="32"/>
      <c r="R336" s="32"/>
      <c r="S336" s="32"/>
      <c r="T336" s="32"/>
      <c r="U336" s="32"/>
      <c r="V336" s="32"/>
      <c r="W336" s="32"/>
      <c r="X336" s="32"/>
      <c r="Y336" s="32"/>
      <c r="Z336" s="32"/>
      <c r="AA336" s="33"/>
    </row>
    <row r="337" spans="1:27">
      <c r="A337" s="31"/>
      <c r="B337" s="32"/>
      <c r="C337" s="32"/>
      <c r="D337" s="32"/>
      <c r="E337" s="32"/>
      <c r="F337" s="32"/>
      <c r="G337" s="32"/>
      <c r="H337" s="32"/>
      <c r="I337" s="32"/>
      <c r="J337" s="32"/>
      <c r="K337" s="32"/>
      <c r="L337" s="32"/>
      <c r="M337" s="32"/>
      <c r="N337" s="32"/>
      <c r="O337" s="32"/>
      <c r="P337" s="32"/>
      <c r="Q337" s="32"/>
      <c r="R337" s="32"/>
      <c r="S337" s="32"/>
      <c r="T337" s="32"/>
      <c r="U337" s="32"/>
      <c r="V337" s="32"/>
      <c r="W337" s="32"/>
      <c r="X337" s="32"/>
      <c r="Y337" s="32"/>
      <c r="Z337" s="32"/>
      <c r="AA337" s="33"/>
    </row>
    <row r="338" spans="1:27">
      <c r="A338" s="31"/>
      <c r="B338" s="32"/>
      <c r="C338" s="32"/>
      <c r="D338" s="32"/>
      <c r="E338" s="32"/>
      <c r="F338" s="32"/>
      <c r="G338" s="32"/>
      <c r="H338" s="32"/>
      <c r="I338" s="32"/>
      <c r="J338" s="32"/>
      <c r="K338" s="32"/>
      <c r="L338" s="32"/>
      <c r="M338" s="32"/>
      <c r="N338" s="32"/>
      <c r="O338" s="32"/>
      <c r="P338" s="32"/>
      <c r="Q338" s="32"/>
      <c r="R338" s="32"/>
      <c r="S338" s="32"/>
      <c r="T338" s="32"/>
      <c r="U338" s="32"/>
      <c r="V338" s="32"/>
      <c r="W338" s="32"/>
      <c r="X338" s="32"/>
      <c r="Y338" s="32"/>
      <c r="Z338" s="32"/>
      <c r="AA338" s="33"/>
    </row>
    <row r="339" spans="1:27">
      <c r="A339" s="31"/>
      <c r="B339" s="32"/>
      <c r="C339" s="32"/>
      <c r="D339" s="32"/>
      <c r="E339" s="32"/>
      <c r="F339" s="32"/>
      <c r="G339" s="32"/>
      <c r="H339" s="32"/>
      <c r="I339" s="32"/>
      <c r="J339" s="32"/>
      <c r="K339" s="32"/>
      <c r="L339" s="32"/>
      <c r="M339" s="32"/>
      <c r="N339" s="32"/>
      <c r="O339" s="32"/>
      <c r="P339" s="32"/>
      <c r="Q339" s="32"/>
      <c r="R339" s="32"/>
      <c r="S339" s="32"/>
      <c r="T339" s="32"/>
      <c r="U339" s="32"/>
      <c r="V339" s="32"/>
      <c r="W339" s="32"/>
      <c r="X339" s="32"/>
      <c r="Y339" s="32"/>
      <c r="Z339" s="32"/>
      <c r="AA339" s="33"/>
    </row>
    <row r="340" spans="1:27">
      <c r="A340" s="31"/>
      <c r="B340" s="32"/>
      <c r="C340" s="32"/>
      <c r="D340" s="32"/>
      <c r="E340" s="32"/>
      <c r="F340" s="32"/>
      <c r="G340" s="32"/>
      <c r="H340" s="32"/>
      <c r="I340" s="32"/>
      <c r="J340" s="32"/>
      <c r="K340" s="32"/>
      <c r="L340" s="32"/>
      <c r="M340" s="32"/>
      <c r="N340" s="32"/>
      <c r="O340" s="32"/>
      <c r="P340" s="32"/>
      <c r="Q340" s="32"/>
      <c r="R340" s="32"/>
      <c r="S340" s="32"/>
      <c r="T340" s="32"/>
      <c r="U340" s="32"/>
      <c r="V340" s="32"/>
      <c r="W340" s="32"/>
      <c r="X340" s="32"/>
      <c r="Y340" s="32"/>
      <c r="Z340" s="32"/>
      <c r="AA340" s="33"/>
    </row>
    <row r="341" spans="1:27">
      <c r="A341" s="31"/>
      <c r="B341" s="32"/>
      <c r="C341" s="32"/>
      <c r="D341" s="32"/>
      <c r="E341" s="32"/>
      <c r="F341" s="32"/>
      <c r="G341" s="32"/>
      <c r="H341" s="32"/>
      <c r="I341" s="32"/>
      <c r="J341" s="32"/>
      <c r="K341" s="32"/>
      <c r="L341" s="32"/>
      <c r="M341" s="32"/>
      <c r="N341" s="32"/>
      <c r="O341" s="32"/>
      <c r="P341" s="32"/>
      <c r="Q341" s="32"/>
      <c r="R341" s="32"/>
      <c r="S341" s="32"/>
      <c r="T341" s="32"/>
      <c r="U341" s="32"/>
      <c r="V341" s="32"/>
      <c r="W341" s="32"/>
      <c r="X341" s="32"/>
      <c r="Y341" s="32"/>
      <c r="Z341" s="32"/>
      <c r="AA341" s="33"/>
    </row>
    <row r="342" spans="1:27">
      <c r="A342" s="31"/>
      <c r="B342" s="32"/>
      <c r="C342" s="32"/>
      <c r="D342" s="32"/>
      <c r="E342" s="32"/>
      <c r="F342" s="32"/>
      <c r="G342" s="32"/>
      <c r="H342" s="32"/>
      <c r="I342" s="32"/>
      <c r="J342" s="32"/>
      <c r="K342" s="32"/>
      <c r="L342" s="32"/>
      <c r="M342" s="32"/>
      <c r="N342" s="32"/>
      <c r="O342" s="32"/>
      <c r="P342" s="32"/>
      <c r="Q342" s="32"/>
      <c r="R342" s="32"/>
      <c r="S342" s="32"/>
      <c r="T342" s="32"/>
      <c r="U342" s="32"/>
      <c r="V342" s="32"/>
      <c r="W342" s="32"/>
      <c r="X342" s="32"/>
      <c r="Y342" s="32"/>
      <c r="Z342" s="32"/>
      <c r="AA342" s="33"/>
    </row>
    <row r="343" spans="1:27">
      <c r="A343" s="31"/>
      <c r="B343" s="32"/>
      <c r="C343" s="32"/>
      <c r="D343" s="32"/>
      <c r="E343" s="32"/>
      <c r="F343" s="32"/>
      <c r="G343" s="32"/>
      <c r="H343" s="32"/>
      <c r="I343" s="32"/>
      <c r="J343" s="32"/>
      <c r="K343" s="32"/>
      <c r="L343" s="32"/>
      <c r="M343" s="32"/>
      <c r="N343" s="32"/>
      <c r="O343" s="32"/>
      <c r="P343" s="32"/>
      <c r="Q343" s="32"/>
      <c r="R343" s="32"/>
      <c r="S343" s="32"/>
      <c r="T343" s="32"/>
      <c r="U343" s="32"/>
      <c r="V343" s="32"/>
      <c r="W343" s="32"/>
      <c r="X343" s="32"/>
      <c r="Y343" s="32"/>
      <c r="Z343" s="32"/>
      <c r="AA343" s="33"/>
    </row>
    <row r="344" spans="1:27">
      <c r="A344" s="31"/>
      <c r="B344" s="32"/>
      <c r="C344" s="32"/>
      <c r="D344" s="32"/>
      <c r="E344" s="32"/>
      <c r="F344" s="32"/>
      <c r="G344" s="32"/>
      <c r="H344" s="32"/>
      <c r="I344" s="32"/>
      <c r="J344" s="32"/>
      <c r="K344" s="32"/>
      <c r="L344" s="32"/>
      <c r="M344" s="32"/>
      <c r="N344" s="32"/>
      <c r="O344" s="32"/>
      <c r="P344" s="32"/>
      <c r="Q344" s="32"/>
      <c r="R344" s="32"/>
      <c r="S344" s="32"/>
      <c r="T344" s="32"/>
      <c r="U344" s="32"/>
      <c r="V344" s="32"/>
      <c r="W344" s="32"/>
      <c r="X344" s="32"/>
      <c r="Y344" s="32"/>
      <c r="Z344" s="32"/>
      <c r="AA344" s="33"/>
    </row>
    <row r="345" spans="1:27">
      <c r="A345" s="31"/>
      <c r="B345" s="32"/>
      <c r="C345" s="32"/>
      <c r="D345" s="32"/>
      <c r="E345" s="32"/>
      <c r="F345" s="32"/>
      <c r="G345" s="32"/>
      <c r="H345" s="32"/>
      <c r="I345" s="32"/>
      <c r="J345" s="32"/>
      <c r="K345" s="32"/>
      <c r="L345" s="32"/>
      <c r="M345" s="32"/>
      <c r="N345" s="32"/>
      <c r="O345" s="32"/>
      <c r="P345" s="32"/>
      <c r="Q345" s="32"/>
      <c r="R345" s="32"/>
      <c r="S345" s="32"/>
      <c r="T345" s="32"/>
      <c r="U345" s="32"/>
      <c r="V345" s="32"/>
      <c r="W345" s="32"/>
      <c r="X345" s="32"/>
      <c r="Y345" s="32"/>
      <c r="Z345" s="32"/>
      <c r="AA345" s="33"/>
    </row>
    <row r="346" spans="1:27">
      <c r="A346" s="31"/>
      <c r="B346" s="32"/>
      <c r="C346" s="32"/>
      <c r="D346" s="32"/>
      <c r="E346" s="32"/>
      <c r="F346" s="32"/>
      <c r="G346" s="32"/>
      <c r="H346" s="32"/>
      <c r="I346" s="32"/>
      <c r="J346" s="32"/>
      <c r="K346" s="32"/>
      <c r="L346" s="32"/>
      <c r="M346" s="32"/>
      <c r="N346" s="32"/>
      <c r="O346" s="32"/>
      <c r="P346" s="32"/>
      <c r="Q346" s="32"/>
      <c r="R346" s="32"/>
      <c r="S346" s="32"/>
      <c r="T346" s="32"/>
      <c r="U346" s="32"/>
      <c r="V346" s="32"/>
      <c r="W346" s="32"/>
      <c r="X346" s="32"/>
      <c r="Y346" s="32"/>
      <c r="Z346" s="32"/>
      <c r="AA346" s="33"/>
    </row>
    <row r="347" spans="1:27">
      <c r="A347" s="31"/>
      <c r="B347" s="32"/>
      <c r="C347" s="32"/>
      <c r="D347" s="32"/>
      <c r="E347" s="32"/>
      <c r="F347" s="32"/>
      <c r="G347" s="32"/>
      <c r="H347" s="32"/>
      <c r="I347" s="32"/>
      <c r="J347" s="32"/>
      <c r="K347" s="32"/>
      <c r="L347" s="32"/>
      <c r="M347" s="32"/>
      <c r="N347" s="32"/>
      <c r="O347" s="32"/>
      <c r="P347" s="32"/>
      <c r="Q347" s="32"/>
      <c r="R347" s="32"/>
      <c r="S347" s="32"/>
      <c r="T347" s="32"/>
      <c r="U347" s="32"/>
      <c r="V347" s="32"/>
      <c r="W347" s="32"/>
      <c r="X347" s="32"/>
      <c r="Y347" s="32"/>
      <c r="Z347" s="32"/>
      <c r="AA347" s="33"/>
    </row>
    <row r="348" spans="1:27">
      <c r="A348" s="31"/>
      <c r="B348" s="32"/>
      <c r="C348" s="32"/>
      <c r="D348" s="32"/>
      <c r="E348" s="32"/>
      <c r="F348" s="32"/>
      <c r="G348" s="32"/>
      <c r="H348" s="32"/>
      <c r="I348" s="32"/>
      <c r="J348" s="32"/>
      <c r="K348" s="32"/>
      <c r="L348" s="32"/>
      <c r="M348" s="32"/>
      <c r="N348" s="32"/>
      <c r="O348" s="32"/>
      <c r="P348" s="32"/>
      <c r="Q348" s="32"/>
      <c r="R348" s="32"/>
      <c r="S348" s="32"/>
      <c r="T348" s="32"/>
      <c r="U348" s="32"/>
      <c r="V348" s="32"/>
      <c r="W348" s="32"/>
      <c r="X348" s="32"/>
      <c r="Y348" s="32"/>
      <c r="Z348" s="32"/>
      <c r="AA348" s="33"/>
    </row>
    <row r="349" spans="1:27">
      <c r="A349" s="31"/>
      <c r="B349" s="32"/>
      <c r="C349" s="32"/>
      <c r="D349" s="32"/>
      <c r="E349" s="32"/>
      <c r="F349" s="32"/>
      <c r="G349" s="32"/>
      <c r="H349" s="32"/>
      <c r="I349" s="32"/>
      <c r="J349" s="32"/>
      <c r="K349" s="32"/>
      <c r="L349" s="32"/>
      <c r="M349" s="32"/>
      <c r="N349" s="32"/>
      <c r="O349" s="32"/>
      <c r="P349" s="32"/>
      <c r="Q349" s="32"/>
      <c r="R349" s="32"/>
      <c r="S349" s="32"/>
      <c r="T349" s="32"/>
      <c r="U349" s="32"/>
      <c r="V349" s="32"/>
      <c r="W349" s="32"/>
      <c r="X349" s="32"/>
      <c r="Y349" s="32"/>
      <c r="Z349" s="32"/>
      <c r="AA349" s="33"/>
    </row>
    <row r="350" spans="1:27">
      <c r="A350" s="31"/>
      <c r="B350" s="32"/>
      <c r="C350" s="32"/>
      <c r="D350" s="32"/>
      <c r="E350" s="32"/>
      <c r="F350" s="32"/>
      <c r="G350" s="32"/>
      <c r="H350" s="32"/>
      <c r="I350" s="32"/>
      <c r="J350" s="32"/>
      <c r="K350" s="32"/>
      <c r="L350" s="32"/>
      <c r="M350" s="32"/>
      <c r="N350" s="32"/>
      <c r="O350" s="32"/>
      <c r="P350" s="32"/>
      <c r="Q350" s="32"/>
      <c r="R350" s="32"/>
      <c r="S350" s="32"/>
      <c r="T350" s="32"/>
      <c r="U350" s="32"/>
      <c r="V350" s="32"/>
      <c r="W350" s="32"/>
      <c r="X350" s="32"/>
      <c r="Y350" s="32"/>
      <c r="Z350" s="32"/>
      <c r="AA350" s="33"/>
    </row>
    <row r="351" spans="1:27">
      <c r="A351" s="31"/>
      <c r="B351" s="32"/>
      <c r="C351" s="32"/>
      <c r="D351" s="32"/>
      <c r="E351" s="32"/>
      <c r="F351" s="32"/>
      <c r="G351" s="32"/>
      <c r="H351" s="32"/>
      <c r="I351" s="32"/>
      <c r="J351" s="32"/>
      <c r="K351" s="32"/>
      <c r="L351" s="32"/>
      <c r="M351" s="32"/>
      <c r="N351" s="32"/>
      <c r="O351" s="32"/>
      <c r="P351" s="32"/>
      <c r="Q351" s="32"/>
      <c r="R351" s="32"/>
      <c r="S351" s="32"/>
      <c r="T351" s="32"/>
      <c r="U351" s="32"/>
      <c r="V351" s="32"/>
      <c r="W351" s="32"/>
      <c r="X351" s="32"/>
      <c r="Y351" s="32"/>
      <c r="Z351" s="32"/>
      <c r="AA351" s="33"/>
    </row>
    <row r="352" spans="1:27">
      <c r="A352" s="31"/>
      <c r="B352" s="32"/>
      <c r="C352" s="32"/>
      <c r="D352" s="32"/>
      <c r="E352" s="32"/>
      <c r="F352" s="32"/>
      <c r="G352" s="32"/>
      <c r="H352" s="32"/>
      <c r="I352" s="32"/>
      <c r="J352" s="32"/>
      <c r="K352" s="32"/>
      <c r="L352" s="32"/>
      <c r="M352" s="32"/>
      <c r="N352" s="32"/>
      <c r="O352" s="32"/>
      <c r="P352" s="32"/>
      <c r="Q352" s="32"/>
      <c r="R352" s="32"/>
      <c r="S352" s="32"/>
      <c r="T352" s="32"/>
      <c r="U352" s="32"/>
      <c r="V352" s="32"/>
      <c r="W352" s="32"/>
      <c r="X352" s="32"/>
      <c r="Y352" s="32"/>
      <c r="Z352" s="32"/>
      <c r="AA352" s="33"/>
    </row>
    <row r="353" spans="1:27">
      <c r="A353" s="31"/>
      <c r="B353" s="32"/>
      <c r="C353" s="32"/>
      <c r="D353" s="32"/>
      <c r="E353" s="32"/>
      <c r="F353" s="32"/>
      <c r="G353" s="32"/>
      <c r="H353" s="32"/>
      <c r="I353" s="32"/>
      <c r="J353" s="32"/>
      <c r="K353" s="32"/>
      <c r="L353" s="32"/>
      <c r="M353" s="32"/>
      <c r="N353" s="32"/>
      <c r="O353" s="32"/>
      <c r="P353" s="32"/>
      <c r="Q353" s="32"/>
      <c r="R353" s="32"/>
      <c r="S353" s="32"/>
      <c r="T353" s="32"/>
      <c r="U353" s="32"/>
      <c r="V353" s="32"/>
      <c r="W353" s="32"/>
      <c r="X353" s="32"/>
      <c r="Y353" s="32"/>
      <c r="Z353" s="32"/>
      <c r="AA353" s="33"/>
    </row>
    <row r="354" spans="1:27">
      <c r="A354" s="31"/>
      <c r="B354" s="32"/>
      <c r="C354" s="32"/>
      <c r="D354" s="32"/>
      <c r="E354" s="32"/>
      <c r="F354" s="32"/>
      <c r="G354" s="32"/>
      <c r="H354" s="32"/>
      <c r="I354" s="32"/>
      <c r="J354" s="32"/>
      <c r="K354" s="32"/>
      <c r="L354" s="32"/>
      <c r="M354" s="32"/>
      <c r="N354" s="32"/>
      <c r="O354" s="32"/>
      <c r="P354" s="32"/>
      <c r="Q354" s="32"/>
      <c r="R354" s="32"/>
      <c r="S354" s="32"/>
      <c r="T354" s="32"/>
      <c r="U354" s="32"/>
      <c r="V354" s="32"/>
      <c r="W354" s="32"/>
      <c r="X354" s="32"/>
      <c r="Y354" s="32"/>
      <c r="Z354" s="32"/>
      <c r="AA354" s="33"/>
    </row>
    <row r="355" spans="1:27">
      <c r="A355" s="31"/>
      <c r="B355" s="32"/>
      <c r="C355" s="32"/>
      <c r="D355" s="32"/>
      <c r="E355" s="32"/>
      <c r="F355" s="32"/>
      <c r="G355" s="32"/>
      <c r="H355" s="32"/>
      <c r="I355" s="32"/>
      <c r="J355" s="32"/>
      <c r="K355" s="32"/>
      <c r="L355" s="32"/>
      <c r="M355" s="32"/>
      <c r="N355" s="32"/>
      <c r="O355" s="32"/>
      <c r="P355" s="32"/>
      <c r="Q355" s="32"/>
      <c r="R355" s="32"/>
      <c r="S355" s="32"/>
      <c r="T355" s="32"/>
      <c r="U355" s="32"/>
      <c r="V355" s="32"/>
      <c r="W355" s="32"/>
      <c r="X355" s="32"/>
      <c r="Y355" s="32"/>
      <c r="Z355" s="32"/>
      <c r="AA355" s="33"/>
    </row>
    <row r="356" spans="1:27">
      <c r="A356" s="31"/>
      <c r="B356" s="32"/>
      <c r="C356" s="32"/>
      <c r="D356" s="32"/>
      <c r="E356" s="32"/>
      <c r="F356" s="32"/>
      <c r="G356" s="32"/>
      <c r="H356" s="32"/>
      <c r="I356" s="32"/>
      <c r="J356" s="32"/>
      <c r="K356" s="32"/>
      <c r="L356" s="32"/>
      <c r="M356" s="32"/>
      <c r="N356" s="32"/>
      <c r="O356" s="32"/>
      <c r="P356" s="32"/>
      <c r="Q356" s="32"/>
      <c r="R356" s="32"/>
      <c r="S356" s="32"/>
      <c r="T356" s="32"/>
      <c r="U356" s="32"/>
      <c r="V356" s="32"/>
      <c r="W356" s="32"/>
      <c r="X356" s="32"/>
      <c r="Y356" s="32"/>
      <c r="Z356" s="32"/>
      <c r="AA356" s="33"/>
    </row>
    <row r="357" spans="1:27">
      <c r="A357" s="31"/>
      <c r="B357" s="32"/>
      <c r="C357" s="32"/>
      <c r="D357" s="32"/>
      <c r="E357" s="32"/>
      <c r="F357" s="32"/>
      <c r="G357" s="32"/>
      <c r="H357" s="32"/>
      <c r="I357" s="32"/>
      <c r="J357" s="32"/>
      <c r="K357" s="32"/>
      <c r="L357" s="32"/>
      <c r="M357" s="32"/>
      <c r="N357" s="32"/>
      <c r="O357" s="32"/>
      <c r="P357" s="32"/>
      <c r="Q357" s="32"/>
      <c r="R357" s="32"/>
      <c r="S357" s="32"/>
      <c r="T357" s="32"/>
      <c r="U357" s="32"/>
      <c r="V357" s="32"/>
      <c r="W357" s="32"/>
      <c r="X357" s="32"/>
      <c r="Y357" s="32"/>
      <c r="Z357" s="32"/>
      <c r="AA357" s="33"/>
    </row>
    <row r="358" spans="1:27">
      <c r="A358" s="31"/>
      <c r="B358" s="32"/>
      <c r="C358" s="32"/>
      <c r="D358" s="32"/>
      <c r="E358" s="32"/>
      <c r="F358" s="32"/>
      <c r="G358" s="32"/>
      <c r="H358" s="32"/>
      <c r="I358" s="32"/>
      <c r="J358" s="32"/>
      <c r="K358" s="32"/>
      <c r="L358" s="32"/>
      <c r="M358" s="32"/>
      <c r="N358" s="32"/>
      <c r="O358" s="32"/>
      <c r="P358" s="32"/>
      <c r="Q358" s="32"/>
      <c r="R358" s="32"/>
      <c r="S358" s="32"/>
      <c r="T358" s="32"/>
      <c r="U358" s="32"/>
      <c r="V358" s="32"/>
      <c r="W358" s="32"/>
      <c r="X358" s="32"/>
      <c r="Y358" s="32"/>
      <c r="Z358" s="32"/>
      <c r="AA358" s="33"/>
    </row>
    <row r="359" spans="1:27">
      <c r="A359" s="31"/>
      <c r="B359" s="32"/>
      <c r="C359" s="32"/>
      <c r="D359" s="32"/>
      <c r="E359" s="32"/>
      <c r="F359" s="32"/>
      <c r="G359" s="32"/>
      <c r="H359" s="32"/>
      <c r="I359" s="32"/>
      <c r="J359" s="32"/>
      <c r="K359" s="32"/>
      <c r="L359" s="32"/>
      <c r="M359" s="32"/>
      <c r="N359" s="32"/>
      <c r="O359" s="32"/>
      <c r="P359" s="32"/>
      <c r="Q359" s="32"/>
      <c r="R359" s="32"/>
      <c r="S359" s="32"/>
      <c r="T359" s="32"/>
      <c r="U359" s="32"/>
      <c r="V359" s="32"/>
      <c r="W359" s="32"/>
      <c r="X359" s="32"/>
      <c r="Y359" s="32"/>
      <c r="Z359" s="32"/>
      <c r="AA359" s="33"/>
    </row>
    <row r="360" spans="1:27">
      <c r="A360" s="31"/>
      <c r="B360" s="32"/>
      <c r="C360" s="32"/>
      <c r="D360" s="32"/>
      <c r="E360" s="32"/>
      <c r="F360" s="32"/>
      <c r="G360" s="32"/>
      <c r="H360" s="32"/>
      <c r="I360" s="32"/>
      <c r="J360" s="32"/>
      <c r="K360" s="32"/>
      <c r="L360" s="32"/>
      <c r="M360" s="32"/>
      <c r="N360" s="32"/>
      <c r="O360" s="32"/>
      <c r="P360" s="32"/>
      <c r="Q360" s="32"/>
      <c r="R360" s="32"/>
      <c r="S360" s="32"/>
      <c r="T360" s="32"/>
      <c r="U360" s="32"/>
      <c r="V360" s="32"/>
      <c r="W360" s="32"/>
      <c r="X360" s="32"/>
      <c r="Y360" s="32"/>
      <c r="Z360" s="32"/>
      <c r="AA360" s="33"/>
    </row>
    <row r="361" spans="1:27">
      <c r="A361" s="31"/>
      <c r="B361" s="32"/>
      <c r="C361" s="32"/>
      <c r="D361" s="32"/>
      <c r="E361" s="32"/>
      <c r="F361" s="32"/>
      <c r="G361" s="32"/>
      <c r="H361" s="32"/>
      <c r="I361" s="32"/>
      <c r="J361" s="32"/>
      <c r="K361" s="32"/>
      <c r="L361" s="32"/>
      <c r="M361" s="32"/>
      <c r="N361" s="32"/>
      <c r="O361" s="32"/>
      <c r="P361" s="32"/>
      <c r="Q361" s="32"/>
      <c r="R361" s="32"/>
      <c r="S361" s="32"/>
      <c r="T361" s="32"/>
      <c r="U361" s="32"/>
      <c r="V361" s="32"/>
      <c r="W361" s="32"/>
      <c r="X361" s="32"/>
      <c r="Y361" s="32"/>
      <c r="Z361" s="32"/>
      <c r="AA361" s="33"/>
    </row>
    <row r="362" spans="1:27">
      <c r="A362" s="31"/>
      <c r="B362" s="32"/>
      <c r="C362" s="32"/>
      <c r="D362" s="32"/>
      <c r="E362" s="32"/>
      <c r="F362" s="32"/>
      <c r="G362" s="32"/>
      <c r="H362" s="32"/>
      <c r="I362" s="32"/>
      <c r="J362" s="32"/>
      <c r="K362" s="32"/>
      <c r="L362" s="32"/>
      <c r="M362" s="32"/>
      <c r="N362" s="32"/>
      <c r="O362" s="32"/>
      <c r="P362" s="32"/>
      <c r="Q362" s="32"/>
      <c r="R362" s="32"/>
      <c r="S362" s="32"/>
      <c r="T362" s="32"/>
      <c r="U362" s="32"/>
      <c r="V362" s="32"/>
      <c r="W362" s="32"/>
      <c r="X362" s="32"/>
      <c r="Y362" s="32"/>
      <c r="Z362" s="32"/>
      <c r="AA362" s="33"/>
    </row>
    <row r="363" spans="1:27">
      <c r="A363" s="31"/>
      <c r="B363" s="32"/>
      <c r="C363" s="32"/>
      <c r="D363" s="32"/>
      <c r="E363" s="32"/>
      <c r="F363" s="32"/>
      <c r="G363" s="32"/>
      <c r="H363" s="32"/>
      <c r="I363" s="32"/>
      <c r="J363" s="32"/>
      <c r="K363" s="32"/>
      <c r="L363" s="32"/>
      <c r="M363" s="32"/>
      <c r="N363" s="32"/>
      <c r="O363" s="32"/>
      <c r="P363" s="32"/>
      <c r="Q363" s="32"/>
      <c r="R363" s="32"/>
      <c r="S363" s="32"/>
      <c r="T363" s="32"/>
      <c r="U363" s="32"/>
      <c r="V363" s="32"/>
      <c r="W363" s="32"/>
      <c r="X363" s="32"/>
      <c r="Y363" s="32"/>
      <c r="Z363" s="32"/>
      <c r="AA363" s="33"/>
    </row>
    <row r="364" spans="1:27">
      <c r="A364" s="31"/>
      <c r="B364" s="32"/>
      <c r="C364" s="32"/>
      <c r="D364" s="32"/>
      <c r="E364" s="32"/>
      <c r="F364" s="32"/>
      <c r="G364" s="32"/>
      <c r="H364" s="32"/>
      <c r="I364" s="32"/>
      <c r="J364" s="32"/>
      <c r="K364" s="32"/>
      <c r="L364" s="32"/>
      <c r="M364" s="32"/>
      <c r="N364" s="32"/>
      <c r="O364" s="32"/>
      <c r="P364" s="32"/>
      <c r="Q364" s="32"/>
      <c r="R364" s="32"/>
      <c r="S364" s="32"/>
      <c r="T364" s="32"/>
      <c r="U364" s="32"/>
      <c r="V364" s="32"/>
      <c r="W364" s="32"/>
      <c r="X364" s="32"/>
      <c r="Y364" s="32"/>
      <c r="Z364" s="32"/>
      <c r="AA364" s="33"/>
    </row>
    <row r="365" spans="1:27">
      <c r="A365" s="31"/>
      <c r="B365" s="32"/>
      <c r="C365" s="32"/>
      <c r="D365" s="32"/>
      <c r="E365" s="32"/>
      <c r="F365" s="32"/>
      <c r="G365" s="32"/>
      <c r="H365" s="32"/>
      <c r="I365" s="32"/>
      <c r="J365" s="32"/>
      <c r="K365" s="32"/>
      <c r="L365" s="32"/>
      <c r="M365" s="32"/>
      <c r="N365" s="32"/>
      <c r="O365" s="32"/>
      <c r="P365" s="32"/>
      <c r="Q365" s="32"/>
      <c r="R365" s="32"/>
      <c r="S365" s="32"/>
      <c r="T365" s="32"/>
      <c r="U365" s="32"/>
      <c r="V365" s="32"/>
      <c r="W365" s="32"/>
      <c r="X365" s="32"/>
      <c r="Y365" s="32"/>
      <c r="Z365" s="32"/>
      <c r="AA365" s="33"/>
    </row>
    <row r="366" spans="1:27">
      <c r="A366" s="31"/>
      <c r="B366" s="32"/>
      <c r="C366" s="32"/>
      <c r="D366" s="32"/>
      <c r="E366" s="32"/>
      <c r="F366" s="32"/>
      <c r="G366" s="32"/>
      <c r="H366" s="32"/>
      <c r="I366" s="32"/>
      <c r="J366" s="32"/>
      <c r="K366" s="32"/>
      <c r="L366" s="32"/>
      <c r="M366" s="32"/>
      <c r="N366" s="32"/>
      <c r="O366" s="32"/>
      <c r="P366" s="32"/>
      <c r="Q366" s="32"/>
      <c r="R366" s="32"/>
      <c r="S366" s="32"/>
      <c r="T366" s="32"/>
      <c r="U366" s="32"/>
      <c r="V366" s="32"/>
      <c r="W366" s="32"/>
      <c r="X366" s="32"/>
      <c r="Y366" s="32"/>
      <c r="Z366" s="32"/>
      <c r="AA366" s="33"/>
    </row>
    <row r="367" spans="1:27">
      <c r="A367" s="31"/>
      <c r="B367" s="32"/>
      <c r="C367" s="32"/>
      <c r="D367" s="32"/>
      <c r="E367" s="32"/>
      <c r="F367" s="32"/>
      <c r="G367" s="32"/>
      <c r="H367" s="32"/>
      <c r="I367" s="32"/>
      <c r="J367" s="32"/>
      <c r="K367" s="32"/>
      <c r="L367" s="32"/>
      <c r="M367" s="32"/>
      <c r="N367" s="32"/>
      <c r="O367" s="32"/>
      <c r="P367" s="32"/>
      <c r="Q367" s="32"/>
      <c r="R367" s="32"/>
      <c r="S367" s="32"/>
      <c r="T367" s="32"/>
      <c r="U367" s="32"/>
      <c r="V367" s="32"/>
      <c r="W367" s="32"/>
      <c r="X367" s="32"/>
      <c r="Y367" s="32"/>
      <c r="Z367" s="32"/>
      <c r="AA367" s="33"/>
    </row>
    <row r="368" spans="1:27">
      <c r="A368" s="31"/>
      <c r="B368" s="32"/>
      <c r="C368" s="32"/>
      <c r="D368" s="32"/>
      <c r="E368" s="32"/>
      <c r="F368" s="32"/>
      <c r="G368" s="32"/>
      <c r="H368" s="32"/>
      <c r="I368" s="32"/>
      <c r="J368" s="32"/>
      <c r="K368" s="32"/>
      <c r="L368" s="32"/>
      <c r="M368" s="32"/>
      <c r="N368" s="32"/>
      <c r="O368" s="32"/>
      <c r="P368" s="32"/>
      <c r="Q368" s="32"/>
      <c r="R368" s="32"/>
      <c r="S368" s="32"/>
      <c r="T368" s="32"/>
      <c r="U368" s="32"/>
      <c r="V368" s="32"/>
      <c r="W368" s="32"/>
      <c r="X368" s="32"/>
      <c r="Y368" s="32"/>
      <c r="Z368" s="32"/>
      <c r="AA368" s="33"/>
    </row>
    <row r="369" spans="1:27">
      <c r="A369" s="31"/>
      <c r="B369" s="32"/>
      <c r="C369" s="32"/>
      <c r="D369" s="32"/>
      <c r="E369" s="32"/>
      <c r="F369" s="32"/>
      <c r="G369" s="32"/>
      <c r="H369" s="32"/>
      <c r="I369" s="32"/>
      <c r="J369" s="32"/>
      <c r="K369" s="32"/>
      <c r="L369" s="32"/>
      <c r="M369" s="32"/>
      <c r="N369" s="32"/>
      <c r="O369" s="32"/>
      <c r="P369" s="32"/>
      <c r="Q369" s="32"/>
      <c r="R369" s="32"/>
      <c r="S369" s="32"/>
      <c r="T369" s="32"/>
      <c r="U369" s="32"/>
      <c r="V369" s="32"/>
      <c r="W369" s="32"/>
      <c r="X369" s="32"/>
      <c r="Y369" s="32"/>
      <c r="Z369" s="32"/>
      <c r="AA369" s="33"/>
    </row>
    <row r="370" spans="1:27">
      <c r="A370" s="31"/>
      <c r="B370" s="32"/>
      <c r="C370" s="32"/>
      <c r="D370" s="32"/>
      <c r="E370" s="32"/>
      <c r="F370" s="32"/>
      <c r="G370" s="32"/>
      <c r="H370" s="32"/>
      <c r="I370" s="32"/>
      <c r="J370" s="32"/>
      <c r="K370" s="32"/>
      <c r="L370" s="32"/>
      <c r="M370" s="32"/>
      <c r="N370" s="32"/>
      <c r="O370" s="32"/>
      <c r="P370" s="32"/>
      <c r="Q370" s="32"/>
      <c r="R370" s="32"/>
      <c r="S370" s="32"/>
      <c r="T370" s="32"/>
      <c r="U370" s="32"/>
      <c r="V370" s="32"/>
      <c r="W370" s="32"/>
      <c r="X370" s="32"/>
      <c r="Y370" s="32"/>
      <c r="Z370" s="32"/>
      <c r="AA370" s="33"/>
    </row>
    <row r="371" spans="1:27">
      <c r="A371" s="31"/>
      <c r="B371" s="32"/>
      <c r="C371" s="32"/>
      <c r="D371" s="32"/>
      <c r="E371" s="32"/>
      <c r="F371" s="32"/>
      <c r="G371" s="32"/>
      <c r="H371" s="32"/>
      <c r="I371" s="32"/>
      <c r="J371" s="32"/>
      <c r="K371" s="32"/>
      <c r="L371" s="32"/>
      <c r="M371" s="32"/>
      <c r="N371" s="32"/>
      <c r="O371" s="32"/>
      <c r="P371" s="32"/>
      <c r="Q371" s="32"/>
      <c r="R371" s="32"/>
      <c r="S371" s="32"/>
      <c r="T371" s="32"/>
      <c r="U371" s="32"/>
      <c r="V371" s="32"/>
      <c r="W371" s="32"/>
      <c r="X371" s="32"/>
      <c r="Y371" s="32"/>
      <c r="Z371" s="32"/>
      <c r="AA371" s="33"/>
    </row>
    <row r="372" spans="1:27">
      <c r="A372" s="31"/>
      <c r="B372" s="32"/>
      <c r="C372" s="32"/>
      <c r="D372" s="32"/>
      <c r="E372" s="32"/>
      <c r="F372" s="32"/>
      <c r="G372" s="32"/>
      <c r="H372" s="32"/>
      <c r="I372" s="32"/>
      <c r="J372" s="32"/>
      <c r="K372" s="32"/>
      <c r="L372" s="32"/>
      <c r="M372" s="32"/>
      <c r="N372" s="32"/>
      <c r="O372" s="32"/>
      <c r="P372" s="32"/>
      <c r="Q372" s="32"/>
      <c r="R372" s="32"/>
      <c r="S372" s="32"/>
      <c r="T372" s="32"/>
      <c r="U372" s="32"/>
      <c r="V372" s="32"/>
      <c r="W372" s="32"/>
      <c r="X372" s="32"/>
      <c r="Y372" s="32"/>
      <c r="Z372" s="32"/>
      <c r="AA372" s="33"/>
    </row>
    <row r="373" spans="1:27">
      <c r="A373" s="31"/>
      <c r="B373" s="32"/>
      <c r="C373" s="32"/>
      <c r="D373" s="32"/>
      <c r="E373" s="32"/>
      <c r="F373" s="32"/>
      <c r="G373" s="32"/>
      <c r="H373" s="32"/>
      <c r="I373" s="32"/>
      <c r="J373" s="32"/>
      <c r="K373" s="32"/>
      <c r="L373" s="32"/>
      <c r="M373" s="32"/>
      <c r="N373" s="32"/>
      <c r="O373" s="32"/>
      <c r="P373" s="32"/>
      <c r="Q373" s="32"/>
      <c r="R373" s="32"/>
      <c r="S373" s="32"/>
      <c r="T373" s="32"/>
      <c r="U373" s="32"/>
      <c r="V373" s="32"/>
      <c r="W373" s="32"/>
      <c r="X373" s="32"/>
      <c r="Y373" s="32"/>
      <c r="Z373" s="32"/>
      <c r="AA373" s="33"/>
    </row>
    <row r="374" spans="1:27">
      <c r="A374" s="31"/>
      <c r="B374" s="32"/>
      <c r="C374" s="32"/>
      <c r="D374" s="32"/>
      <c r="E374" s="32"/>
      <c r="F374" s="32"/>
      <c r="G374" s="32"/>
      <c r="H374" s="32"/>
      <c r="I374" s="32"/>
      <c r="J374" s="32"/>
      <c r="K374" s="32"/>
      <c r="L374" s="32"/>
      <c r="M374" s="32"/>
      <c r="N374" s="32"/>
      <c r="O374" s="32"/>
      <c r="P374" s="32"/>
      <c r="Q374" s="32"/>
      <c r="R374" s="32"/>
      <c r="S374" s="32"/>
      <c r="T374" s="32"/>
      <c r="U374" s="32"/>
      <c r="V374" s="32"/>
      <c r="W374" s="32"/>
      <c r="X374" s="32"/>
      <c r="Y374" s="32"/>
      <c r="Z374" s="32"/>
      <c r="AA374" s="33"/>
    </row>
    <row r="375" spans="1:27"/>
    <row r="376" spans="1:27"/>
    <row r="377" spans="1:27"/>
    <row r="378" spans="1:27"/>
    <row r="379" spans="1:27"/>
    <row r="380" spans="1:27"/>
    <row r="381" spans="1:27"/>
    <row r="382" spans="1:27"/>
    <row r="383" spans="1:27"/>
    <row r="384" spans="1:27"/>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sheetData>
  <sheetProtection selectLockedCells="1" selectUnlockedCells="1"/>
  <pageMargins left="0.7" right="0.7" top="0.75" bottom="0.75" header="0.3" footer="0.3"/>
  <pageSetup scale="20"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536C31-AFD4-46E4-A70D-996DC03312ED}">
  <sheetPr codeName="Sheet15">
    <tabColor rgb="FF00B050"/>
  </sheetPr>
  <dimension ref="A1:AV198"/>
  <sheetViews>
    <sheetView showGridLines="0" zoomScale="70" zoomScaleNormal="70" zoomScaleSheetLayoutView="55" workbookViewId="0">
      <pane ySplit="2" topLeftCell="A3" activePane="bottomLeft" state="frozen"/>
      <selection pane="bottomLeft" activeCell="I79" sqref="I79"/>
    </sheetView>
  </sheetViews>
  <sheetFormatPr defaultColWidth="0" defaultRowHeight="14.4" customHeight="1" zeroHeight="1"/>
  <cols>
    <col min="1" max="2" width="8.88671875" style="69" customWidth="1"/>
    <col min="3" max="3" width="13.109375" style="69" customWidth="1"/>
    <col min="4" max="4" width="13.44140625" style="69" customWidth="1"/>
    <col min="5" max="7" width="8.88671875" style="69" customWidth="1"/>
    <col min="8" max="8" width="14.77734375" style="69" customWidth="1"/>
    <col min="9" max="9" width="11.6640625" style="69" customWidth="1"/>
    <col min="10" max="10" width="10.33203125" style="69" customWidth="1"/>
    <col min="11" max="11" width="33.6640625" style="69" customWidth="1"/>
    <col min="12" max="12" width="40.88671875" style="69" customWidth="1"/>
    <col min="13" max="18" width="8.88671875" style="69" customWidth="1"/>
    <col min="19" max="48" width="0" style="115" hidden="1" customWidth="1"/>
    <col min="49" max="16384" width="8.88671875" style="115" hidden="1"/>
  </cols>
  <sheetData>
    <row r="1" spans="1:18" ht="14.4" customHeight="1">
      <c r="A1" s="44" t="str">
        <f>'Rev.'!$C$3</f>
        <v>REV. NO.5 (2/19/2021)</v>
      </c>
      <c r="B1" s="45"/>
      <c r="C1" s="45"/>
      <c r="D1" s="45"/>
      <c r="E1" s="45"/>
      <c r="F1" s="45"/>
      <c r="G1" s="45"/>
      <c r="H1" s="45"/>
      <c r="I1" s="45"/>
      <c r="J1" s="46"/>
      <c r="K1" s="46"/>
      <c r="L1" s="46"/>
      <c r="M1" s="46"/>
      <c r="N1" s="46"/>
      <c r="O1" s="46"/>
      <c r="P1" s="46"/>
      <c r="Q1" s="46"/>
      <c r="R1" s="46" t="str">
        <f>'Rev.'!$I$3</f>
        <v>Scott Research Group (jkscottresearchgroup.com)</v>
      </c>
    </row>
    <row r="2" spans="1:18">
      <c r="A2" s="146" t="s">
        <v>174</v>
      </c>
      <c r="B2" s="147"/>
      <c r="C2" s="147"/>
      <c r="D2" s="147"/>
      <c r="E2" s="147"/>
      <c r="F2" s="147"/>
      <c r="G2" s="147"/>
      <c r="H2" s="147"/>
      <c r="I2" s="147"/>
      <c r="J2" s="147"/>
      <c r="K2" s="147"/>
      <c r="L2" s="147"/>
      <c r="M2" s="147"/>
      <c r="N2" s="147"/>
      <c r="O2" s="147"/>
      <c r="P2" s="147"/>
      <c r="Q2" s="147"/>
      <c r="R2" s="147"/>
    </row>
    <row r="3" spans="1:18">
      <c r="A3" s="149" t="s">
        <v>266</v>
      </c>
      <c r="B3" s="148"/>
      <c r="C3" s="148"/>
      <c r="D3" s="148"/>
      <c r="E3" s="148"/>
      <c r="F3" s="148"/>
      <c r="G3" s="148"/>
      <c r="H3" s="148"/>
      <c r="I3" s="148"/>
      <c r="J3" s="148"/>
      <c r="K3" s="148"/>
      <c r="L3" s="148"/>
      <c r="M3" s="148"/>
      <c r="N3" s="148"/>
      <c r="O3" s="148"/>
      <c r="P3" s="148"/>
      <c r="Q3" s="148"/>
      <c r="R3" s="148"/>
    </row>
    <row r="4" spans="1:18">
      <c r="A4" s="70" t="s">
        <v>175</v>
      </c>
      <c r="B4" s="73"/>
      <c r="C4" s="73"/>
      <c r="D4" s="73"/>
      <c r="E4" s="73"/>
      <c r="F4" s="73"/>
      <c r="G4" s="73"/>
      <c r="H4" s="73"/>
      <c r="I4" s="73"/>
      <c r="J4" s="73"/>
      <c r="K4" s="73"/>
      <c r="L4" s="73"/>
      <c r="M4" s="73"/>
      <c r="N4" s="73"/>
      <c r="O4" s="73"/>
      <c r="P4" s="73"/>
      <c r="Q4" s="73"/>
      <c r="R4" s="73"/>
    </row>
    <row r="5" spans="1:18">
      <c r="A5" s="72"/>
      <c r="B5" s="73" t="s">
        <v>176</v>
      </c>
      <c r="C5" s="73"/>
      <c r="D5" s="73"/>
      <c r="E5" s="73"/>
      <c r="F5" s="73"/>
      <c r="G5" s="73"/>
      <c r="H5" s="73"/>
      <c r="I5" s="73"/>
      <c r="J5" s="73"/>
      <c r="K5" s="73"/>
      <c r="L5" s="73"/>
      <c r="M5" s="73"/>
      <c r="N5" s="73"/>
      <c r="O5" s="73"/>
      <c r="P5" s="73"/>
      <c r="Q5" s="73"/>
      <c r="R5" s="73"/>
    </row>
    <row r="6" spans="1:18">
      <c r="A6" s="72" t="s">
        <v>213</v>
      </c>
      <c r="B6" s="73"/>
      <c r="C6" s="73"/>
      <c r="D6" s="73"/>
      <c r="E6" s="73"/>
      <c r="F6" s="73"/>
      <c r="G6" s="73"/>
      <c r="H6" s="73"/>
      <c r="I6" s="73"/>
      <c r="J6" s="73"/>
      <c r="K6" s="73"/>
      <c r="L6" s="73"/>
      <c r="M6" s="73"/>
      <c r="N6" s="73"/>
      <c r="O6" s="73"/>
      <c r="P6" s="73"/>
      <c r="Q6" s="73"/>
      <c r="R6" s="73"/>
    </row>
    <row r="7" spans="1:18">
      <c r="A7" s="72"/>
      <c r="B7" s="82" t="s">
        <v>262</v>
      </c>
      <c r="C7" s="73"/>
      <c r="D7" s="73"/>
      <c r="E7" s="73"/>
      <c r="F7" s="73"/>
      <c r="G7" s="73"/>
      <c r="H7" s="73"/>
      <c r="I7" s="73"/>
      <c r="J7" s="73"/>
      <c r="K7" s="73"/>
      <c r="L7" s="73"/>
      <c r="M7" s="73"/>
      <c r="N7" s="73"/>
      <c r="O7" s="73"/>
      <c r="P7" s="73"/>
      <c r="Q7" s="73"/>
      <c r="R7" s="73"/>
    </row>
    <row r="8" spans="1:18">
      <c r="A8" s="72"/>
      <c r="B8" s="73" t="s">
        <v>215</v>
      </c>
      <c r="C8" s="73"/>
      <c r="D8" s="73"/>
      <c r="E8" s="73"/>
      <c r="F8" s="73"/>
      <c r="G8" s="73"/>
      <c r="H8" s="73"/>
      <c r="I8" s="73"/>
      <c r="J8" s="73"/>
      <c r="K8" s="73"/>
      <c r="L8" s="73"/>
      <c r="M8" s="73"/>
      <c r="N8" s="73"/>
      <c r="O8" s="73"/>
      <c r="P8" s="73"/>
      <c r="Q8" s="73"/>
      <c r="R8" s="73"/>
    </row>
    <row r="9" spans="1:18">
      <c r="A9" s="72"/>
      <c r="B9" s="82" t="s">
        <v>239</v>
      </c>
      <c r="C9" s="73"/>
      <c r="D9" s="73"/>
      <c r="E9" s="73"/>
      <c r="F9" s="73"/>
      <c r="G9" s="73"/>
      <c r="H9" s="73"/>
      <c r="I9" s="73"/>
      <c r="J9" s="73"/>
      <c r="K9" s="73"/>
      <c r="L9" s="73"/>
      <c r="M9" s="73"/>
      <c r="N9" s="73"/>
      <c r="O9" s="73"/>
      <c r="P9" s="73"/>
      <c r="Q9" s="73"/>
      <c r="R9" s="73"/>
    </row>
    <row r="10" spans="1:18">
      <c r="A10" s="72"/>
      <c r="B10" s="73" t="s">
        <v>214</v>
      </c>
      <c r="C10" s="73"/>
      <c r="D10" s="73"/>
      <c r="E10" s="73"/>
      <c r="F10" s="73"/>
      <c r="G10" s="73"/>
      <c r="H10" s="73"/>
      <c r="I10" s="73"/>
      <c r="J10" s="73"/>
      <c r="K10" s="73"/>
      <c r="L10" s="73"/>
      <c r="M10" s="73"/>
      <c r="N10" s="73"/>
      <c r="O10" s="73"/>
      <c r="P10" s="73"/>
      <c r="Q10" s="73"/>
      <c r="R10" s="73"/>
    </row>
    <row r="11" spans="1:18">
      <c r="A11" s="72"/>
      <c r="B11" s="82" t="s">
        <v>240</v>
      </c>
      <c r="C11" s="73"/>
      <c r="D11" s="73"/>
      <c r="E11" s="73"/>
      <c r="F11" s="73"/>
      <c r="G11" s="73"/>
      <c r="H11" s="73"/>
      <c r="I11" s="73"/>
      <c r="J11" s="73"/>
      <c r="K11" s="73"/>
      <c r="L11" s="73"/>
      <c r="M11" s="73"/>
      <c r="N11" s="73"/>
      <c r="O11" s="73"/>
      <c r="P11" s="73"/>
      <c r="Q11" s="73"/>
      <c r="R11" s="73"/>
    </row>
    <row r="12" spans="1:18">
      <c r="A12" s="72"/>
      <c r="B12" s="73" t="s">
        <v>216</v>
      </c>
      <c r="C12" s="73"/>
      <c r="D12" s="73"/>
      <c r="E12" s="73"/>
      <c r="F12" s="73"/>
      <c r="G12" s="73"/>
      <c r="H12" s="73"/>
      <c r="I12" s="73"/>
      <c r="J12" s="73"/>
      <c r="K12" s="73"/>
      <c r="L12" s="73"/>
      <c r="M12" s="73"/>
      <c r="N12" s="73"/>
      <c r="O12" s="73"/>
      <c r="P12" s="73"/>
      <c r="Q12" s="73"/>
      <c r="R12" s="73"/>
    </row>
    <row r="13" spans="1:18">
      <c r="A13" s="72" t="s">
        <v>267</v>
      </c>
      <c r="B13" s="73"/>
      <c r="C13" s="73"/>
      <c r="D13" s="73"/>
      <c r="E13" s="73"/>
      <c r="F13" s="73"/>
      <c r="G13" s="73"/>
      <c r="H13" s="73"/>
      <c r="I13" s="73"/>
      <c r="J13" s="73"/>
      <c r="K13" s="73"/>
      <c r="L13" s="73"/>
      <c r="M13" s="73"/>
      <c r="N13" s="73"/>
      <c r="O13" s="73"/>
      <c r="P13" s="73"/>
      <c r="Q13" s="73"/>
      <c r="R13" s="73"/>
    </row>
    <row r="14" spans="1:18">
      <c r="A14" s="72"/>
      <c r="B14" s="150" t="s">
        <v>252</v>
      </c>
      <c r="C14" s="150"/>
      <c r="D14" s="150"/>
      <c r="E14" s="150"/>
      <c r="F14" s="150"/>
      <c r="G14" s="150"/>
      <c r="H14" s="150"/>
      <c r="I14" s="150"/>
      <c r="J14" s="150"/>
      <c r="K14" s="150"/>
      <c r="L14" s="150"/>
      <c r="M14" s="150"/>
      <c r="N14" s="73"/>
      <c r="O14" s="73"/>
      <c r="P14" s="73"/>
      <c r="Q14" s="73"/>
      <c r="R14" s="73"/>
    </row>
    <row r="15" spans="1:18">
      <c r="A15" s="72"/>
      <c r="B15" s="150" t="s">
        <v>264</v>
      </c>
      <c r="C15" s="150"/>
      <c r="D15" s="150"/>
      <c r="E15" s="150"/>
      <c r="F15" s="150"/>
      <c r="G15" s="150"/>
      <c r="H15" s="150"/>
      <c r="I15" s="150"/>
      <c r="J15" s="150"/>
      <c r="K15" s="150"/>
      <c r="L15" s="150"/>
      <c r="M15" s="150"/>
      <c r="N15" s="73"/>
      <c r="O15" s="73"/>
      <c r="P15" s="73"/>
      <c r="Q15" s="73"/>
      <c r="R15" s="73"/>
    </row>
    <row r="16" spans="1:18">
      <c r="A16" s="72"/>
      <c r="B16" s="73"/>
      <c r="C16" s="73"/>
      <c r="D16" s="73"/>
      <c r="E16" s="73"/>
      <c r="F16" s="73"/>
      <c r="G16" s="73"/>
      <c r="H16" s="73"/>
      <c r="I16" s="73"/>
      <c r="J16" s="73"/>
      <c r="K16" s="73"/>
      <c r="L16" s="73"/>
      <c r="M16" s="73"/>
      <c r="N16" s="73"/>
      <c r="O16" s="73"/>
      <c r="P16" s="73"/>
      <c r="Q16" s="73"/>
      <c r="R16" s="73"/>
    </row>
    <row r="17" spans="1:18">
      <c r="A17" s="72"/>
      <c r="B17" s="73"/>
      <c r="C17" s="73"/>
      <c r="D17" s="73"/>
      <c r="E17" s="73"/>
      <c r="F17" s="73"/>
      <c r="G17" s="73"/>
      <c r="H17" s="73"/>
      <c r="I17" s="73"/>
      <c r="J17" s="73"/>
      <c r="K17" s="73"/>
      <c r="L17" s="73"/>
      <c r="M17" s="73"/>
      <c r="N17" s="73"/>
      <c r="O17" s="73"/>
      <c r="P17" s="73"/>
      <c r="Q17" s="73"/>
      <c r="R17" s="73"/>
    </row>
    <row r="18" spans="1:18">
      <c r="A18" s="72"/>
      <c r="B18" s="73"/>
      <c r="C18" s="73"/>
      <c r="D18" s="73"/>
      <c r="E18" s="73"/>
      <c r="F18" s="73"/>
      <c r="G18" s="73"/>
      <c r="H18" s="73"/>
      <c r="I18" s="73"/>
      <c r="J18" s="73"/>
      <c r="K18" s="73"/>
      <c r="L18" s="73"/>
      <c r="M18" s="73"/>
      <c r="N18" s="73"/>
      <c r="O18" s="73"/>
      <c r="P18" s="73"/>
      <c r="Q18" s="73"/>
      <c r="R18" s="73"/>
    </row>
    <row r="19" spans="1:18">
      <c r="A19" s="72"/>
      <c r="B19" s="73"/>
      <c r="C19" s="73"/>
      <c r="D19" s="73"/>
      <c r="E19" s="73"/>
      <c r="F19" s="73"/>
      <c r="G19" s="73"/>
      <c r="H19" s="73"/>
      <c r="I19" s="73"/>
      <c r="J19" s="73"/>
      <c r="K19" s="73"/>
      <c r="L19" s="73"/>
      <c r="M19" s="73"/>
      <c r="N19" s="73"/>
      <c r="O19" s="73"/>
      <c r="P19" s="73"/>
      <c r="Q19" s="73"/>
      <c r="R19" s="73"/>
    </row>
    <row r="20" spans="1:18">
      <c r="A20" s="72"/>
      <c r="B20" s="73"/>
      <c r="C20" s="73"/>
      <c r="D20" s="73"/>
      <c r="E20" s="73"/>
      <c r="F20" s="73"/>
      <c r="G20" s="73"/>
      <c r="H20" s="73"/>
      <c r="I20" s="73"/>
      <c r="J20" s="73"/>
      <c r="K20" s="73"/>
      <c r="L20" s="73"/>
      <c r="M20" s="73"/>
      <c r="N20" s="73"/>
      <c r="O20" s="73"/>
      <c r="P20" s="73"/>
      <c r="Q20" s="73"/>
      <c r="R20" s="73"/>
    </row>
    <row r="21" spans="1:18">
      <c r="A21" s="72"/>
      <c r="B21" s="73"/>
      <c r="C21" s="73"/>
      <c r="D21" s="73"/>
      <c r="E21" s="73"/>
      <c r="F21" s="73"/>
      <c r="G21" s="73"/>
      <c r="H21" s="73"/>
      <c r="I21" s="73"/>
      <c r="J21" s="73"/>
      <c r="K21" s="73"/>
      <c r="L21" s="73"/>
      <c r="M21" s="73"/>
      <c r="N21" s="73"/>
      <c r="O21" s="73"/>
      <c r="P21" s="73"/>
      <c r="Q21" s="73"/>
      <c r="R21" s="73"/>
    </row>
    <row r="22" spans="1:18">
      <c r="A22" s="72"/>
      <c r="B22" s="73"/>
      <c r="C22" s="73"/>
      <c r="D22" s="73"/>
      <c r="E22" s="73"/>
      <c r="F22" s="73"/>
      <c r="G22" s="73"/>
      <c r="H22" s="73"/>
      <c r="I22" s="73"/>
      <c r="J22" s="73"/>
      <c r="K22" s="73"/>
      <c r="L22" s="73"/>
      <c r="M22" s="73"/>
      <c r="N22" s="73"/>
      <c r="O22" s="73"/>
      <c r="P22" s="73"/>
      <c r="Q22" s="73"/>
      <c r="R22" s="73"/>
    </row>
    <row r="23" spans="1:18">
      <c r="A23" s="72"/>
      <c r="B23" s="73"/>
      <c r="C23" s="73"/>
      <c r="D23" s="73"/>
      <c r="E23" s="73"/>
      <c r="F23" s="73"/>
      <c r="G23" s="73"/>
      <c r="H23" s="73"/>
      <c r="I23" s="73"/>
      <c r="J23" s="73"/>
      <c r="K23" s="73"/>
      <c r="L23" s="73"/>
      <c r="M23" s="73"/>
      <c r="N23" s="73"/>
      <c r="O23" s="73"/>
      <c r="P23" s="73"/>
      <c r="Q23" s="73"/>
      <c r="R23" s="73"/>
    </row>
    <row r="24" spans="1:18">
      <c r="A24" s="72"/>
      <c r="B24" s="73"/>
      <c r="C24" s="73"/>
      <c r="D24" s="73"/>
      <c r="E24" s="73"/>
      <c r="F24" s="73"/>
      <c r="G24" s="73"/>
      <c r="H24" s="73"/>
      <c r="I24" s="73"/>
      <c r="J24" s="73"/>
      <c r="K24" s="73"/>
      <c r="L24" s="73"/>
      <c r="M24" s="73"/>
      <c r="N24" s="73"/>
      <c r="O24" s="73"/>
      <c r="P24" s="73"/>
      <c r="Q24" s="73"/>
      <c r="R24" s="73"/>
    </row>
    <row r="25" spans="1:18">
      <c r="A25" s="72"/>
      <c r="B25" s="73"/>
      <c r="C25" s="73"/>
      <c r="D25" s="73"/>
      <c r="E25" s="73"/>
      <c r="F25" s="73"/>
      <c r="G25" s="73"/>
      <c r="H25" s="73"/>
      <c r="I25" s="73"/>
      <c r="J25" s="73"/>
      <c r="K25" s="73"/>
      <c r="L25" s="73"/>
      <c r="M25" s="73"/>
      <c r="N25" s="73"/>
      <c r="O25" s="73"/>
      <c r="P25" s="73"/>
      <c r="Q25" s="73"/>
      <c r="R25" s="73"/>
    </row>
    <row r="26" spans="1:18">
      <c r="A26" s="72"/>
      <c r="B26" s="73"/>
      <c r="C26" s="73"/>
      <c r="D26" s="73"/>
      <c r="E26" s="73"/>
      <c r="F26" s="73"/>
      <c r="G26" s="73"/>
      <c r="H26" s="73"/>
      <c r="I26" s="73"/>
      <c r="J26" s="73"/>
      <c r="K26" s="73"/>
      <c r="L26" s="73"/>
      <c r="M26" s="73"/>
      <c r="N26" s="73"/>
      <c r="O26" s="73"/>
      <c r="P26" s="73"/>
      <c r="Q26" s="73"/>
      <c r="R26" s="73"/>
    </row>
    <row r="27" spans="1:18">
      <c r="A27" s="72"/>
      <c r="B27" s="73"/>
      <c r="C27" s="73"/>
      <c r="D27" s="73"/>
      <c r="E27" s="73"/>
      <c r="F27" s="73"/>
      <c r="G27" s="73"/>
      <c r="H27" s="73"/>
      <c r="I27" s="73"/>
      <c r="J27" s="73"/>
      <c r="K27" s="73"/>
      <c r="L27" s="73"/>
      <c r="M27" s="73"/>
      <c r="N27" s="73"/>
      <c r="O27" s="73"/>
      <c r="P27" s="73"/>
      <c r="Q27" s="73"/>
      <c r="R27" s="73"/>
    </row>
    <row r="28" spans="1:18">
      <c r="A28" s="72"/>
      <c r="B28" s="73"/>
      <c r="C28" s="73"/>
      <c r="D28" s="73"/>
      <c r="E28" s="73"/>
      <c r="F28" s="73"/>
      <c r="G28" s="73"/>
      <c r="H28" s="73"/>
      <c r="I28" s="73"/>
      <c r="J28" s="73"/>
      <c r="K28" s="73"/>
      <c r="L28" s="73"/>
      <c r="M28" s="73"/>
      <c r="N28" s="73"/>
      <c r="O28" s="73"/>
      <c r="P28" s="73"/>
      <c r="Q28" s="73"/>
      <c r="R28" s="73"/>
    </row>
    <row r="29" spans="1:18">
      <c r="A29" s="72"/>
      <c r="B29" s="73"/>
      <c r="C29" s="73"/>
      <c r="D29" s="73"/>
      <c r="E29" s="73"/>
      <c r="F29" s="73"/>
      <c r="G29" s="73"/>
      <c r="H29" s="73"/>
      <c r="I29" s="73"/>
      <c r="J29" s="73"/>
      <c r="K29" s="73"/>
      <c r="L29" s="73"/>
      <c r="M29" s="73"/>
      <c r="N29" s="73"/>
      <c r="O29" s="73"/>
      <c r="P29" s="73"/>
      <c r="Q29" s="73"/>
      <c r="R29" s="73"/>
    </row>
    <row r="30" spans="1:18">
      <c r="A30" s="72"/>
      <c r="B30" s="73"/>
      <c r="C30" s="73"/>
      <c r="D30" s="73"/>
      <c r="E30" s="73"/>
      <c r="F30" s="73"/>
      <c r="G30" s="73"/>
      <c r="H30" s="73"/>
      <c r="I30" s="73"/>
      <c r="J30" s="73"/>
      <c r="K30" s="73"/>
      <c r="L30" s="73"/>
      <c r="M30" s="73"/>
      <c r="N30" s="73"/>
      <c r="O30" s="73"/>
      <c r="P30" s="73"/>
      <c r="Q30" s="73"/>
      <c r="R30" s="73"/>
    </row>
    <row r="31" spans="1:18">
      <c r="A31" s="72"/>
      <c r="B31" s="73"/>
      <c r="C31" s="73"/>
      <c r="D31" s="73"/>
      <c r="E31" s="73"/>
      <c r="F31" s="73"/>
      <c r="G31" s="73"/>
      <c r="H31" s="73"/>
      <c r="I31" s="73"/>
      <c r="J31" s="73"/>
      <c r="K31" s="73"/>
      <c r="L31" s="73"/>
      <c r="M31" s="73"/>
      <c r="N31" s="73"/>
      <c r="O31" s="73"/>
      <c r="P31" s="73"/>
      <c r="Q31" s="73"/>
      <c r="R31" s="73"/>
    </row>
    <row r="32" spans="1:18">
      <c r="A32" s="149" t="s">
        <v>265</v>
      </c>
      <c r="B32" s="148"/>
      <c r="C32" s="148"/>
      <c r="D32" s="148"/>
      <c r="E32" s="148"/>
      <c r="F32" s="148"/>
      <c r="G32" s="148"/>
      <c r="H32" s="148"/>
      <c r="I32" s="148"/>
      <c r="J32" s="148"/>
      <c r="K32" s="148"/>
      <c r="L32" s="148"/>
      <c r="M32" s="148"/>
      <c r="N32" s="148"/>
      <c r="O32" s="148"/>
      <c r="P32" s="148"/>
      <c r="Q32" s="148"/>
      <c r="R32" s="148"/>
    </row>
    <row r="33" spans="1:18">
      <c r="A33" s="159" t="s">
        <v>201</v>
      </c>
      <c r="B33" s="160"/>
      <c r="C33" s="160"/>
      <c r="D33" s="160"/>
      <c r="E33" s="160"/>
      <c r="F33" s="160"/>
      <c r="G33" s="160"/>
      <c r="H33" s="160"/>
      <c r="I33" s="160"/>
      <c r="J33" s="160"/>
      <c r="K33" s="160"/>
      <c r="L33" s="160"/>
      <c r="M33" s="160"/>
      <c r="N33" s="160"/>
      <c r="O33" s="160"/>
      <c r="P33" s="160"/>
      <c r="Q33" s="160"/>
      <c r="R33" s="160"/>
    </row>
    <row r="34" spans="1:18">
      <c r="A34" s="161"/>
      <c r="B34" s="162"/>
      <c r="C34" s="162"/>
      <c r="D34" s="162"/>
      <c r="E34" s="162"/>
      <c r="F34" s="162"/>
      <c r="G34" s="162"/>
      <c r="H34" s="162"/>
      <c r="I34" s="162"/>
      <c r="J34" s="162"/>
      <c r="K34" s="162"/>
      <c r="L34" s="162"/>
      <c r="M34" s="162"/>
      <c r="N34" s="162"/>
      <c r="O34" s="162"/>
      <c r="P34" s="162"/>
      <c r="Q34" s="162"/>
      <c r="R34" s="162"/>
    </row>
    <row r="35" spans="1:18">
      <c r="A35" s="72"/>
      <c r="B35" s="73"/>
      <c r="C35" s="73"/>
      <c r="D35" s="73"/>
      <c r="E35" s="73"/>
      <c r="F35" s="73"/>
      <c r="G35" s="73"/>
      <c r="H35" s="73"/>
      <c r="I35" s="73"/>
      <c r="J35" s="73"/>
      <c r="K35" s="73"/>
      <c r="L35" s="73"/>
      <c r="M35" s="73"/>
      <c r="N35" s="73"/>
      <c r="O35" s="73"/>
      <c r="P35" s="73"/>
      <c r="Q35" s="73"/>
      <c r="R35" s="73"/>
    </row>
    <row r="36" spans="1:18">
      <c r="A36" s="72"/>
      <c r="B36" s="163" t="s">
        <v>188</v>
      </c>
      <c r="C36" s="164"/>
      <c r="D36" s="164"/>
      <c r="E36" s="164"/>
      <c r="F36" s="164"/>
      <c r="G36" s="164"/>
      <c r="H36" s="164"/>
      <c r="I36" s="164"/>
      <c r="J36" s="164"/>
      <c r="K36" s="164"/>
      <c r="L36" s="164"/>
      <c r="M36" s="165"/>
      <c r="N36" s="73"/>
      <c r="O36" s="73"/>
      <c r="P36" s="73"/>
      <c r="Q36" s="73"/>
      <c r="R36" s="73"/>
    </row>
    <row r="37" spans="1:18">
      <c r="A37" s="72"/>
      <c r="B37" s="72"/>
      <c r="C37" s="73"/>
      <c r="D37" s="73"/>
      <c r="E37" s="73"/>
      <c r="F37" s="73"/>
      <c r="G37" s="73"/>
      <c r="H37" s="167" t="s">
        <v>197</v>
      </c>
      <c r="I37" s="167"/>
      <c r="J37" s="167"/>
      <c r="K37" s="75"/>
      <c r="L37" s="75"/>
      <c r="M37" s="76"/>
      <c r="N37" s="73"/>
      <c r="O37" s="73"/>
      <c r="P37" s="73"/>
      <c r="Q37" s="73"/>
      <c r="R37" s="73"/>
    </row>
    <row r="38" spans="1:18" ht="15.6">
      <c r="A38" s="72"/>
      <c r="B38" s="72"/>
      <c r="C38" s="77" t="s">
        <v>187</v>
      </c>
      <c r="D38" s="84">
        <f>IF($I$38&gt;$I$39,$D$39*$I$40/1000*$I$39/('Natural Constants'!$C$10*'Valve Constants'!$I$41)/($I$38-$I$39),IF($I$38&lt;$I$39,$D$39*$I$40/1000*$I$38/('Natural Constants'!$C$10*'Valve Constants'!$I$41)/($I$38-$I$39),""))</f>
        <v>1.2117602171899942E-5</v>
      </c>
      <c r="E38" s="166" t="s">
        <v>173</v>
      </c>
      <c r="F38" s="166"/>
      <c r="G38" s="73"/>
      <c r="H38" s="83" t="s">
        <v>253</v>
      </c>
      <c r="I38" s="116">
        <v>3.0856051517533336</v>
      </c>
      <c r="J38" s="77" t="s">
        <v>22</v>
      </c>
      <c r="K38" s="166" t="s">
        <v>248</v>
      </c>
      <c r="L38" s="166"/>
      <c r="M38" s="76"/>
      <c r="N38" s="73"/>
      <c r="O38" s="73"/>
      <c r="P38" s="73"/>
      <c r="Q38" s="73"/>
      <c r="R38" s="73"/>
    </row>
    <row r="39" spans="1:18" ht="15.6">
      <c r="A39" s="72"/>
      <c r="B39" s="72"/>
      <c r="C39" s="83" t="s">
        <v>246</v>
      </c>
      <c r="D39" s="85">
        <f>IF($I$38&gt;$I$39,1,IF($I$38&lt;$I$39,-1,""))</f>
        <v>1</v>
      </c>
      <c r="E39" s="166" t="s">
        <v>3</v>
      </c>
      <c r="F39" s="166"/>
      <c r="G39" s="73"/>
      <c r="H39" s="83" t="s">
        <v>254</v>
      </c>
      <c r="I39" s="116">
        <v>2.95</v>
      </c>
      <c r="J39" s="77" t="s">
        <v>22</v>
      </c>
      <c r="K39" s="166" t="s">
        <v>247</v>
      </c>
      <c r="L39" s="166"/>
      <c r="M39" s="76"/>
      <c r="N39" s="73"/>
      <c r="O39" s="73"/>
      <c r="P39" s="73"/>
      <c r="Q39" s="73"/>
      <c r="R39" s="73"/>
    </row>
    <row r="40" spans="1:18">
      <c r="A40" s="72"/>
      <c r="B40" s="72"/>
      <c r="C40" s="73"/>
      <c r="D40" s="73"/>
      <c r="E40" s="73"/>
      <c r="F40" s="73"/>
      <c r="G40" s="73"/>
      <c r="H40" s="83" t="s">
        <v>250</v>
      </c>
      <c r="I40" s="116">
        <v>14.734460115406172</v>
      </c>
      <c r="J40" s="77" t="s">
        <v>202</v>
      </c>
      <c r="K40" s="166" t="s">
        <v>251</v>
      </c>
      <c r="L40" s="166"/>
      <c r="M40" s="76"/>
      <c r="N40" s="73"/>
      <c r="O40" s="73"/>
      <c r="P40" s="73"/>
      <c r="Q40" s="73"/>
      <c r="R40" s="73"/>
    </row>
    <row r="41" spans="1:18">
      <c r="A41" s="72"/>
      <c r="B41" s="72"/>
      <c r="C41" s="73"/>
      <c r="D41" s="73"/>
      <c r="E41" s="73"/>
      <c r="F41" s="73"/>
      <c r="G41" s="73"/>
      <c r="H41" s="83" t="s">
        <v>249</v>
      </c>
      <c r="I41" s="116">
        <v>318.14999999999998</v>
      </c>
      <c r="J41" s="77" t="s">
        <v>23</v>
      </c>
      <c r="K41" s="166" t="s">
        <v>205</v>
      </c>
      <c r="L41" s="166"/>
      <c r="M41" s="76"/>
      <c r="N41" s="73"/>
      <c r="O41" s="73"/>
      <c r="P41" s="73"/>
      <c r="Q41" s="73"/>
      <c r="R41" s="73"/>
    </row>
    <row r="42" spans="1:18" s="69" customFormat="1">
      <c r="A42" s="72"/>
      <c r="B42" s="78"/>
      <c r="C42" s="79"/>
      <c r="D42" s="79"/>
      <c r="E42" s="79"/>
      <c r="F42" s="79"/>
      <c r="G42" s="79"/>
      <c r="H42" s="79"/>
      <c r="I42" s="79"/>
      <c r="J42" s="79"/>
      <c r="K42" s="79"/>
      <c r="L42" s="79"/>
      <c r="M42" s="80"/>
      <c r="N42" s="73"/>
      <c r="O42" s="73"/>
      <c r="P42" s="73"/>
      <c r="Q42" s="73"/>
      <c r="R42" s="73"/>
    </row>
    <row r="43" spans="1:18" s="69" customFormat="1">
      <c r="A43" s="72"/>
      <c r="B43" s="73"/>
      <c r="C43" s="73"/>
      <c r="D43" s="73"/>
      <c r="E43" s="73"/>
      <c r="F43" s="73"/>
      <c r="G43" s="73"/>
      <c r="H43" s="73"/>
      <c r="I43" s="73"/>
      <c r="J43" s="73"/>
      <c r="K43" s="73"/>
      <c r="L43" s="73"/>
      <c r="M43" s="73"/>
      <c r="N43" s="73"/>
      <c r="O43" s="73"/>
      <c r="P43" s="73"/>
      <c r="Q43" s="73"/>
      <c r="R43" s="73"/>
    </row>
    <row r="44" spans="1:18" s="69" customFormat="1">
      <c r="A44" s="72"/>
      <c r="B44" s="73" t="s">
        <v>242</v>
      </c>
      <c r="C44" s="73"/>
      <c r="D44" s="73"/>
      <c r="E44" s="73"/>
      <c r="F44" s="73"/>
      <c r="G44" s="73"/>
      <c r="H44" s="73"/>
      <c r="I44" s="73"/>
      <c r="J44" s="73"/>
      <c r="K44" s="73"/>
      <c r="L44" s="73"/>
      <c r="M44" s="73"/>
      <c r="N44" s="73"/>
      <c r="O44" s="73"/>
      <c r="P44" s="73"/>
      <c r="Q44" s="73"/>
      <c r="R44" s="73"/>
    </row>
    <row r="45" spans="1:18" s="69" customFormat="1">
      <c r="A45" s="72"/>
      <c r="B45" s="73"/>
      <c r="C45" s="73"/>
      <c r="D45" s="73"/>
      <c r="E45" s="73"/>
      <c r="F45" s="73"/>
      <c r="G45" s="73"/>
      <c r="H45" s="73"/>
      <c r="I45" s="73"/>
      <c r="J45" s="73"/>
      <c r="K45" s="73"/>
      <c r="L45" s="73"/>
      <c r="M45" s="73"/>
      <c r="N45" s="73"/>
      <c r="O45" s="73"/>
      <c r="P45" s="73"/>
      <c r="Q45" s="73"/>
      <c r="R45" s="73"/>
    </row>
    <row r="46" spans="1:18" s="69" customFormat="1">
      <c r="A46" s="72"/>
      <c r="B46" s="73"/>
      <c r="C46" s="73" t="s">
        <v>255</v>
      </c>
      <c r="D46" s="73"/>
      <c r="E46" s="73"/>
      <c r="F46" s="73"/>
      <c r="G46" s="73"/>
      <c r="H46" s="73"/>
      <c r="I46" s="73"/>
      <c r="J46" s="73"/>
      <c r="K46" s="73"/>
      <c r="L46" s="73"/>
      <c r="M46" s="73"/>
      <c r="N46" s="73"/>
      <c r="O46" s="73"/>
      <c r="P46" s="73"/>
      <c r="Q46" s="73"/>
      <c r="R46" s="73"/>
    </row>
    <row r="47" spans="1:18" s="69" customFormat="1">
      <c r="A47" s="72"/>
      <c r="B47" s="73"/>
      <c r="C47" s="73" t="s">
        <v>256</v>
      </c>
      <c r="D47" s="73"/>
      <c r="E47" s="73"/>
      <c r="F47" s="73"/>
      <c r="G47" s="73"/>
      <c r="H47" s="73"/>
      <c r="I47" s="73"/>
      <c r="J47" s="73"/>
      <c r="K47" s="73"/>
      <c r="L47" s="73"/>
      <c r="M47" s="73"/>
      <c r="N47" s="73"/>
      <c r="O47" s="73"/>
      <c r="P47" s="73"/>
      <c r="Q47" s="73"/>
      <c r="R47" s="73"/>
    </row>
    <row r="48" spans="1:18" s="69" customFormat="1">
      <c r="A48" s="72"/>
      <c r="B48" s="73"/>
      <c r="C48" s="73"/>
      <c r="D48" s="73"/>
      <c r="E48" s="73"/>
      <c r="F48" s="73"/>
      <c r="G48" s="73"/>
      <c r="H48" s="73"/>
      <c r="I48" s="73"/>
      <c r="J48" s="73"/>
      <c r="K48" s="73"/>
      <c r="L48" s="73"/>
      <c r="M48" s="73"/>
      <c r="N48" s="73"/>
      <c r="O48" s="73"/>
      <c r="P48" s="73"/>
      <c r="Q48" s="73"/>
      <c r="R48" s="73"/>
    </row>
    <row r="49" spans="1:18" s="69" customFormat="1">
      <c r="A49" s="72"/>
      <c r="B49" s="73" t="s">
        <v>260</v>
      </c>
      <c r="C49" s="73"/>
      <c r="D49" s="73"/>
      <c r="E49" s="73"/>
      <c r="F49" s="73"/>
      <c r="G49" s="73"/>
      <c r="H49" s="73"/>
      <c r="I49" s="73"/>
      <c r="J49" s="73"/>
      <c r="K49" s="73"/>
      <c r="L49" s="73"/>
      <c r="M49" s="73"/>
      <c r="N49" s="73"/>
      <c r="O49" s="73"/>
      <c r="P49" s="73"/>
      <c r="Q49" s="73"/>
      <c r="R49" s="73"/>
    </row>
    <row r="50" spans="1:18" s="69" customFormat="1">
      <c r="A50" s="72"/>
      <c r="B50" s="73"/>
      <c r="C50" s="73"/>
      <c r="D50" s="73"/>
      <c r="E50" s="73"/>
      <c r="F50" s="73"/>
      <c r="G50" s="73"/>
      <c r="H50" s="73"/>
      <c r="I50" s="73"/>
      <c r="J50" s="73"/>
      <c r="K50" s="73"/>
      <c r="L50" s="73"/>
      <c r="M50" s="73"/>
      <c r="N50" s="73"/>
      <c r="O50" s="73"/>
      <c r="P50" s="73"/>
      <c r="Q50" s="73"/>
      <c r="R50" s="73"/>
    </row>
    <row r="51" spans="1:18" s="69" customFormat="1">
      <c r="A51" s="72"/>
      <c r="B51" s="73" t="s">
        <v>210</v>
      </c>
      <c r="C51" s="73"/>
      <c r="D51" s="73"/>
      <c r="E51" s="73"/>
      <c r="F51" s="73"/>
      <c r="G51" s="73"/>
      <c r="H51" s="73"/>
      <c r="I51" s="73"/>
      <c r="J51" s="73"/>
      <c r="K51" s="73"/>
      <c r="L51" s="73"/>
      <c r="M51" s="73"/>
      <c r="N51" s="73"/>
      <c r="O51" s="73"/>
      <c r="P51" s="73"/>
      <c r="Q51" s="73"/>
      <c r="R51" s="73"/>
    </row>
    <row r="52" spans="1:18" s="69" customFormat="1">
      <c r="A52" s="72"/>
      <c r="B52" s="73"/>
      <c r="C52" s="73"/>
      <c r="D52" s="73"/>
      <c r="E52" s="73"/>
      <c r="F52" s="73"/>
      <c r="G52" s="73"/>
      <c r="H52" s="73"/>
      <c r="I52" s="73"/>
      <c r="J52" s="73"/>
      <c r="K52" s="73"/>
      <c r="L52" s="73"/>
      <c r="M52" s="73"/>
      <c r="N52" s="73"/>
      <c r="O52" s="73"/>
      <c r="P52" s="73"/>
      <c r="Q52" s="73"/>
      <c r="R52" s="73"/>
    </row>
    <row r="53" spans="1:18" s="69" customFormat="1">
      <c r="A53" s="72"/>
      <c r="B53" s="73"/>
      <c r="C53" s="73"/>
      <c r="D53" s="73"/>
      <c r="E53" s="73"/>
      <c r="F53" s="73"/>
      <c r="G53" s="73"/>
      <c r="H53" s="73"/>
      <c r="I53" s="73"/>
      <c r="J53" s="73"/>
      <c r="K53" s="73"/>
      <c r="L53" s="73"/>
      <c r="M53" s="73"/>
      <c r="N53" s="73"/>
      <c r="O53" s="73"/>
      <c r="P53" s="73"/>
      <c r="Q53" s="73"/>
      <c r="R53" s="73"/>
    </row>
    <row r="54" spans="1:18" s="69" customFormat="1">
      <c r="A54" s="72"/>
      <c r="B54" s="73"/>
      <c r="C54" s="73"/>
      <c r="D54" s="73"/>
      <c r="E54" s="73"/>
      <c r="F54" s="73"/>
      <c r="G54" s="73"/>
      <c r="H54" s="73"/>
      <c r="I54" s="73"/>
      <c r="J54" s="73"/>
      <c r="K54" s="73"/>
      <c r="L54" s="73"/>
      <c r="M54" s="73"/>
      <c r="N54" s="73"/>
      <c r="O54" s="73"/>
      <c r="P54" s="73"/>
      <c r="Q54" s="73"/>
      <c r="R54" s="73"/>
    </row>
    <row r="55" spans="1:18" s="69" customFormat="1">
      <c r="A55" s="72"/>
      <c r="B55" s="73"/>
      <c r="C55" s="73" t="s">
        <v>243</v>
      </c>
      <c r="D55" s="73"/>
      <c r="E55" s="73"/>
      <c r="F55" s="73"/>
      <c r="G55" s="73"/>
      <c r="H55" s="73"/>
      <c r="I55" s="73"/>
      <c r="J55" s="73"/>
      <c r="K55" s="73"/>
      <c r="L55" s="73"/>
      <c r="M55" s="73"/>
      <c r="N55" s="73"/>
      <c r="O55" s="73"/>
      <c r="P55" s="73"/>
      <c r="Q55" s="73"/>
      <c r="R55" s="73"/>
    </row>
    <row r="56" spans="1:18" s="69" customFormat="1">
      <c r="A56" s="72"/>
      <c r="B56" s="73"/>
      <c r="C56" s="73"/>
      <c r="D56" s="73"/>
      <c r="E56" s="73"/>
      <c r="F56" s="73"/>
      <c r="G56" s="73"/>
      <c r="H56" s="73"/>
      <c r="I56" s="73"/>
      <c r="J56" s="73"/>
      <c r="K56" s="73"/>
      <c r="L56" s="73"/>
      <c r="M56" s="73"/>
      <c r="N56" s="73"/>
      <c r="O56" s="73"/>
      <c r="P56" s="73"/>
      <c r="Q56" s="73"/>
      <c r="R56" s="73"/>
    </row>
    <row r="57" spans="1:18" s="69" customFormat="1">
      <c r="A57" s="72"/>
      <c r="B57" s="162" t="s">
        <v>257</v>
      </c>
      <c r="C57" s="162"/>
      <c r="D57" s="162"/>
      <c r="E57" s="162"/>
      <c r="F57" s="162"/>
      <c r="G57" s="162"/>
      <c r="H57" s="162"/>
      <c r="I57" s="162"/>
      <c r="J57" s="162"/>
      <c r="K57" s="162"/>
      <c r="L57" s="162"/>
      <c r="M57" s="162"/>
      <c r="N57" s="162"/>
      <c r="O57" s="162"/>
      <c r="P57" s="162"/>
      <c r="Q57" s="162"/>
      <c r="R57" s="162"/>
    </row>
    <row r="58" spans="1:18" s="69" customFormat="1">
      <c r="A58" s="72"/>
      <c r="B58" s="162"/>
      <c r="C58" s="162"/>
      <c r="D58" s="162"/>
      <c r="E58" s="162"/>
      <c r="F58" s="162"/>
      <c r="G58" s="162"/>
      <c r="H58" s="162"/>
      <c r="I58" s="162"/>
      <c r="J58" s="162"/>
      <c r="K58" s="162"/>
      <c r="L58" s="162"/>
      <c r="M58" s="162"/>
      <c r="N58" s="162"/>
      <c r="O58" s="162"/>
      <c r="P58" s="162"/>
      <c r="Q58" s="162"/>
      <c r="R58" s="162"/>
    </row>
    <row r="59" spans="1:18" s="69" customFormat="1">
      <c r="A59" s="72"/>
      <c r="B59" s="73"/>
      <c r="C59" s="73"/>
      <c r="D59" s="73"/>
      <c r="E59" s="73"/>
      <c r="F59" s="73"/>
      <c r="G59" s="73"/>
      <c r="H59" s="73"/>
      <c r="I59" s="73"/>
      <c r="J59" s="73"/>
      <c r="K59" s="73"/>
      <c r="L59" s="73"/>
      <c r="M59" s="73"/>
      <c r="N59" s="73"/>
      <c r="O59" s="73"/>
      <c r="P59" s="73"/>
      <c r="Q59" s="73"/>
      <c r="R59" s="73"/>
    </row>
    <row r="60" spans="1:18" s="69" customFormat="1">
      <c r="A60" s="72"/>
      <c r="B60" s="73" t="s">
        <v>211</v>
      </c>
      <c r="C60" s="73"/>
      <c r="D60" s="73"/>
      <c r="E60" s="73"/>
      <c r="F60" s="73"/>
      <c r="G60" s="73"/>
      <c r="H60" s="73"/>
      <c r="I60" s="73"/>
      <c r="J60" s="73"/>
      <c r="K60" s="73"/>
      <c r="L60" s="73"/>
      <c r="M60" s="73"/>
      <c r="N60" s="73"/>
      <c r="O60" s="73"/>
      <c r="P60" s="73"/>
      <c r="Q60" s="73"/>
      <c r="R60" s="73"/>
    </row>
    <row r="61" spans="1:18" s="69" customFormat="1">
      <c r="A61" s="72"/>
      <c r="B61" s="73"/>
      <c r="C61" s="162" t="s">
        <v>212</v>
      </c>
      <c r="D61" s="162"/>
      <c r="E61" s="162"/>
      <c r="F61" s="162"/>
      <c r="G61" s="162"/>
      <c r="H61" s="162"/>
      <c r="I61" s="162"/>
      <c r="J61" s="162"/>
      <c r="K61" s="162"/>
      <c r="L61" s="162"/>
      <c r="M61" s="162"/>
      <c r="N61" s="162"/>
      <c r="O61" s="162"/>
      <c r="P61" s="162"/>
      <c r="Q61" s="162"/>
      <c r="R61" s="162"/>
    </row>
    <row r="62" spans="1:18" s="69" customFormat="1">
      <c r="A62" s="72"/>
      <c r="B62" s="73"/>
      <c r="C62" s="162"/>
      <c r="D62" s="162"/>
      <c r="E62" s="162"/>
      <c r="F62" s="162"/>
      <c r="G62" s="162"/>
      <c r="H62" s="162"/>
      <c r="I62" s="162"/>
      <c r="J62" s="162"/>
      <c r="K62" s="162"/>
      <c r="L62" s="162"/>
      <c r="M62" s="162"/>
      <c r="N62" s="162"/>
      <c r="O62" s="162"/>
      <c r="P62" s="162"/>
      <c r="Q62" s="162"/>
      <c r="R62" s="162"/>
    </row>
    <row r="63" spans="1:18" s="69" customFormat="1">
      <c r="A63" s="72"/>
      <c r="B63" s="73"/>
      <c r="C63" s="162"/>
      <c r="D63" s="162"/>
      <c r="E63" s="162"/>
      <c r="F63" s="162"/>
      <c r="G63" s="162"/>
      <c r="H63" s="162"/>
      <c r="I63" s="162"/>
      <c r="J63" s="162"/>
      <c r="K63" s="162"/>
      <c r="L63" s="162"/>
      <c r="M63" s="162"/>
      <c r="N63" s="162"/>
      <c r="O63" s="162"/>
      <c r="P63" s="162"/>
      <c r="Q63" s="162"/>
      <c r="R63" s="162"/>
    </row>
    <row r="64" spans="1:18" s="69" customFormat="1">
      <c r="A64" s="72"/>
      <c r="B64" s="73"/>
      <c r="C64" s="73"/>
      <c r="D64" s="73"/>
      <c r="E64" s="73"/>
      <c r="F64" s="73"/>
      <c r="G64" s="73"/>
      <c r="H64" s="73"/>
      <c r="I64" s="73"/>
      <c r="J64" s="73"/>
      <c r="K64" s="73"/>
      <c r="L64" s="73"/>
      <c r="M64" s="73"/>
      <c r="N64" s="73"/>
      <c r="O64" s="73"/>
      <c r="P64" s="73"/>
      <c r="Q64" s="73"/>
      <c r="R64" s="73"/>
    </row>
    <row r="65" spans="1:18" s="149" customFormat="1">
      <c r="A65" s="168" t="s">
        <v>241</v>
      </c>
      <c r="B65" s="169"/>
      <c r="C65" s="169"/>
      <c r="D65" s="169"/>
      <c r="E65" s="169"/>
      <c r="F65" s="169"/>
      <c r="G65" s="169"/>
      <c r="H65" s="169"/>
      <c r="I65" s="169"/>
      <c r="J65" s="169"/>
      <c r="K65" s="169"/>
      <c r="L65" s="169"/>
      <c r="M65" s="169"/>
      <c r="N65" s="169"/>
      <c r="O65" s="169"/>
      <c r="P65" s="169"/>
      <c r="Q65" s="169"/>
      <c r="R65" s="169"/>
    </row>
    <row r="66" spans="1:18" s="69" customFormat="1">
      <c r="A66" s="159" t="s">
        <v>263</v>
      </c>
      <c r="B66" s="160"/>
      <c r="C66" s="160"/>
      <c r="D66" s="160"/>
      <c r="E66" s="160"/>
      <c r="F66" s="160"/>
      <c r="G66" s="160"/>
      <c r="H66" s="160"/>
      <c r="I66" s="160"/>
      <c r="J66" s="160"/>
      <c r="K66" s="160"/>
      <c r="L66" s="160"/>
      <c r="M66" s="160"/>
      <c r="N66" s="160"/>
      <c r="O66" s="160"/>
      <c r="P66" s="160"/>
      <c r="Q66" s="160"/>
      <c r="R66" s="160"/>
    </row>
    <row r="67" spans="1:18" s="69" customFormat="1">
      <c r="A67" s="161" t="s">
        <v>180</v>
      </c>
      <c r="B67" s="162"/>
      <c r="C67" s="162"/>
      <c r="D67" s="162"/>
      <c r="E67" s="162"/>
      <c r="F67" s="162"/>
      <c r="G67" s="162"/>
      <c r="H67" s="162"/>
      <c r="I67" s="162"/>
      <c r="J67" s="162"/>
      <c r="K67" s="162"/>
      <c r="L67" s="162"/>
      <c r="M67" s="162"/>
      <c r="N67" s="162"/>
      <c r="O67" s="162"/>
      <c r="P67" s="162"/>
      <c r="Q67" s="162"/>
      <c r="R67" s="162"/>
    </row>
    <row r="68" spans="1:18" s="69" customFormat="1">
      <c r="A68" s="113"/>
      <c r="B68" s="114"/>
      <c r="C68" s="114"/>
      <c r="D68" s="114"/>
      <c r="E68" s="114"/>
      <c r="F68" s="114"/>
      <c r="G68" s="114"/>
      <c r="H68" s="114"/>
      <c r="I68" s="114"/>
      <c r="J68" s="114"/>
      <c r="K68" s="114"/>
      <c r="L68" s="114"/>
      <c r="M68" s="114"/>
      <c r="N68" s="114"/>
      <c r="O68" s="114"/>
      <c r="P68" s="114"/>
      <c r="Q68" s="114"/>
      <c r="R68" s="114"/>
    </row>
    <row r="69" spans="1:18" s="69" customFormat="1">
      <c r="A69" s="113"/>
      <c r="B69" s="162" t="s">
        <v>199</v>
      </c>
      <c r="C69" s="162"/>
      <c r="D69" s="162"/>
      <c r="E69" s="162"/>
      <c r="F69" s="162"/>
      <c r="G69" s="162"/>
      <c r="H69" s="162"/>
      <c r="I69" s="162"/>
      <c r="J69" s="162"/>
      <c r="K69" s="162"/>
      <c r="L69" s="162"/>
      <c r="M69" s="162"/>
      <c r="N69" s="162"/>
      <c r="O69" s="162"/>
      <c r="P69" s="162"/>
      <c r="Q69" s="162"/>
      <c r="R69" s="114"/>
    </row>
    <row r="70" spans="1:18" s="69" customFormat="1">
      <c r="A70" s="113"/>
      <c r="B70" s="162"/>
      <c r="C70" s="162"/>
      <c r="D70" s="162"/>
      <c r="E70" s="162"/>
      <c r="F70" s="162"/>
      <c r="G70" s="162"/>
      <c r="H70" s="162"/>
      <c r="I70" s="162"/>
      <c r="J70" s="162"/>
      <c r="K70" s="162"/>
      <c r="L70" s="162"/>
      <c r="M70" s="162"/>
      <c r="N70" s="162"/>
      <c r="O70" s="162"/>
      <c r="P70" s="162"/>
      <c r="Q70" s="162"/>
      <c r="R70" s="114"/>
    </row>
    <row r="71" spans="1:18" s="69" customFormat="1">
      <c r="A71" s="113"/>
      <c r="B71" s="114"/>
      <c r="C71" s="114"/>
      <c r="D71" s="114"/>
      <c r="E71" s="114"/>
      <c r="F71" s="114"/>
      <c r="G71" s="114"/>
      <c r="H71" s="114"/>
      <c r="I71" s="114"/>
      <c r="J71" s="114"/>
      <c r="K71" s="114"/>
      <c r="L71" s="114"/>
      <c r="M71" s="114"/>
      <c r="N71" s="114"/>
      <c r="O71" s="114"/>
      <c r="P71" s="114"/>
      <c r="Q71" s="114"/>
      <c r="R71" s="114"/>
    </row>
    <row r="72" spans="1:18" s="69" customFormat="1">
      <c r="A72" s="113"/>
      <c r="B72" s="163" t="s">
        <v>188</v>
      </c>
      <c r="C72" s="164"/>
      <c r="D72" s="164"/>
      <c r="E72" s="164"/>
      <c r="F72" s="164"/>
      <c r="G72" s="164"/>
      <c r="H72" s="164"/>
      <c r="I72" s="164"/>
      <c r="J72" s="164"/>
      <c r="K72" s="164"/>
      <c r="L72" s="164"/>
      <c r="M72" s="165"/>
      <c r="N72" s="114"/>
      <c r="O72" s="114"/>
      <c r="P72" s="114"/>
      <c r="Q72" s="114"/>
      <c r="R72" s="114"/>
    </row>
    <row r="73" spans="1:18" s="69" customFormat="1">
      <c r="A73" s="113"/>
      <c r="B73" s="72"/>
      <c r="C73" s="73"/>
      <c r="D73" s="73"/>
      <c r="E73" s="73"/>
      <c r="F73" s="73"/>
      <c r="G73" s="73"/>
      <c r="H73" s="74" t="s">
        <v>197</v>
      </c>
      <c r="I73" s="74"/>
      <c r="J73" s="74"/>
      <c r="K73" s="75"/>
      <c r="L73" s="75"/>
      <c r="M73" s="76"/>
      <c r="N73" s="114"/>
      <c r="O73" s="114"/>
      <c r="P73" s="114"/>
      <c r="Q73" s="114"/>
      <c r="R73" s="114"/>
    </row>
    <row r="74" spans="1:18" ht="15.6">
      <c r="A74" s="113"/>
      <c r="B74" s="72"/>
      <c r="C74" s="77" t="s">
        <v>187</v>
      </c>
      <c r="D74" s="84">
        <f>$I$74*$I$75/('Natural Constants'!$C$10*$I$76*($I$77))*LN(($I$80-$I$79)/($I$80-$I$78))/1000</f>
        <v>5.8103746935971107E-6</v>
      </c>
      <c r="E74" s="166" t="s">
        <v>173</v>
      </c>
      <c r="F74" s="166"/>
      <c r="G74" s="73"/>
      <c r="H74" s="77" t="s">
        <v>190</v>
      </c>
      <c r="I74" s="116">
        <v>0.48</v>
      </c>
      <c r="J74" s="77" t="s">
        <v>3</v>
      </c>
      <c r="K74" s="166" t="s">
        <v>203</v>
      </c>
      <c r="L74" s="166"/>
      <c r="M74" s="76"/>
      <c r="N74" s="114"/>
      <c r="O74" s="114"/>
      <c r="P74" s="114"/>
      <c r="Q74" s="114"/>
      <c r="R74" s="114"/>
    </row>
    <row r="75" spans="1:18">
      <c r="A75" s="113"/>
      <c r="B75" s="72"/>
      <c r="C75" s="83" t="s">
        <v>246</v>
      </c>
      <c r="D75" s="85"/>
      <c r="E75" s="166" t="s">
        <v>3</v>
      </c>
      <c r="F75" s="166"/>
      <c r="G75" s="73"/>
      <c r="H75" s="77" t="s">
        <v>191</v>
      </c>
      <c r="I75" s="116">
        <v>312.74999024855759</v>
      </c>
      <c r="J75" s="77" t="s">
        <v>189</v>
      </c>
      <c r="K75" s="166" t="s">
        <v>204</v>
      </c>
      <c r="L75" s="166"/>
      <c r="M75" s="76"/>
      <c r="N75" s="114"/>
      <c r="O75" s="114"/>
      <c r="P75" s="114"/>
      <c r="Q75" s="114"/>
      <c r="R75" s="114"/>
    </row>
    <row r="76" spans="1:18">
      <c r="A76" s="113"/>
      <c r="B76" s="72"/>
      <c r="C76" s="73"/>
      <c r="D76" s="73"/>
      <c r="E76" s="73"/>
      <c r="F76" s="73"/>
      <c r="G76" s="73"/>
      <c r="H76" s="77" t="s">
        <v>192</v>
      </c>
      <c r="I76" s="116">
        <v>318.14999999999998</v>
      </c>
      <c r="J76" s="77" t="s">
        <v>23</v>
      </c>
      <c r="K76" s="166" t="s">
        <v>205</v>
      </c>
      <c r="L76" s="166"/>
      <c r="M76" s="76"/>
      <c r="N76" s="114"/>
      <c r="O76" s="114"/>
      <c r="P76" s="114"/>
      <c r="Q76" s="114"/>
      <c r="R76" s="114"/>
    </row>
    <row r="77" spans="1:18" ht="15.6">
      <c r="A77" s="113"/>
      <c r="B77" s="72"/>
      <c r="C77" s="73"/>
      <c r="D77" s="73"/>
      <c r="E77" s="73"/>
      <c r="F77" s="73"/>
      <c r="G77" s="73"/>
      <c r="H77" s="77" t="s">
        <v>193</v>
      </c>
      <c r="I77" s="116">
        <v>5</v>
      </c>
      <c r="J77" s="77" t="s">
        <v>109</v>
      </c>
      <c r="K77" s="166" t="s">
        <v>206</v>
      </c>
      <c r="L77" s="166"/>
      <c r="M77" s="76"/>
      <c r="N77" s="114"/>
      <c r="O77" s="114"/>
      <c r="P77" s="114"/>
      <c r="Q77" s="114"/>
      <c r="R77" s="114"/>
    </row>
    <row r="78" spans="1:18" ht="15.6">
      <c r="A78" s="113"/>
      <c r="B78" s="72"/>
      <c r="C78" s="73"/>
      <c r="D78" s="73"/>
      <c r="E78" s="73"/>
      <c r="F78" s="73"/>
      <c r="G78" s="73"/>
      <c r="H78" s="77" t="s">
        <v>195</v>
      </c>
      <c r="I78" s="116">
        <v>3.07</v>
      </c>
      <c r="J78" s="77" t="s">
        <v>22</v>
      </c>
      <c r="K78" s="166" t="s">
        <v>207</v>
      </c>
      <c r="L78" s="166"/>
      <c r="M78" s="76"/>
      <c r="N78" s="114"/>
      <c r="O78" s="114"/>
      <c r="P78" s="114"/>
      <c r="Q78" s="114"/>
      <c r="R78" s="114"/>
    </row>
    <row r="79" spans="1:18" ht="15.6">
      <c r="A79" s="113"/>
      <c r="B79" s="72"/>
      <c r="C79" s="73"/>
      <c r="D79" s="73"/>
      <c r="E79" s="73"/>
      <c r="F79" s="73"/>
      <c r="G79" s="73"/>
      <c r="H79" s="77" t="s">
        <v>196</v>
      </c>
      <c r="I79" s="116">
        <v>0.4764958148898909</v>
      </c>
      <c r="J79" s="77" t="s">
        <v>22</v>
      </c>
      <c r="K79" s="166" t="s">
        <v>208</v>
      </c>
      <c r="L79" s="166"/>
      <c r="M79" s="76"/>
      <c r="N79" s="114"/>
      <c r="O79" s="114"/>
      <c r="P79" s="114"/>
      <c r="Q79" s="114"/>
      <c r="R79" s="114"/>
    </row>
    <row r="80" spans="1:18">
      <c r="A80" s="113"/>
      <c r="B80" s="72"/>
      <c r="C80" s="73"/>
      <c r="D80" s="73"/>
      <c r="E80" s="73"/>
      <c r="F80" s="73"/>
      <c r="G80" s="73"/>
      <c r="H80" s="77" t="s">
        <v>194</v>
      </c>
      <c r="I80" s="116">
        <v>3.0856051517533336</v>
      </c>
      <c r="J80" s="77" t="s">
        <v>22</v>
      </c>
      <c r="K80" s="166" t="s">
        <v>209</v>
      </c>
      <c r="L80" s="166"/>
      <c r="M80" s="76"/>
      <c r="N80" s="114"/>
      <c r="O80" s="114"/>
      <c r="P80" s="114"/>
      <c r="Q80" s="114"/>
      <c r="R80" s="114"/>
    </row>
    <row r="81" spans="1:18">
      <c r="A81" s="113"/>
      <c r="B81" s="72"/>
      <c r="C81" s="73"/>
      <c r="D81" s="73"/>
      <c r="E81" s="73"/>
      <c r="F81" s="73"/>
      <c r="G81" s="73"/>
      <c r="H81" s="73"/>
      <c r="I81" s="73"/>
      <c r="J81" s="73"/>
      <c r="K81" s="73"/>
      <c r="L81" s="73"/>
      <c r="M81" s="76"/>
      <c r="N81" s="114"/>
      <c r="O81" s="114"/>
      <c r="P81" s="114"/>
      <c r="Q81" s="114"/>
      <c r="R81" s="114"/>
    </row>
    <row r="82" spans="1:18">
      <c r="A82" s="113"/>
      <c r="B82" s="78"/>
      <c r="C82" s="79"/>
      <c r="D82" s="79"/>
      <c r="E82" s="79"/>
      <c r="F82" s="79"/>
      <c r="G82" s="79"/>
      <c r="H82" s="79"/>
      <c r="I82" s="79"/>
      <c r="J82" s="79"/>
      <c r="K82" s="79"/>
      <c r="L82" s="79"/>
      <c r="M82" s="80"/>
      <c r="N82" s="114"/>
      <c r="O82" s="114"/>
      <c r="P82" s="114"/>
      <c r="Q82" s="114"/>
      <c r="R82" s="114"/>
    </row>
    <row r="83" spans="1:18">
      <c r="A83" s="113"/>
      <c r="B83" s="114"/>
      <c r="C83" s="114"/>
      <c r="D83" s="114"/>
      <c r="E83" s="114"/>
      <c r="F83" s="114"/>
      <c r="G83" s="114"/>
      <c r="H83" s="114"/>
      <c r="I83" s="114"/>
      <c r="J83" s="114"/>
      <c r="K83" s="114"/>
      <c r="L83" s="114"/>
      <c r="M83" s="114"/>
      <c r="N83" s="114"/>
      <c r="O83" s="114"/>
      <c r="P83" s="114"/>
      <c r="Q83" s="114"/>
      <c r="R83" s="114"/>
    </row>
    <row r="84" spans="1:18">
      <c r="A84" s="72"/>
      <c r="B84" s="73" t="s">
        <v>181</v>
      </c>
      <c r="C84" s="73"/>
      <c r="D84" s="73"/>
      <c r="E84" s="73"/>
      <c r="F84" s="73"/>
      <c r="G84" s="73"/>
      <c r="H84" s="73"/>
      <c r="I84" s="73"/>
      <c r="J84" s="73"/>
      <c r="K84" s="73"/>
      <c r="L84" s="73"/>
      <c r="M84" s="73"/>
      <c r="N84" s="73"/>
      <c r="O84" s="73"/>
      <c r="P84" s="73"/>
      <c r="Q84" s="73"/>
      <c r="R84" s="73"/>
    </row>
    <row r="85" spans="1:18">
      <c r="A85" s="72"/>
      <c r="B85" s="73"/>
      <c r="C85" s="73"/>
      <c r="D85" s="73"/>
      <c r="E85" s="73"/>
      <c r="F85" s="73"/>
      <c r="G85" s="73"/>
      <c r="H85" s="73"/>
      <c r="I85" s="73"/>
      <c r="J85" s="73"/>
      <c r="K85" s="73"/>
      <c r="L85" s="73"/>
      <c r="M85" s="73"/>
      <c r="N85" s="73"/>
      <c r="O85" s="73"/>
      <c r="P85" s="73"/>
      <c r="Q85" s="73"/>
      <c r="R85" s="73"/>
    </row>
    <row r="86" spans="1:18">
      <c r="A86" s="72"/>
      <c r="B86" s="73"/>
      <c r="C86" s="73"/>
      <c r="D86" s="73"/>
      <c r="E86" s="73"/>
      <c r="F86" s="73"/>
      <c r="G86" s="73"/>
      <c r="H86" s="73"/>
      <c r="I86" s="73"/>
      <c r="J86" s="73"/>
      <c r="K86" s="73"/>
      <c r="L86" s="73"/>
      <c r="M86" s="73"/>
      <c r="N86" s="73"/>
      <c r="O86" s="73"/>
      <c r="P86" s="73"/>
      <c r="Q86" s="73"/>
      <c r="R86" s="73"/>
    </row>
    <row r="87" spans="1:18">
      <c r="A87" s="72"/>
      <c r="B87" s="73"/>
      <c r="C87" s="73"/>
      <c r="D87" s="73"/>
      <c r="E87" s="73"/>
      <c r="F87" s="73"/>
      <c r="G87" s="73"/>
      <c r="H87" s="73"/>
      <c r="I87" s="73"/>
      <c r="J87" s="73"/>
      <c r="K87" s="73"/>
      <c r="L87" s="73"/>
      <c r="M87" s="73"/>
      <c r="N87" s="73"/>
      <c r="O87" s="73"/>
      <c r="P87" s="73"/>
      <c r="Q87" s="73"/>
      <c r="R87" s="73"/>
    </row>
    <row r="88" spans="1:18">
      <c r="A88" s="72"/>
      <c r="B88" s="73"/>
      <c r="C88" s="73"/>
      <c r="D88" s="73"/>
      <c r="E88" s="73"/>
      <c r="F88" s="73"/>
      <c r="G88" s="73"/>
      <c r="H88" s="73"/>
      <c r="I88" s="73"/>
      <c r="J88" s="73"/>
      <c r="K88" s="73"/>
      <c r="L88" s="73"/>
      <c r="M88" s="73"/>
      <c r="N88" s="73"/>
      <c r="O88" s="73"/>
      <c r="P88" s="73"/>
      <c r="Q88" s="73"/>
      <c r="R88" s="73"/>
    </row>
    <row r="89" spans="1:18">
      <c r="A89" s="72"/>
      <c r="B89" s="73"/>
      <c r="C89" s="73"/>
      <c r="D89" s="73"/>
      <c r="E89" s="73"/>
      <c r="F89" s="73"/>
      <c r="G89" s="73"/>
      <c r="H89" s="73"/>
      <c r="I89" s="73"/>
      <c r="J89" s="73"/>
      <c r="K89" s="73"/>
      <c r="L89" s="73"/>
      <c r="M89" s="73"/>
      <c r="N89" s="73"/>
      <c r="O89" s="73"/>
      <c r="P89" s="73"/>
      <c r="Q89" s="73"/>
      <c r="R89" s="73"/>
    </row>
    <row r="90" spans="1:18">
      <c r="A90" s="72"/>
      <c r="B90" s="73"/>
      <c r="C90" s="73"/>
      <c r="D90" s="73"/>
      <c r="E90" s="73"/>
      <c r="F90" s="73"/>
      <c r="G90" s="73"/>
      <c r="H90" s="73"/>
      <c r="I90" s="73"/>
      <c r="J90" s="73"/>
      <c r="K90" s="73"/>
      <c r="L90" s="73"/>
      <c r="M90" s="73"/>
      <c r="N90" s="73"/>
      <c r="O90" s="73"/>
      <c r="P90" s="73"/>
      <c r="Q90" s="73"/>
      <c r="R90" s="73"/>
    </row>
    <row r="91" spans="1:18">
      <c r="A91" s="72"/>
      <c r="B91" s="73" t="s">
        <v>182</v>
      </c>
      <c r="C91" s="73"/>
      <c r="D91" s="73"/>
      <c r="E91" s="73"/>
      <c r="F91" s="73"/>
      <c r="G91" s="73"/>
      <c r="H91" s="73"/>
      <c r="I91" s="73"/>
      <c r="J91" s="73"/>
      <c r="K91" s="73"/>
      <c r="L91" s="73"/>
      <c r="M91" s="73"/>
      <c r="N91" s="73"/>
      <c r="O91" s="73"/>
      <c r="P91" s="73"/>
      <c r="Q91" s="73"/>
      <c r="R91" s="73"/>
    </row>
    <row r="92" spans="1:18">
      <c r="A92" s="72"/>
      <c r="B92" s="73"/>
      <c r="C92" s="73"/>
      <c r="D92" s="73"/>
      <c r="E92" s="73"/>
      <c r="F92" s="73"/>
      <c r="G92" s="73"/>
      <c r="H92" s="73"/>
      <c r="I92" s="73"/>
      <c r="J92" s="73"/>
      <c r="K92" s="73"/>
      <c r="L92" s="73"/>
      <c r="M92" s="73"/>
      <c r="N92" s="73"/>
      <c r="O92" s="73"/>
      <c r="P92" s="73"/>
      <c r="Q92" s="73"/>
      <c r="R92" s="73"/>
    </row>
    <row r="93" spans="1:18">
      <c r="A93" s="72"/>
      <c r="B93" s="73"/>
      <c r="C93" s="73"/>
      <c r="D93" s="73"/>
      <c r="E93" s="73"/>
      <c r="F93" s="73"/>
      <c r="G93" s="73"/>
      <c r="H93" s="73"/>
      <c r="I93" s="73"/>
      <c r="J93" s="73"/>
      <c r="K93" s="73"/>
      <c r="L93" s="73"/>
      <c r="M93" s="73"/>
      <c r="N93" s="73"/>
      <c r="O93" s="73"/>
      <c r="P93" s="73"/>
      <c r="Q93" s="73"/>
      <c r="R93" s="73"/>
    </row>
    <row r="94" spans="1:18">
      <c r="A94" s="72"/>
      <c r="B94" s="73"/>
      <c r="C94" s="73"/>
      <c r="D94" s="73"/>
      <c r="E94" s="73"/>
      <c r="F94" s="73"/>
      <c r="G94" s="73"/>
      <c r="H94" s="73"/>
      <c r="I94" s="73"/>
      <c r="J94" s="73"/>
      <c r="K94" s="73"/>
      <c r="L94" s="73"/>
      <c r="M94" s="73"/>
      <c r="N94" s="73"/>
      <c r="O94" s="73"/>
      <c r="P94" s="73"/>
      <c r="Q94" s="73"/>
      <c r="R94" s="73"/>
    </row>
    <row r="95" spans="1:18">
      <c r="A95" s="72"/>
      <c r="B95" s="73" t="s">
        <v>183</v>
      </c>
      <c r="C95" s="73"/>
      <c r="D95" s="73"/>
      <c r="E95" s="73"/>
      <c r="F95" s="73"/>
      <c r="G95" s="73"/>
      <c r="H95" s="73"/>
      <c r="I95" s="73"/>
      <c r="J95" s="73"/>
      <c r="K95" s="73"/>
      <c r="L95" s="73"/>
      <c r="M95" s="73"/>
      <c r="N95" s="73"/>
      <c r="O95" s="73"/>
      <c r="P95" s="73"/>
      <c r="Q95" s="73"/>
      <c r="R95" s="73"/>
    </row>
    <row r="96" spans="1:18">
      <c r="A96" s="72"/>
      <c r="B96" s="73"/>
      <c r="C96" s="73"/>
      <c r="D96" s="73"/>
      <c r="E96" s="73"/>
      <c r="F96" s="73"/>
      <c r="G96" s="73"/>
      <c r="H96" s="73"/>
      <c r="I96" s="73"/>
      <c r="J96" s="73"/>
      <c r="K96" s="73"/>
      <c r="L96" s="73"/>
      <c r="M96" s="73"/>
      <c r="N96" s="73"/>
      <c r="O96" s="73"/>
      <c r="P96" s="73"/>
      <c r="Q96" s="73"/>
      <c r="R96" s="73"/>
    </row>
    <row r="97" spans="1:18">
      <c r="A97" s="72"/>
      <c r="B97" s="73"/>
      <c r="C97" s="73"/>
      <c r="D97" s="73"/>
      <c r="E97" s="73"/>
      <c r="F97" s="73"/>
      <c r="G97" s="73"/>
      <c r="H97" s="73"/>
      <c r="I97" s="73"/>
      <c r="J97" s="73"/>
      <c r="K97" s="73"/>
      <c r="L97" s="73"/>
      <c r="M97" s="73"/>
      <c r="N97" s="73"/>
      <c r="O97" s="73"/>
      <c r="P97" s="73"/>
      <c r="Q97" s="73"/>
      <c r="R97" s="73"/>
    </row>
    <row r="98" spans="1:18">
      <c r="A98" s="72"/>
      <c r="B98" s="73"/>
      <c r="C98" s="73"/>
      <c r="D98" s="73"/>
      <c r="E98" s="73"/>
      <c r="F98" s="73"/>
      <c r="G98" s="73"/>
      <c r="H98" s="73"/>
      <c r="I98" s="73"/>
      <c r="J98" s="73"/>
      <c r="K98" s="73"/>
      <c r="L98" s="73"/>
      <c r="M98" s="73"/>
      <c r="N98" s="73"/>
      <c r="O98" s="73"/>
      <c r="P98" s="73"/>
      <c r="Q98" s="73"/>
      <c r="R98" s="73"/>
    </row>
    <row r="99" spans="1:18">
      <c r="A99" s="72"/>
      <c r="B99" s="73"/>
      <c r="C99" s="73"/>
      <c r="D99" s="73"/>
      <c r="E99" s="73"/>
      <c r="F99" s="73"/>
      <c r="G99" s="73"/>
      <c r="H99" s="73"/>
      <c r="I99" s="73"/>
      <c r="J99" s="73"/>
      <c r="K99" s="73"/>
      <c r="L99" s="73"/>
      <c r="M99" s="73"/>
      <c r="N99" s="73"/>
      <c r="O99" s="73"/>
      <c r="P99" s="73"/>
      <c r="Q99" s="73"/>
      <c r="R99" s="73"/>
    </row>
    <row r="100" spans="1:18">
      <c r="A100" s="72"/>
      <c r="B100" s="73"/>
      <c r="C100" s="73"/>
      <c r="D100" s="73"/>
      <c r="E100" s="73"/>
      <c r="F100" s="73"/>
      <c r="G100" s="73"/>
      <c r="H100" s="73"/>
      <c r="I100" s="73"/>
      <c r="J100" s="73"/>
      <c r="K100" s="73"/>
      <c r="L100" s="73"/>
      <c r="M100" s="73"/>
      <c r="N100" s="73"/>
      <c r="O100" s="73"/>
      <c r="P100" s="73"/>
      <c r="Q100" s="73"/>
      <c r="R100" s="73"/>
    </row>
    <row r="101" spans="1:18">
      <c r="A101" s="72"/>
      <c r="B101" s="73" t="s">
        <v>184</v>
      </c>
      <c r="C101" s="73"/>
      <c r="D101" s="73"/>
      <c r="E101" s="73"/>
      <c r="F101" s="73"/>
      <c r="G101" s="73"/>
      <c r="H101" s="73"/>
      <c r="I101" s="73"/>
      <c r="J101" s="73"/>
      <c r="K101" s="73"/>
      <c r="L101" s="73"/>
      <c r="M101" s="73"/>
      <c r="N101" s="73"/>
      <c r="O101" s="73"/>
      <c r="P101" s="73"/>
      <c r="Q101" s="73"/>
      <c r="R101" s="73"/>
    </row>
    <row r="102" spans="1:18">
      <c r="A102" s="72"/>
      <c r="B102" s="73"/>
      <c r="C102" s="73"/>
      <c r="D102" s="73"/>
      <c r="E102" s="73"/>
      <c r="F102" s="73"/>
      <c r="G102" s="73"/>
      <c r="H102" s="73"/>
      <c r="I102" s="73"/>
      <c r="J102" s="73"/>
      <c r="K102" s="73"/>
      <c r="L102" s="73"/>
      <c r="M102" s="73"/>
      <c r="N102" s="73"/>
      <c r="O102" s="73"/>
      <c r="P102" s="73"/>
      <c r="Q102" s="73"/>
      <c r="R102" s="73"/>
    </row>
    <row r="103" spans="1:18">
      <c r="A103" s="72"/>
      <c r="B103" s="73"/>
      <c r="C103" s="73"/>
      <c r="D103" s="73"/>
      <c r="E103" s="73"/>
      <c r="F103" s="73"/>
      <c r="G103" s="73"/>
      <c r="H103" s="73"/>
      <c r="I103" s="73"/>
      <c r="J103" s="73"/>
      <c r="K103" s="73"/>
      <c r="L103" s="73"/>
      <c r="M103" s="73"/>
      <c r="N103" s="73"/>
      <c r="O103" s="73"/>
      <c r="P103" s="73"/>
      <c r="Q103" s="73"/>
      <c r="R103" s="73"/>
    </row>
    <row r="104" spans="1:18">
      <c r="A104" s="72"/>
      <c r="B104" s="73"/>
      <c r="C104" s="73"/>
      <c r="D104" s="73"/>
      <c r="E104" s="73"/>
      <c r="F104" s="73"/>
      <c r="G104" s="73"/>
      <c r="H104" s="73"/>
      <c r="I104" s="73"/>
      <c r="J104" s="73"/>
      <c r="K104" s="73"/>
      <c r="L104" s="73"/>
      <c r="M104" s="73"/>
      <c r="N104" s="73"/>
      <c r="O104" s="73"/>
      <c r="P104" s="73"/>
      <c r="Q104" s="73"/>
      <c r="R104" s="73"/>
    </row>
    <row r="105" spans="1:18">
      <c r="A105" s="72"/>
      <c r="B105" s="73"/>
      <c r="C105" s="73"/>
      <c r="D105" s="73"/>
      <c r="E105" s="73"/>
      <c r="F105" s="73"/>
      <c r="G105" s="73"/>
      <c r="H105" s="73"/>
      <c r="I105" s="73"/>
      <c r="J105" s="73"/>
      <c r="K105" s="73"/>
      <c r="L105" s="73"/>
      <c r="M105" s="73"/>
      <c r="N105" s="73"/>
      <c r="O105" s="73"/>
      <c r="P105" s="73"/>
      <c r="Q105" s="73"/>
      <c r="R105" s="73"/>
    </row>
    <row r="106" spans="1:18">
      <c r="A106" s="72"/>
      <c r="B106" s="73"/>
      <c r="C106" s="73"/>
      <c r="D106" s="73"/>
      <c r="E106" s="73"/>
      <c r="F106" s="73"/>
      <c r="G106" s="73"/>
      <c r="H106" s="73"/>
      <c r="I106" s="73"/>
      <c r="J106" s="73"/>
      <c r="K106" s="73"/>
      <c r="L106" s="73"/>
      <c r="M106" s="73"/>
      <c r="N106" s="73"/>
      <c r="O106" s="73"/>
      <c r="P106" s="73"/>
      <c r="Q106" s="73"/>
      <c r="R106" s="73"/>
    </row>
    <row r="107" spans="1:18">
      <c r="A107" s="72"/>
      <c r="B107" s="73" t="s">
        <v>236</v>
      </c>
      <c r="C107" s="73"/>
      <c r="D107" s="73"/>
      <c r="E107" s="73"/>
      <c r="F107" s="73"/>
      <c r="G107" s="73"/>
      <c r="H107" s="73"/>
      <c r="I107" s="73"/>
      <c r="J107" s="73"/>
      <c r="K107" s="73"/>
      <c r="L107" s="73"/>
      <c r="M107" s="73"/>
      <c r="N107" s="73"/>
      <c r="O107" s="73"/>
      <c r="P107" s="73"/>
      <c r="Q107" s="73"/>
      <c r="R107" s="73"/>
    </row>
    <row r="108" spans="1:18" ht="16.2">
      <c r="A108" s="72"/>
      <c r="B108" s="73"/>
      <c r="C108" s="73" t="s">
        <v>258</v>
      </c>
      <c r="D108" s="75"/>
      <c r="E108" s="73"/>
      <c r="F108" s="73"/>
      <c r="G108" s="73"/>
      <c r="H108" s="73"/>
      <c r="I108" s="73"/>
      <c r="J108" s="73"/>
      <c r="K108" s="73"/>
      <c r="L108" s="73"/>
      <c r="M108" s="73"/>
      <c r="N108" s="73"/>
      <c r="O108" s="73"/>
      <c r="P108" s="73"/>
      <c r="Q108" s="73"/>
      <c r="R108" s="73"/>
    </row>
    <row r="109" spans="1:18" ht="16.2">
      <c r="A109" s="72"/>
      <c r="B109" s="73"/>
      <c r="C109" s="73" t="s">
        <v>259</v>
      </c>
      <c r="D109" s="73"/>
      <c r="E109" s="73"/>
      <c r="F109" s="73"/>
      <c r="G109" s="73"/>
      <c r="H109" s="73"/>
      <c r="I109" s="73"/>
      <c r="J109" s="73"/>
      <c r="K109" s="73"/>
      <c r="L109" s="73"/>
      <c r="M109" s="73"/>
      <c r="N109" s="73"/>
      <c r="O109" s="73"/>
      <c r="P109" s="73"/>
      <c r="Q109" s="73"/>
      <c r="R109" s="73"/>
    </row>
    <row r="110" spans="1:18">
      <c r="A110" s="72"/>
      <c r="B110" s="73"/>
      <c r="C110" s="73"/>
      <c r="D110" s="73"/>
      <c r="E110" s="73"/>
      <c r="F110" s="73"/>
      <c r="G110" s="73"/>
      <c r="H110" s="73"/>
      <c r="I110" s="73"/>
      <c r="J110" s="73"/>
      <c r="K110" s="73"/>
      <c r="L110" s="73"/>
      <c r="M110" s="73"/>
      <c r="N110" s="73"/>
      <c r="O110" s="73"/>
      <c r="P110" s="73"/>
      <c r="Q110" s="73"/>
      <c r="R110" s="73"/>
    </row>
    <row r="111" spans="1:18">
      <c r="A111" s="72"/>
      <c r="B111" s="73" t="s">
        <v>261</v>
      </c>
      <c r="C111" s="73"/>
      <c r="D111" s="73"/>
      <c r="E111" s="75"/>
      <c r="F111" s="75"/>
      <c r="G111" s="75"/>
      <c r="H111" s="75"/>
      <c r="I111" s="75"/>
      <c r="J111" s="75"/>
      <c r="K111" s="75"/>
      <c r="L111" s="73"/>
      <c r="M111" s="73"/>
      <c r="N111" s="73"/>
      <c r="O111" s="73"/>
      <c r="P111" s="73"/>
      <c r="Q111" s="73"/>
      <c r="R111" s="73"/>
    </row>
    <row r="112" spans="1:18">
      <c r="A112" s="72"/>
      <c r="B112" s="73"/>
      <c r="C112" s="73" t="s">
        <v>237</v>
      </c>
      <c r="D112" s="73"/>
      <c r="E112" s="73"/>
      <c r="F112" s="73"/>
      <c r="G112" s="73"/>
      <c r="H112" s="73"/>
      <c r="I112" s="73"/>
      <c r="J112" s="73"/>
      <c r="K112" s="73" t="s">
        <v>244</v>
      </c>
      <c r="L112" s="73"/>
      <c r="M112" s="73"/>
      <c r="N112" s="73"/>
      <c r="O112" s="73"/>
      <c r="P112" s="73"/>
      <c r="Q112" s="73"/>
      <c r="R112" s="73"/>
    </row>
    <row r="113" spans="1:18">
      <c r="A113" s="72"/>
      <c r="B113" s="73"/>
      <c r="C113" s="73" t="s">
        <v>238</v>
      </c>
      <c r="D113" s="73"/>
      <c r="E113" s="73"/>
      <c r="F113" s="73"/>
      <c r="G113" s="73"/>
      <c r="H113" s="73"/>
      <c r="I113" s="73"/>
      <c r="J113" s="73"/>
      <c r="K113" s="73" t="s">
        <v>245</v>
      </c>
      <c r="L113" s="73"/>
      <c r="M113" s="73"/>
      <c r="N113" s="73"/>
      <c r="O113" s="73"/>
      <c r="P113" s="73"/>
      <c r="Q113" s="73"/>
      <c r="R113" s="73"/>
    </row>
    <row r="114" spans="1:18">
      <c r="A114" s="72"/>
      <c r="B114" s="73"/>
      <c r="C114" s="73"/>
      <c r="D114" s="73"/>
      <c r="E114" s="73"/>
      <c r="F114" s="73"/>
      <c r="G114" s="73"/>
      <c r="H114" s="73"/>
      <c r="I114" s="73"/>
      <c r="J114" s="73"/>
      <c r="K114" s="73"/>
      <c r="L114" s="73"/>
      <c r="M114" s="73"/>
      <c r="N114" s="73"/>
      <c r="O114" s="73"/>
      <c r="P114" s="73"/>
      <c r="Q114" s="73"/>
      <c r="R114" s="73"/>
    </row>
    <row r="115" spans="1:18">
      <c r="A115" s="72"/>
      <c r="B115" s="73"/>
      <c r="C115" s="73"/>
      <c r="D115" s="73"/>
      <c r="E115" s="73"/>
      <c r="F115" s="73"/>
      <c r="G115" s="73"/>
      <c r="H115" s="73"/>
      <c r="I115" s="73"/>
      <c r="J115" s="73"/>
      <c r="K115" s="73"/>
      <c r="L115" s="73"/>
      <c r="M115" s="73"/>
      <c r="N115" s="73"/>
      <c r="O115" s="73"/>
      <c r="P115" s="73"/>
      <c r="Q115" s="73"/>
      <c r="R115" s="73"/>
    </row>
    <row r="116" spans="1:18">
      <c r="A116" s="72"/>
      <c r="B116" s="73"/>
      <c r="C116" s="73"/>
      <c r="D116" s="73"/>
      <c r="E116" s="73"/>
      <c r="F116" s="73"/>
      <c r="G116" s="73"/>
      <c r="H116" s="73"/>
      <c r="I116" s="73"/>
      <c r="J116" s="73"/>
      <c r="K116" s="73"/>
      <c r="L116" s="73"/>
      <c r="M116" s="73"/>
      <c r="N116" s="73"/>
      <c r="O116" s="73"/>
      <c r="P116" s="73"/>
      <c r="Q116" s="73"/>
      <c r="R116" s="73"/>
    </row>
    <row r="117" spans="1:18">
      <c r="A117" s="72"/>
      <c r="B117" s="73"/>
      <c r="C117" s="73"/>
      <c r="D117" s="73"/>
      <c r="E117" s="73"/>
      <c r="F117" s="73"/>
      <c r="G117" s="73"/>
      <c r="H117" s="73"/>
      <c r="I117" s="73"/>
      <c r="J117" s="73"/>
      <c r="K117" s="73"/>
      <c r="L117" s="73"/>
      <c r="M117" s="73"/>
      <c r="N117" s="73"/>
      <c r="O117" s="73"/>
      <c r="P117" s="73"/>
      <c r="Q117" s="73"/>
      <c r="R117" s="73"/>
    </row>
    <row r="118" spans="1:18">
      <c r="A118" s="72"/>
      <c r="B118" s="73"/>
      <c r="C118" s="73"/>
      <c r="D118" s="73"/>
      <c r="E118" s="73"/>
      <c r="F118" s="73"/>
      <c r="G118" s="73"/>
      <c r="H118" s="73"/>
      <c r="I118" s="73"/>
      <c r="J118" s="73"/>
      <c r="K118" s="73"/>
      <c r="L118" s="73"/>
      <c r="M118" s="73"/>
      <c r="N118" s="73"/>
      <c r="O118" s="73"/>
      <c r="P118" s="73"/>
      <c r="Q118" s="73"/>
      <c r="R118" s="73"/>
    </row>
    <row r="119" spans="1:18">
      <c r="A119" s="72"/>
      <c r="B119" s="73"/>
      <c r="C119" s="73"/>
      <c r="D119" s="73"/>
      <c r="E119" s="73"/>
      <c r="F119" s="73"/>
      <c r="G119" s="73"/>
      <c r="H119" s="73"/>
      <c r="I119" s="73"/>
      <c r="J119" s="73"/>
      <c r="K119" s="73"/>
      <c r="L119" s="73"/>
      <c r="M119" s="73"/>
      <c r="N119" s="73"/>
      <c r="O119" s="73"/>
      <c r="P119" s="73"/>
      <c r="Q119" s="73"/>
      <c r="R119" s="73"/>
    </row>
    <row r="120" spans="1:18">
      <c r="A120" s="72"/>
      <c r="B120" s="73"/>
      <c r="C120" s="73"/>
      <c r="D120" s="73"/>
      <c r="E120" s="73"/>
      <c r="F120" s="73"/>
      <c r="G120" s="73"/>
      <c r="H120" s="73"/>
      <c r="I120" s="73"/>
      <c r="J120" s="73"/>
      <c r="K120" s="73"/>
      <c r="L120" s="73"/>
      <c r="M120" s="73"/>
      <c r="N120" s="73"/>
      <c r="O120" s="73"/>
      <c r="P120" s="73"/>
      <c r="Q120" s="73"/>
      <c r="R120" s="73"/>
    </row>
    <row r="121" spans="1:18">
      <c r="A121" s="72"/>
      <c r="B121" s="73" t="s">
        <v>185</v>
      </c>
      <c r="C121" s="73"/>
      <c r="D121" s="73"/>
      <c r="E121" s="73"/>
      <c r="F121" s="73"/>
      <c r="G121" s="73"/>
      <c r="H121" s="73"/>
      <c r="I121" s="73"/>
      <c r="J121" s="73"/>
      <c r="K121" s="73"/>
      <c r="L121" s="73"/>
      <c r="M121" s="73"/>
      <c r="N121" s="73"/>
      <c r="O121" s="73"/>
      <c r="P121" s="73"/>
      <c r="Q121" s="73"/>
      <c r="R121" s="73"/>
    </row>
    <row r="122" spans="1:18">
      <c r="A122" s="72"/>
      <c r="B122" s="73"/>
      <c r="C122" s="73"/>
      <c r="D122" s="73"/>
      <c r="E122" s="73"/>
      <c r="F122" s="73"/>
      <c r="G122" s="73"/>
      <c r="H122" s="73"/>
      <c r="I122" s="73"/>
      <c r="J122" s="73"/>
      <c r="K122" s="73"/>
      <c r="L122" s="73"/>
      <c r="M122" s="73"/>
      <c r="N122" s="73"/>
      <c r="O122" s="73"/>
      <c r="P122" s="73"/>
      <c r="Q122" s="73"/>
      <c r="R122" s="73"/>
    </row>
    <row r="123" spans="1:18">
      <c r="A123" s="72"/>
      <c r="B123" s="73"/>
      <c r="C123" s="73"/>
      <c r="D123" s="73"/>
      <c r="E123" s="73"/>
      <c r="F123" s="73"/>
      <c r="G123" s="73"/>
      <c r="H123" s="73"/>
      <c r="I123" s="73"/>
      <c r="J123" s="73"/>
      <c r="K123" s="73"/>
      <c r="L123" s="73"/>
      <c r="M123" s="73"/>
      <c r="N123" s="73"/>
      <c r="O123" s="73"/>
      <c r="P123" s="73"/>
      <c r="Q123" s="73"/>
      <c r="R123" s="73"/>
    </row>
    <row r="124" spans="1:18">
      <c r="A124" s="72"/>
      <c r="B124" s="73"/>
      <c r="C124" s="73"/>
      <c r="D124" s="73"/>
      <c r="E124" s="73"/>
      <c r="F124" s="73"/>
      <c r="G124" s="73"/>
      <c r="H124" s="73"/>
      <c r="I124" s="73"/>
      <c r="J124" s="73"/>
      <c r="K124" s="73"/>
      <c r="L124" s="73"/>
      <c r="M124" s="73"/>
      <c r="N124" s="73"/>
      <c r="O124" s="73"/>
      <c r="P124" s="73"/>
      <c r="Q124" s="73"/>
      <c r="R124" s="73"/>
    </row>
    <row r="125" spans="1:18">
      <c r="A125" s="72"/>
      <c r="B125" s="73"/>
      <c r="C125" s="73"/>
      <c r="D125" s="73"/>
      <c r="E125" s="73"/>
      <c r="F125" s="73"/>
      <c r="G125" s="73"/>
      <c r="H125" s="73"/>
      <c r="I125" s="73"/>
      <c r="J125" s="73"/>
      <c r="K125" s="73"/>
      <c r="L125" s="73"/>
      <c r="M125" s="73"/>
      <c r="N125" s="73"/>
      <c r="O125" s="73"/>
      <c r="P125" s="73"/>
      <c r="Q125" s="73"/>
      <c r="R125" s="73"/>
    </row>
    <row r="126" spans="1:18">
      <c r="A126" s="72"/>
      <c r="B126" s="73"/>
      <c r="C126" s="73"/>
      <c r="D126" s="73"/>
      <c r="E126" s="73"/>
      <c r="F126" s="73"/>
      <c r="G126" s="73"/>
      <c r="H126" s="73"/>
      <c r="I126" s="73"/>
      <c r="J126" s="73"/>
      <c r="K126" s="73"/>
      <c r="L126" s="73"/>
      <c r="M126" s="73"/>
      <c r="N126" s="73"/>
      <c r="O126" s="73"/>
      <c r="P126" s="73"/>
      <c r="Q126" s="73"/>
      <c r="R126" s="73"/>
    </row>
    <row r="127" spans="1:18">
      <c r="A127" s="72"/>
      <c r="B127" s="73"/>
      <c r="C127" s="73"/>
      <c r="D127" s="73"/>
      <c r="E127" s="73"/>
      <c r="F127" s="73"/>
      <c r="G127" s="73"/>
      <c r="H127" s="73"/>
      <c r="I127" s="73"/>
      <c r="J127" s="73"/>
      <c r="K127" s="73"/>
      <c r="L127" s="73"/>
      <c r="M127" s="73"/>
      <c r="N127" s="73"/>
      <c r="O127" s="73"/>
      <c r="P127" s="73"/>
      <c r="Q127" s="73"/>
      <c r="R127" s="73"/>
    </row>
    <row r="128" spans="1:18">
      <c r="A128" s="72"/>
      <c r="B128" s="73"/>
      <c r="C128" s="73"/>
      <c r="D128" s="73"/>
      <c r="E128" s="73"/>
      <c r="F128" s="73"/>
      <c r="G128" s="73"/>
      <c r="H128" s="73"/>
      <c r="I128" s="73"/>
      <c r="J128" s="73"/>
      <c r="K128" s="73"/>
      <c r="L128" s="73"/>
      <c r="M128" s="73"/>
      <c r="N128" s="73"/>
      <c r="O128" s="73"/>
      <c r="P128" s="73"/>
      <c r="Q128" s="73"/>
      <c r="R128" s="73"/>
    </row>
    <row r="129" spans="1:18">
      <c r="A129" s="72"/>
      <c r="B129" s="73" t="s">
        <v>186</v>
      </c>
      <c r="C129" s="73"/>
      <c r="D129" s="73"/>
      <c r="E129" s="73"/>
      <c r="F129" s="73"/>
      <c r="G129" s="73"/>
      <c r="H129" s="73"/>
      <c r="I129" s="73"/>
      <c r="J129" s="73"/>
      <c r="K129" s="73"/>
      <c r="L129" s="73"/>
      <c r="M129" s="73"/>
      <c r="N129" s="73"/>
      <c r="O129" s="73"/>
      <c r="P129" s="73"/>
      <c r="Q129" s="73"/>
      <c r="R129" s="73"/>
    </row>
    <row r="130" spans="1:18">
      <c r="A130" s="72"/>
      <c r="B130" s="73"/>
      <c r="C130" s="73"/>
      <c r="D130" s="73"/>
      <c r="E130" s="73"/>
      <c r="F130" s="73"/>
      <c r="G130" s="73"/>
      <c r="H130" s="73"/>
      <c r="I130" s="73"/>
      <c r="J130" s="73"/>
      <c r="K130" s="73"/>
      <c r="L130" s="73"/>
      <c r="M130" s="73"/>
      <c r="N130" s="73"/>
      <c r="O130" s="73"/>
      <c r="P130" s="73"/>
      <c r="Q130" s="73"/>
      <c r="R130" s="73"/>
    </row>
    <row r="131" spans="1:18">
      <c r="A131" s="72"/>
      <c r="B131" s="73"/>
      <c r="C131" s="73"/>
      <c r="D131" s="73"/>
      <c r="E131" s="73"/>
      <c r="F131" s="73"/>
      <c r="G131" s="73"/>
      <c r="H131" s="73"/>
      <c r="I131" s="73"/>
      <c r="J131" s="73"/>
      <c r="K131" s="73"/>
      <c r="L131" s="73"/>
      <c r="M131" s="73"/>
      <c r="N131" s="73"/>
      <c r="O131" s="73"/>
      <c r="P131" s="73"/>
      <c r="Q131" s="73"/>
      <c r="R131" s="73"/>
    </row>
    <row r="132" spans="1:18">
      <c r="A132" s="72"/>
      <c r="B132" s="73"/>
      <c r="C132" s="73"/>
      <c r="D132" s="73"/>
      <c r="E132" s="73"/>
      <c r="F132" s="73"/>
      <c r="G132" s="73"/>
      <c r="H132" s="73"/>
      <c r="I132" s="73"/>
      <c r="J132" s="73"/>
      <c r="K132" s="73"/>
      <c r="L132" s="73"/>
      <c r="M132" s="73"/>
      <c r="N132" s="73"/>
      <c r="O132" s="73"/>
      <c r="P132" s="73"/>
      <c r="Q132" s="73"/>
      <c r="R132" s="73"/>
    </row>
    <row r="133" spans="1:18">
      <c r="A133" s="72"/>
      <c r="B133" s="73"/>
      <c r="C133" s="73"/>
      <c r="D133" s="73"/>
      <c r="E133" s="73"/>
      <c r="F133" s="73"/>
      <c r="G133" s="73"/>
      <c r="H133" s="73"/>
      <c r="I133" s="73"/>
      <c r="J133" s="73"/>
      <c r="K133" s="73"/>
      <c r="L133" s="73"/>
      <c r="M133" s="73"/>
      <c r="N133" s="73"/>
      <c r="O133" s="73"/>
      <c r="P133" s="73"/>
      <c r="Q133" s="73"/>
      <c r="R133" s="73"/>
    </row>
    <row r="134" spans="1:18">
      <c r="A134" s="72"/>
      <c r="B134" s="73"/>
      <c r="C134" s="73"/>
      <c r="D134" s="73"/>
      <c r="E134" s="73"/>
      <c r="F134" s="73"/>
      <c r="G134" s="73"/>
      <c r="H134" s="73"/>
      <c r="I134" s="73"/>
      <c r="J134" s="73"/>
      <c r="K134" s="73"/>
      <c r="L134" s="73"/>
      <c r="M134" s="73"/>
      <c r="N134" s="73"/>
      <c r="O134" s="73"/>
      <c r="P134" s="73"/>
      <c r="Q134" s="73"/>
      <c r="R134" s="73"/>
    </row>
    <row r="135" spans="1:18">
      <c r="A135" s="72"/>
      <c r="B135" s="73"/>
      <c r="C135" s="73"/>
      <c r="D135" s="73"/>
      <c r="E135" s="73"/>
      <c r="F135" s="73"/>
      <c r="G135" s="73"/>
      <c r="H135" s="73"/>
      <c r="I135" s="73"/>
      <c r="J135" s="73"/>
      <c r="K135" s="73"/>
      <c r="L135" s="73"/>
      <c r="M135" s="73"/>
      <c r="N135" s="73"/>
      <c r="O135" s="73"/>
      <c r="P135" s="73"/>
      <c r="Q135" s="73"/>
      <c r="R135" s="73"/>
    </row>
    <row r="136" spans="1:18">
      <c r="A136" s="72"/>
      <c r="B136" s="73"/>
      <c r="C136" s="73"/>
      <c r="D136" s="73"/>
      <c r="E136" s="73"/>
      <c r="F136" s="73"/>
      <c r="G136" s="73"/>
      <c r="H136" s="73"/>
      <c r="I136" s="73"/>
      <c r="J136" s="73"/>
      <c r="K136" s="73"/>
      <c r="L136" s="73"/>
      <c r="M136" s="73"/>
      <c r="N136" s="73"/>
      <c r="O136" s="73"/>
      <c r="P136" s="73"/>
      <c r="Q136" s="73"/>
      <c r="R136" s="73"/>
    </row>
    <row r="137" spans="1:18">
      <c r="A137" s="72"/>
      <c r="B137" s="73"/>
      <c r="C137" s="73"/>
      <c r="D137" s="73"/>
      <c r="E137" s="73"/>
      <c r="F137" s="73"/>
      <c r="G137" s="73"/>
      <c r="H137" s="73"/>
      <c r="I137" s="73"/>
      <c r="J137" s="73"/>
      <c r="K137" s="73"/>
      <c r="L137" s="73"/>
      <c r="M137" s="73"/>
      <c r="N137" s="73"/>
      <c r="O137" s="73"/>
      <c r="P137" s="73"/>
      <c r="Q137" s="73"/>
      <c r="R137" s="73"/>
    </row>
    <row r="138" spans="1:18">
      <c r="A138" s="72"/>
      <c r="B138" s="73"/>
      <c r="C138" s="73"/>
      <c r="D138" s="73"/>
      <c r="E138" s="73"/>
      <c r="F138" s="73"/>
      <c r="G138" s="73"/>
      <c r="H138" s="73"/>
      <c r="I138" s="73"/>
      <c r="J138" s="73"/>
      <c r="K138" s="73"/>
      <c r="L138" s="73"/>
      <c r="M138" s="73"/>
      <c r="N138" s="73"/>
      <c r="O138" s="73"/>
      <c r="P138" s="73"/>
      <c r="Q138" s="73"/>
      <c r="R138" s="73"/>
    </row>
    <row r="139" spans="1:18">
      <c r="A139" s="72"/>
      <c r="B139" s="73"/>
      <c r="C139" s="73"/>
      <c r="D139" s="73"/>
      <c r="E139" s="73"/>
      <c r="F139" s="73"/>
      <c r="G139" s="73"/>
      <c r="H139" s="73"/>
      <c r="I139" s="73"/>
      <c r="J139" s="73"/>
      <c r="K139" s="73"/>
      <c r="L139" s="73"/>
      <c r="M139" s="73"/>
      <c r="N139" s="73"/>
      <c r="O139" s="73"/>
      <c r="P139" s="73"/>
      <c r="Q139" s="73"/>
      <c r="R139" s="73"/>
    </row>
    <row r="140" spans="1:18">
      <c r="A140" s="72"/>
      <c r="B140" s="73"/>
      <c r="C140" s="73"/>
      <c r="D140" s="73"/>
      <c r="E140" s="73"/>
      <c r="F140" s="73"/>
      <c r="G140" s="73"/>
      <c r="H140" s="73"/>
      <c r="I140" s="73"/>
      <c r="J140" s="73"/>
      <c r="K140" s="73"/>
      <c r="L140" s="73"/>
      <c r="M140" s="73"/>
      <c r="N140" s="73"/>
      <c r="O140" s="73"/>
      <c r="P140" s="73"/>
      <c r="Q140" s="73"/>
      <c r="R140" s="73"/>
    </row>
    <row r="141" spans="1:18">
      <c r="A141" s="72"/>
      <c r="B141" s="73"/>
      <c r="C141" s="73"/>
      <c r="D141" s="73"/>
      <c r="E141" s="73"/>
      <c r="F141" s="73"/>
      <c r="G141" s="73"/>
      <c r="H141" s="73"/>
      <c r="I141" s="73"/>
      <c r="J141" s="73"/>
      <c r="K141" s="73"/>
      <c r="L141" s="73"/>
      <c r="M141" s="73"/>
      <c r="N141" s="73"/>
      <c r="O141" s="73"/>
      <c r="P141" s="73"/>
      <c r="Q141" s="73"/>
      <c r="R141" s="73"/>
    </row>
    <row r="142" spans="1:18">
      <c r="A142" s="72"/>
      <c r="B142" s="73"/>
      <c r="C142" s="73"/>
      <c r="D142" s="73"/>
      <c r="E142" s="73"/>
      <c r="F142" s="73"/>
      <c r="G142" s="73"/>
      <c r="H142" s="73"/>
      <c r="I142" s="73"/>
      <c r="J142" s="73"/>
      <c r="K142" s="73"/>
      <c r="L142" s="73"/>
      <c r="M142" s="73"/>
      <c r="N142" s="73"/>
      <c r="O142" s="73"/>
      <c r="P142" s="73"/>
      <c r="Q142" s="73"/>
      <c r="R142" s="73"/>
    </row>
    <row r="143" spans="1:18">
      <c r="A143" s="72"/>
      <c r="B143" s="73"/>
      <c r="C143" s="73"/>
      <c r="D143" s="73"/>
      <c r="E143" s="73"/>
      <c r="F143" s="73"/>
      <c r="G143" s="73"/>
      <c r="H143" s="73"/>
      <c r="I143" s="73"/>
      <c r="J143" s="73"/>
      <c r="K143" s="73"/>
      <c r="L143" s="73"/>
      <c r="M143" s="73"/>
      <c r="N143" s="73"/>
      <c r="O143" s="73"/>
      <c r="P143" s="73"/>
      <c r="Q143" s="73"/>
      <c r="R143" s="73"/>
    </row>
    <row r="144" spans="1:18">
      <c r="A144" s="72"/>
      <c r="B144" s="150" t="s">
        <v>268</v>
      </c>
      <c r="C144" s="150"/>
      <c r="D144" s="150"/>
      <c r="E144" s="150"/>
      <c r="F144" s="150"/>
      <c r="G144" s="150"/>
      <c r="H144" s="150"/>
      <c r="I144" s="150"/>
      <c r="J144" s="150"/>
      <c r="K144" s="150"/>
      <c r="L144" s="150"/>
      <c r="M144" s="150"/>
      <c r="N144" s="150"/>
      <c r="O144" s="150"/>
      <c r="P144" s="150"/>
      <c r="Q144" s="150"/>
      <c r="R144" s="73"/>
    </row>
    <row r="145" spans="1:18">
      <c r="A145" s="72"/>
      <c r="B145" s="150"/>
      <c r="C145" s="150"/>
      <c r="D145" s="150"/>
      <c r="E145" s="150"/>
      <c r="F145" s="150"/>
      <c r="G145" s="150"/>
      <c r="H145" s="150"/>
      <c r="I145" s="150"/>
      <c r="J145" s="150"/>
      <c r="K145" s="150"/>
      <c r="L145" s="150"/>
      <c r="M145" s="150"/>
      <c r="N145" s="150"/>
      <c r="O145" s="150"/>
      <c r="P145" s="150"/>
      <c r="Q145" s="150"/>
      <c r="R145" s="73"/>
    </row>
    <row r="146" spans="1:18">
      <c r="A146" s="72"/>
      <c r="B146" s="73"/>
      <c r="C146" s="73"/>
      <c r="D146" s="73"/>
      <c r="E146" s="73"/>
      <c r="F146" s="73"/>
      <c r="G146" s="73"/>
      <c r="H146" s="73"/>
      <c r="I146" s="73"/>
      <c r="J146" s="73"/>
      <c r="K146" s="73"/>
      <c r="L146" s="73"/>
      <c r="M146" s="73"/>
      <c r="N146" s="73"/>
      <c r="O146" s="73"/>
      <c r="P146" s="73"/>
      <c r="Q146" s="73"/>
      <c r="R146" s="73"/>
    </row>
    <row r="147" spans="1:18">
      <c r="A147" s="149" t="s">
        <v>178</v>
      </c>
      <c r="B147" s="148"/>
      <c r="C147" s="148"/>
      <c r="D147" s="148"/>
      <c r="E147" s="148"/>
      <c r="F147" s="148"/>
      <c r="G147" s="148"/>
      <c r="H147" s="148"/>
      <c r="I147" s="148"/>
      <c r="J147" s="148"/>
      <c r="K147" s="148"/>
      <c r="L147" s="148"/>
      <c r="M147" s="148"/>
      <c r="N147" s="148"/>
      <c r="O147" s="148"/>
      <c r="P147" s="148"/>
      <c r="Q147" s="148"/>
      <c r="R147" s="148"/>
    </row>
    <row r="148" spans="1:18">
      <c r="A148" s="70"/>
      <c r="B148" s="71"/>
      <c r="C148" s="71"/>
      <c r="D148" s="71"/>
      <c r="E148" s="71"/>
      <c r="F148" s="71"/>
      <c r="G148" s="71"/>
      <c r="H148" s="71"/>
      <c r="I148" s="71"/>
      <c r="J148" s="71"/>
      <c r="K148" s="71"/>
      <c r="L148" s="71"/>
      <c r="M148" s="71"/>
      <c r="N148" s="71"/>
      <c r="O148" s="71"/>
      <c r="P148" s="71"/>
      <c r="Q148" s="71"/>
      <c r="R148" s="71"/>
    </row>
    <row r="149" spans="1:18">
      <c r="A149" s="72"/>
      <c r="B149" s="73"/>
      <c r="C149" s="73"/>
      <c r="D149" s="73"/>
      <c r="E149" s="73"/>
      <c r="F149" s="73"/>
      <c r="G149" s="73"/>
      <c r="H149" s="73"/>
      <c r="I149" s="73"/>
      <c r="J149" s="73"/>
      <c r="K149" s="73"/>
      <c r="L149" s="73"/>
      <c r="M149" s="73"/>
      <c r="N149" s="73"/>
      <c r="O149" s="73"/>
      <c r="P149" s="73"/>
      <c r="Q149" s="73"/>
      <c r="R149" s="73"/>
    </row>
    <row r="150" spans="1:18">
      <c r="A150" s="72"/>
      <c r="B150" s="73"/>
      <c r="C150" s="73"/>
      <c r="D150" s="73"/>
      <c r="E150" s="73"/>
      <c r="F150" s="73"/>
      <c r="G150" s="73"/>
      <c r="H150" s="73"/>
      <c r="I150" s="73"/>
      <c r="J150" s="73"/>
      <c r="K150" s="73"/>
      <c r="L150" s="73"/>
      <c r="M150" s="73"/>
      <c r="N150" s="73"/>
      <c r="O150" s="73"/>
      <c r="P150" s="73"/>
      <c r="Q150" s="73"/>
      <c r="R150" s="73"/>
    </row>
    <row r="151" spans="1:18">
      <c r="A151" s="72"/>
      <c r="B151" s="73"/>
      <c r="C151" s="73"/>
      <c r="D151" s="73"/>
      <c r="E151" s="73"/>
      <c r="F151" s="73"/>
      <c r="G151" s="73"/>
      <c r="H151" s="73"/>
      <c r="I151" s="73"/>
      <c r="J151" s="73"/>
      <c r="K151" s="73"/>
      <c r="L151" s="73"/>
      <c r="M151" s="73"/>
      <c r="N151" s="73"/>
      <c r="O151" s="73"/>
      <c r="P151" s="73"/>
      <c r="Q151" s="73"/>
      <c r="R151" s="73"/>
    </row>
    <row r="152" spans="1:18">
      <c r="A152" s="72"/>
      <c r="B152" s="73"/>
      <c r="C152" s="73"/>
      <c r="D152" s="73"/>
      <c r="E152" s="73"/>
      <c r="F152" s="73"/>
      <c r="G152" s="73"/>
      <c r="H152" s="73"/>
      <c r="I152" s="73"/>
      <c r="J152" s="73"/>
      <c r="K152" s="73"/>
      <c r="L152" s="73"/>
      <c r="M152" s="73"/>
      <c r="N152" s="73"/>
      <c r="O152" s="73"/>
      <c r="P152" s="73"/>
      <c r="Q152" s="73"/>
      <c r="R152" s="73"/>
    </row>
    <row r="153" spans="1:18">
      <c r="A153" s="72"/>
      <c r="B153" s="73"/>
      <c r="C153" s="73"/>
      <c r="D153" s="73"/>
      <c r="E153" s="73"/>
      <c r="F153" s="73"/>
      <c r="G153" s="73"/>
      <c r="H153" s="73"/>
      <c r="I153" s="73"/>
      <c r="J153" s="73"/>
      <c r="K153" s="73"/>
      <c r="L153" s="73"/>
      <c r="M153" s="73"/>
      <c r="N153" s="73"/>
      <c r="O153" s="73"/>
      <c r="P153" s="73"/>
      <c r="Q153" s="73"/>
      <c r="R153" s="73"/>
    </row>
    <row r="154" spans="1:18">
      <c r="A154" s="72"/>
      <c r="B154" s="73"/>
      <c r="C154" s="73"/>
      <c r="D154" s="73"/>
      <c r="E154" s="73"/>
      <c r="F154" s="73"/>
      <c r="G154" s="73"/>
      <c r="H154" s="73"/>
      <c r="I154" s="73"/>
      <c r="J154" s="73"/>
      <c r="K154" s="73"/>
      <c r="L154" s="73"/>
      <c r="M154" s="73"/>
      <c r="N154" s="73"/>
      <c r="O154" s="73"/>
      <c r="P154" s="73"/>
      <c r="Q154" s="73"/>
      <c r="R154" s="73"/>
    </row>
    <row r="155" spans="1:18">
      <c r="A155" s="72"/>
      <c r="B155" s="73"/>
      <c r="C155" s="73"/>
      <c r="D155" s="73"/>
      <c r="E155" s="73"/>
      <c r="F155" s="73"/>
      <c r="G155" s="73"/>
      <c r="H155" s="73"/>
      <c r="I155" s="73"/>
      <c r="J155" s="73"/>
      <c r="K155" s="73"/>
      <c r="L155" s="73"/>
      <c r="M155" s="73"/>
      <c r="N155" s="73"/>
      <c r="O155" s="73"/>
      <c r="P155" s="73"/>
      <c r="Q155" s="73"/>
      <c r="R155" s="73"/>
    </row>
    <row r="156" spans="1:18">
      <c r="A156" s="72"/>
      <c r="B156" s="73"/>
      <c r="C156" s="73"/>
      <c r="D156" s="73"/>
      <c r="E156" s="73"/>
      <c r="F156" s="73"/>
      <c r="G156" s="73"/>
      <c r="H156" s="73"/>
      <c r="I156" s="73"/>
      <c r="J156" s="73"/>
      <c r="K156" s="73"/>
      <c r="L156" s="73"/>
      <c r="M156" s="73"/>
      <c r="N156" s="73"/>
      <c r="O156" s="73"/>
      <c r="P156" s="73"/>
      <c r="Q156" s="73"/>
      <c r="R156" s="73"/>
    </row>
    <row r="157" spans="1:18">
      <c r="A157" s="72"/>
      <c r="B157" s="73"/>
      <c r="C157" s="73"/>
      <c r="D157" s="73"/>
      <c r="E157" s="73"/>
      <c r="F157" s="73"/>
      <c r="G157" s="73"/>
      <c r="H157" s="73"/>
      <c r="I157" s="73"/>
      <c r="J157" s="73"/>
      <c r="K157" s="73"/>
      <c r="L157" s="73"/>
      <c r="M157" s="73"/>
      <c r="N157" s="73"/>
      <c r="O157" s="73"/>
      <c r="P157" s="73"/>
      <c r="Q157" s="73"/>
      <c r="R157" s="73"/>
    </row>
    <row r="158" spans="1:18">
      <c r="A158" s="72"/>
      <c r="B158" s="73"/>
      <c r="C158" s="73"/>
      <c r="D158" s="73"/>
      <c r="E158" s="73"/>
      <c r="F158" s="73"/>
      <c r="G158" s="73"/>
      <c r="H158" s="73"/>
      <c r="I158" s="73"/>
      <c r="J158" s="73"/>
      <c r="K158" s="73"/>
      <c r="L158" s="73"/>
      <c r="M158" s="73"/>
      <c r="N158" s="73"/>
      <c r="O158" s="73"/>
      <c r="P158" s="73"/>
      <c r="Q158" s="73"/>
      <c r="R158" s="73"/>
    </row>
    <row r="159" spans="1:18">
      <c r="A159" s="72"/>
      <c r="B159" s="73"/>
      <c r="C159" s="73"/>
      <c r="D159" s="73"/>
      <c r="E159" s="73"/>
      <c r="F159" s="73"/>
      <c r="G159" s="73"/>
      <c r="H159" s="73"/>
      <c r="I159" s="73"/>
      <c r="J159" s="73"/>
      <c r="K159" s="73"/>
      <c r="L159" s="73"/>
      <c r="M159" s="73"/>
      <c r="N159" s="73"/>
      <c r="O159" s="73"/>
      <c r="P159" s="73"/>
      <c r="Q159" s="73"/>
      <c r="R159" s="73"/>
    </row>
    <row r="160" spans="1:18">
      <c r="A160" s="72"/>
      <c r="B160" s="73"/>
      <c r="C160" s="73"/>
      <c r="D160" s="73"/>
      <c r="E160" s="73"/>
      <c r="F160" s="73"/>
      <c r="G160" s="73"/>
      <c r="H160" s="73"/>
      <c r="I160" s="73"/>
      <c r="J160" s="73"/>
      <c r="K160" s="73"/>
      <c r="L160" s="73"/>
      <c r="M160" s="73"/>
      <c r="N160" s="73"/>
      <c r="O160" s="73"/>
      <c r="P160" s="73"/>
      <c r="Q160" s="73"/>
      <c r="R160" s="73"/>
    </row>
    <row r="161" spans="1:18">
      <c r="A161" s="72"/>
      <c r="B161" s="73"/>
      <c r="C161" s="73"/>
      <c r="D161" s="73"/>
      <c r="E161" s="73"/>
      <c r="F161" s="73"/>
      <c r="G161" s="73"/>
      <c r="H161" s="73"/>
      <c r="I161" s="73"/>
      <c r="J161" s="73"/>
      <c r="K161" s="73"/>
      <c r="L161" s="73"/>
      <c r="M161" s="73"/>
      <c r="N161" s="73"/>
      <c r="O161" s="73"/>
      <c r="P161" s="73"/>
      <c r="Q161" s="73"/>
      <c r="R161" s="73"/>
    </row>
    <row r="162" spans="1:18">
      <c r="A162" s="72"/>
      <c r="B162" s="73"/>
      <c r="C162" s="73"/>
      <c r="D162" s="73"/>
      <c r="E162" s="73"/>
      <c r="F162" s="73"/>
      <c r="G162" s="73"/>
      <c r="H162" s="73"/>
      <c r="I162" s="73"/>
      <c r="J162" s="73"/>
      <c r="K162" s="73"/>
      <c r="L162" s="73"/>
      <c r="M162" s="73"/>
      <c r="N162" s="73"/>
      <c r="O162" s="73"/>
      <c r="P162" s="73"/>
      <c r="Q162" s="73"/>
      <c r="R162" s="73"/>
    </row>
    <row r="163" spans="1:18">
      <c r="A163" s="72"/>
      <c r="B163" s="73"/>
      <c r="C163" s="73"/>
      <c r="D163" s="73"/>
      <c r="E163" s="73"/>
      <c r="F163" s="73"/>
      <c r="G163" s="73"/>
      <c r="H163" s="73"/>
      <c r="I163" s="73"/>
      <c r="J163" s="73"/>
      <c r="K163" s="73"/>
      <c r="L163" s="73"/>
      <c r="M163" s="73"/>
      <c r="N163" s="73"/>
      <c r="O163" s="73"/>
      <c r="P163" s="73"/>
      <c r="Q163" s="73"/>
      <c r="R163" s="73"/>
    </row>
    <row r="164" spans="1:18">
      <c r="A164" s="72"/>
      <c r="B164" s="73"/>
      <c r="C164" s="73"/>
      <c r="D164" s="73"/>
      <c r="E164" s="73"/>
      <c r="F164" s="73"/>
      <c r="G164" s="73"/>
      <c r="H164" s="73"/>
      <c r="I164" s="73"/>
      <c r="J164" s="73"/>
      <c r="K164" s="73"/>
      <c r="L164" s="73"/>
      <c r="M164" s="73"/>
      <c r="N164" s="73"/>
      <c r="O164" s="73"/>
      <c r="P164" s="73"/>
      <c r="Q164" s="73"/>
      <c r="R164" s="73"/>
    </row>
    <row r="165" spans="1:18">
      <c r="A165" s="72"/>
      <c r="B165" s="73"/>
      <c r="C165" s="73"/>
      <c r="D165" s="73"/>
      <c r="E165" s="73"/>
      <c r="F165" s="73"/>
      <c r="G165" s="73"/>
      <c r="H165" s="73"/>
      <c r="I165" s="73"/>
      <c r="J165" s="73"/>
      <c r="K165" s="73"/>
      <c r="L165" s="73"/>
      <c r="M165" s="73"/>
      <c r="N165" s="73"/>
      <c r="O165" s="73"/>
      <c r="P165" s="73"/>
      <c r="Q165" s="73"/>
      <c r="R165" s="73"/>
    </row>
    <row r="166" spans="1:18">
      <c r="A166" s="72"/>
      <c r="B166" s="73"/>
      <c r="C166" s="73"/>
      <c r="D166" s="73"/>
      <c r="E166" s="73"/>
      <c r="F166" s="73"/>
      <c r="G166" s="73"/>
      <c r="H166" s="73"/>
      <c r="I166" s="73"/>
      <c r="J166" s="73"/>
      <c r="K166" s="73"/>
      <c r="L166" s="73"/>
      <c r="M166" s="73"/>
      <c r="N166" s="73"/>
      <c r="O166" s="73"/>
      <c r="P166" s="73"/>
      <c r="Q166" s="73"/>
      <c r="R166" s="73"/>
    </row>
    <row r="167" spans="1:18">
      <c r="A167" s="72"/>
      <c r="B167" s="73"/>
      <c r="C167" s="73"/>
      <c r="D167" s="73"/>
      <c r="E167" s="73"/>
      <c r="F167" s="73"/>
      <c r="G167" s="73"/>
      <c r="H167" s="73"/>
      <c r="I167" s="73"/>
      <c r="J167" s="73"/>
      <c r="K167" s="73"/>
      <c r="L167" s="73"/>
      <c r="M167" s="73"/>
      <c r="N167" s="73"/>
      <c r="O167" s="73"/>
      <c r="P167" s="73"/>
      <c r="Q167" s="73"/>
      <c r="R167" s="73"/>
    </row>
    <row r="168" spans="1:18">
      <c r="A168" s="72"/>
      <c r="B168" s="73"/>
      <c r="C168" s="73"/>
      <c r="D168" s="73"/>
      <c r="E168" s="73"/>
      <c r="F168" s="73"/>
      <c r="G168" s="73"/>
      <c r="H168" s="73"/>
      <c r="I168" s="73"/>
      <c r="J168" s="73"/>
      <c r="K168" s="73"/>
      <c r="L168" s="73"/>
      <c r="M168" s="73"/>
      <c r="N168" s="73"/>
      <c r="O168" s="73"/>
      <c r="P168" s="73"/>
      <c r="Q168" s="73"/>
      <c r="R168" s="73"/>
    </row>
    <row r="169" spans="1:18">
      <c r="A169" s="72"/>
      <c r="B169" s="73"/>
      <c r="C169" s="73"/>
      <c r="D169" s="73"/>
      <c r="E169" s="73"/>
      <c r="F169" s="73"/>
      <c r="G169" s="73"/>
      <c r="H169" s="73"/>
      <c r="I169" s="73"/>
      <c r="J169" s="73"/>
      <c r="K169" s="73"/>
      <c r="L169" s="73"/>
      <c r="M169" s="73"/>
      <c r="N169" s="73"/>
      <c r="O169" s="73"/>
      <c r="P169" s="73"/>
      <c r="Q169" s="73"/>
      <c r="R169" s="73"/>
    </row>
    <row r="170" spans="1:18">
      <c r="A170" s="72"/>
      <c r="B170" s="73"/>
      <c r="C170" s="73"/>
      <c r="D170" s="73"/>
      <c r="E170" s="73"/>
      <c r="F170" s="73"/>
      <c r="G170" s="73"/>
      <c r="H170" s="73"/>
      <c r="I170" s="73"/>
      <c r="J170" s="73"/>
      <c r="K170" s="73"/>
      <c r="L170" s="73"/>
      <c r="M170" s="73"/>
      <c r="N170" s="73"/>
      <c r="O170" s="73"/>
      <c r="P170" s="73"/>
      <c r="Q170" s="73"/>
      <c r="R170" s="73"/>
    </row>
    <row r="171" spans="1:18">
      <c r="A171" s="72"/>
      <c r="B171" s="73"/>
      <c r="C171" s="73"/>
      <c r="D171" s="73"/>
      <c r="E171" s="73"/>
      <c r="F171" s="73"/>
      <c r="G171" s="73"/>
      <c r="H171" s="73"/>
      <c r="I171" s="73"/>
      <c r="J171" s="73"/>
      <c r="K171" s="73"/>
      <c r="L171" s="73"/>
      <c r="M171" s="73"/>
      <c r="N171" s="73"/>
      <c r="O171" s="73"/>
      <c r="P171" s="73"/>
      <c r="Q171" s="73"/>
      <c r="R171" s="73"/>
    </row>
    <row r="172" spans="1:18">
      <c r="A172" s="72"/>
      <c r="B172" s="73"/>
      <c r="C172" s="73"/>
      <c r="D172" s="73"/>
      <c r="E172" s="73"/>
      <c r="F172" s="73"/>
      <c r="G172" s="73"/>
      <c r="H172" s="73"/>
      <c r="I172" s="73"/>
      <c r="J172" s="73"/>
      <c r="K172" s="73"/>
      <c r="L172" s="73"/>
      <c r="M172" s="73"/>
      <c r="N172" s="73"/>
      <c r="O172" s="73"/>
      <c r="P172" s="73"/>
      <c r="Q172" s="73"/>
      <c r="R172" s="73"/>
    </row>
    <row r="173" spans="1:18">
      <c r="A173" s="72"/>
      <c r="B173" s="73"/>
      <c r="C173" s="73"/>
      <c r="D173" s="73"/>
      <c r="E173" s="73"/>
      <c r="F173" s="73"/>
      <c r="G173" s="73"/>
      <c r="H173" s="73"/>
      <c r="I173" s="73"/>
      <c r="J173" s="73"/>
      <c r="K173" s="73"/>
      <c r="L173" s="73"/>
      <c r="M173" s="73"/>
      <c r="N173" s="73"/>
      <c r="O173" s="73"/>
      <c r="P173" s="73"/>
      <c r="Q173" s="73"/>
      <c r="R173" s="73"/>
    </row>
    <row r="174" spans="1:18">
      <c r="A174" s="72"/>
      <c r="B174" s="73"/>
      <c r="C174" s="73"/>
      <c r="D174" s="73"/>
      <c r="E174" s="73"/>
      <c r="F174" s="73"/>
      <c r="G174" s="73"/>
      <c r="H174" s="73"/>
      <c r="I174" s="73"/>
      <c r="J174" s="73"/>
      <c r="K174" s="73"/>
      <c r="L174" s="73"/>
      <c r="M174" s="73"/>
      <c r="N174" s="73"/>
      <c r="O174" s="73"/>
      <c r="P174" s="73"/>
      <c r="Q174" s="73"/>
      <c r="R174" s="73"/>
    </row>
    <row r="175" spans="1:18">
      <c r="A175" s="72"/>
      <c r="B175" s="73"/>
      <c r="C175" s="73"/>
      <c r="D175" s="73"/>
      <c r="E175" s="73"/>
      <c r="F175" s="73"/>
      <c r="G175" s="73"/>
      <c r="H175" s="73"/>
      <c r="I175" s="73"/>
      <c r="J175" s="73"/>
      <c r="K175" s="73"/>
      <c r="L175" s="73"/>
      <c r="M175" s="73"/>
      <c r="N175" s="73"/>
      <c r="O175" s="73"/>
      <c r="P175" s="73"/>
      <c r="Q175" s="73"/>
      <c r="R175" s="73"/>
    </row>
    <row r="176" spans="1:18">
      <c r="A176" s="72"/>
      <c r="B176" s="73"/>
      <c r="C176" s="73"/>
      <c r="D176" s="73"/>
      <c r="E176" s="73"/>
      <c r="F176" s="73"/>
      <c r="G176" s="73"/>
      <c r="H176" s="73"/>
      <c r="I176" s="73"/>
      <c r="J176" s="73"/>
      <c r="K176" s="73"/>
      <c r="L176" s="73"/>
      <c r="M176" s="73"/>
      <c r="N176" s="73"/>
      <c r="O176" s="73"/>
      <c r="P176" s="73"/>
      <c r="Q176" s="73"/>
      <c r="R176" s="73"/>
    </row>
    <row r="177" spans="1:18">
      <c r="A177" s="72"/>
      <c r="B177" s="73"/>
      <c r="C177" s="73"/>
      <c r="D177" s="73"/>
      <c r="E177" s="73"/>
      <c r="F177" s="73"/>
      <c r="G177" s="73"/>
      <c r="H177" s="73"/>
      <c r="I177" s="73"/>
      <c r="J177" s="73"/>
      <c r="K177" s="73"/>
      <c r="L177" s="73"/>
      <c r="M177" s="73"/>
      <c r="N177" s="73"/>
      <c r="O177" s="73"/>
      <c r="P177" s="73"/>
      <c r="Q177" s="73"/>
      <c r="R177" s="73"/>
    </row>
    <row r="178" spans="1:18">
      <c r="A178" s="72"/>
      <c r="B178" s="73"/>
      <c r="C178" s="73"/>
      <c r="D178" s="73"/>
      <c r="E178" s="73"/>
      <c r="F178" s="73"/>
      <c r="G178" s="73"/>
      <c r="H178" s="73"/>
      <c r="I178" s="73"/>
      <c r="J178" s="73"/>
      <c r="K178" s="73"/>
      <c r="L178" s="73"/>
      <c r="M178" s="73"/>
      <c r="N178" s="73"/>
      <c r="O178" s="73"/>
      <c r="P178" s="73"/>
      <c r="Q178" s="73"/>
      <c r="R178" s="73"/>
    </row>
    <row r="179" spans="1:18">
      <c r="A179" s="72"/>
      <c r="B179" s="73"/>
      <c r="C179" s="73"/>
      <c r="D179" s="73"/>
      <c r="E179" s="73"/>
      <c r="F179" s="73"/>
      <c r="G179" s="73"/>
      <c r="H179" s="73"/>
      <c r="I179" s="73"/>
      <c r="J179" s="73"/>
      <c r="K179" s="73"/>
      <c r="L179" s="73"/>
      <c r="M179" s="73"/>
      <c r="N179" s="73"/>
      <c r="O179" s="73"/>
      <c r="P179" s="73"/>
      <c r="Q179" s="73"/>
      <c r="R179" s="73"/>
    </row>
    <row r="180" spans="1:18">
      <c r="A180" s="72"/>
      <c r="B180" s="73"/>
      <c r="C180" s="73"/>
      <c r="D180" s="73"/>
      <c r="E180" s="73"/>
      <c r="F180" s="73"/>
      <c r="G180" s="73"/>
      <c r="H180" s="73"/>
      <c r="I180" s="73"/>
      <c r="J180" s="73"/>
      <c r="K180" s="73"/>
      <c r="L180" s="73"/>
      <c r="M180" s="73"/>
      <c r="N180" s="73"/>
      <c r="O180" s="73"/>
      <c r="P180" s="73"/>
      <c r="Q180" s="73"/>
      <c r="R180" s="73"/>
    </row>
    <row r="181" spans="1:18">
      <c r="A181" s="72"/>
      <c r="B181" s="73"/>
      <c r="C181" s="73"/>
      <c r="D181" s="73"/>
      <c r="E181" s="73"/>
      <c r="F181" s="73"/>
      <c r="G181" s="73"/>
      <c r="H181" s="73"/>
      <c r="I181" s="73"/>
      <c r="J181" s="73"/>
      <c r="K181" s="73"/>
      <c r="L181" s="73"/>
      <c r="M181" s="73"/>
      <c r="N181" s="73"/>
      <c r="O181" s="73"/>
      <c r="P181" s="73"/>
      <c r="Q181" s="73"/>
      <c r="R181" s="73"/>
    </row>
    <row r="182" spans="1:18">
      <c r="A182" s="72"/>
      <c r="B182" s="73"/>
      <c r="C182" s="73"/>
      <c r="D182" s="73"/>
      <c r="E182" s="73"/>
      <c r="F182" s="73"/>
      <c r="G182" s="73"/>
      <c r="H182" s="73"/>
      <c r="I182" s="73"/>
      <c r="J182" s="73"/>
      <c r="K182" s="73"/>
      <c r="L182" s="73"/>
      <c r="M182" s="73"/>
      <c r="N182" s="73"/>
      <c r="O182" s="73"/>
      <c r="P182" s="73"/>
      <c r="Q182" s="73"/>
      <c r="R182" s="73"/>
    </row>
    <row r="183" spans="1:18">
      <c r="A183" s="72"/>
      <c r="B183" s="73"/>
      <c r="C183" s="73"/>
      <c r="D183" s="73"/>
      <c r="E183" s="73"/>
      <c r="F183" s="73"/>
      <c r="G183" s="73"/>
      <c r="H183" s="73"/>
      <c r="I183" s="73"/>
      <c r="J183" s="73"/>
      <c r="K183" s="73"/>
      <c r="L183" s="73"/>
      <c r="M183" s="73"/>
      <c r="N183" s="73"/>
      <c r="O183" s="73"/>
      <c r="P183" s="73"/>
      <c r="Q183" s="73"/>
      <c r="R183" s="73"/>
    </row>
    <row r="184" spans="1:18">
      <c r="A184" s="72"/>
      <c r="B184" s="73"/>
      <c r="C184" s="73"/>
      <c r="D184" s="73"/>
      <c r="E184" s="73"/>
      <c r="F184" s="73"/>
      <c r="G184" s="73"/>
      <c r="H184" s="73"/>
      <c r="I184" s="73"/>
      <c r="J184" s="73"/>
      <c r="K184" s="73"/>
      <c r="L184" s="73"/>
      <c r="M184" s="73"/>
      <c r="N184" s="73"/>
      <c r="O184" s="73"/>
      <c r="P184" s="73"/>
      <c r="Q184" s="73"/>
      <c r="R184" s="73"/>
    </row>
    <row r="185" spans="1:18">
      <c r="A185" s="72"/>
      <c r="B185" s="73"/>
      <c r="C185" s="73"/>
      <c r="D185" s="73"/>
      <c r="E185" s="73"/>
      <c r="F185" s="73"/>
      <c r="G185" s="73"/>
      <c r="H185" s="73"/>
      <c r="I185" s="73"/>
      <c r="J185" s="73"/>
      <c r="K185" s="73"/>
      <c r="L185" s="73"/>
      <c r="M185" s="73"/>
      <c r="N185" s="73"/>
      <c r="O185" s="73"/>
      <c r="P185" s="73"/>
      <c r="Q185" s="73"/>
      <c r="R185" s="73"/>
    </row>
    <row r="186" spans="1:18">
      <c r="A186" s="72"/>
      <c r="B186" s="73"/>
      <c r="C186" s="73"/>
      <c r="D186" s="73"/>
      <c r="E186" s="73"/>
      <c r="F186" s="73"/>
      <c r="G186" s="73"/>
      <c r="H186" s="73"/>
      <c r="I186" s="73"/>
      <c r="J186" s="73"/>
      <c r="K186" s="73"/>
      <c r="L186" s="73"/>
      <c r="M186" s="73"/>
      <c r="N186" s="73"/>
      <c r="O186" s="73"/>
      <c r="P186" s="73"/>
      <c r="Q186" s="73"/>
      <c r="R186" s="73"/>
    </row>
    <row r="187" spans="1:18">
      <c r="A187" s="72"/>
      <c r="B187" s="73"/>
      <c r="C187" s="73"/>
      <c r="D187" s="73"/>
      <c r="E187" s="73"/>
      <c r="F187" s="73"/>
      <c r="G187" s="73"/>
      <c r="H187" s="73"/>
      <c r="I187" s="73"/>
      <c r="J187" s="73"/>
      <c r="K187" s="73"/>
      <c r="L187" s="73"/>
      <c r="M187" s="73"/>
      <c r="N187" s="73"/>
      <c r="O187" s="73"/>
      <c r="P187" s="73"/>
      <c r="Q187" s="73"/>
      <c r="R187" s="73"/>
    </row>
    <row r="188" spans="1:18">
      <c r="A188" s="72"/>
      <c r="B188" s="73"/>
      <c r="C188" s="73"/>
      <c r="D188" s="73"/>
      <c r="E188" s="73"/>
      <c r="F188" s="73"/>
      <c r="G188" s="73"/>
      <c r="H188" s="73"/>
      <c r="I188" s="73"/>
      <c r="J188" s="73"/>
      <c r="K188" s="73"/>
      <c r="L188" s="73"/>
      <c r="M188" s="73"/>
      <c r="N188" s="73"/>
      <c r="O188" s="73"/>
      <c r="P188" s="73"/>
      <c r="Q188" s="73"/>
      <c r="R188" s="73"/>
    </row>
    <row r="189" spans="1:18">
      <c r="A189" s="72"/>
      <c r="B189" s="73"/>
      <c r="C189" s="73"/>
      <c r="D189" s="73"/>
      <c r="E189" s="73"/>
      <c r="F189" s="73"/>
      <c r="G189" s="73"/>
      <c r="H189" s="73"/>
      <c r="I189" s="73"/>
      <c r="J189" s="73"/>
      <c r="K189" s="73"/>
      <c r="L189" s="73"/>
      <c r="M189" s="73"/>
      <c r="N189" s="73"/>
      <c r="O189" s="73"/>
      <c r="P189" s="73"/>
      <c r="Q189" s="73"/>
      <c r="R189" s="73"/>
    </row>
    <row r="190" spans="1:18">
      <c r="A190" s="72"/>
      <c r="B190" s="73"/>
      <c r="C190" s="73"/>
      <c r="D190" s="73"/>
      <c r="E190" s="73"/>
      <c r="F190" s="73"/>
      <c r="G190" s="73"/>
      <c r="H190" s="73"/>
      <c r="I190" s="73"/>
      <c r="J190" s="73"/>
      <c r="K190" s="73"/>
      <c r="L190" s="73"/>
      <c r="M190" s="73"/>
      <c r="N190" s="73"/>
      <c r="O190" s="73"/>
      <c r="P190" s="73"/>
      <c r="Q190" s="73"/>
      <c r="R190" s="73"/>
    </row>
    <row r="191" spans="1:18">
      <c r="A191" s="72"/>
      <c r="B191" s="73"/>
      <c r="C191" s="73"/>
      <c r="D191" s="73"/>
      <c r="E191" s="73"/>
      <c r="F191" s="73"/>
      <c r="G191" s="73"/>
      <c r="H191" s="73"/>
      <c r="I191" s="73"/>
      <c r="J191" s="73"/>
      <c r="K191" s="73"/>
      <c r="L191" s="73"/>
      <c r="M191" s="73"/>
      <c r="N191" s="73"/>
      <c r="O191" s="73"/>
      <c r="P191" s="73"/>
      <c r="Q191" s="73"/>
      <c r="R191" s="73"/>
    </row>
    <row r="192" spans="1:18">
      <c r="A192" s="72"/>
      <c r="B192" s="73"/>
      <c r="C192" s="73"/>
      <c r="D192" s="73"/>
      <c r="E192" s="73"/>
      <c r="F192" s="73"/>
      <c r="G192" s="73"/>
      <c r="H192" s="73"/>
      <c r="I192" s="73"/>
      <c r="J192" s="73"/>
      <c r="K192" s="73"/>
      <c r="L192" s="73"/>
      <c r="M192" s="73"/>
      <c r="N192" s="73"/>
      <c r="O192" s="73"/>
      <c r="P192" s="73"/>
      <c r="Q192" s="73"/>
      <c r="R192" s="73"/>
    </row>
    <row r="193" spans="1:18">
      <c r="A193" s="72"/>
      <c r="B193" s="73"/>
      <c r="C193" s="73"/>
      <c r="D193" s="73"/>
      <c r="E193" s="73"/>
      <c r="F193" s="73"/>
      <c r="G193" s="73"/>
      <c r="H193" s="73"/>
      <c r="I193" s="73"/>
      <c r="J193" s="73"/>
      <c r="K193" s="73"/>
      <c r="L193" s="73"/>
      <c r="M193" s="73"/>
      <c r="N193" s="73"/>
      <c r="O193" s="73"/>
      <c r="P193" s="73"/>
      <c r="Q193" s="73"/>
      <c r="R193" s="73"/>
    </row>
    <row r="194" spans="1:18">
      <c r="A194" s="72"/>
      <c r="B194" s="73"/>
      <c r="C194" s="73"/>
      <c r="D194" s="73"/>
      <c r="E194" s="73"/>
      <c r="F194" s="73"/>
      <c r="G194" s="73"/>
      <c r="H194" s="73"/>
      <c r="I194" s="73"/>
      <c r="J194" s="73"/>
      <c r="K194" s="73"/>
      <c r="L194" s="73"/>
      <c r="M194" s="73"/>
      <c r="N194" s="73"/>
      <c r="O194" s="73"/>
      <c r="P194" s="73"/>
      <c r="Q194" s="73"/>
      <c r="R194" s="73"/>
    </row>
    <row r="195" spans="1:18">
      <c r="A195" s="72"/>
      <c r="B195" s="73"/>
      <c r="C195" s="73"/>
      <c r="D195" s="73"/>
      <c r="E195" s="73"/>
      <c r="F195" s="73"/>
      <c r="G195" s="73"/>
      <c r="H195" s="73"/>
      <c r="I195" s="73"/>
      <c r="J195" s="73"/>
      <c r="K195" s="73"/>
      <c r="L195" s="73"/>
      <c r="M195" s="73"/>
      <c r="N195" s="73"/>
      <c r="O195" s="73"/>
      <c r="P195" s="73"/>
      <c r="Q195" s="73"/>
      <c r="R195" s="73"/>
    </row>
    <row r="196" spans="1:18">
      <c r="A196" s="72"/>
      <c r="B196" s="73"/>
      <c r="C196" s="73"/>
      <c r="D196" s="73"/>
      <c r="E196" s="73"/>
      <c r="F196" s="73"/>
      <c r="G196" s="73"/>
      <c r="H196" s="73"/>
      <c r="I196" s="73"/>
      <c r="J196" s="73"/>
      <c r="K196" s="73"/>
      <c r="L196" s="73"/>
      <c r="M196" s="73"/>
      <c r="N196" s="73"/>
      <c r="O196" s="73"/>
      <c r="P196" s="73"/>
      <c r="Q196" s="73"/>
      <c r="R196" s="73"/>
    </row>
    <row r="197" spans="1:18">
      <c r="A197" s="72"/>
      <c r="B197" s="73"/>
      <c r="C197" s="73"/>
      <c r="D197" s="73"/>
      <c r="E197" s="73"/>
      <c r="F197" s="73"/>
      <c r="G197" s="73"/>
      <c r="H197" s="73"/>
      <c r="I197" s="73"/>
      <c r="J197" s="73"/>
      <c r="K197" s="73"/>
      <c r="L197" s="73"/>
      <c r="M197" s="73"/>
      <c r="N197" s="73"/>
      <c r="O197" s="73"/>
      <c r="P197" s="73"/>
      <c r="Q197" s="73"/>
      <c r="R197" s="73"/>
    </row>
    <row r="198" spans="1:18">
      <c r="A198" s="78"/>
      <c r="B198" s="79"/>
      <c r="C198" s="79"/>
      <c r="D198" s="79"/>
      <c r="E198" s="79"/>
      <c r="F198" s="79"/>
      <c r="G198" s="79"/>
      <c r="H198" s="79"/>
      <c r="I198" s="79"/>
      <c r="J198" s="79"/>
      <c r="K198" s="79"/>
      <c r="L198" s="79"/>
      <c r="M198" s="79"/>
      <c r="N198" s="79"/>
      <c r="O198" s="79"/>
      <c r="P198" s="79"/>
      <c r="Q198" s="79"/>
      <c r="R198" s="79"/>
    </row>
  </sheetData>
  <sheetProtection algorithmName="SHA-512" hashValue="HSNNiUxVeyTzHV9plAGXyFNN4L7ehOC3gH3k5RNlzipi/raYNu7nlpM+4j4a3TefNsZrE17PEJnFnYDCQEcHAQ==" saltValue="csB5j4pUi2cu36d53MH1hw==" spinCount="100000" sheet="1" objects="1" scenarios="1" formatCells="0" selectLockedCells="1"/>
  <mergeCells count="32">
    <mergeCell ref="A3:R3"/>
    <mergeCell ref="B14:M14"/>
    <mergeCell ref="B15:M15"/>
    <mergeCell ref="A147:R147"/>
    <mergeCell ref="A32:R32"/>
    <mergeCell ref="A65:XFD65"/>
    <mergeCell ref="K74:L74"/>
    <mergeCell ref="K75:L75"/>
    <mergeCell ref="K76:L76"/>
    <mergeCell ref="K77:L77"/>
    <mergeCell ref="K78:L78"/>
    <mergeCell ref="K79:L79"/>
    <mergeCell ref="E74:F74"/>
    <mergeCell ref="K80:L80"/>
    <mergeCell ref="E75:F75"/>
    <mergeCell ref="B144:Q145"/>
    <mergeCell ref="A2:R2"/>
    <mergeCell ref="A66:R66"/>
    <mergeCell ref="A67:R67"/>
    <mergeCell ref="B69:Q70"/>
    <mergeCell ref="B72:M72"/>
    <mergeCell ref="A33:R34"/>
    <mergeCell ref="B36:M36"/>
    <mergeCell ref="E39:F39"/>
    <mergeCell ref="E38:F38"/>
    <mergeCell ref="B57:R58"/>
    <mergeCell ref="C61:R63"/>
    <mergeCell ref="H37:J37"/>
    <mergeCell ref="K38:L38"/>
    <mergeCell ref="K39:L39"/>
    <mergeCell ref="K41:L41"/>
    <mergeCell ref="K40:L40"/>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40010" r:id="rId4">
          <objectPr defaultSize="0" r:id="rId5">
            <anchor moveWithCells="1">
              <from>
                <xdr:col>2</xdr:col>
                <xdr:colOff>175260</xdr:colOff>
                <xdr:row>95</xdr:row>
                <xdr:rowOff>152400</xdr:rowOff>
              </from>
              <to>
                <xdr:col>4</xdr:col>
                <xdr:colOff>7620</xdr:colOff>
                <xdr:row>99</xdr:row>
                <xdr:rowOff>121920</xdr:rowOff>
              </to>
            </anchor>
          </objectPr>
        </oleObject>
      </mc:Choice>
      <mc:Fallback>
        <oleObject progId="Equation.DSMT4" shapeId="40010" r:id="rId4"/>
      </mc:Fallback>
    </mc:AlternateContent>
    <mc:AlternateContent xmlns:mc="http://schemas.openxmlformats.org/markup-compatibility/2006">
      <mc:Choice Requires="x14">
        <oleObject progId="Equation.DSMT4" shapeId="40053" r:id="rId6">
          <objectPr defaultSize="0" r:id="rId7">
            <anchor moveWithCells="1">
              <from>
                <xdr:col>2</xdr:col>
                <xdr:colOff>175260</xdr:colOff>
                <xdr:row>122</xdr:row>
                <xdr:rowOff>152400</xdr:rowOff>
              </from>
              <to>
                <xdr:col>8</xdr:col>
                <xdr:colOff>746760</xdr:colOff>
                <xdr:row>126</xdr:row>
                <xdr:rowOff>121920</xdr:rowOff>
              </to>
            </anchor>
          </objectPr>
        </oleObject>
      </mc:Choice>
      <mc:Fallback>
        <oleObject progId="Equation.DSMT4" shapeId="40053" r:id="rId6"/>
      </mc:Fallback>
    </mc:AlternateContent>
    <mc:AlternateContent xmlns:mc="http://schemas.openxmlformats.org/markup-compatibility/2006">
      <mc:Choice Requires="x14">
        <oleObject progId="Equation.DSMT4" shapeId="40054" r:id="rId8">
          <objectPr defaultSize="0" r:id="rId9">
            <anchor moveWithCells="1">
              <from>
                <xdr:col>10</xdr:col>
                <xdr:colOff>175260</xdr:colOff>
                <xdr:row>122</xdr:row>
                <xdr:rowOff>152400</xdr:rowOff>
              </from>
              <to>
                <xdr:col>12</xdr:col>
                <xdr:colOff>297180</xdr:colOff>
                <xdr:row>126</xdr:row>
                <xdr:rowOff>121920</xdr:rowOff>
              </to>
            </anchor>
          </objectPr>
        </oleObject>
      </mc:Choice>
      <mc:Fallback>
        <oleObject progId="Equation.DSMT4" shapeId="40054" r:id="rId8"/>
      </mc:Fallback>
    </mc:AlternateContent>
    <mc:AlternateContent xmlns:mc="http://schemas.openxmlformats.org/markup-compatibility/2006">
      <mc:Choice Requires="x14">
        <oleObject progId="Equation.DSMT4" shapeId="40084" r:id="rId10">
          <objectPr defaultSize="0" r:id="rId11">
            <anchor moveWithCells="1">
              <from>
                <xdr:col>2</xdr:col>
                <xdr:colOff>525780</xdr:colOff>
                <xdr:row>84</xdr:row>
                <xdr:rowOff>175260</xdr:rowOff>
              </from>
              <to>
                <xdr:col>4</xdr:col>
                <xdr:colOff>518160</xdr:colOff>
                <xdr:row>86</xdr:row>
                <xdr:rowOff>152400</xdr:rowOff>
              </to>
            </anchor>
          </objectPr>
        </oleObject>
      </mc:Choice>
      <mc:Fallback>
        <oleObject progId="Equation.DSMT4" shapeId="40084" r:id="rId10"/>
      </mc:Fallback>
    </mc:AlternateContent>
    <mc:AlternateContent xmlns:mc="http://schemas.openxmlformats.org/markup-compatibility/2006">
      <mc:Choice Requires="x14">
        <oleObject progId="Equation.DSMT4" shapeId="40085" r:id="rId12">
          <objectPr defaultSize="0" autoPict="0" r:id="rId13">
            <anchor moveWithCells="1">
              <from>
                <xdr:col>6</xdr:col>
                <xdr:colOff>213360</xdr:colOff>
                <xdr:row>85</xdr:row>
                <xdr:rowOff>0</xdr:rowOff>
              </from>
              <to>
                <xdr:col>9</xdr:col>
                <xdr:colOff>403860</xdr:colOff>
                <xdr:row>86</xdr:row>
                <xdr:rowOff>160020</xdr:rowOff>
              </to>
            </anchor>
          </objectPr>
        </oleObject>
      </mc:Choice>
      <mc:Fallback>
        <oleObject progId="Equation.DSMT4" shapeId="40085" r:id="rId12"/>
      </mc:Fallback>
    </mc:AlternateContent>
    <mc:AlternateContent xmlns:mc="http://schemas.openxmlformats.org/markup-compatibility/2006">
      <mc:Choice Requires="x14">
        <oleObject progId="Equation.DSMT4" shapeId="40086" r:id="rId14">
          <objectPr defaultSize="0" r:id="rId15">
            <anchor moveWithCells="1">
              <from>
                <xdr:col>11</xdr:col>
                <xdr:colOff>213360</xdr:colOff>
                <xdr:row>85</xdr:row>
                <xdr:rowOff>0</xdr:rowOff>
              </from>
              <to>
                <xdr:col>11</xdr:col>
                <xdr:colOff>2674620</xdr:colOff>
                <xdr:row>86</xdr:row>
                <xdr:rowOff>83820</xdr:rowOff>
              </to>
            </anchor>
          </objectPr>
        </oleObject>
      </mc:Choice>
      <mc:Fallback>
        <oleObject progId="Equation.DSMT4" shapeId="40086" r:id="rId14"/>
      </mc:Fallback>
    </mc:AlternateContent>
    <mc:AlternateContent xmlns:mc="http://schemas.openxmlformats.org/markup-compatibility/2006">
      <mc:Choice Requires="x14">
        <oleObject progId="Equation.DSMT4" shapeId="40087" r:id="rId16">
          <objectPr defaultSize="0" r:id="rId17">
            <anchor moveWithCells="1">
              <from>
                <xdr:col>2</xdr:col>
                <xdr:colOff>213360</xdr:colOff>
                <xdr:row>87</xdr:row>
                <xdr:rowOff>0</xdr:rowOff>
              </from>
              <to>
                <xdr:col>7</xdr:col>
                <xdr:colOff>739140</xdr:colOff>
                <xdr:row>88</xdr:row>
                <xdr:rowOff>83820</xdr:rowOff>
              </to>
            </anchor>
          </objectPr>
        </oleObject>
      </mc:Choice>
      <mc:Fallback>
        <oleObject progId="Equation.DSMT4" shapeId="40087" r:id="rId16"/>
      </mc:Fallback>
    </mc:AlternateContent>
    <mc:AlternateContent xmlns:mc="http://schemas.openxmlformats.org/markup-compatibility/2006">
      <mc:Choice Requires="x14">
        <oleObject progId="Equation.DSMT4" shapeId="40088" r:id="rId18">
          <objectPr defaultSize="0" r:id="rId19">
            <anchor moveWithCells="1">
              <from>
                <xdr:col>10</xdr:col>
                <xdr:colOff>213360</xdr:colOff>
                <xdr:row>87</xdr:row>
                <xdr:rowOff>0</xdr:rowOff>
              </from>
              <to>
                <xdr:col>11</xdr:col>
                <xdr:colOff>190500</xdr:colOff>
                <xdr:row>88</xdr:row>
                <xdr:rowOff>83820</xdr:rowOff>
              </to>
            </anchor>
          </objectPr>
        </oleObject>
      </mc:Choice>
      <mc:Fallback>
        <oleObject progId="Equation.DSMT4" shapeId="40088" r:id="rId18"/>
      </mc:Fallback>
    </mc:AlternateContent>
    <mc:AlternateContent xmlns:mc="http://schemas.openxmlformats.org/markup-compatibility/2006">
      <mc:Choice Requires="x14">
        <oleObject progId="Equation.DSMT4" shapeId="40089" r:id="rId20">
          <objectPr defaultSize="0" r:id="rId21">
            <anchor moveWithCells="1">
              <from>
                <xdr:col>2</xdr:col>
                <xdr:colOff>213360</xdr:colOff>
                <xdr:row>92</xdr:row>
                <xdr:rowOff>0</xdr:rowOff>
              </from>
              <to>
                <xdr:col>3</xdr:col>
                <xdr:colOff>853440</xdr:colOff>
                <xdr:row>93</xdr:row>
                <xdr:rowOff>106680</xdr:rowOff>
              </to>
            </anchor>
          </objectPr>
        </oleObject>
      </mc:Choice>
      <mc:Fallback>
        <oleObject progId="Equation.DSMT4" shapeId="40089" r:id="rId20"/>
      </mc:Fallback>
    </mc:AlternateContent>
    <mc:AlternateContent xmlns:mc="http://schemas.openxmlformats.org/markup-compatibility/2006">
      <mc:Choice Requires="x14">
        <oleObject progId="Equation.DSMT4" shapeId="40237"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40237" r:id="rId22"/>
      </mc:Fallback>
    </mc:AlternateContent>
    <mc:AlternateContent xmlns:mc="http://schemas.openxmlformats.org/markup-compatibility/2006">
      <mc:Choice Requires="x14">
        <oleObject progId="Equation.DSMT4" shapeId="40247" r:id="rId24">
          <objectPr defaultSize="0" r:id="rId25">
            <anchor moveWithCells="1">
              <from>
                <xdr:col>2</xdr:col>
                <xdr:colOff>784860</xdr:colOff>
                <xdr:row>114</xdr:row>
                <xdr:rowOff>152400</xdr:rowOff>
              </from>
              <to>
                <xdr:col>7</xdr:col>
                <xdr:colOff>586740</xdr:colOff>
                <xdr:row>118</xdr:row>
                <xdr:rowOff>121920</xdr:rowOff>
              </to>
            </anchor>
          </objectPr>
        </oleObject>
      </mc:Choice>
      <mc:Fallback>
        <oleObject progId="Equation.DSMT4" shapeId="40247" r:id="rId24"/>
      </mc:Fallback>
    </mc:AlternateContent>
    <mc:AlternateContent xmlns:mc="http://schemas.openxmlformats.org/markup-compatibility/2006">
      <mc:Choice Requires="x14">
        <oleObject progId="Equation.DSMT4" shapeId="40250" r:id="rId26">
          <objectPr defaultSize="0" r:id="rId27">
            <anchor moveWithCells="1">
              <from>
                <xdr:col>10</xdr:col>
                <xdr:colOff>76200</xdr:colOff>
                <xdr:row>114</xdr:row>
                <xdr:rowOff>152400</xdr:rowOff>
              </from>
              <to>
                <xdr:col>11</xdr:col>
                <xdr:colOff>1295400</xdr:colOff>
                <xdr:row>118</xdr:row>
                <xdr:rowOff>121920</xdr:rowOff>
              </to>
            </anchor>
          </objectPr>
        </oleObject>
      </mc:Choice>
      <mc:Fallback>
        <oleObject progId="Equation.DSMT4" shapeId="40250" r:id="rId26"/>
      </mc:Fallback>
    </mc:AlternateContent>
    <mc:AlternateContent xmlns:mc="http://schemas.openxmlformats.org/markup-compatibility/2006">
      <mc:Choice Requires="x14">
        <oleObject progId="Equation.DSMT4" shapeId="40257" r:id="rId28">
          <objectPr defaultSize="0" r:id="rId29">
            <anchor moveWithCells="1">
              <from>
                <xdr:col>2</xdr:col>
                <xdr:colOff>861060</xdr:colOff>
                <xdr:row>51</xdr:row>
                <xdr:rowOff>83820</xdr:rowOff>
              </from>
              <to>
                <xdr:col>7</xdr:col>
                <xdr:colOff>388620</xdr:colOff>
                <xdr:row>53</xdr:row>
                <xdr:rowOff>137160</xdr:rowOff>
              </to>
            </anchor>
          </objectPr>
        </oleObject>
      </mc:Choice>
      <mc:Fallback>
        <oleObject progId="Equation.DSMT4" shapeId="40257" r:id="rId28"/>
      </mc:Fallback>
    </mc:AlternateContent>
    <mc:AlternateContent xmlns:mc="http://schemas.openxmlformats.org/markup-compatibility/2006">
      <mc:Choice Requires="x14">
        <oleObject progId="Equation.DSMT4" shapeId="40260" r:id="rId30">
          <objectPr defaultSize="0" r:id="rId31">
            <anchor moveWithCells="1">
              <from>
                <xdr:col>2</xdr:col>
                <xdr:colOff>175260</xdr:colOff>
                <xdr:row>101</xdr:row>
                <xdr:rowOff>152400</xdr:rowOff>
              </from>
              <to>
                <xdr:col>8</xdr:col>
                <xdr:colOff>160020</xdr:colOff>
                <xdr:row>105</xdr:row>
                <xdr:rowOff>121920</xdr:rowOff>
              </to>
            </anchor>
          </objectPr>
        </oleObject>
      </mc:Choice>
      <mc:Fallback>
        <oleObject progId="Equation.DSMT4" shapeId="40260" r:id="rId30"/>
      </mc:Fallback>
    </mc:AlternateContent>
    <mc:AlternateContent xmlns:mc="http://schemas.openxmlformats.org/markup-compatibility/2006">
      <mc:Choice Requires="x14">
        <oleObject progId="Equation.DSMT4" shapeId="40269" r:id="rId32">
          <objectPr defaultSize="0" r:id="rId33">
            <anchor moveWithCells="1">
              <from>
                <xdr:col>2</xdr:col>
                <xdr:colOff>182880</xdr:colOff>
                <xdr:row>129</xdr:row>
                <xdr:rowOff>7620</xdr:rowOff>
              </from>
              <to>
                <xdr:col>7</xdr:col>
                <xdr:colOff>815340</xdr:colOff>
                <xdr:row>141</xdr:row>
                <xdr:rowOff>175260</xdr:rowOff>
              </to>
            </anchor>
          </objectPr>
        </oleObject>
      </mc:Choice>
      <mc:Fallback>
        <oleObject progId="Equation.DSMT4" shapeId="40269" r:id="rId32"/>
      </mc:Fallback>
    </mc:AlternateContent>
    <mc:AlternateContent xmlns:mc="http://schemas.openxmlformats.org/markup-compatibility/2006">
      <mc:Choice Requires="x14">
        <oleObject progId="Equation.DSMT4" shapeId="40270" r:id="rId34">
          <objectPr defaultSize="0" r:id="rId35">
            <anchor moveWithCells="1">
              <from>
                <xdr:col>10</xdr:col>
                <xdr:colOff>182880</xdr:colOff>
                <xdr:row>129</xdr:row>
                <xdr:rowOff>7620</xdr:rowOff>
              </from>
              <to>
                <xdr:col>11</xdr:col>
                <xdr:colOff>2164080</xdr:colOff>
                <xdr:row>141</xdr:row>
                <xdr:rowOff>175260</xdr:rowOff>
              </to>
            </anchor>
          </objectPr>
        </oleObject>
      </mc:Choice>
      <mc:Fallback>
        <oleObject progId="Equation.DSMT4" shapeId="40270" r:id="rId34"/>
      </mc:Fallback>
    </mc:AlternateContent>
  </oleObjec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30BFAB-BF9E-4581-9555-A231BB0073B0}">
  <sheetPr codeName="Sheet20">
    <tabColor rgb="FF00B050"/>
  </sheetPr>
  <dimension ref="A2:K42"/>
  <sheetViews>
    <sheetView showGridLines="0" topLeftCell="B1" zoomScale="85" zoomScaleNormal="85" zoomScaleSheetLayoutView="83" workbookViewId="0">
      <pane ySplit="9" topLeftCell="A31" activePane="bottomLeft" state="frozen"/>
      <selection activeCell="C10" sqref="C10"/>
      <selection pane="bottomLeft" activeCell="C16" sqref="C16"/>
    </sheetView>
  </sheetViews>
  <sheetFormatPr defaultColWidth="0" defaultRowHeight="14.4" customHeight="1" zeroHeight="1"/>
  <cols>
    <col min="1" max="1" width="3.77734375" style="3" hidden="1" customWidth="1"/>
    <col min="2" max="2" width="17" style="3" bestFit="1" customWidth="1"/>
    <col min="3" max="3" width="22.21875" style="101"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44" t="str">
        <f>'Rev.'!$C$3</f>
        <v>REV. NO.5 (2/19/2021)</v>
      </c>
      <c r="C2" s="102"/>
      <c r="D2" s="45"/>
      <c r="E2" s="45"/>
      <c r="F2" s="45"/>
      <c r="G2" s="45"/>
      <c r="H2" s="45"/>
      <c r="I2" s="45"/>
      <c r="J2" s="45"/>
      <c r="K2" s="46" t="str">
        <f>'Rev.'!$I$3</f>
        <v>Scott Research Group (jkscottresearchgroup.com)</v>
      </c>
    </row>
    <row r="3" spans="2:11" ht="18">
      <c r="B3" s="155" t="s">
        <v>40</v>
      </c>
      <c r="C3" s="155"/>
      <c r="D3" s="155"/>
      <c r="E3" s="155"/>
      <c r="F3" s="155"/>
      <c r="G3" s="155"/>
      <c r="H3" s="155"/>
      <c r="I3" s="155"/>
      <c r="J3" s="155"/>
      <c r="K3" s="155"/>
    </row>
    <row r="4" spans="2:11" ht="14.4" customHeight="1">
      <c r="B4" s="14"/>
      <c r="C4" s="103"/>
      <c r="D4" s="16"/>
      <c r="E4" s="17"/>
      <c r="F4" s="17"/>
      <c r="G4" s="17"/>
      <c r="H4" s="17"/>
      <c r="I4" s="17"/>
      <c r="J4" s="17"/>
      <c r="K4" s="152" t="str">
        <f>IF(COUNTIF(Table1747[Test 3],1)=COUNTA(Table1747[Value]),"Ready","Not Ready")</f>
        <v>Ready</v>
      </c>
    </row>
    <row r="5" spans="2:11" ht="14.4" customHeight="1">
      <c r="B5" s="18"/>
      <c r="C5" s="104"/>
      <c r="D5" s="97"/>
      <c r="E5" s="97"/>
      <c r="F5" s="97"/>
      <c r="G5" s="97"/>
      <c r="H5" s="20"/>
      <c r="I5" s="97"/>
      <c r="J5" s="97"/>
      <c r="K5" s="153"/>
    </row>
    <row r="6" spans="2:11" ht="14.4" customHeight="1">
      <c r="B6" s="18"/>
      <c r="C6" s="104"/>
      <c r="D6" s="97"/>
      <c r="E6" s="97"/>
      <c r="F6" s="97"/>
      <c r="G6" s="97"/>
      <c r="H6" s="20"/>
      <c r="I6" s="97"/>
      <c r="J6" s="97"/>
      <c r="K6" s="153"/>
    </row>
    <row r="7" spans="2:11" ht="14.4" customHeight="1">
      <c r="B7" s="18"/>
      <c r="C7" s="104"/>
      <c r="D7" s="97"/>
      <c r="E7" s="97"/>
      <c r="F7" s="97"/>
      <c r="G7" s="97"/>
      <c r="H7" s="20"/>
      <c r="I7" s="97"/>
      <c r="J7" s="97"/>
      <c r="K7" s="153"/>
    </row>
    <row r="8" spans="2:11" ht="14.4" customHeight="1">
      <c r="B8" s="21"/>
      <c r="C8" s="105"/>
      <c r="D8" s="23"/>
      <c r="E8" s="23"/>
      <c r="F8" s="23"/>
      <c r="G8" s="23"/>
      <c r="H8" s="24"/>
      <c r="I8" s="23"/>
      <c r="J8" s="23"/>
      <c r="K8" s="154"/>
    </row>
    <row r="9" spans="2:11">
      <c r="B9" s="47" t="s">
        <v>0</v>
      </c>
      <c r="C9" s="49" t="s">
        <v>1</v>
      </c>
      <c r="D9" s="48" t="s">
        <v>2</v>
      </c>
      <c r="E9" s="48" t="s">
        <v>14</v>
      </c>
      <c r="F9" s="48" t="s">
        <v>87</v>
      </c>
      <c r="G9" s="49" t="s">
        <v>51</v>
      </c>
      <c r="H9" s="49" t="s">
        <v>97</v>
      </c>
      <c r="I9" s="48" t="s">
        <v>98</v>
      </c>
      <c r="J9" s="50" t="s">
        <v>128</v>
      </c>
      <c r="K9" s="50" t="s">
        <v>12</v>
      </c>
    </row>
    <row r="10" spans="2:11" ht="28.8">
      <c r="B10" s="4" t="s">
        <v>77</v>
      </c>
      <c r="C10" s="100">
        <v>3</v>
      </c>
      <c r="D10" s="2" t="s">
        <v>3</v>
      </c>
      <c r="E10" s="98" t="s">
        <v>36</v>
      </c>
      <c r="F10" s="98" t="s">
        <v>7</v>
      </c>
      <c r="G10" s="2" t="s">
        <v>54</v>
      </c>
      <c r="H10" s="98">
        <v>1</v>
      </c>
      <c r="I10" s="98">
        <v>1</v>
      </c>
      <c r="J10" s="6">
        <v>1</v>
      </c>
      <c r="K10" s="5" t="s">
        <v>78</v>
      </c>
    </row>
    <row r="11" spans="2:11" ht="28.8">
      <c r="B11" s="4" t="s">
        <v>54</v>
      </c>
      <c r="C11" s="100">
        <v>5</v>
      </c>
      <c r="D11" s="2" t="s">
        <v>3</v>
      </c>
      <c r="E11" s="98" t="s">
        <v>36</v>
      </c>
      <c r="F11" s="98" t="s">
        <v>7</v>
      </c>
      <c r="G11" s="2" t="s">
        <v>56</v>
      </c>
      <c r="H11" s="98">
        <v>1</v>
      </c>
      <c r="I11" s="98">
        <v>1</v>
      </c>
      <c r="J11" s="6">
        <v>1</v>
      </c>
      <c r="K11" s="5" t="s">
        <v>100</v>
      </c>
    </row>
    <row r="12" spans="2:11" ht="100.8">
      <c r="B12" s="4" t="s">
        <v>344</v>
      </c>
      <c r="C12" s="100" t="s">
        <v>347</v>
      </c>
      <c r="D12" s="2" t="s">
        <v>3</v>
      </c>
      <c r="E12" s="98" t="s">
        <v>36</v>
      </c>
      <c r="F12" s="98" t="s">
        <v>9</v>
      </c>
      <c r="G12" s="2" t="s">
        <v>55</v>
      </c>
      <c r="H12" s="98">
        <v>1</v>
      </c>
      <c r="I12" s="98">
        <f>'Packed Bed Properties'!$C$9</f>
        <v>1</v>
      </c>
      <c r="J12" s="6">
        <v>1</v>
      </c>
      <c r="K12" s="5" t="s">
        <v>497</v>
      </c>
    </row>
    <row r="13" spans="2:11" ht="28.8">
      <c r="B13" s="99" t="s">
        <v>345</v>
      </c>
      <c r="C13" s="100" t="s">
        <v>362</v>
      </c>
      <c r="D13" s="55" t="s">
        <v>3</v>
      </c>
      <c r="E13" s="98" t="s">
        <v>36</v>
      </c>
      <c r="F13" s="98" t="s">
        <v>9</v>
      </c>
      <c r="G13" s="2" t="s">
        <v>55</v>
      </c>
      <c r="H13" s="98">
        <v>1</v>
      </c>
      <c r="I13" s="98">
        <f>'Packed Bed Properties'!$C$9</f>
        <v>1</v>
      </c>
      <c r="J13" s="6">
        <v>1</v>
      </c>
      <c r="K13" s="5" t="s">
        <v>496</v>
      </c>
    </row>
    <row r="14" spans="2:11">
      <c r="B14" s="4" t="s">
        <v>108</v>
      </c>
      <c r="C14" s="100">
        <v>4</v>
      </c>
      <c r="D14" s="2" t="s">
        <v>109</v>
      </c>
      <c r="E14" s="98" t="s">
        <v>36</v>
      </c>
      <c r="F14" s="98" t="s">
        <v>7</v>
      </c>
      <c r="G14" s="2" t="s">
        <v>54</v>
      </c>
      <c r="H14" s="98">
        <v>1</v>
      </c>
      <c r="I14" s="98">
        <f>$C$11</f>
        <v>5</v>
      </c>
      <c r="J14" s="6">
        <v>1</v>
      </c>
      <c r="K14" s="5" t="s">
        <v>113</v>
      </c>
    </row>
    <row r="15" spans="2:11">
      <c r="B15" s="4" t="s">
        <v>110</v>
      </c>
      <c r="C15" s="100">
        <v>5</v>
      </c>
      <c r="D15" s="2" t="s">
        <v>109</v>
      </c>
      <c r="E15" s="98" t="s">
        <v>36</v>
      </c>
      <c r="F15" s="98" t="s">
        <v>7</v>
      </c>
      <c r="G15" s="2" t="s">
        <v>54</v>
      </c>
      <c r="H15" s="98"/>
      <c r="I15" s="98">
        <f>$C$11</f>
        <v>5</v>
      </c>
      <c r="J15" s="6">
        <v>1</v>
      </c>
      <c r="K15" s="5" t="s">
        <v>113</v>
      </c>
    </row>
    <row r="16" spans="2:11">
      <c r="B16" s="4" t="s">
        <v>111</v>
      </c>
      <c r="C16" s="100">
        <v>100</v>
      </c>
      <c r="D16" s="2" t="s">
        <v>109</v>
      </c>
      <c r="E16" s="98" t="s">
        <v>36</v>
      </c>
      <c r="F16" s="98" t="s">
        <v>7</v>
      </c>
      <c r="G16" s="2" t="s">
        <v>54</v>
      </c>
      <c r="H16" s="98"/>
      <c r="I16" s="98">
        <f>$C$11</f>
        <v>5</v>
      </c>
      <c r="J16" s="6">
        <v>1</v>
      </c>
      <c r="K16" s="5" t="s">
        <v>113</v>
      </c>
    </row>
    <row r="17" spans="2:11">
      <c r="B17" s="4" t="s">
        <v>112</v>
      </c>
      <c r="C17" s="100">
        <v>35</v>
      </c>
      <c r="D17" s="2" t="s">
        <v>109</v>
      </c>
      <c r="E17" s="98" t="s">
        <v>36</v>
      </c>
      <c r="F17" s="98" t="s">
        <v>7</v>
      </c>
      <c r="G17" s="2" t="s">
        <v>54</v>
      </c>
      <c r="H17" s="98"/>
      <c r="I17" s="98">
        <f>$C$11</f>
        <v>5</v>
      </c>
      <c r="J17" s="6">
        <v>1</v>
      </c>
      <c r="K17" s="5" t="s">
        <v>113</v>
      </c>
    </row>
    <row r="18" spans="2:11">
      <c r="B18" s="4" t="s">
        <v>348</v>
      </c>
      <c r="C18" s="100">
        <v>65</v>
      </c>
      <c r="D18" s="2" t="s">
        <v>109</v>
      </c>
      <c r="E18" s="98" t="s">
        <v>36</v>
      </c>
      <c r="F18" s="98" t="s">
        <v>7</v>
      </c>
      <c r="G18" s="2" t="s">
        <v>54</v>
      </c>
      <c r="H18" s="98"/>
      <c r="I18" s="98">
        <f>$C$11</f>
        <v>5</v>
      </c>
      <c r="J18" s="6">
        <v>1</v>
      </c>
      <c r="K18" s="5" t="s">
        <v>113</v>
      </c>
    </row>
    <row r="19" spans="2:11" ht="57.6">
      <c r="B19" s="99" t="s">
        <v>346</v>
      </c>
      <c r="C19" s="100" t="s">
        <v>381</v>
      </c>
      <c r="D19" s="55" t="s">
        <v>3</v>
      </c>
      <c r="E19" s="98" t="s">
        <v>36</v>
      </c>
      <c r="F19" s="98" t="s">
        <v>9</v>
      </c>
      <c r="G19" s="2" t="s">
        <v>54</v>
      </c>
      <c r="H19" s="98">
        <v>1</v>
      </c>
      <c r="I19" s="98">
        <v>1</v>
      </c>
      <c r="J19" s="6">
        <v>1</v>
      </c>
      <c r="K19" s="5" t="s">
        <v>408</v>
      </c>
    </row>
    <row r="20" spans="2:11" ht="43.2">
      <c r="B20" s="4" t="s">
        <v>129</v>
      </c>
      <c r="C20" s="100">
        <v>0</v>
      </c>
      <c r="D20" s="2" t="s">
        <v>3</v>
      </c>
      <c r="E20" s="98" t="s">
        <v>36</v>
      </c>
      <c r="F20" s="98" t="s">
        <v>166</v>
      </c>
      <c r="G20" s="2" t="s">
        <v>54</v>
      </c>
      <c r="H20" s="98">
        <v>1</v>
      </c>
      <c r="I20" s="98">
        <f t="shared" ref="I20:I29" si="0">$C$11</f>
        <v>5</v>
      </c>
      <c r="J20" s="6">
        <v>1</v>
      </c>
      <c r="K20" s="5" t="s">
        <v>329</v>
      </c>
    </row>
    <row r="21" spans="2:11" ht="43.2">
      <c r="B21" s="4" t="s">
        <v>160</v>
      </c>
      <c r="C21" s="100">
        <v>1</v>
      </c>
      <c r="D21" s="2" t="s">
        <v>3</v>
      </c>
      <c r="E21" s="98" t="s">
        <v>36</v>
      </c>
      <c r="F21" s="98" t="s">
        <v>166</v>
      </c>
      <c r="G21" s="2" t="s">
        <v>54</v>
      </c>
      <c r="H21" s="98"/>
      <c r="I21" s="98">
        <f t="shared" si="0"/>
        <v>5</v>
      </c>
      <c r="J21" s="6">
        <v>1</v>
      </c>
      <c r="K21" s="5" t="s">
        <v>329</v>
      </c>
    </row>
    <row r="22" spans="2:11" ht="43.2">
      <c r="B22" s="4" t="s">
        <v>161</v>
      </c>
      <c r="C22" s="100">
        <v>1</v>
      </c>
      <c r="D22" s="2" t="s">
        <v>3</v>
      </c>
      <c r="E22" s="98" t="s">
        <v>36</v>
      </c>
      <c r="F22" s="98" t="s">
        <v>166</v>
      </c>
      <c r="G22" s="2" t="s">
        <v>54</v>
      </c>
      <c r="H22" s="98"/>
      <c r="I22" s="98">
        <f t="shared" si="0"/>
        <v>5</v>
      </c>
      <c r="J22" s="6">
        <v>1</v>
      </c>
      <c r="K22" s="5" t="s">
        <v>329</v>
      </c>
    </row>
    <row r="23" spans="2:11" ht="43.2">
      <c r="B23" s="4" t="s">
        <v>162</v>
      </c>
      <c r="C23" s="100">
        <v>1</v>
      </c>
      <c r="D23" s="2" t="s">
        <v>3</v>
      </c>
      <c r="E23" s="98" t="s">
        <v>36</v>
      </c>
      <c r="F23" s="98" t="s">
        <v>166</v>
      </c>
      <c r="G23" s="2" t="s">
        <v>54</v>
      </c>
      <c r="H23" s="98"/>
      <c r="I23" s="98">
        <f t="shared" si="0"/>
        <v>5</v>
      </c>
      <c r="J23" s="6">
        <v>1</v>
      </c>
      <c r="K23" s="5" t="s">
        <v>329</v>
      </c>
    </row>
    <row r="24" spans="2:11" ht="43.2">
      <c r="B24" s="4" t="s">
        <v>349</v>
      </c>
      <c r="C24" s="100">
        <v>2</v>
      </c>
      <c r="D24" s="2" t="s">
        <v>3</v>
      </c>
      <c r="E24" s="98" t="s">
        <v>36</v>
      </c>
      <c r="F24" s="98" t="s">
        <v>166</v>
      </c>
      <c r="G24" s="2" t="s">
        <v>54</v>
      </c>
      <c r="H24" s="98"/>
      <c r="I24" s="98">
        <f t="shared" si="0"/>
        <v>5</v>
      </c>
      <c r="J24" s="6">
        <v>1</v>
      </c>
      <c r="K24" s="5" t="s">
        <v>329</v>
      </c>
    </row>
    <row r="25" spans="2:11">
      <c r="B25" s="124" t="s">
        <v>374</v>
      </c>
      <c r="C25" s="51">
        <v>0</v>
      </c>
      <c r="D25" s="55" t="s">
        <v>379</v>
      </c>
      <c r="E25" s="123" t="s">
        <v>36</v>
      </c>
      <c r="F25" s="123" t="s">
        <v>7</v>
      </c>
      <c r="G25" s="2" t="s">
        <v>54</v>
      </c>
      <c r="H25" s="123">
        <v>1</v>
      </c>
      <c r="I25" s="123">
        <f t="shared" si="0"/>
        <v>5</v>
      </c>
      <c r="J25" s="6">
        <v>1</v>
      </c>
      <c r="K25" s="5" t="s">
        <v>380</v>
      </c>
    </row>
    <row r="26" spans="2:11">
      <c r="B26" s="124" t="s">
        <v>375</v>
      </c>
      <c r="C26" s="51">
        <v>3.0856050000000002</v>
      </c>
      <c r="D26" s="55" t="s">
        <v>379</v>
      </c>
      <c r="E26" s="123" t="s">
        <v>36</v>
      </c>
      <c r="F26" s="123" t="s">
        <v>7</v>
      </c>
      <c r="G26" s="2" t="s">
        <v>54</v>
      </c>
      <c r="H26" s="123"/>
      <c r="I26" s="123">
        <f t="shared" si="0"/>
        <v>5</v>
      </c>
      <c r="J26" s="6">
        <v>1</v>
      </c>
      <c r="K26" s="5" t="s">
        <v>380</v>
      </c>
    </row>
    <row r="27" spans="2:11">
      <c r="B27" s="124" t="s">
        <v>376</v>
      </c>
      <c r="C27" s="100">
        <v>0.999</v>
      </c>
      <c r="D27" s="55" t="s">
        <v>379</v>
      </c>
      <c r="E27" s="123" t="s">
        <v>36</v>
      </c>
      <c r="F27" s="123" t="s">
        <v>7</v>
      </c>
      <c r="G27" s="2" t="s">
        <v>54</v>
      </c>
      <c r="H27" s="123"/>
      <c r="I27" s="123">
        <f t="shared" si="0"/>
        <v>5</v>
      </c>
      <c r="J27" s="6">
        <v>1</v>
      </c>
      <c r="K27" s="5" t="s">
        <v>380</v>
      </c>
    </row>
    <row r="28" spans="2:11">
      <c r="B28" s="124" t="s">
        <v>377</v>
      </c>
      <c r="C28" s="51">
        <v>0.47649599999999998</v>
      </c>
      <c r="D28" s="55" t="s">
        <v>379</v>
      </c>
      <c r="E28" s="123" t="s">
        <v>36</v>
      </c>
      <c r="F28" s="123" t="s">
        <v>7</v>
      </c>
      <c r="G28" s="2" t="s">
        <v>54</v>
      </c>
      <c r="H28" s="123"/>
      <c r="I28" s="123">
        <f t="shared" si="0"/>
        <v>5</v>
      </c>
      <c r="J28" s="6">
        <v>1</v>
      </c>
      <c r="K28" s="5" t="s">
        <v>380</v>
      </c>
    </row>
    <row r="29" spans="2:11">
      <c r="B29" s="124" t="s">
        <v>378</v>
      </c>
      <c r="C29" s="100">
        <v>4.4999999999999997E-3</v>
      </c>
      <c r="D29" s="55" t="s">
        <v>379</v>
      </c>
      <c r="E29" s="123" t="s">
        <v>36</v>
      </c>
      <c r="F29" s="123" t="s">
        <v>7</v>
      </c>
      <c r="G29" s="2" t="s">
        <v>54</v>
      </c>
      <c r="H29" s="123"/>
      <c r="I29" s="123">
        <f t="shared" si="0"/>
        <v>5</v>
      </c>
      <c r="J29" s="6">
        <v>1</v>
      </c>
      <c r="K29" s="5" t="s">
        <v>380</v>
      </c>
    </row>
    <row r="30" spans="2:11" ht="100.8">
      <c r="B30" s="4" t="s">
        <v>354</v>
      </c>
      <c r="C30" s="100" t="s">
        <v>383</v>
      </c>
      <c r="D30" s="2" t="s">
        <v>173</v>
      </c>
      <c r="E30" s="98" t="s">
        <v>36</v>
      </c>
      <c r="F30" s="98" t="s">
        <v>9</v>
      </c>
      <c r="G30" s="2" t="s">
        <v>55</v>
      </c>
      <c r="H30" s="6">
        <v>1</v>
      </c>
      <c r="I30" s="98">
        <f>'Packed Bed Properties'!$C$9</f>
        <v>1</v>
      </c>
      <c r="J30" s="6">
        <v>1</v>
      </c>
      <c r="K30" s="5" t="s">
        <v>455</v>
      </c>
    </row>
    <row r="31" spans="2:11" ht="100.8">
      <c r="B31" s="4" t="s">
        <v>355</v>
      </c>
      <c r="C31" s="100" t="s">
        <v>484</v>
      </c>
      <c r="D31" s="2" t="s">
        <v>173</v>
      </c>
      <c r="E31" s="98" t="s">
        <v>36</v>
      </c>
      <c r="F31" s="98" t="s">
        <v>9</v>
      </c>
      <c r="G31" s="2" t="s">
        <v>55</v>
      </c>
      <c r="H31" s="6">
        <v>1</v>
      </c>
      <c r="I31" s="98">
        <f>'Packed Bed Properties'!$C$9</f>
        <v>1</v>
      </c>
      <c r="J31" s="6">
        <v>1</v>
      </c>
      <c r="K31" s="5" t="s">
        <v>455</v>
      </c>
    </row>
    <row r="32" spans="2:11" ht="100.8">
      <c r="B32" s="4" t="s">
        <v>356</v>
      </c>
      <c r="C32" s="100" t="s">
        <v>350</v>
      </c>
      <c r="D32" s="2" t="s">
        <v>173</v>
      </c>
      <c r="E32" s="98" t="s">
        <v>36</v>
      </c>
      <c r="F32" s="98" t="s">
        <v>9</v>
      </c>
      <c r="G32" s="2" t="s">
        <v>55</v>
      </c>
      <c r="H32" s="6">
        <v>1</v>
      </c>
      <c r="I32" s="98">
        <f>'Packed Bed Properties'!$C$9</f>
        <v>1</v>
      </c>
      <c r="J32" s="6">
        <v>1</v>
      </c>
      <c r="K32" s="5" t="s">
        <v>455</v>
      </c>
    </row>
    <row r="33" spans="2:11" ht="100.8">
      <c r="B33" s="4" t="s">
        <v>357</v>
      </c>
      <c r="C33" s="100" t="s">
        <v>350</v>
      </c>
      <c r="D33" s="2" t="s">
        <v>173</v>
      </c>
      <c r="E33" s="98" t="s">
        <v>36</v>
      </c>
      <c r="F33" s="98" t="s">
        <v>9</v>
      </c>
      <c r="G33" s="2" t="s">
        <v>55</v>
      </c>
      <c r="H33" s="6">
        <v>1</v>
      </c>
      <c r="I33" s="98">
        <f>'Packed Bed Properties'!$C$9</f>
        <v>1</v>
      </c>
      <c r="J33" s="6">
        <v>1</v>
      </c>
      <c r="K33" s="5" t="s">
        <v>455</v>
      </c>
    </row>
    <row r="34" spans="2:11" ht="100.8">
      <c r="B34" s="4" t="s">
        <v>358</v>
      </c>
      <c r="C34" s="100" t="s">
        <v>409</v>
      </c>
      <c r="D34" s="2" t="s">
        <v>173</v>
      </c>
      <c r="E34" s="98" t="s">
        <v>36</v>
      </c>
      <c r="F34" s="98" t="s">
        <v>9</v>
      </c>
      <c r="G34" s="2" t="s">
        <v>55</v>
      </c>
      <c r="H34" s="6">
        <v>1</v>
      </c>
      <c r="I34" s="98">
        <f>'Packed Bed Properties'!$C$9</f>
        <v>1</v>
      </c>
      <c r="J34" s="6">
        <v>1</v>
      </c>
      <c r="K34" s="5" t="s">
        <v>455</v>
      </c>
    </row>
    <row r="35" spans="2:11" ht="100.8">
      <c r="B35" s="4" t="s">
        <v>359</v>
      </c>
      <c r="C35" s="100" t="s">
        <v>485</v>
      </c>
      <c r="D35" s="2" t="s">
        <v>173</v>
      </c>
      <c r="E35" s="98" t="s">
        <v>36</v>
      </c>
      <c r="F35" s="98" t="s">
        <v>9</v>
      </c>
      <c r="G35" s="2" t="s">
        <v>55</v>
      </c>
      <c r="H35" s="6">
        <v>1</v>
      </c>
      <c r="I35" s="98">
        <f>'Packed Bed Properties'!$C$9</f>
        <v>1</v>
      </c>
      <c r="J35" s="6">
        <v>1</v>
      </c>
      <c r="K35" s="5" t="s">
        <v>455</v>
      </c>
    </row>
    <row r="36" spans="2:11" ht="57.6">
      <c r="B36" s="112" t="s">
        <v>454</v>
      </c>
      <c r="C36" s="100" t="s">
        <v>350</v>
      </c>
      <c r="D36" s="55" t="s">
        <v>3</v>
      </c>
      <c r="E36" s="111" t="s">
        <v>36</v>
      </c>
      <c r="F36" s="111" t="s">
        <v>9</v>
      </c>
      <c r="G36" s="2" t="s">
        <v>55</v>
      </c>
      <c r="H36" s="111">
        <v>1</v>
      </c>
      <c r="I36" s="11">
        <v>1</v>
      </c>
      <c r="J36" s="6">
        <v>1</v>
      </c>
      <c r="K36" s="5" t="s">
        <v>457</v>
      </c>
    </row>
    <row r="37" spans="2:11" ht="57.6">
      <c r="B37" s="99" t="s">
        <v>453</v>
      </c>
      <c r="C37" s="100" t="s">
        <v>415</v>
      </c>
      <c r="D37" s="55" t="s">
        <v>3</v>
      </c>
      <c r="E37" s="98" t="s">
        <v>36</v>
      </c>
      <c r="F37" s="111" t="s">
        <v>9</v>
      </c>
      <c r="G37" s="2" t="s">
        <v>55</v>
      </c>
      <c r="H37" s="98">
        <v>1</v>
      </c>
      <c r="I37" s="11">
        <v>1</v>
      </c>
      <c r="J37" s="6">
        <v>1</v>
      </c>
      <c r="K37" s="5" t="s">
        <v>458</v>
      </c>
    </row>
    <row r="38" spans="2:11" ht="57.6">
      <c r="B38" s="139" t="s">
        <v>461</v>
      </c>
      <c r="C38" s="100" t="s">
        <v>350</v>
      </c>
      <c r="D38" s="55" t="s">
        <v>3</v>
      </c>
      <c r="E38" s="138" t="s">
        <v>36</v>
      </c>
      <c r="F38" s="138" t="s">
        <v>9</v>
      </c>
      <c r="G38" s="2" t="s">
        <v>55</v>
      </c>
      <c r="H38" s="138">
        <v>1</v>
      </c>
      <c r="I38" s="11">
        <v>1</v>
      </c>
      <c r="J38" s="6">
        <v>1</v>
      </c>
      <c r="K38" s="5" t="s">
        <v>463</v>
      </c>
    </row>
    <row r="39" spans="2:11" ht="57.6">
      <c r="B39" s="137" t="s">
        <v>460</v>
      </c>
      <c r="C39" s="100" t="s">
        <v>350</v>
      </c>
      <c r="D39" s="55" t="s">
        <v>3</v>
      </c>
      <c r="E39" s="136" t="s">
        <v>36</v>
      </c>
      <c r="F39" s="136" t="s">
        <v>9</v>
      </c>
      <c r="G39" s="2" t="s">
        <v>55</v>
      </c>
      <c r="H39" s="136">
        <v>1</v>
      </c>
      <c r="I39" s="11">
        <v>1</v>
      </c>
      <c r="J39" s="6">
        <v>1</v>
      </c>
      <c r="K39" s="5" t="s">
        <v>462</v>
      </c>
    </row>
    <row r="40" spans="2:11" ht="57.6">
      <c r="B40" s="137" t="s">
        <v>459</v>
      </c>
      <c r="C40" s="100" t="s">
        <v>350</v>
      </c>
      <c r="D40" s="55" t="s">
        <v>3</v>
      </c>
      <c r="E40" s="136" t="s">
        <v>36</v>
      </c>
      <c r="F40" s="136" t="s">
        <v>9</v>
      </c>
      <c r="G40" s="2" t="s">
        <v>55</v>
      </c>
      <c r="H40" s="136">
        <v>1</v>
      </c>
      <c r="I40" s="11">
        <v>1</v>
      </c>
      <c r="J40" s="6">
        <v>1</v>
      </c>
      <c r="K40" s="5" t="s">
        <v>456</v>
      </c>
    </row>
    <row r="41" spans="2:11" ht="57.6">
      <c r="B41" s="141" t="s">
        <v>465</v>
      </c>
      <c r="C41" s="100" t="s">
        <v>350</v>
      </c>
      <c r="D41" s="55" t="s">
        <v>3</v>
      </c>
      <c r="E41" s="140" t="s">
        <v>36</v>
      </c>
      <c r="F41" s="140" t="s">
        <v>9</v>
      </c>
      <c r="G41" s="2" t="s">
        <v>55</v>
      </c>
      <c r="H41" s="140">
        <v>1</v>
      </c>
      <c r="I41" s="11">
        <v>1</v>
      </c>
      <c r="J41" s="6">
        <v>1</v>
      </c>
      <c r="K41" s="5" t="s">
        <v>466</v>
      </c>
    </row>
    <row r="42" spans="2:11">
      <c r="B42" s="9" t="s">
        <v>148</v>
      </c>
      <c r="C42" s="106"/>
      <c r="D42" s="10"/>
      <c r="E42" s="11"/>
      <c r="F42" s="11"/>
      <c r="G42" s="10"/>
      <c r="H42" s="11">
        <v>1</v>
      </c>
      <c r="I42" s="11">
        <v>1</v>
      </c>
      <c r="J42" s="12">
        <v>0</v>
      </c>
      <c r="K42" s="13" t="s">
        <v>149</v>
      </c>
    </row>
  </sheetData>
  <sheetProtection algorithmName="SHA-512" hashValue="Z1RuHf2UWBG2Hvc1U73ASydquL+MibckB8j6Zeoh6ntpbe8V3wmjCr4Xh/kV8+2I64aTw/0x5E3YZAtQzzxv7w==" saltValue="38eX68g7IWl+Or/Jmo5lEA==" spinCount="100000" sheet="1" objects="1" scenarios="1" selectLockedCells="1"/>
  <mergeCells count="2">
    <mergeCell ref="B3:K3"/>
    <mergeCell ref="K4:K8"/>
  </mergeCells>
  <conditionalFormatting sqref="C20 C10:C13 C30:C37 C39:C40 C42">
    <cfRule type="expression" dxfId="88" priority="55">
      <formula>IF(AND($C10&lt;&gt;"",$J10=0),1,0)</formula>
    </cfRule>
    <cfRule type="expression" dxfId="87" priority="56">
      <formula>IF($C10&lt;&gt;"",1,0)</formula>
    </cfRule>
    <cfRule type="expression" dxfId="86" priority="57">
      <formula>$J10=0</formula>
    </cfRule>
  </conditionalFormatting>
  <conditionalFormatting sqref="C22:C24">
    <cfRule type="expression" dxfId="85" priority="49">
      <formula>IF(AND($C22&lt;&gt;"",$J22=0),1,0)</formula>
    </cfRule>
    <cfRule type="expression" dxfId="84" priority="50">
      <formula>IF($C22&lt;&gt;"",1,0)</formula>
    </cfRule>
    <cfRule type="expression" dxfId="83" priority="51">
      <formula>$J22=0</formula>
    </cfRule>
  </conditionalFormatting>
  <conditionalFormatting sqref="C18:C19 C14:C16">
    <cfRule type="expression" dxfId="82" priority="46">
      <formula>IF(AND($C14&lt;&gt;"",$J14=0),1,0)</formula>
    </cfRule>
    <cfRule type="expression" dxfId="81" priority="47">
      <formula>IF($C14&lt;&gt;"",1,0)</formula>
    </cfRule>
    <cfRule type="expression" dxfId="80" priority="48">
      <formula>$J14=0</formula>
    </cfRule>
  </conditionalFormatting>
  <conditionalFormatting sqref="C17">
    <cfRule type="expression" dxfId="79" priority="40">
      <formula>IF(AND($C17&lt;&gt;"",$J17=0),1,0)</formula>
    </cfRule>
    <cfRule type="expression" dxfId="78" priority="41">
      <formula>IF($C17&lt;&gt;"",1,0)</formula>
    </cfRule>
    <cfRule type="expression" dxfId="77" priority="42">
      <formula>$J17=0</formula>
    </cfRule>
  </conditionalFormatting>
  <conditionalFormatting sqref="C21">
    <cfRule type="expression" dxfId="76" priority="37">
      <formula>IF(AND($C21&lt;&gt;"",$J21=0),1,0)</formula>
    </cfRule>
    <cfRule type="expression" dxfId="75" priority="38">
      <formula>IF($C21&lt;&gt;"",1,0)</formula>
    </cfRule>
    <cfRule type="expression" dxfId="74" priority="39">
      <formula>$J21=0</formula>
    </cfRule>
  </conditionalFormatting>
  <conditionalFormatting sqref="C27 C29">
    <cfRule type="expression" dxfId="73" priority="25">
      <formula>IF(AND($C27&lt;&gt;"",$J27=0),1,0)</formula>
    </cfRule>
    <cfRule type="expression" dxfId="72" priority="26">
      <formula>IF($C27&lt;&gt;"",1,0)</formula>
    </cfRule>
    <cfRule type="expression" dxfId="71" priority="27">
      <formula>$J27=0</formula>
    </cfRule>
  </conditionalFormatting>
  <conditionalFormatting sqref="C25">
    <cfRule type="expression" dxfId="70" priority="22">
      <formula>IF(AND($C25&lt;&gt;"",$J25=0),1,0)</formula>
    </cfRule>
    <cfRule type="expression" dxfId="69" priority="23">
      <formula>IF($C25&lt;&gt;"",1,0)</formula>
    </cfRule>
    <cfRule type="expression" dxfId="68" priority="24">
      <formula>$J25=0</formula>
    </cfRule>
  </conditionalFormatting>
  <conditionalFormatting sqref="C26">
    <cfRule type="expression" dxfId="67" priority="19">
      <formula>IF(AND($C26&lt;&gt;"",$J26=0),1,0)</formula>
    </cfRule>
    <cfRule type="expression" dxfId="66" priority="20">
      <formula>IF($C26&lt;&gt;"",1,0)</formula>
    </cfRule>
    <cfRule type="expression" dxfId="65" priority="21">
      <formula>$J26=0</formula>
    </cfRule>
  </conditionalFormatting>
  <conditionalFormatting sqref="C28">
    <cfRule type="expression" dxfId="64" priority="16">
      <formula>IF(AND($C28&lt;&gt;"",$J28=0),1,0)</formula>
    </cfRule>
    <cfRule type="expression" dxfId="63" priority="17">
      <formula>IF($C28&lt;&gt;"",1,0)</formula>
    </cfRule>
    <cfRule type="expression" dxfId="62" priority="18">
      <formula>$J28=0</formula>
    </cfRule>
  </conditionalFormatting>
  <conditionalFormatting sqref="C38">
    <cfRule type="expression" dxfId="61" priority="7">
      <formula>IF(AND($C38&lt;&gt;"",$J38=0),1,0)</formula>
    </cfRule>
    <cfRule type="expression" dxfId="60" priority="8">
      <formula>IF($C38&lt;&gt;"",1,0)</formula>
    </cfRule>
    <cfRule type="expression" dxfId="59" priority="9">
      <formula>$J38=0</formula>
    </cfRule>
  </conditionalFormatting>
  <conditionalFormatting sqref="K4">
    <cfRule type="expression" dxfId="58" priority="2242">
      <formula>IF(COUNTA($C$10:$C$42)&lt;&gt;COUNTIF($J$10:$J$42,1),1,0)</formula>
    </cfRule>
    <cfRule type="expression" dxfId="57" priority="2243">
      <formula>IF(COUNTA($C$10:$C$42)=COUNTIF($J$10:$J$42,1),1,0)</formula>
    </cfRule>
  </conditionalFormatting>
  <conditionalFormatting sqref="C41">
    <cfRule type="expression" dxfId="56" priority="1">
      <formula>IF(AND($C41&lt;&gt;"",$J41=0),1,0)</formula>
    </cfRule>
    <cfRule type="expression" dxfId="55" priority="2">
      <formula>IF($C41&lt;&gt;"",1,0)</formula>
    </cfRule>
    <cfRule type="expression" dxfId="54" priority="3">
      <formula>$J41=0</formula>
    </cfRule>
  </conditionalFormatting>
  <dataValidations xWindow="196" yWindow="783" count="5">
    <dataValidation allowBlank="1" showInputMessage="1" showErrorMessage="1" promptTitle="Valve constants for a valve" prompt="Make sure to have a white space between the values. 0: closed, 1: open, 2: controlled, or provide a Cv value." sqref="C30:C35" xr:uid="{6978F720-0DD3-46A4-8C9C-7B6AFA77ECAB}"/>
    <dataValidation allowBlank="1" showInputMessage="1" showErrorMessage="1" promptTitle="Flow directions for a column" prompt="Please provide a white space between each string name." sqref="C13" xr:uid="{4DE12C0D-AF9D-472D-9A4F-0E7924D84D56}"/>
    <dataValidation allowBlank="1" showInputMessage="1" showErrorMessage="1" promptTitle="Steps in a column" prompt="Please provide a white space between each string name." sqref="C12" xr:uid="{ECB98A59-D9CA-4D2C-A13E-3AB4E55BD4AD}"/>
    <dataValidation allowBlank="1" showInputMessage="1" showErrorMessage="1" promptTitle="Event column number" prompt="Specify a column number where event will happen (specify 0 for no event)." sqref="C19" xr:uid="{8B576F3D-1382-4681-9E1D-AC2FE048B164}"/>
    <dataValidation allowBlank="1" showInputMessage="1" showErrorMessage="1" promptTitle="Check Valve Specification" prompt="0: closed, 1: open. There isn't any check valve for a single column PSA cycle." sqref="C36:C41" xr:uid="{5DF8AEFC-2D93-4445-BE2A-4E2AEAA34B8A}"/>
  </dataValidations>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71682"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71683"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xWindow="196" yWindow="783" count="4">
        <x14:dataValidation type="list" allowBlank="1" showInputMessage="1" showErrorMessage="1" promptTitle="Choose a corresponding event" prompt="Please refer to the full description of the list of events from &quot;Extended Definition&quot; tab." xr:uid="{B3378D72-1AE8-4170-866D-658CA5168B36}">
          <x14:formula1>
            <xm:f>Reference!$N$2:$N$6</xm:f>
          </x14:formula1>
          <xm:sqref>C20:C24</xm:sqref>
        </x14:dataValidation>
        <x14:dataValidation type="list" allowBlank="1" showInputMessage="1" showErrorMessage="1" xr:uid="{5B3234D4-A733-48E0-8C17-06815EBA58BA}">
          <x14:formula1>
            <xm:f>Reference!$A$2:$A$8</xm:f>
          </x14:formula1>
          <xm:sqref>F10:F42</xm:sqref>
        </x14:dataValidation>
        <x14:dataValidation type="list" allowBlank="1" showInputMessage="1" showErrorMessage="1" xr:uid="{F7C0230B-7EAB-4A3D-869F-CB3618E4B3C1}">
          <x14:formula1>
            <xm:f>Reference!$B$2:$B$18</xm:f>
          </x14:formula1>
          <xm:sqref>E10:E42</xm:sqref>
        </x14:dataValidation>
        <x14:dataValidation type="list" allowBlank="1" showInputMessage="1" showErrorMessage="1" xr:uid="{31056146-DE12-4E38-9C66-E11B164C3D3A}">
          <x14:formula1>
            <xm:f>Reference!$C$2:$C$23</xm:f>
          </x14:formula1>
          <xm:sqref>G10:G42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BC0FE-BA67-4AA8-BC84-104EBCACDCEA}">
  <sheetPr codeName="Sheet13">
    <tabColor rgb="FF00B050"/>
  </sheetPr>
  <dimension ref="A1:XEY23"/>
  <sheetViews>
    <sheetView showGridLines="0" topLeftCell="B1" zoomScale="85" zoomScaleNormal="85" zoomScaleSheetLayoutView="85" workbookViewId="0">
      <pane ySplit="8" topLeftCell="A9" activePane="bottomLeft" state="frozen"/>
      <selection activeCell="B2" sqref="B2"/>
      <selection pane="bottomLeft" activeCell="C21" sqref="C21"/>
    </sheetView>
  </sheetViews>
  <sheetFormatPr defaultColWidth="0" defaultRowHeight="14.4" customHeight="1" zeroHeight="1"/>
  <cols>
    <col min="1" max="1" width="3.77734375" style="3" hidden="1" customWidth="1"/>
    <col min="2" max="2" width="17" style="3" bestFit="1" customWidth="1"/>
    <col min="3" max="3" width="22.21875" style="54"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75" width="8.88671875" style="3" hidden="1"/>
    <col min="16376" max="16379" width="0" style="3" hidden="1"/>
    <col min="16380" max="16384" width="8.88671875" style="3" hidden="1"/>
  </cols>
  <sheetData>
    <row r="1" spans="2:11">
      <c r="B1" s="44" t="str">
        <f>'Rev.'!$C$3</f>
        <v>REV. NO.5 (2/19/2021)</v>
      </c>
      <c r="C1" s="45"/>
      <c r="D1" s="45"/>
      <c r="E1" s="45"/>
      <c r="F1" s="45"/>
      <c r="G1" s="45"/>
      <c r="H1" s="45"/>
      <c r="I1" s="45"/>
      <c r="J1" s="45"/>
      <c r="K1" s="46" t="str">
        <f>'Rev.'!$I$3</f>
        <v>Scott Research Group (jkscottresearchgroup.com)</v>
      </c>
    </row>
    <row r="2" spans="2:11" ht="18">
      <c r="B2" s="170" t="s">
        <v>40</v>
      </c>
      <c r="C2" s="171"/>
      <c r="D2" s="171"/>
      <c r="E2" s="171"/>
      <c r="F2" s="171"/>
      <c r="G2" s="171"/>
      <c r="H2" s="171"/>
      <c r="I2" s="171"/>
      <c r="J2" s="171"/>
      <c r="K2" s="172"/>
    </row>
    <row r="3" spans="2:11" ht="14.4" customHeight="1">
      <c r="B3" s="14"/>
      <c r="C3" s="15"/>
      <c r="D3" s="16"/>
      <c r="E3" s="17"/>
      <c r="F3" s="17"/>
      <c r="G3" s="17"/>
      <c r="H3" s="17"/>
      <c r="I3" s="17"/>
      <c r="J3" s="17"/>
      <c r="K3" s="152" t="str">
        <f>IF(COUNTIF(Table1102[Test 3],1)=COUNTA(Table1102[Value]),"Ready","Not Ready")</f>
        <v>Ready</v>
      </c>
    </row>
    <row r="4" spans="2:11" ht="14.4" customHeight="1">
      <c r="B4" s="18"/>
      <c r="C4" s="19"/>
      <c r="D4" s="86"/>
      <c r="E4" s="86"/>
      <c r="F4" s="86"/>
      <c r="G4" s="86"/>
      <c r="H4" s="20"/>
      <c r="I4" s="86"/>
      <c r="J4" s="86"/>
      <c r="K4" s="153"/>
    </row>
    <row r="5" spans="2:11" ht="14.4" customHeight="1">
      <c r="B5" s="18"/>
      <c r="C5" s="19"/>
      <c r="D5" s="86"/>
      <c r="E5" s="86"/>
      <c r="F5" s="86"/>
      <c r="G5" s="86"/>
      <c r="H5" s="20"/>
      <c r="I5" s="86"/>
      <c r="J5" s="86"/>
      <c r="K5" s="153"/>
    </row>
    <row r="6" spans="2:11" ht="14.4" customHeight="1">
      <c r="B6" s="18"/>
      <c r="C6" s="19"/>
      <c r="D6" s="86"/>
      <c r="E6" s="86"/>
      <c r="F6" s="86"/>
      <c r="G6" s="86"/>
      <c r="H6" s="20"/>
      <c r="I6" s="86"/>
      <c r="J6" s="86"/>
      <c r="K6" s="153"/>
    </row>
    <row r="7" spans="2:11" ht="14.4" customHeight="1">
      <c r="B7" s="21"/>
      <c r="C7" s="22"/>
      <c r="D7" s="23"/>
      <c r="E7" s="23"/>
      <c r="F7" s="23"/>
      <c r="G7" s="23"/>
      <c r="H7" s="24"/>
      <c r="I7" s="23"/>
      <c r="J7" s="23"/>
      <c r="K7" s="154"/>
    </row>
    <row r="8" spans="2:11">
      <c r="B8" s="47" t="s">
        <v>0</v>
      </c>
      <c r="C8" s="48" t="s">
        <v>1</v>
      </c>
      <c r="D8" s="48" t="s">
        <v>2</v>
      </c>
      <c r="E8" s="48" t="s">
        <v>14</v>
      </c>
      <c r="F8" s="48" t="s">
        <v>87</v>
      </c>
      <c r="G8" s="49" t="s">
        <v>51</v>
      </c>
      <c r="H8" s="49" t="s">
        <v>97</v>
      </c>
      <c r="I8" s="48" t="s">
        <v>98</v>
      </c>
      <c r="J8" s="50" t="s">
        <v>128</v>
      </c>
      <c r="K8" s="50" t="s">
        <v>12</v>
      </c>
    </row>
    <row r="9" spans="2:11">
      <c r="B9" s="4" t="s">
        <v>55</v>
      </c>
      <c r="C9" s="51">
        <v>1</v>
      </c>
      <c r="D9" s="2" t="s">
        <v>3</v>
      </c>
      <c r="E9" s="87" t="s">
        <v>16</v>
      </c>
      <c r="F9" s="87" t="s">
        <v>7</v>
      </c>
      <c r="G9" s="2" t="s">
        <v>57</v>
      </c>
      <c r="H9" s="87">
        <v>1</v>
      </c>
      <c r="I9" s="87">
        <v>1</v>
      </c>
      <c r="J9" s="6">
        <v>1</v>
      </c>
      <c r="K9" s="5" t="s">
        <v>157</v>
      </c>
    </row>
    <row r="10" spans="2:11" ht="144">
      <c r="B10" s="4" t="s">
        <v>282</v>
      </c>
      <c r="C10" s="51">
        <v>5</v>
      </c>
      <c r="D10" s="2" t="s">
        <v>3</v>
      </c>
      <c r="E10" s="87" t="s">
        <v>36</v>
      </c>
      <c r="F10" s="92" t="s">
        <v>166</v>
      </c>
      <c r="G10" s="2" t="s">
        <v>54</v>
      </c>
      <c r="H10" s="87">
        <v>1</v>
      </c>
      <c r="I10" s="87">
        <f>$C$9</f>
        <v>1</v>
      </c>
      <c r="J10" s="6">
        <v>1</v>
      </c>
      <c r="K10" s="5" t="s">
        <v>432</v>
      </c>
    </row>
    <row r="11" spans="2:11" ht="28.8">
      <c r="B11" s="4" t="s">
        <v>227</v>
      </c>
      <c r="C11" s="51">
        <f>44.753/14.5038</f>
        <v>3.0856051517533336</v>
      </c>
      <c r="D11" s="2" t="s">
        <v>22</v>
      </c>
      <c r="E11" s="87" t="s">
        <v>16</v>
      </c>
      <c r="F11" s="87" t="s">
        <v>7</v>
      </c>
      <c r="G11" s="2" t="s">
        <v>53</v>
      </c>
      <c r="H11" s="87">
        <v>1</v>
      </c>
      <c r="I11" s="87">
        <v>1</v>
      </c>
      <c r="J11" s="6">
        <v>1</v>
      </c>
      <c r="K11" s="5" t="s">
        <v>88</v>
      </c>
    </row>
    <row r="12" spans="2:11" ht="28.8">
      <c r="B12" s="4" t="s">
        <v>228</v>
      </c>
      <c r="C12" s="51">
        <f>6.911/14.5038</f>
        <v>0.4764958148898909</v>
      </c>
      <c r="D12" s="2" t="s">
        <v>22</v>
      </c>
      <c r="E12" s="87" t="s">
        <v>16</v>
      </c>
      <c r="F12" s="87" t="s">
        <v>7</v>
      </c>
      <c r="G12" s="2" t="s">
        <v>53</v>
      </c>
      <c r="H12" s="87">
        <v>1</v>
      </c>
      <c r="I12" s="87">
        <v>1</v>
      </c>
      <c r="J12" s="6">
        <v>1</v>
      </c>
      <c r="K12" s="5" t="s">
        <v>89</v>
      </c>
    </row>
    <row r="13" spans="2:11">
      <c r="B13" s="4" t="s">
        <v>442</v>
      </c>
      <c r="C13" s="51">
        <f>273.15+45</f>
        <v>318.14999999999998</v>
      </c>
      <c r="D13" s="2" t="s">
        <v>23</v>
      </c>
      <c r="E13" s="87" t="s">
        <v>16</v>
      </c>
      <c r="F13" s="87" t="s">
        <v>7</v>
      </c>
      <c r="G13" s="2" t="s">
        <v>60</v>
      </c>
      <c r="H13" s="87">
        <v>1</v>
      </c>
      <c r="I13" s="87">
        <v>1</v>
      </c>
      <c r="J13" s="6">
        <v>1</v>
      </c>
      <c r="K13" s="5" t="s">
        <v>134</v>
      </c>
    </row>
    <row r="14" spans="2:11">
      <c r="B14" s="4" t="s">
        <v>500</v>
      </c>
      <c r="C14" s="51">
        <v>76.2</v>
      </c>
      <c r="D14" s="2" t="s">
        <v>107</v>
      </c>
      <c r="E14" s="87" t="s">
        <v>16</v>
      </c>
      <c r="F14" s="87" t="s">
        <v>7</v>
      </c>
      <c r="G14" s="2" t="s">
        <v>53</v>
      </c>
      <c r="H14" s="87">
        <v>1</v>
      </c>
      <c r="I14" s="87">
        <v>1</v>
      </c>
      <c r="J14" s="6">
        <v>1</v>
      </c>
      <c r="K14" s="5" t="s">
        <v>156</v>
      </c>
    </row>
    <row r="15" spans="2:11" ht="43.2">
      <c r="B15" s="4" t="s">
        <v>272</v>
      </c>
      <c r="C15" s="51">
        <f>1.143</f>
        <v>1.143</v>
      </c>
      <c r="D15" s="2" t="s">
        <v>107</v>
      </c>
      <c r="E15" s="87" t="s">
        <v>16</v>
      </c>
      <c r="F15" s="87" t="s">
        <v>7</v>
      </c>
      <c r="G15" s="2" t="s">
        <v>60</v>
      </c>
      <c r="H15" s="87">
        <v>1</v>
      </c>
      <c r="I15" s="87">
        <v>1</v>
      </c>
      <c r="J15" s="6">
        <v>1</v>
      </c>
      <c r="K15" s="5" t="s">
        <v>90</v>
      </c>
    </row>
    <row r="16" spans="2:11" ht="28.8">
      <c r="B16" s="4" t="s">
        <v>273</v>
      </c>
      <c r="C16" s="51">
        <f>C15+0.5</f>
        <v>1.643</v>
      </c>
      <c r="D16" s="2" t="s">
        <v>107</v>
      </c>
      <c r="E16" s="87" t="s">
        <v>16</v>
      </c>
      <c r="F16" s="87" t="s">
        <v>7</v>
      </c>
      <c r="G16" s="2" t="s">
        <v>60</v>
      </c>
      <c r="H16" s="87">
        <v>1</v>
      </c>
      <c r="I16" s="87">
        <v>1</v>
      </c>
      <c r="J16" s="6">
        <v>1</v>
      </c>
      <c r="K16" s="5" t="s">
        <v>91</v>
      </c>
    </row>
    <row r="17" spans="2:11">
      <c r="B17" s="4" t="s">
        <v>92</v>
      </c>
      <c r="C17" s="51">
        <v>0.48</v>
      </c>
      <c r="D17" s="2" t="s">
        <v>3</v>
      </c>
      <c r="E17" s="87" t="s">
        <v>16</v>
      </c>
      <c r="F17" s="87" t="s">
        <v>7</v>
      </c>
      <c r="G17" s="2" t="s">
        <v>38</v>
      </c>
      <c r="H17" s="87">
        <v>1</v>
      </c>
      <c r="I17" s="87">
        <v>1</v>
      </c>
      <c r="J17" s="6">
        <v>1</v>
      </c>
      <c r="K17" s="5" t="s">
        <v>93</v>
      </c>
    </row>
    <row r="18" spans="2:11" ht="28.8">
      <c r="B18" s="4" t="s">
        <v>39</v>
      </c>
      <c r="C18" s="51">
        <v>0.25240000000000001</v>
      </c>
      <c r="D18" s="2" t="s">
        <v>25</v>
      </c>
      <c r="E18" s="87" t="s">
        <v>16</v>
      </c>
      <c r="F18" s="87" t="s">
        <v>7</v>
      </c>
      <c r="G18" s="2" t="s">
        <v>53</v>
      </c>
      <c r="H18" s="87">
        <v>1</v>
      </c>
      <c r="I18" s="87">
        <v>1</v>
      </c>
      <c r="J18" s="6">
        <v>1</v>
      </c>
      <c r="K18" s="5" t="s">
        <v>117</v>
      </c>
    </row>
    <row r="19" spans="2:11" ht="28.8">
      <c r="B19" s="117" t="s">
        <v>364</v>
      </c>
      <c r="C19" s="51">
        <v>10</v>
      </c>
      <c r="D19" s="55" t="s">
        <v>271</v>
      </c>
      <c r="E19" s="87" t="s">
        <v>29</v>
      </c>
      <c r="F19" s="87" t="s">
        <v>7</v>
      </c>
      <c r="G19" s="2" t="s">
        <v>60</v>
      </c>
      <c r="H19" s="87">
        <v>1</v>
      </c>
      <c r="I19" s="87">
        <v>1</v>
      </c>
      <c r="J19" s="7">
        <f>IF(Models!$C$14=0,0,IF(Models!$C$14=1,1,""))</f>
        <v>1</v>
      </c>
      <c r="K19" s="5" t="s">
        <v>280</v>
      </c>
    </row>
    <row r="20" spans="2:11" ht="28.8">
      <c r="B20" s="117" t="s">
        <v>365</v>
      </c>
      <c r="C20" s="51">
        <v>12</v>
      </c>
      <c r="D20" s="55" t="s">
        <v>271</v>
      </c>
      <c r="E20" s="87" t="s">
        <v>29</v>
      </c>
      <c r="F20" s="87" t="s">
        <v>7</v>
      </c>
      <c r="G20" s="2" t="s">
        <v>60</v>
      </c>
      <c r="H20" s="87">
        <v>1</v>
      </c>
      <c r="I20" s="87">
        <v>1</v>
      </c>
      <c r="J20" s="7">
        <f>IF(Models!$C$14=0,0,IF(Models!$C$14=1,1,""))</f>
        <v>1</v>
      </c>
      <c r="K20" s="5" t="s">
        <v>281</v>
      </c>
    </row>
    <row r="21" spans="2:11">
      <c r="B21" s="94" t="s">
        <v>450</v>
      </c>
      <c r="C21" s="51">
        <v>7.8300000000000002E-3</v>
      </c>
      <c r="D21" s="55" t="s">
        <v>24</v>
      </c>
      <c r="E21" s="93" t="s">
        <v>29</v>
      </c>
      <c r="F21" s="93" t="s">
        <v>7</v>
      </c>
      <c r="G21" s="2" t="s">
        <v>60</v>
      </c>
      <c r="H21" s="93">
        <v>1</v>
      </c>
      <c r="I21" s="93">
        <v>1</v>
      </c>
      <c r="J21" s="7">
        <f>IF(Models!$C$14=0,0,IF(Models!$C$14=1,1,""))</f>
        <v>1</v>
      </c>
      <c r="K21" s="5" t="s">
        <v>316</v>
      </c>
    </row>
    <row r="22" spans="2:11">
      <c r="B22" s="94" t="s">
        <v>451</v>
      </c>
      <c r="C22" s="51">
        <v>502.32</v>
      </c>
      <c r="D22" s="55" t="s">
        <v>363</v>
      </c>
      <c r="E22" s="93" t="s">
        <v>29</v>
      </c>
      <c r="F22" s="93" t="s">
        <v>7</v>
      </c>
      <c r="G22" s="2" t="s">
        <v>60</v>
      </c>
      <c r="H22" s="93">
        <v>1</v>
      </c>
      <c r="I22" s="93">
        <v>1</v>
      </c>
      <c r="J22" s="7">
        <f>IF(Models!$C$14=0,0,IF(Models!$C$14=1,1,""))</f>
        <v>1</v>
      </c>
      <c r="K22" s="5" t="s">
        <v>317</v>
      </c>
    </row>
    <row r="23" spans="2:11">
      <c r="B23" s="9" t="s">
        <v>148</v>
      </c>
      <c r="C23" s="52"/>
      <c r="D23" s="10"/>
      <c r="E23" s="11"/>
      <c r="F23" s="11"/>
      <c r="G23" s="10"/>
      <c r="H23" s="11">
        <v>1</v>
      </c>
      <c r="I23" s="11">
        <v>1</v>
      </c>
      <c r="J23" s="12">
        <v>0</v>
      </c>
      <c r="K23" s="13" t="s">
        <v>149</v>
      </c>
    </row>
  </sheetData>
  <sheetProtection algorithmName="SHA-512" hashValue="U+ViB0Nf/Wfk+cc7+OAK+CFS6V23M1GVjtVa6emIKFOWcS5u+kQluGoySBhGUZ/nEEi4sYgVlzomGuk7c040Rw==" saltValue="uKycRULGw0jPENM9+y7FaA==" spinCount="100000" sheet="1" objects="1" scenarios="1" selectLockedCells="1"/>
  <mergeCells count="2">
    <mergeCell ref="B2:K2"/>
    <mergeCell ref="K3:K7"/>
  </mergeCells>
  <conditionalFormatting sqref="C11:C23 C9">
    <cfRule type="expression" dxfId="53" priority="10">
      <formula>IF(AND($C9&lt;&gt;"",$J9=0),1,0)</formula>
    </cfRule>
    <cfRule type="expression" dxfId="52" priority="11">
      <formula>IF($C9&lt;&gt;"",1,0)</formula>
    </cfRule>
    <cfRule type="expression" dxfId="51" priority="12">
      <formula>$J9=0</formula>
    </cfRule>
  </conditionalFormatting>
  <conditionalFormatting sqref="C10">
    <cfRule type="expression" dxfId="50" priority="7">
      <formula>IF(AND($C10&lt;&gt;"",$J10=0),1,0)</formula>
    </cfRule>
    <cfRule type="expression" dxfId="49" priority="8">
      <formula>IF($C10&lt;&gt;"",1,0)</formula>
    </cfRule>
    <cfRule type="expression" dxfId="48" priority="9">
      <formula>$J10=0</formula>
    </cfRule>
  </conditionalFormatting>
  <conditionalFormatting sqref="K3">
    <cfRule type="expression" dxfId="47" priority="2214">
      <formula>IF(COUNTA($C$9:$C$23)&lt;&gt;COUNTIF($J$9:$J$23,1),1,0)</formula>
    </cfRule>
    <cfRule type="expression" dxfId="46" priority="2215">
      <formula>IF(COUNTA($C$9:$C$23)=COUNTIF($J$9:$J$23,1),1,0)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autoFill="0" autoPict="0" macro="[0]!initComs">
                <anchor moveWithCells="1" sizeWithCells="1">
                  <from>
                    <xdr:col>1</xdr:col>
                    <xdr:colOff>175260</xdr:colOff>
                    <xdr:row>3</xdr:row>
                    <xdr:rowOff>76200</xdr:rowOff>
                  </from>
                  <to>
                    <xdr:col>2</xdr:col>
                    <xdr:colOff>922020</xdr:colOff>
                    <xdr:row>5</xdr:row>
                    <xdr:rowOff>137160</xdr:rowOff>
                  </to>
                </anchor>
              </controlPr>
            </control>
          </mc:Choice>
        </mc:AlternateContent>
        <mc:AlternateContent xmlns:mc="http://schemas.openxmlformats.org/markup-compatibility/2006">
          <mc:Choice Requires="x14">
            <control shapeId="33794" r:id="rId5" name="Button 2">
              <controlPr defaultSize="0" autoFill="0" autoPict="0" macro="[0]!pushData">
                <anchor moveWithCells="1" sizeWithCells="1">
                  <from>
                    <xdr:col>2</xdr:col>
                    <xdr:colOff>1021080</xdr:colOff>
                    <xdr:row>3</xdr:row>
                    <xdr:rowOff>76200</xdr:rowOff>
                  </from>
                  <to>
                    <xdr:col>4</xdr:col>
                    <xdr:colOff>38100</xdr:colOff>
                    <xdr:row>5</xdr:row>
                    <xdr:rowOff>137160</xdr:rowOff>
                  </to>
                </anchor>
              </controlPr>
            </control>
          </mc:Choice>
        </mc:AlternateContent>
        <mc:AlternateContent xmlns:mc="http://schemas.openxmlformats.org/markup-compatibility/2006">
          <mc:Choice Requires="x14">
            <control shapeId="33795" r:id="rId6" name="Button 3">
              <controlPr defaultSize="0" autoFill="0" autoPict="0" macro="[0]!clearData">
                <anchor moveWithCells="1" sizeWithCells="1">
                  <from>
                    <xdr:col>4</xdr:col>
                    <xdr:colOff>137160</xdr:colOff>
                    <xdr:row>3</xdr:row>
                    <xdr:rowOff>76200</xdr:rowOff>
                  </from>
                  <to>
                    <xdr:col>5</xdr:col>
                    <xdr:colOff>396240</xdr:colOff>
                    <xdr:row>5</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5">
        <x14:dataValidation type="list" allowBlank="1" showInputMessage="1" showErrorMessage="1" xr:uid="{BA573CDF-C6C4-47AB-ACCD-B6B5897D2F63}">
          <x14:formula1>
            <xm:f>'C:\Users\tkim333\Desktop\RAPID Model Release\v3.0\[Test.xlsm]Reference'!#REF!</xm:f>
          </x14:formula1>
          <xm:sqref>F17:G17</xm:sqref>
        </x14:dataValidation>
        <x14:dataValidation type="list" allowBlank="1" showInputMessage="1" showErrorMessage="1" xr:uid="{AB0DFED5-7007-40C4-A20A-4EB483A187A5}">
          <x14:formula1>
            <xm:f>Reference!$A$2:$A$8</xm:f>
          </x14:formula1>
          <xm:sqref>F18:F23 F9:F16</xm:sqref>
        </x14:dataValidation>
        <x14:dataValidation type="list" allowBlank="1" showInputMessage="1" showErrorMessage="1" xr:uid="{200F78D8-7CBC-416B-BF8F-16F86E79595D}">
          <x14:formula1>
            <xm:f>Reference!$J$2:$J$7</xm:f>
          </x14:formula1>
          <xm:sqref>C10</xm:sqref>
        </x14:dataValidation>
        <x14:dataValidation type="list" allowBlank="1" showInputMessage="1" showErrorMessage="1" xr:uid="{577DDA83-B2B6-4016-B2CF-1564CB9BE2F2}">
          <x14:formula1>
            <xm:f>Reference!$C$2:$C$23</xm:f>
          </x14:formula1>
          <xm:sqref>G18:G23 G9:G16</xm:sqref>
        </x14:dataValidation>
        <x14:dataValidation type="list" allowBlank="1" showInputMessage="1" showErrorMessage="1" xr:uid="{B5D072AB-35BF-448E-8A00-FA96E8BD689F}">
          <x14:formula1>
            <xm:f>Reference!$B$2:$B$18</xm:f>
          </x14:formula1>
          <xm:sqref>E9:E23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80DC4C-B74A-4B3B-A58F-D4A84B33B0CD}">
  <sheetPr codeName="Sheet17">
    <tabColor rgb="FF00B050"/>
  </sheetPr>
  <dimension ref="A1:K26"/>
  <sheetViews>
    <sheetView showGridLines="0" topLeftCell="B2" zoomScale="85" zoomScaleNormal="85" zoomScaleSheetLayoutView="85" workbookViewId="0">
      <pane ySplit="8" topLeftCell="A12" activePane="bottomLeft" state="frozen"/>
      <selection activeCell="B2" sqref="B2"/>
      <selection pane="bottomLeft" activeCell="C24" sqref="C24"/>
    </sheetView>
  </sheetViews>
  <sheetFormatPr defaultColWidth="0" defaultRowHeight="14.4" customHeight="1" zeroHeight="1"/>
  <cols>
    <col min="1" max="1" width="3.77734375" style="3" hidden="1" customWidth="1"/>
    <col min="2" max="2" width="17" style="3" bestFit="1" customWidth="1"/>
    <col min="3" max="3" width="22.21875" style="54"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1" spans="2:11" hidden="1">
      <c r="B1" s="43"/>
      <c r="C1" s="43"/>
      <c r="D1" s="43"/>
      <c r="E1" s="43"/>
      <c r="F1" s="43"/>
      <c r="G1" s="43"/>
      <c r="H1" s="43"/>
      <c r="I1" s="43"/>
      <c r="J1" s="43"/>
      <c r="K1" s="43"/>
    </row>
    <row r="2" spans="2:11">
      <c r="B2" s="44" t="str">
        <f>'Rev.'!$C$3</f>
        <v>REV. NO.5 (2/19/2021)</v>
      </c>
      <c r="C2" s="45"/>
      <c r="D2" s="45"/>
      <c r="E2" s="45"/>
      <c r="F2" s="45"/>
      <c r="G2" s="45"/>
      <c r="H2" s="45"/>
      <c r="I2" s="45"/>
      <c r="J2" s="45"/>
      <c r="K2" s="46" t="str">
        <f>'Rev.'!$I$3</f>
        <v>Scott Research Group (jkscottresearchgroup.com)</v>
      </c>
    </row>
    <row r="3" spans="2:11" ht="18">
      <c r="B3" s="170" t="s">
        <v>40</v>
      </c>
      <c r="C3" s="171"/>
      <c r="D3" s="171"/>
      <c r="E3" s="171"/>
      <c r="F3" s="171"/>
      <c r="G3" s="171"/>
      <c r="H3" s="171"/>
      <c r="I3" s="171"/>
      <c r="J3" s="171"/>
      <c r="K3" s="172"/>
    </row>
    <row r="4" spans="2:11" ht="14.4" customHeight="1">
      <c r="B4" s="14"/>
      <c r="C4" s="15"/>
      <c r="D4" s="16"/>
      <c r="E4" s="17"/>
      <c r="F4" s="17"/>
      <c r="G4" s="17"/>
      <c r="H4" s="17"/>
      <c r="I4" s="17"/>
      <c r="J4" s="17"/>
      <c r="K4" s="152" t="str">
        <f>IF(COUNTIF(Table1102412[Test 3],1)=COUNTA(Table1102412[Value]),"Ready","Not Ready")</f>
        <v>Ready</v>
      </c>
    </row>
    <row r="5" spans="2:11" ht="14.4" customHeight="1">
      <c r="B5" s="18"/>
      <c r="C5" s="19"/>
      <c r="D5" s="86"/>
      <c r="E5" s="86"/>
      <c r="F5" s="86"/>
      <c r="G5" s="86"/>
      <c r="H5" s="20"/>
      <c r="I5" s="86"/>
      <c r="J5" s="86"/>
      <c r="K5" s="153"/>
    </row>
    <row r="6" spans="2:11" ht="14.4" customHeight="1">
      <c r="B6" s="18"/>
      <c r="C6" s="19"/>
      <c r="D6" s="86"/>
      <c r="E6" s="86"/>
      <c r="F6" s="86"/>
      <c r="G6" s="86"/>
      <c r="H6" s="20"/>
      <c r="I6" s="86"/>
      <c r="J6" s="86"/>
      <c r="K6" s="153"/>
    </row>
    <row r="7" spans="2:11" ht="14.4" customHeight="1">
      <c r="B7" s="18"/>
      <c r="C7" s="19"/>
      <c r="D7" s="86"/>
      <c r="E7" s="86"/>
      <c r="F7" s="86"/>
      <c r="G7" s="86"/>
      <c r="H7" s="20"/>
      <c r="I7" s="86"/>
      <c r="J7" s="86"/>
      <c r="K7" s="153"/>
    </row>
    <row r="8" spans="2:11" ht="14.4" customHeight="1">
      <c r="B8" s="21"/>
      <c r="C8" s="22"/>
      <c r="D8" s="23"/>
      <c r="E8" s="23"/>
      <c r="F8" s="23"/>
      <c r="G8" s="23"/>
      <c r="H8" s="24"/>
      <c r="I8" s="23"/>
      <c r="J8" s="23"/>
      <c r="K8" s="154"/>
    </row>
    <row r="9" spans="2:11">
      <c r="B9" s="47" t="s">
        <v>0</v>
      </c>
      <c r="C9" s="48" t="s">
        <v>1</v>
      </c>
      <c r="D9" s="48" t="s">
        <v>2</v>
      </c>
      <c r="E9" s="48" t="s">
        <v>14</v>
      </c>
      <c r="F9" s="48" t="s">
        <v>87</v>
      </c>
      <c r="G9" s="49" t="s">
        <v>51</v>
      </c>
      <c r="H9" s="49" t="s">
        <v>97</v>
      </c>
      <c r="I9" s="48" t="s">
        <v>98</v>
      </c>
      <c r="J9" s="50" t="s">
        <v>128</v>
      </c>
      <c r="K9" s="50" t="s">
        <v>12</v>
      </c>
    </row>
    <row r="10" spans="2:11" ht="28.8">
      <c r="B10" s="107" t="s">
        <v>416</v>
      </c>
      <c r="C10" s="51">
        <v>1</v>
      </c>
      <c r="D10" s="108" t="s">
        <v>3</v>
      </c>
      <c r="E10" s="127" t="s">
        <v>36</v>
      </c>
      <c r="F10" s="127" t="s">
        <v>166</v>
      </c>
      <c r="G10" s="2" t="s">
        <v>54</v>
      </c>
      <c r="H10" s="1">
        <v>1</v>
      </c>
      <c r="I10" s="1">
        <v>1</v>
      </c>
      <c r="J10" s="109">
        <v>1</v>
      </c>
      <c r="K10" s="110" t="s">
        <v>433</v>
      </c>
    </row>
    <row r="11" spans="2:11" ht="72">
      <c r="B11" s="107" t="s">
        <v>417</v>
      </c>
      <c r="C11" s="51">
        <v>4</v>
      </c>
      <c r="D11" s="108" t="s">
        <v>3</v>
      </c>
      <c r="E11" s="127" t="s">
        <v>36</v>
      </c>
      <c r="F11" s="127" t="s">
        <v>166</v>
      </c>
      <c r="G11" s="2" t="s">
        <v>54</v>
      </c>
      <c r="H11" s="1">
        <v>1</v>
      </c>
      <c r="I11" s="1">
        <v>1</v>
      </c>
      <c r="J11" s="109">
        <v>1</v>
      </c>
      <c r="K11" s="110" t="s">
        <v>435</v>
      </c>
    </row>
    <row r="12" spans="2:11" ht="72">
      <c r="B12" s="107" t="s">
        <v>418</v>
      </c>
      <c r="C12" s="51">
        <v>3</v>
      </c>
      <c r="D12" s="108" t="s">
        <v>3</v>
      </c>
      <c r="E12" s="134" t="s">
        <v>36</v>
      </c>
      <c r="F12" s="134" t="s">
        <v>166</v>
      </c>
      <c r="G12" s="2" t="s">
        <v>54</v>
      </c>
      <c r="H12" s="1">
        <v>1</v>
      </c>
      <c r="I12" s="1">
        <v>1</v>
      </c>
      <c r="J12" s="109">
        <v>1</v>
      </c>
      <c r="K12" s="110" t="s">
        <v>438</v>
      </c>
    </row>
    <row r="13" spans="2:11">
      <c r="B13" s="119" t="s">
        <v>444</v>
      </c>
      <c r="C13" s="51">
        <v>318.14999999999998</v>
      </c>
      <c r="D13" s="55" t="s">
        <v>23</v>
      </c>
      <c r="E13" s="118" t="s">
        <v>17</v>
      </c>
      <c r="F13" s="118" t="s">
        <v>7</v>
      </c>
      <c r="G13" s="2" t="s">
        <v>60</v>
      </c>
      <c r="H13" s="118">
        <v>1</v>
      </c>
      <c r="I13" s="118">
        <v>1</v>
      </c>
      <c r="J13" s="109">
        <v>1</v>
      </c>
      <c r="K13" s="5" t="s">
        <v>366</v>
      </c>
    </row>
    <row r="14" spans="2:11">
      <c r="B14" s="119" t="s">
        <v>445</v>
      </c>
      <c r="C14" s="51">
        <v>318.14999999999998</v>
      </c>
      <c r="D14" s="55" t="s">
        <v>23</v>
      </c>
      <c r="E14" s="118" t="s">
        <v>17</v>
      </c>
      <c r="F14" s="118" t="s">
        <v>7</v>
      </c>
      <c r="G14" s="2" t="s">
        <v>60</v>
      </c>
      <c r="H14" s="118">
        <v>1</v>
      </c>
      <c r="I14" s="118">
        <v>1</v>
      </c>
      <c r="J14" s="109">
        <v>1</v>
      </c>
      <c r="K14" s="5" t="s">
        <v>421</v>
      </c>
    </row>
    <row r="15" spans="2:11">
      <c r="B15" s="135" t="s">
        <v>446</v>
      </c>
      <c r="C15" s="51">
        <v>318.14999999999998</v>
      </c>
      <c r="D15" s="55" t="s">
        <v>23</v>
      </c>
      <c r="E15" s="134" t="s">
        <v>17</v>
      </c>
      <c r="F15" s="134" t="s">
        <v>7</v>
      </c>
      <c r="G15" s="2" t="s">
        <v>60</v>
      </c>
      <c r="H15" s="134">
        <v>1</v>
      </c>
      <c r="I15" s="134">
        <v>1</v>
      </c>
      <c r="J15" s="109">
        <v>1</v>
      </c>
      <c r="K15" s="5" t="s">
        <v>422</v>
      </c>
    </row>
    <row r="16" spans="2:11">
      <c r="B16" s="88" t="s">
        <v>274</v>
      </c>
      <c r="C16" s="51">
        <v>20</v>
      </c>
      <c r="D16" s="55" t="s">
        <v>107</v>
      </c>
      <c r="E16" s="87" t="s">
        <v>270</v>
      </c>
      <c r="F16" s="87" t="s">
        <v>7</v>
      </c>
      <c r="G16" s="2" t="s">
        <v>57</v>
      </c>
      <c r="H16" s="87">
        <v>1</v>
      </c>
      <c r="I16" s="87">
        <v>1</v>
      </c>
      <c r="J16" s="109">
        <v>1</v>
      </c>
      <c r="K16" s="5" t="s">
        <v>276</v>
      </c>
    </row>
    <row r="17" spans="2:11">
      <c r="B17" s="88" t="s">
        <v>275</v>
      </c>
      <c r="C17" s="51">
        <v>20.5</v>
      </c>
      <c r="D17" s="55" t="s">
        <v>107</v>
      </c>
      <c r="E17" s="87" t="s">
        <v>270</v>
      </c>
      <c r="F17" s="87" t="s">
        <v>7</v>
      </c>
      <c r="G17" s="2" t="s">
        <v>57</v>
      </c>
      <c r="H17" s="87">
        <v>1</v>
      </c>
      <c r="I17" s="87">
        <v>1</v>
      </c>
      <c r="J17" s="6">
        <v>1</v>
      </c>
      <c r="K17" s="5" t="s">
        <v>277</v>
      </c>
    </row>
    <row r="18" spans="2:11">
      <c r="B18" s="88" t="s">
        <v>447</v>
      </c>
      <c r="C18" s="51">
        <v>33.800769771555913</v>
      </c>
      <c r="D18" s="55" t="s">
        <v>107</v>
      </c>
      <c r="E18" s="87" t="s">
        <v>270</v>
      </c>
      <c r="F18" s="87" t="s">
        <v>7</v>
      </c>
      <c r="G18" s="2" t="s">
        <v>57</v>
      </c>
      <c r="H18" s="87">
        <v>1</v>
      </c>
      <c r="I18" s="87">
        <v>1</v>
      </c>
      <c r="J18" s="6">
        <v>1</v>
      </c>
      <c r="K18" s="5" t="s">
        <v>278</v>
      </c>
    </row>
    <row r="19" spans="2:11">
      <c r="B19" s="4" t="s">
        <v>226</v>
      </c>
      <c r="C19" s="51">
        <v>3.3941656669286671</v>
      </c>
      <c r="D19" s="2" t="s">
        <v>22</v>
      </c>
      <c r="E19" s="93" t="s">
        <v>17</v>
      </c>
      <c r="F19" s="93" t="s">
        <v>7</v>
      </c>
      <c r="G19" s="2" t="s">
        <v>53</v>
      </c>
      <c r="H19" s="93">
        <v>1</v>
      </c>
      <c r="I19" s="93">
        <v>1</v>
      </c>
      <c r="J19" s="6">
        <v>1</v>
      </c>
      <c r="K19" s="5" t="s">
        <v>230</v>
      </c>
    </row>
    <row r="20" spans="2:11" ht="43.2">
      <c r="B20" s="94" t="s">
        <v>420</v>
      </c>
      <c r="C20" s="51">
        <v>2.9313248941656633</v>
      </c>
      <c r="D20" s="2" t="s">
        <v>22</v>
      </c>
      <c r="E20" s="93" t="s">
        <v>17</v>
      </c>
      <c r="F20" s="93" t="s">
        <v>7</v>
      </c>
      <c r="G20" s="2" t="s">
        <v>53</v>
      </c>
      <c r="H20" s="93">
        <v>1</v>
      </c>
      <c r="I20" s="93">
        <v>1</v>
      </c>
      <c r="J20" s="6">
        <v>1</v>
      </c>
      <c r="K20" s="5" t="s">
        <v>423</v>
      </c>
    </row>
    <row r="21" spans="2:11" ht="43.2">
      <c r="B21" s="135" t="s">
        <v>419</v>
      </c>
      <c r="C21" s="51">
        <v>3.3941656669286671</v>
      </c>
      <c r="D21" s="2" t="s">
        <v>22</v>
      </c>
      <c r="E21" s="134" t="s">
        <v>17</v>
      </c>
      <c r="F21" s="134" t="s">
        <v>7</v>
      </c>
      <c r="G21" s="2" t="s">
        <v>53</v>
      </c>
      <c r="H21" s="134">
        <v>1</v>
      </c>
      <c r="I21" s="134">
        <v>1</v>
      </c>
      <c r="J21" s="6">
        <v>1</v>
      </c>
      <c r="K21" s="5" t="s">
        <v>424</v>
      </c>
    </row>
    <row r="22" spans="2:11" ht="28.8">
      <c r="B22" s="117" t="s">
        <v>370</v>
      </c>
      <c r="C22" s="51">
        <v>10</v>
      </c>
      <c r="D22" s="55" t="s">
        <v>271</v>
      </c>
      <c r="E22" s="93" t="s">
        <v>29</v>
      </c>
      <c r="F22" s="93" t="s">
        <v>7</v>
      </c>
      <c r="G22" s="2" t="s">
        <v>60</v>
      </c>
      <c r="H22" s="93">
        <v>1</v>
      </c>
      <c r="I22" s="93">
        <v>1</v>
      </c>
      <c r="J22" s="7">
        <f>IF(Models!$C$14=0,0,IF(Models!$C$14=1,1,""))</f>
        <v>1</v>
      </c>
      <c r="K22" s="5" t="s">
        <v>280</v>
      </c>
    </row>
    <row r="23" spans="2:11" ht="28.8">
      <c r="B23" s="117" t="s">
        <v>371</v>
      </c>
      <c r="C23" s="51">
        <v>12</v>
      </c>
      <c r="D23" s="55" t="s">
        <v>271</v>
      </c>
      <c r="E23" s="93" t="s">
        <v>29</v>
      </c>
      <c r="F23" s="93" t="s">
        <v>7</v>
      </c>
      <c r="G23" s="2" t="s">
        <v>60</v>
      </c>
      <c r="H23" s="93">
        <v>1</v>
      </c>
      <c r="I23" s="93">
        <v>1</v>
      </c>
      <c r="J23" s="7">
        <f>IF(Models!$C$14=0,0,IF(Models!$C$14=1,1,""))</f>
        <v>1</v>
      </c>
      <c r="K23" s="5" t="s">
        <v>281</v>
      </c>
    </row>
    <row r="24" spans="2:11" ht="28.8">
      <c r="B24" s="94" t="s">
        <v>448</v>
      </c>
      <c r="C24" s="51">
        <v>7.8300000000000002E-3</v>
      </c>
      <c r="D24" s="55" t="s">
        <v>24</v>
      </c>
      <c r="E24" s="93" t="s">
        <v>29</v>
      </c>
      <c r="F24" s="93" t="s">
        <v>7</v>
      </c>
      <c r="G24" s="2" t="s">
        <v>60</v>
      </c>
      <c r="H24" s="93">
        <v>1</v>
      </c>
      <c r="I24" s="93">
        <v>1</v>
      </c>
      <c r="J24" s="7">
        <f>IF(Models!$C$14=0,0,IF(Models!$C$14=1,1,""))</f>
        <v>1</v>
      </c>
      <c r="K24" s="5" t="s">
        <v>280</v>
      </c>
    </row>
    <row r="25" spans="2:11" ht="28.8">
      <c r="B25" s="94" t="s">
        <v>449</v>
      </c>
      <c r="C25" s="51">
        <v>502.32</v>
      </c>
      <c r="D25" s="55" t="s">
        <v>363</v>
      </c>
      <c r="E25" s="93" t="s">
        <v>29</v>
      </c>
      <c r="F25" s="93" t="s">
        <v>7</v>
      </c>
      <c r="G25" s="2" t="s">
        <v>60</v>
      </c>
      <c r="H25" s="93">
        <v>1</v>
      </c>
      <c r="I25" s="93">
        <v>1</v>
      </c>
      <c r="J25" s="7">
        <f>IF(Models!$C$14=0,0,IF(Models!$C$14=1,1,""))</f>
        <v>1</v>
      </c>
      <c r="K25" s="5" t="s">
        <v>281</v>
      </c>
    </row>
    <row r="26" spans="2:11">
      <c r="B26" s="9" t="s">
        <v>148</v>
      </c>
      <c r="C26" s="52"/>
      <c r="D26" s="10"/>
      <c r="E26" s="11"/>
      <c r="F26" s="11"/>
      <c r="G26" s="10"/>
      <c r="H26" s="11">
        <v>1</v>
      </c>
      <c r="I26" s="11">
        <v>1</v>
      </c>
      <c r="J26" s="12">
        <v>0</v>
      </c>
      <c r="K26" s="13" t="s">
        <v>149</v>
      </c>
    </row>
  </sheetData>
  <sheetProtection algorithmName="SHA-512" hashValue="rKkAL667zmSv0lx0eZIFSkfjOp6pjM3l7I4NPjfoN/P+KmhigOmniJCgIdWYA1YECKbgTHZjwCT9GNhRWp5h7g==" saltValue="AoW5Zf3uNhFM+S4lnrxnNA==" spinCount="100000" sheet="1" objects="1" scenarios="1" selectLockedCells="1"/>
  <mergeCells count="2">
    <mergeCell ref="B3:K3"/>
    <mergeCell ref="K4:K8"/>
  </mergeCells>
  <conditionalFormatting sqref="C26 C16:C18">
    <cfRule type="expression" dxfId="45" priority="88">
      <formula>IF(AND($C16&lt;&gt;"",$J16=0),1,0)</formula>
    </cfRule>
    <cfRule type="expression" dxfId="44" priority="89">
      <formula>IF($C16&lt;&gt;"",1,0)</formula>
    </cfRule>
    <cfRule type="expression" dxfId="43" priority="90">
      <formula>$J16=0</formula>
    </cfRule>
  </conditionalFormatting>
  <conditionalFormatting sqref="C24:C25">
    <cfRule type="expression" dxfId="42" priority="43">
      <formula>IF(AND($C24&lt;&gt;"",$J24=0),1,0)</formula>
    </cfRule>
    <cfRule type="expression" dxfId="41" priority="44">
      <formula>IF($C24&lt;&gt;"",1,0)</formula>
    </cfRule>
    <cfRule type="expression" dxfId="40" priority="45">
      <formula>$J24=0</formula>
    </cfRule>
  </conditionalFormatting>
  <conditionalFormatting sqref="C19:C20">
    <cfRule type="expression" dxfId="39" priority="40">
      <formula>IF(AND($C19&lt;&gt;"",$J19=0),1,0)</formula>
    </cfRule>
    <cfRule type="expression" dxfId="38" priority="41">
      <formula>IF($C19&lt;&gt;"",1,0)</formula>
    </cfRule>
    <cfRule type="expression" dxfId="37" priority="42">
      <formula>$J19=0</formula>
    </cfRule>
  </conditionalFormatting>
  <conditionalFormatting sqref="C10">
    <cfRule type="expression" dxfId="36" priority="34">
      <formula>IF(AND($C10&lt;&gt;"",$J10=0),1,0)</formula>
    </cfRule>
    <cfRule type="expression" dxfId="35" priority="35">
      <formula>IF($C10&lt;&gt;"",1,0)</formula>
    </cfRule>
    <cfRule type="expression" dxfId="34" priority="36">
      <formula>$J10=0</formula>
    </cfRule>
  </conditionalFormatting>
  <conditionalFormatting sqref="C11">
    <cfRule type="expression" dxfId="33" priority="28">
      <formula>IF(AND($C11&lt;&gt;"",$J11=0),1,0)</formula>
    </cfRule>
    <cfRule type="expression" dxfId="32" priority="29">
      <formula>IF($C11&lt;&gt;"",1,0)</formula>
    </cfRule>
    <cfRule type="expression" dxfId="31" priority="30">
      <formula>$J11=0</formula>
    </cfRule>
  </conditionalFormatting>
  <conditionalFormatting sqref="C14">
    <cfRule type="expression" dxfId="30" priority="25">
      <formula>IF(AND($C14&lt;&gt;"",$J14=0),1,0)</formula>
    </cfRule>
    <cfRule type="expression" dxfId="29" priority="26">
      <formula>IF($C14&lt;&gt;"",1,0)</formula>
    </cfRule>
    <cfRule type="expression" dxfId="28" priority="27">
      <formula>$J14=0</formula>
    </cfRule>
  </conditionalFormatting>
  <conditionalFormatting sqref="C13">
    <cfRule type="expression" dxfId="27" priority="22">
      <formula>IF(AND($C13&lt;&gt;"",$J13=0),1,0)</formula>
    </cfRule>
    <cfRule type="expression" dxfId="26" priority="23">
      <formula>IF($C13&lt;&gt;"",1,0)</formula>
    </cfRule>
    <cfRule type="expression" dxfId="25" priority="24">
      <formula>$J13=0</formula>
    </cfRule>
  </conditionalFormatting>
  <conditionalFormatting sqref="K4">
    <cfRule type="expression" dxfId="24" priority="2227">
      <formula>IF(COUNTA($C$10:$C$26)&lt;&gt;COUNTIF($J$10:$J$26,1),1,0)</formula>
    </cfRule>
    <cfRule type="expression" dxfId="23" priority="2228">
      <formula>IF(COUNTA($C$10:$C$26)=COUNTIF($J$10:$J$26,1),1,0)</formula>
    </cfRule>
  </conditionalFormatting>
  <conditionalFormatting sqref="C15">
    <cfRule type="expression" dxfId="22" priority="16">
      <formula>IF(AND($C15&lt;&gt;"",$J15=0),1,0)</formula>
    </cfRule>
    <cfRule type="expression" dxfId="21" priority="17">
      <formula>IF($C15&lt;&gt;"",1,0)</formula>
    </cfRule>
    <cfRule type="expression" dxfId="20" priority="18">
      <formula>$J15=0</formula>
    </cfRule>
  </conditionalFormatting>
  <conditionalFormatting sqref="C12">
    <cfRule type="expression" dxfId="19" priority="10">
      <formula>IF(AND($C12&lt;&gt;"",$J12=0),1,0)</formula>
    </cfRule>
    <cfRule type="expression" dxfId="18" priority="11">
      <formula>IF($C12&lt;&gt;"",1,0)</formula>
    </cfRule>
    <cfRule type="expression" dxfId="17" priority="12">
      <formula>$J12=0</formula>
    </cfRule>
  </conditionalFormatting>
  <conditionalFormatting sqref="C21">
    <cfRule type="expression" dxfId="16" priority="7">
      <formula>IF(AND($C21&lt;&gt;"",$J21=0),1,0)</formula>
    </cfRule>
    <cfRule type="expression" dxfId="15" priority="8">
      <formula>IF($C21&lt;&gt;"",1,0)</formula>
    </cfRule>
    <cfRule type="expression" dxfId="14" priority="9">
      <formula>$J21=0</formula>
    </cfRule>
  </conditionalFormatting>
  <conditionalFormatting sqref="C22:C23">
    <cfRule type="expression" dxfId="13" priority="1">
      <formula>IF(AND($C22&lt;&gt;"",$J22=0),1,0)</formula>
    </cfRule>
    <cfRule type="expression" dxfId="12" priority="2">
      <formula>IF($C22&lt;&gt;"",1,0)</formula>
    </cfRule>
    <cfRule type="expression" dxfId="11" priority="3">
      <formula>$J22=0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55298"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55299"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5">
        <x14:dataValidation type="list" allowBlank="1" showInputMessage="1" showErrorMessage="1" xr:uid="{243CD99D-8F87-4102-8C84-C0465C13C7E9}">
          <x14:formula1>
            <xm:f>Reference!$B$2:$B$18</xm:f>
          </x14:formula1>
          <xm:sqref>E10:E26</xm:sqref>
        </x14:dataValidation>
        <x14:dataValidation type="list" allowBlank="1" showInputMessage="1" showErrorMessage="1" xr:uid="{CDE410C8-3D51-42A4-9C00-EEB139D8CDB1}">
          <x14:formula1>
            <xm:f>Reference!$A$2:$A$8</xm:f>
          </x14:formula1>
          <xm:sqref>F10:F26</xm:sqref>
        </x14:dataValidation>
        <x14:dataValidation type="list" allowBlank="1" showInputMessage="1" showErrorMessage="1" xr:uid="{A586B925-41D0-41ED-999D-2B4AB827CEF8}">
          <x14:formula1>
            <xm:f>Reference!$C$2:$C$23</xm:f>
          </x14:formula1>
          <xm:sqref>G10:G26</xm:sqref>
        </x14:dataValidation>
        <x14:dataValidation type="list" allowBlank="1" showInputMessage="1" showErrorMessage="1" xr:uid="{A0F354DA-3C7E-4993-8120-BA44EF8A1363}">
          <x14:formula1>
            <xm:f>Reference!$J$12:$J$14</xm:f>
          </x14:formula1>
          <xm:sqref>C10</xm:sqref>
        </x14:dataValidation>
        <x14:dataValidation type="list" allowBlank="1" showInputMessage="1" showErrorMessage="1" xr:uid="{7A9CD45A-2F15-4897-89D7-610D64E755EF}">
          <x14:formula1>
            <xm:f>Reference!$J$17:$J$21</xm:f>
          </x14:formula1>
          <xm:sqref>C11:C12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D4965-087E-43CE-89A2-E28F40CFE705}">
  <sheetPr codeName="Sheet12">
    <tabColor rgb="FF00B050"/>
  </sheetPr>
  <dimension ref="A1:K38"/>
  <sheetViews>
    <sheetView showGridLines="0" topLeftCell="B2" zoomScale="85" zoomScaleNormal="85" zoomScaleSheetLayoutView="85" workbookViewId="0">
      <pane ySplit="8" topLeftCell="A22" activePane="bottomLeft" state="frozen"/>
      <selection activeCell="B2" sqref="B2"/>
      <selection pane="bottomLeft" activeCell="C30" sqref="C30"/>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1" spans="2:11" hidden="1">
      <c r="B1" s="43"/>
      <c r="C1" s="43"/>
      <c r="D1" s="43"/>
      <c r="E1" s="43"/>
      <c r="F1" s="43"/>
      <c r="G1" s="43"/>
      <c r="H1" s="43"/>
      <c r="I1" s="43"/>
      <c r="J1" s="43"/>
      <c r="K1" s="43"/>
    </row>
    <row r="2" spans="2:11">
      <c r="B2" s="89" t="str">
        <f>'Rev.'!$C$3</f>
        <v>REV. NO.5 (2/19/2021)</v>
      </c>
      <c r="C2" s="90"/>
      <c r="D2" s="90"/>
      <c r="E2" s="90"/>
      <c r="F2" s="90"/>
      <c r="G2" s="90"/>
      <c r="H2" s="90"/>
      <c r="I2" s="90"/>
      <c r="J2" s="90"/>
      <c r="K2" s="91" t="str">
        <f>'Rev.'!$I$3</f>
        <v>Scott Research Group (jkscottresearchgroup.com)</v>
      </c>
    </row>
    <row r="3" spans="2:11" ht="18">
      <c r="B3" s="155" t="s">
        <v>40</v>
      </c>
      <c r="C3" s="155"/>
      <c r="D3" s="155"/>
      <c r="E3" s="155"/>
      <c r="F3" s="155"/>
      <c r="G3" s="155"/>
      <c r="H3" s="155"/>
      <c r="I3" s="155"/>
      <c r="J3" s="155"/>
      <c r="K3" s="155"/>
    </row>
    <row r="4" spans="2:11" ht="14.4" customHeight="1">
      <c r="B4" s="14"/>
      <c r="C4" s="15"/>
      <c r="D4" s="16"/>
      <c r="E4" s="17"/>
      <c r="F4" s="17"/>
      <c r="G4" s="17"/>
      <c r="H4" s="17"/>
      <c r="I4" s="17"/>
      <c r="J4" s="17"/>
      <c r="K4" s="152" t="str">
        <f>IF(COUNTIF(Table110[Test 3],1)=COUNTA(Table110[Value]),"Ready","Not Ready")</f>
        <v>Ready</v>
      </c>
    </row>
    <row r="5" spans="2:11" ht="14.4" customHeight="1">
      <c r="B5" s="18"/>
      <c r="C5" s="19"/>
      <c r="D5" s="86"/>
      <c r="E5" s="86"/>
      <c r="F5" s="86"/>
      <c r="G5" s="86"/>
      <c r="H5" s="20"/>
      <c r="I5" s="86"/>
      <c r="J5" s="86"/>
      <c r="K5" s="153"/>
    </row>
    <row r="6" spans="2:11" ht="14.4" customHeight="1">
      <c r="B6" s="18"/>
      <c r="C6" s="19"/>
      <c r="D6" s="86"/>
      <c r="E6" s="86"/>
      <c r="F6" s="86"/>
      <c r="G6" s="86"/>
      <c r="H6" s="20"/>
      <c r="I6" s="86"/>
      <c r="J6" s="86"/>
      <c r="K6" s="153"/>
    </row>
    <row r="7" spans="2:11" ht="14.4" customHeight="1">
      <c r="B7" s="18"/>
      <c r="C7" s="19"/>
      <c r="D7" s="86"/>
      <c r="E7" s="86"/>
      <c r="F7" s="86"/>
      <c r="G7" s="86"/>
      <c r="H7" s="20"/>
      <c r="I7" s="86"/>
      <c r="J7" s="86"/>
      <c r="K7" s="153"/>
    </row>
    <row r="8" spans="2:11" ht="14.4" customHeight="1">
      <c r="B8" s="21"/>
      <c r="C8" s="22"/>
      <c r="D8" s="23"/>
      <c r="E8" s="23"/>
      <c r="F8" s="23"/>
      <c r="G8" s="23"/>
      <c r="H8" s="24"/>
      <c r="I8" s="23"/>
      <c r="J8" s="23"/>
      <c r="K8" s="154"/>
    </row>
    <row r="9" spans="2:11">
      <c r="B9" s="47" t="s">
        <v>0</v>
      </c>
      <c r="C9" s="48" t="s">
        <v>1</v>
      </c>
      <c r="D9" s="48" t="s">
        <v>2</v>
      </c>
      <c r="E9" s="48" t="s">
        <v>14</v>
      </c>
      <c r="F9" s="48" t="s">
        <v>87</v>
      </c>
      <c r="G9" s="49" t="s">
        <v>51</v>
      </c>
      <c r="H9" s="49" t="s">
        <v>97</v>
      </c>
      <c r="I9" s="48" t="s">
        <v>98</v>
      </c>
      <c r="J9" s="50" t="s">
        <v>128</v>
      </c>
      <c r="K9" s="50" t="s">
        <v>12</v>
      </c>
    </row>
    <row r="10" spans="2:11">
      <c r="B10" s="4" t="s">
        <v>229</v>
      </c>
      <c r="C10" s="51">
        <f>'Packed Bed Properties'!C12*0.9</f>
        <v>0.42884623340090183</v>
      </c>
      <c r="D10" s="2" t="s">
        <v>22</v>
      </c>
      <c r="E10" s="87" t="s">
        <v>17</v>
      </c>
      <c r="F10" s="87" t="s">
        <v>7</v>
      </c>
      <c r="G10" s="2" t="s">
        <v>53</v>
      </c>
      <c r="H10" s="87">
        <v>1</v>
      </c>
      <c r="I10" s="87">
        <v>1</v>
      </c>
      <c r="J10" s="6">
        <v>1</v>
      </c>
      <c r="K10" s="5" t="s">
        <v>114</v>
      </c>
    </row>
    <row r="11" spans="2:11">
      <c r="B11" s="119" t="s">
        <v>443</v>
      </c>
      <c r="C11" s="51">
        <v>318.14999999999998</v>
      </c>
      <c r="D11" s="55" t="s">
        <v>23</v>
      </c>
      <c r="E11" s="118" t="s">
        <v>17</v>
      </c>
      <c r="F11" s="118" t="s">
        <v>7</v>
      </c>
      <c r="G11" s="2" t="s">
        <v>60</v>
      </c>
      <c r="H11" s="118">
        <v>1</v>
      </c>
      <c r="I11" s="118">
        <v>1</v>
      </c>
      <c r="J11" s="7" cm="1">
        <f t="array" ref="J11">IF(Models!$C$14=0,0,IF(Models!$C$14=1,1,Table110[]))</f>
        <v>1</v>
      </c>
      <c r="K11" s="5" t="s">
        <v>499</v>
      </c>
    </row>
    <row r="12" spans="2:11" ht="28.8">
      <c r="B12" s="4" t="s">
        <v>5</v>
      </c>
      <c r="C12" s="51">
        <v>2</v>
      </c>
      <c r="D12" s="2" t="s">
        <v>3</v>
      </c>
      <c r="E12" s="87" t="s">
        <v>17</v>
      </c>
      <c r="F12" s="87" t="s">
        <v>7</v>
      </c>
      <c r="G12" s="2" t="s">
        <v>53</v>
      </c>
      <c r="H12" s="87">
        <v>1</v>
      </c>
      <c r="I12" s="87">
        <v>1</v>
      </c>
      <c r="J12" s="6">
        <v>1</v>
      </c>
      <c r="K12" s="5" t="s">
        <v>99</v>
      </c>
    </row>
    <row r="13" spans="2:11" ht="43.2">
      <c r="B13" s="4" t="s">
        <v>84</v>
      </c>
      <c r="C13" s="51" t="s">
        <v>106</v>
      </c>
      <c r="D13" s="2" t="s">
        <v>3</v>
      </c>
      <c r="E13" s="87" t="s">
        <v>31</v>
      </c>
      <c r="F13" s="87" t="s">
        <v>9</v>
      </c>
      <c r="G13" s="2" t="s">
        <v>5</v>
      </c>
      <c r="H13" s="87">
        <v>1</v>
      </c>
      <c r="I13" s="87">
        <f>$C$12</f>
        <v>2</v>
      </c>
      <c r="J13" s="6">
        <v>1</v>
      </c>
      <c r="K13" s="5" t="s">
        <v>86</v>
      </c>
    </row>
    <row r="14" spans="2:11" ht="43.2">
      <c r="B14" s="4" t="s">
        <v>85</v>
      </c>
      <c r="C14" s="51" t="s">
        <v>361</v>
      </c>
      <c r="D14" s="2" t="s">
        <v>3</v>
      </c>
      <c r="E14" s="87" t="s">
        <v>31</v>
      </c>
      <c r="F14" s="87" t="s">
        <v>9</v>
      </c>
      <c r="G14" s="2" t="s">
        <v>5</v>
      </c>
      <c r="H14" s="87"/>
      <c r="I14" s="87">
        <f>$C$12</f>
        <v>2</v>
      </c>
      <c r="J14" s="6">
        <v>1</v>
      </c>
      <c r="K14" s="5" t="s">
        <v>86</v>
      </c>
    </row>
    <row r="15" spans="2:11" ht="43.2">
      <c r="B15" s="4" t="s">
        <v>115</v>
      </c>
      <c r="C15" s="51">
        <v>0.21740000000000001</v>
      </c>
      <c r="D15" s="2" t="s">
        <v>3</v>
      </c>
      <c r="E15" s="87" t="s">
        <v>31</v>
      </c>
      <c r="F15" s="87" t="s">
        <v>7</v>
      </c>
      <c r="G15" s="2" t="s">
        <v>53</v>
      </c>
      <c r="H15" s="87">
        <v>1</v>
      </c>
      <c r="I15" s="87">
        <f t="shared" ref="I15:I20" si="0">$C$12</f>
        <v>2</v>
      </c>
      <c r="J15" s="6">
        <v>1</v>
      </c>
      <c r="K15" s="5" t="s">
        <v>283</v>
      </c>
    </row>
    <row r="16" spans="2:11" ht="43.2">
      <c r="B16" s="4" t="s">
        <v>116</v>
      </c>
      <c r="C16" s="51">
        <f>1-C15</f>
        <v>0.78259999999999996</v>
      </c>
      <c r="D16" s="2" t="s">
        <v>3</v>
      </c>
      <c r="E16" s="87" t="s">
        <v>31</v>
      </c>
      <c r="F16" s="87" t="s">
        <v>7</v>
      </c>
      <c r="G16" s="2" t="s">
        <v>53</v>
      </c>
      <c r="H16" s="87"/>
      <c r="I16" s="87">
        <f t="shared" si="0"/>
        <v>2</v>
      </c>
      <c r="J16" s="6">
        <v>1</v>
      </c>
      <c r="K16" s="5" t="s">
        <v>283</v>
      </c>
    </row>
    <row r="17" spans="2:11" ht="43.2">
      <c r="B17" s="4" t="s">
        <v>430</v>
      </c>
      <c r="C17" s="51">
        <v>0.999</v>
      </c>
      <c r="D17" s="2" t="s">
        <v>3</v>
      </c>
      <c r="E17" s="87" t="s">
        <v>31</v>
      </c>
      <c r="F17" s="87" t="s">
        <v>7</v>
      </c>
      <c r="G17" s="2" t="s">
        <v>53</v>
      </c>
      <c r="H17" s="87">
        <v>1</v>
      </c>
      <c r="I17" s="87">
        <f t="shared" si="0"/>
        <v>2</v>
      </c>
      <c r="J17" s="6">
        <v>1</v>
      </c>
      <c r="K17" s="5" t="s">
        <v>429</v>
      </c>
    </row>
    <row r="18" spans="2:11" ht="43.2">
      <c r="B18" s="4" t="s">
        <v>431</v>
      </c>
      <c r="C18" s="51">
        <v>1E-3</v>
      </c>
      <c r="D18" s="2" t="s">
        <v>3</v>
      </c>
      <c r="E18" s="87" t="s">
        <v>31</v>
      </c>
      <c r="F18" s="87" t="s">
        <v>7</v>
      </c>
      <c r="G18" s="2" t="s">
        <v>53</v>
      </c>
      <c r="H18" s="87"/>
      <c r="I18" s="87">
        <f t="shared" si="0"/>
        <v>2</v>
      </c>
      <c r="J18" s="6">
        <v>1</v>
      </c>
      <c r="K18" s="5" t="s">
        <v>429</v>
      </c>
    </row>
    <row r="19" spans="2:11" ht="43.2">
      <c r="B19" s="4" t="s">
        <v>426</v>
      </c>
      <c r="C19" s="51">
        <v>0.2</v>
      </c>
      <c r="D19" s="2" t="s">
        <v>3</v>
      </c>
      <c r="E19" s="134" t="s">
        <v>31</v>
      </c>
      <c r="F19" s="134" t="s">
        <v>7</v>
      </c>
      <c r="G19" s="2" t="s">
        <v>53</v>
      </c>
      <c r="H19" s="134">
        <v>1</v>
      </c>
      <c r="I19" s="134">
        <f t="shared" si="0"/>
        <v>2</v>
      </c>
      <c r="J19" s="6">
        <v>1</v>
      </c>
      <c r="K19" s="5" t="s">
        <v>428</v>
      </c>
    </row>
    <row r="20" spans="2:11" ht="43.2">
      <c r="B20" s="4" t="s">
        <v>427</v>
      </c>
      <c r="C20" s="51">
        <v>0.8</v>
      </c>
      <c r="D20" s="2" t="s">
        <v>3</v>
      </c>
      <c r="E20" s="134" t="s">
        <v>31</v>
      </c>
      <c r="F20" s="134" t="s">
        <v>7</v>
      </c>
      <c r="G20" s="2" t="s">
        <v>53</v>
      </c>
      <c r="H20" s="134"/>
      <c r="I20" s="134">
        <f t="shared" si="0"/>
        <v>2</v>
      </c>
      <c r="J20" s="6">
        <v>1</v>
      </c>
      <c r="K20" s="5" t="s">
        <v>428</v>
      </c>
    </row>
    <row r="21" spans="2:11">
      <c r="B21" s="4" t="s">
        <v>310</v>
      </c>
      <c r="C21" s="51">
        <v>14000</v>
      </c>
      <c r="D21" s="2" t="s">
        <v>312</v>
      </c>
      <c r="E21" s="127" t="s">
        <v>31</v>
      </c>
      <c r="F21" s="127" t="s">
        <v>7</v>
      </c>
      <c r="G21" s="2" t="s">
        <v>5</v>
      </c>
      <c r="H21" s="93">
        <v>1</v>
      </c>
      <c r="I21" s="93">
        <f>$C$12</f>
        <v>2</v>
      </c>
      <c r="J21" s="7">
        <f>IF(Models!$C$14=0,0,1)</f>
        <v>1</v>
      </c>
      <c r="K21" s="5" t="s">
        <v>319</v>
      </c>
    </row>
    <row r="22" spans="2:11">
      <c r="B22" s="4" t="s">
        <v>311</v>
      </c>
      <c r="C22" s="51">
        <v>20340</v>
      </c>
      <c r="D22" s="2" t="s">
        <v>312</v>
      </c>
      <c r="E22" s="127" t="s">
        <v>31</v>
      </c>
      <c r="F22" s="127" t="s">
        <v>7</v>
      </c>
      <c r="G22" s="2" t="s">
        <v>5</v>
      </c>
      <c r="H22" s="93"/>
      <c r="I22" s="93">
        <f>$C$12</f>
        <v>2</v>
      </c>
      <c r="J22" s="7">
        <f>IF(Models!$C$14=0,0,1)</f>
        <v>1</v>
      </c>
      <c r="K22" s="5" t="s">
        <v>319</v>
      </c>
    </row>
    <row r="23" spans="2:11" ht="28.8">
      <c r="B23" s="4" t="s">
        <v>395</v>
      </c>
      <c r="C23" s="51">
        <v>29.370999999999999</v>
      </c>
      <c r="D23" s="2" t="s">
        <v>314</v>
      </c>
      <c r="E23" s="127" t="s">
        <v>31</v>
      </c>
      <c r="F23" s="127" t="s">
        <v>7</v>
      </c>
      <c r="G23" s="2" t="s">
        <v>5</v>
      </c>
      <c r="H23" s="93">
        <v>1</v>
      </c>
      <c r="I23" s="93">
        <f t="shared" ref="I23:I28" si="1">$C$12</f>
        <v>2</v>
      </c>
      <c r="J23" s="6">
        <v>1</v>
      </c>
      <c r="K23" s="110" t="s">
        <v>393</v>
      </c>
    </row>
    <row r="24" spans="2:11" ht="28.8">
      <c r="B24" s="4" t="s">
        <v>396</v>
      </c>
      <c r="C24" s="51">
        <v>29.129000000000001</v>
      </c>
      <c r="D24" s="2" t="s">
        <v>314</v>
      </c>
      <c r="E24" s="127" t="s">
        <v>31</v>
      </c>
      <c r="F24" s="127" t="s">
        <v>7</v>
      </c>
      <c r="G24" s="2" t="s">
        <v>5</v>
      </c>
      <c r="H24" s="93"/>
      <c r="I24" s="93">
        <f t="shared" si="1"/>
        <v>2</v>
      </c>
      <c r="J24" s="6">
        <v>1</v>
      </c>
      <c r="K24" s="110" t="s">
        <v>393</v>
      </c>
    </row>
    <row r="25" spans="2:11" ht="28.8">
      <c r="B25" s="126" t="s">
        <v>397</v>
      </c>
      <c r="C25" s="51">
        <v>21.056999999999999</v>
      </c>
      <c r="D25" s="2" t="s">
        <v>314</v>
      </c>
      <c r="E25" s="127" t="s">
        <v>31</v>
      </c>
      <c r="F25" s="127" t="s">
        <v>7</v>
      </c>
      <c r="G25" s="2" t="s">
        <v>5</v>
      </c>
      <c r="H25" s="125">
        <v>1</v>
      </c>
      <c r="I25" s="125">
        <f t="shared" si="1"/>
        <v>2</v>
      </c>
      <c r="J25" s="6">
        <v>1</v>
      </c>
      <c r="K25" s="110" t="s">
        <v>394</v>
      </c>
    </row>
    <row r="26" spans="2:11" ht="28.8">
      <c r="B26" s="126" t="s">
        <v>398</v>
      </c>
      <c r="C26" s="51">
        <v>20.815000000000001</v>
      </c>
      <c r="D26" s="2" t="s">
        <v>314</v>
      </c>
      <c r="E26" s="127" t="s">
        <v>31</v>
      </c>
      <c r="F26" s="127" t="s">
        <v>7</v>
      </c>
      <c r="G26" s="2" t="s">
        <v>5</v>
      </c>
      <c r="H26" s="125"/>
      <c r="I26" s="125">
        <f t="shared" si="1"/>
        <v>2</v>
      </c>
      <c r="J26" s="6">
        <v>1</v>
      </c>
      <c r="K26" s="110" t="s">
        <v>394</v>
      </c>
    </row>
    <row r="27" spans="2:11" ht="28.8">
      <c r="B27" s="131" t="s">
        <v>404</v>
      </c>
      <c r="C27" s="51">
        <v>1</v>
      </c>
      <c r="D27" s="55" t="s">
        <v>3</v>
      </c>
      <c r="E27" s="130" t="s">
        <v>31</v>
      </c>
      <c r="F27" s="130" t="s">
        <v>7</v>
      </c>
      <c r="G27" s="2" t="s">
        <v>5</v>
      </c>
      <c r="H27" s="130">
        <v>1</v>
      </c>
      <c r="I27" s="132">
        <f t="shared" si="1"/>
        <v>2</v>
      </c>
      <c r="J27" s="6">
        <v>1</v>
      </c>
      <c r="K27" s="5" t="s">
        <v>400</v>
      </c>
    </row>
    <row r="28" spans="2:11" ht="28.8">
      <c r="B28" s="131" t="s">
        <v>405</v>
      </c>
      <c r="C28" s="51">
        <v>1</v>
      </c>
      <c r="D28" s="55" t="s">
        <v>3</v>
      </c>
      <c r="E28" s="130" t="s">
        <v>31</v>
      </c>
      <c r="F28" s="130" t="s">
        <v>7</v>
      </c>
      <c r="G28" s="2" t="s">
        <v>5</v>
      </c>
      <c r="H28" s="130"/>
      <c r="I28" s="132">
        <f t="shared" si="1"/>
        <v>2</v>
      </c>
      <c r="J28" s="6">
        <v>1</v>
      </c>
      <c r="K28" s="5" t="s">
        <v>400</v>
      </c>
    </row>
    <row r="29" spans="2:11" ht="28.8">
      <c r="B29" s="129" t="s">
        <v>399</v>
      </c>
      <c r="C29" s="51">
        <v>0.75</v>
      </c>
      <c r="D29" s="55" t="s">
        <v>3</v>
      </c>
      <c r="E29" s="128" t="s">
        <v>17</v>
      </c>
      <c r="F29" s="128" t="s">
        <v>7</v>
      </c>
      <c r="G29" s="2" t="s">
        <v>66</v>
      </c>
      <c r="H29" s="128">
        <v>1</v>
      </c>
      <c r="I29" s="128">
        <v>1</v>
      </c>
      <c r="J29" s="7">
        <f>IF(Models!$C$20+Models!$C$21&gt;=1,1,0)</f>
        <v>1</v>
      </c>
      <c r="K29" s="5" t="s">
        <v>401</v>
      </c>
    </row>
    <row r="30" spans="2:11">
      <c r="B30" s="144" t="s">
        <v>501</v>
      </c>
      <c r="C30" s="51"/>
      <c r="D30" s="55" t="s">
        <v>502</v>
      </c>
      <c r="E30" s="143" t="s">
        <v>35</v>
      </c>
      <c r="F30" s="143" t="s">
        <v>7</v>
      </c>
      <c r="G30" s="2" t="s">
        <v>61</v>
      </c>
      <c r="H30" s="143">
        <v>1</v>
      </c>
      <c r="I30" s="143">
        <v>1</v>
      </c>
      <c r="J30" s="7">
        <f>IF(Models!$C$15=0,0,1)</f>
        <v>0</v>
      </c>
      <c r="K30" s="5" t="s">
        <v>503</v>
      </c>
    </row>
    <row r="31" spans="2:11">
      <c r="B31" s="144" t="s">
        <v>504</v>
      </c>
      <c r="C31" s="51"/>
      <c r="D31" s="55" t="s">
        <v>505</v>
      </c>
      <c r="E31" s="143" t="s">
        <v>35</v>
      </c>
      <c r="F31" s="143" t="s">
        <v>7</v>
      </c>
      <c r="G31" s="2" t="s">
        <v>61</v>
      </c>
      <c r="H31" s="143">
        <v>1</v>
      </c>
      <c r="I31" s="143">
        <v>1</v>
      </c>
      <c r="J31" s="7">
        <f>IF(Models!$C$15=0,0,1)</f>
        <v>0</v>
      </c>
      <c r="K31" s="5" t="s">
        <v>506</v>
      </c>
    </row>
    <row r="32" spans="2:11">
      <c r="B32" s="9" t="s">
        <v>148</v>
      </c>
      <c r="C32" s="52"/>
      <c r="D32" s="10"/>
      <c r="E32" s="11"/>
      <c r="F32" s="11"/>
      <c r="G32" s="10"/>
      <c r="H32" s="11">
        <v>1</v>
      </c>
      <c r="I32" s="11">
        <v>1</v>
      </c>
      <c r="J32" s="12">
        <v>0</v>
      </c>
      <c r="K32" s="13" t="s">
        <v>149</v>
      </c>
    </row>
    <row r="33" s="3" customFormat="1" hidden="1"/>
    <row r="34" s="3" customFormat="1" hidden="1"/>
    <row r="35" s="3" customFormat="1" hidden="1"/>
    <row r="36" s="3" customFormat="1" hidden="1"/>
    <row r="37" s="3" customFormat="1" hidden="1"/>
    <row r="38" s="3" customFormat="1" hidden="1"/>
  </sheetData>
  <sheetProtection algorithmName="SHA-512" hashValue="DsH+ZvQfCbjwSHTytVGR6spiPL6l6Bj/FK7i+AvqB8qGt5llcIIbf7r3FbV0MhJUXnvdJ+SU1D/SgFRG0uogyA==" saltValue="VGtEmKWrDAhrNBK709MwVw==" spinCount="100000" sheet="1" objects="1" scenarios="1" selectLockedCells="1"/>
  <mergeCells count="2">
    <mergeCell ref="B3:K3"/>
    <mergeCell ref="K4:K8"/>
  </mergeCells>
  <conditionalFormatting sqref="C21:C32 C10:C18">
    <cfRule type="expression" dxfId="10" priority="13">
      <formula>IF(AND($C10&lt;&gt;"",$J10=0),1,0)</formula>
    </cfRule>
    <cfRule type="expression" dxfId="9" priority="14">
      <formula>IF($C10&lt;&gt;"",1,0)</formula>
    </cfRule>
    <cfRule type="expression" dxfId="8" priority="16">
      <formula>$J10=0</formula>
    </cfRule>
  </conditionalFormatting>
  <conditionalFormatting sqref="C19:C20">
    <cfRule type="expression" dxfId="7" priority="4">
      <formula>IF(AND($C19&lt;&gt;"",$J19=0),1,0)</formula>
    </cfRule>
    <cfRule type="expression" dxfId="6" priority="5">
      <formula>IF($C19&lt;&gt;"",1,0)</formula>
    </cfRule>
    <cfRule type="expression" dxfId="5" priority="6">
      <formula>$J19=0</formula>
    </cfRule>
  </conditionalFormatting>
  <conditionalFormatting sqref="K4">
    <cfRule type="expression" dxfId="4" priority="2257">
      <formula>IF(COUNTA($C$10:$C$32)&lt;&gt;COUNTIF($J$10:$J$32,1),1,0)</formula>
    </cfRule>
    <cfRule type="expression" dxfId="3" priority="2258">
      <formula>IF(COUNTA($C$10:$C$32)=COUNTIF($J$10:$J$32,1),1,0)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22" r:id="rId4" name="Button 14">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7423" r:id="rId5" name="Button 15">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7424" r:id="rId6" name="Button 16">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9C501F4E-09A2-4904-A233-1E1E72877596}">
          <x14:formula1>
            <xm:f>Reference!$A$2:$A$8</xm:f>
          </x14:formula1>
          <xm:sqref>F10:F32</xm:sqref>
        </x14:dataValidation>
        <x14:dataValidation type="list" allowBlank="1" showInputMessage="1" showErrorMessage="1" xr:uid="{AF15FBDA-0924-403B-8870-B3BF177205AC}">
          <x14:formula1>
            <xm:f>Reference!$B$2:$B$18</xm:f>
          </x14:formula1>
          <xm:sqref>E10:E32</xm:sqref>
        </x14:dataValidation>
        <x14:dataValidation type="list" allowBlank="1" showInputMessage="1" showErrorMessage="1" xr:uid="{FA2F73DD-F557-4B18-B178-84BC5DF30B67}">
          <x14:formula1>
            <xm:f>Reference!$C$2:$C$23</xm:f>
          </x14:formula1>
          <xm:sqref>G10:G32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RowHeight="14.4"/>
  <sheetData>
    <row r="1" spans="1:1">
      <c r="A1" t="s">
        <v>233</v>
      </c>
    </row>
    <row r="2" spans="1:1">
      <c r="A2" t="s">
        <v>231</v>
      </c>
    </row>
    <row r="3" spans="1:1">
      <c r="A3" t="s">
        <v>232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FA2"/>
  <sheetViews>
    <sheetView topLeftCell="CF1" workbookViewId="0">
      <selection activeCell="CM2" sqref="CM2"/>
    </sheetView>
  </sheetViews>
  <sheetFormatPr defaultRowHeight="14.4"/>
  <sheetData>
    <row r="1" spans="1:157">
      <c r="A1" t="s">
        <v>57</v>
      </c>
      <c r="B1" t="s">
        <v>56</v>
      </c>
      <c r="C1" t="s">
        <v>58</v>
      </c>
      <c r="D1" t="s">
        <v>59</v>
      </c>
      <c r="E1" t="s">
        <v>60</v>
      </c>
      <c r="F1" t="s">
        <v>61</v>
      </c>
      <c r="G1" t="s">
        <v>62</v>
      </c>
      <c r="H1" t="s">
        <v>63</v>
      </c>
      <c r="I1" t="s">
        <v>64</v>
      </c>
      <c r="J1" t="s">
        <v>65</v>
      </c>
      <c r="K1" t="s">
        <v>66</v>
      </c>
      <c r="L1" t="s">
        <v>67</v>
      </c>
      <c r="M1" t="s">
        <v>68</v>
      </c>
      <c r="N1" t="s">
        <v>69</v>
      </c>
      <c r="O1" t="s">
        <v>70</v>
      </c>
      <c r="P1" t="s">
        <v>123</v>
      </c>
      <c r="Q1" t="s">
        <v>124</v>
      </c>
      <c r="R1" t="s">
        <v>125</v>
      </c>
      <c r="S1" t="s">
        <v>126</v>
      </c>
      <c r="T1" t="s">
        <v>127</v>
      </c>
      <c r="U1" t="s">
        <v>218</v>
      </c>
      <c r="V1" t="s">
        <v>219</v>
      </c>
      <c r="W1" t="s">
        <v>220</v>
      </c>
      <c r="X1" t="s">
        <v>221</v>
      </c>
      <c r="Y1" t="s">
        <v>222</v>
      </c>
      <c r="Z1" t="s">
        <v>148</v>
      </c>
      <c r="AA1" t="s">
        <v>135</v>
      </c>
      <c r="AB1" t="s">
        <v>136</v>
      </c>
      <c r="AC1" t="s">
        <v>137</v>
      </c>
      <c r="AD1" t="s">
        <v>138</v>
      </c>
      <c r="AE1" t="s">
        <v>139</v>
      </c>
      <c r="AF1" t="s">
        <v>140</v>
      </c>
      <c r="AG1" t="s">
        <v>141</v>
      </c>
      <c r="AH1" t="s">
        <v>142</v>
      </c>
      <c r="AI1" t="s">
        <v>143</v>
      </c>
      <c r="AJ1" t="s">
        <v>144</v>
      </c>
      <c r="AK1" t="s">
        <v>384</v>
      </c>
      <c r="AL1" t="s">
        <v>385</v>
      </c>
      <c r="AM1" t="s">
        <v>386</v>
      </c>
      <c r="AN1" t="s">
        <v>387</v>
      </c>
      <c r="AO1" t="s">
        <v>388</v>
      </c>
      <c r="AP1" t="s">
        <v>148</v>
      </c>
      <c r="AQ1" t="s">
        <v>4</v>
      </c>
      <c r="AR1" t="s">
        <v>74</v>
      </c>
      <c r="AS1" t="s">
        <v>425</v>
      </c>
      <c r="AT1" t="s">
        <v>487</v>
      </c>
      <c r="AU1" t="s">
        <v>148</v>
      </c>
      <c r="AV1" t="s">
        <v>37</v>
      </c>
      <c r="AW1" t="s">
        <v>440</v>
      </c>
      <c r="AX1" t="s">
        <v>439</v>
      </c>
      <c r="AY1" t="s">
        <v>441</v>
      </c>
      <c r="AZ1" t="s">
        <v>152</v>
      </c>
      <c r="BA1" t="s">
        <v>148</v>
      </c>
      <c r="BB1" t="s">
        <v>305</v>
      </c>
      <c r="BC1" t="s">
        <v>413</v>
      </c>
      <c r="BD1" t="s">
        <v>414</v>
      </c>
      <c r="BE1" t="s">
        <v>94</v>
      </c>
      <c r="BF1" t="s">
        <v>95</v>
      </c>
      <c r="BG1" t="s">
        <v>96</v>
      </c>
      <c r="BH1" t="s">
        <v>102</v>
      </c>
      <c r="BI1" t="s">
        <v>105</v>
      </c>
      <c r="BJ1" t="s">
        <v>103</v>
      </c>
      <c r="BK1" t="s">
        <v>104</v>
      </c>
      <c r="BL1" t="s">
        <v>368</v>
      </c>
      <c r="BM1" t="s">
        <v>131</v>
      </c>
      <c r="BN1" t="s">
        <v>132</v>
      </c>
      <c r="BO1" t="s">
        <v>313</v>
      </c>
      <c r="BP1" t="s">
        <v>507</v>
      </c>
      <c r="BQ1" t="s">
        <v>148</v>
      </c>
      <c r="BR1" t="s">
        <v>77</v>
      </c>
      <c r="BS1" t="s">
        <v>54</v>
      </c>
      <c r="BT1" t="s">
        <v>344</v>
      </c>
      <c r="BU1" t="s">
        <v>345</v>
      </c>
      <c r="BV1" t="s">
        <v>108</v>
      </c>
      <c r="BW1" t="s">
        <v>110</v>
      </c>
      <c r="BX1" t="s">
        <v>111</v>
      </c>
      <c r="BY1" t="s">
        <v>112</v>
      </c>
      <c r="BZ1" t="s">
        <v>348</v>
      </c>
      <c r="CA1" t="s">
        <v>346</v>
      </c>
      <c r="CB1" t="s">
        <v>129</v>
      </c>
      <c r="CC1" t="s">
        <v>160</v>
      </c>
      <c r="CD1" t="s">
        <v>161</v>
      </c>
      <c r="CE1" t="s">
        <v>162</v>
      </c>
      <c r="CF1" t="s">
        <v>349</v>
      </c>
      <c r="CG1" t="s">
        <v>374</v>
      </c>
      <c r="CH1" t="s">
        <v>375</v>
      </c>
      <c r="CI1" t="s">
        <v>376</v>
      </c>
      <c r="CJ1" t="s">
        <v>377</v>
      </c>
      <c r="CK1" t="s">
        <v>378</v>
      </c>
      <c r="CL1" t="s">
        <v>354</v>
      </c>
      <c r="CM1" t="s">
        <v>355</v>
      </c>
      <c r="CN1" t="s">
        <v>356</v>
      </c>
      <c r="CO1" t="s">
        <v>357</v>
      </c>
      <c r="CP1" t="s">
        <v>358</v>
      </c>
      <c r="CQ1" t="s">
        <v>359</v>
      </c>
      <c r="CR1" t="s">
        <v>454</v>
      </c>
      <c r="CS1" t="s">
        <v>453</v>
      </c>
      <c r="CT1" t="s">
        <v>461</v>
      </c>
      <c r="CU1" t="s">
        <v>460</v>
      </c>
      <c r="CV1" t="s">
        <v>459</v>
      </c>
      <c r="CW1" t="s">
        <v>465</v>
      </c>
      <c r="CX1" t="s">
        <v>148</v>
      </c>
      <c r="CY1" t="s">
        <v>55</v>
      </c>
      <c r="CZ1" t="s">
        <v>282</v>
      </c>
      <c r="DA1" t="s">
        <v>227</v>
      </c>
      <c r="DB1" t="s">
        <v>228</v>
      </c>
      <c r="DC1" t="s">
        <v>442</v>
      </c>
      <c r="DD1" t="s">
        <v>500</v>
      </c>
      <c r="DE1" t="s">
        <v>272</v>
      </c>
      <c r="DF1" t="s">
        <v>273</v>
      </c>
      <c r="DG1" t="s">
        <v>92</v>
      </c>
      <c r="DH1" t="s">
        <v>39</v>
      </c>
      <c r="DI1" t="s">
        <v>364</v>
      </c>
      <c r="DJ1" t="s">
        <v>365</v>
      </c>
      <c r="DK1" t="s">
        <v>450</v>
      </c>
      <c r="DL1" t="s">
        <v>451</v>
      </c>
      <c r="DM1" t="s">
        <v>148</v>
      </c>
      <c r="DN1" t="s">
        <v>416</v>
      </c>
      <c r="DO1" t="s">
        <v>417</v>
      </c>
      <c r="DP1" t="s">
        <v>418</v>
      </c>
      <c r="DQ1" t="s">
        <v>444</v>
      </c>
      <c r="DR1" t="s">
        <v>445</v>
      </c>
      <c r="DS1" t="s">
        <v>446</v>
      </c>
      <c r="DT1" t="s">
        <v>274</v>
      </c>
      <c r="DU1" t="s">
        <v>275</v>
      </c>
      <c r="DV1" t="s">
        <v>447</v>
      </c>
      <c r="DW1" t="s">
        <v>226</v>
      </c>
      <c r="DX1" t="s">
        <v>420</v>
      </c>
      <c r="DY1" t="s">
        <v>419</v>
      </c>
      <c r="DZ1" t="s">
        <v>370</v>
      </c>
      <c r="EA1" t="s">
        <v>371</v>
      </c>
      <c r="EB1" t="s">
        <v>448</v>
      </c>
      <c r="EC1" t="s">
        <v>449</v>
      </c>
      <c r="ED1" t="s">
        <v>148</v>
      </c>
      <c r="EE1" t="s">
        <v>229</v>
      </c>
      <c r="EF1" t="s">
        <v>443</v>
      </c>
      <c r="EG1" t="s">
        <v>5</v>
      </c>
      <c r="EH1" t="s">
        <v>84</v>
      </c>
      <c r="EI1" t="s">
        <v>85</v>
      </c>
      <c r="EJ1" t="s">
        <v>115</v>
      </c>
      <c r="EK1" t="s">
        <v>116</v>
      </c>
      <c r="EL1" t="s">
        <v>430</v>
      </c>
      <c r="EM1" t="s">
        <v>431</v>
      </c>
      <c r="EN1" t="s">
        <v>426</v>
      </c>
      <c r="EO1" t="s">
        <v>427</v>
      </c>
      <c r="EP1" t="s">
        <v>310</v>
      </c>
      <c r="EQ1" t="s">
        <v>311</v>
      </c>
      <c r="ER1" t="s">
        <v>395</v>
      </c>
      <c r="ES1" t="s">
        <v>396</v>
      </c>
      <c r="ET1" t="s">
        <v>397</v>
      </c>
      <c r="EU1" t="s">
        <v>398</v>
      </c>
      <c r="EV1" t="s">
        <v>404</v>
      </c>
      <c r="EW1" t="s">
        <v>405</v>
      </c>
      <c r="EX1" t="s">
        <v>399</v>
      </c>
      <c r="EY1" t="s">
        <v>501</v>
      </c>
      <c r="EZ1" t="s">
        <v>504</v>
      </c>
      <c r="FA1" t="s">
        <v>148</v>
      </c>
    </row>
    <row r="2" spans="1:157">
      <c r="A2">
        <v>0</v>
      </c>
      <c r="B2">
        <v>0</v>
      </c>
      <c r="C2">
        <v>0</v>
      </c>
      <c r="D2">
        <v>1</v>
      </c>
      <c r="E2">
        <v>1</v>
      </c>
      <c r="F2">
        <v>0</v>
      </c>
      <c r="G2">
        <v>0</v>
      </c>
      <c r="H2">
        <v>0</v>
      </c>
      <c r="I2">
        <v>0</v>
      </c>
      <c r="J2">
        <v>0</v>
      </c>
      <c r="K2">
        <v>1</v>
      </c>
      <c r="L2">
        <v>1</v>
      </c>
      <c r="M2">
        <v>0</v>
      </c>
      <c r="N2">
        <v>0</v>
      </c>
      <c r="P2">
        <v>1</v>
      </c>
      <c r="Q2">
        <v>1</v>
      </c>
      <c r="R2">
        <v>1</v>
      </c>
      <c r="S2">
        <v>1</v>
      </c>
      <c r="T2">
        <v>0</v>
      </c>
      <c r="U2">
        <v>0</v>
      </c>
      <c r="V2">
        <v>1</v>
      </c>
      <c r="AA2">
        <v>1</v>
      </c>
      <c r="AB2">
        <v>1</v>
      </c>
      <c r="AC2">
        <v>1</v>
      </c>
      <c r="AD2">
        <v>1</v>
      </c>
      <c r="AE2">
        <v>1</v>
      </c>
      <c r="AF2">
        <v>1</v>
      </c>
      <c r="AG2">
        <v>1</v>
      </c>
      <c r="AH2">
        <v>1</v>
      </c>
      <c r="AI2">
        <v>1</v>
      </c>
      <c r="AJ2">
        <v>1</v>
      </c>
      <c r="AK2">
        <v>1</v>
      </c>
      <c r="AL2">
        <v>1</v>
      </c>
      <c r="AQ2">
        <v>200</v>
      </c>
      <c r="AR2">
        <v>1.0000000000000001E-9</v>
      </c>
      <c r="AS2">
        <v>100</v>
      </c>
      <c r="AT2" t="s">
        <v>491</v>
      </c>
      <c r="AV2">
        <v>83.144099999999995</v>
      </c>
      <c r="AW2">
        <v>273.14999999999998</v>
      </c>
      <c r="AX2">
        <v>1.01325</v>
      </c>
      <c r="AY2">
        <v>298.14999999999998</v>
      </c>
      <c r="AZ2">
        <v>22414</v>
      </c>
      <c r="BB2">
        <v>1</v>
      </c>
      <c r="BE2">
        <v>1.552E-3</v>
      </c>
      <c r="BF2">
        <v>1.552E-3</v>
      </c>
      <c r="BG2">
        <v>8.1000000000000006E-4</v>
      </c>
      <c r="BH2">
        <v>2903.4751548481281</v>
      </c>
      <c r="BI2">
        <v>5311.235039356332</v>
      </c>
      <c r="BJ2">
        <v>1</v>
      </c>
      <c r="BK2">
        <v>1</v>
      </c>
      <c r="BL2">
        <v>315.14999999999998</v>
      </c>
      <c r="BM2">
        <v>62</v>
      </c>
      <c r="BN2">
        <v>19.7</v>
      </c>
      <c r="BO2">
        <v>920.9</v>
      </c>
      <c r="BR2">
        <v>3</v>
      </c>
      <c r="BS2">
        <v>5</v>
      </c>
      <c r="BT2" t="s">
        <v>347</v>
      </c>
      <c r="BU2" t="s">
        <v>362</v>
      </c>
      <c r="BV2">
        <v>4</v>
      </c>
      <c r="BW2">
        <v>5</v>
      </c>
      <c r="BX2">
        <v>100</v>
      </c>
      <c r="BY2">
        <v>35</v>
      </c>
      <c r="BZ2">
        <v>65</v>
      </c>
      <c r="CA2" t="s">
        <v>381</v>
      </c>
      <c r="CB2">
        <v>0</v>
      </c>
      <c r="CC2">
        <v>1</v>
      </c>
      <c r="CD2">
        <v>1</v>
      </c>
      <c r="CE2">
        <v>1</v>
      </c>
      <c r="CF2">
        <v>2</v>
      </c>
      <c r="CG2">
        <v>0</v>
      </c>
      <c r="CH2">
        <v>3.0856050000000002</v>
      </c>
      <c r="CI2">
        <v>0.999</v>
      </c>
      <c r="CJ2">
        <v>0.47649599999999998</v>
      </c>
      <c r="CK2">
        <v>4.4999999999999997E-3</v>
      </c>
      <c r="CL2" t="s">
        <v>383</v>
      </c>
      <c r="CM2" t="s">
        <v>484</v>
      </c>
      <c r="CN2" t="s">
        <v>350</v>
      </c>
      <c r="CO2" t="s">
        <v>350</v>
      </c>
      <c r="CP2" t="s">
        <v>409</v>
      </c>
      <c r="CQ2" t="s">
        <v>485</v>
      </c>
      <c r="CR2" t="s">
        <v>350</v>
      </c>
      <c r="CS2" t="s">
        <v>415</v>
      </c>
      <c r="CT2" t="s">
        <v>350</v>
      </c>
      <c r="CU2" t="s">
        <v>350</v>
      </c>
      <c r="CV2" t="s">
        <v>350</v>
      </c>
      <c r="CW2" t="s">
        <v>350</v>
      </c>
      <c r="CY2">
        <v>1</v>
      </c>
      <c r="CZ2">
        <v>5</v>
      </c>
      <c r="DA2">
        <v>3.0856051517533336</v>
      </c>
      <c r="DB2">
        <v>0.4764958148898909</v>
      </c>
      <c r="DC2">
        <v>318.14999999999998</v>
      </c>
      <c r="DD2">
        <v>76.2</v>
      </c>
      <c r="DE2">
        <v>1.143</v>
      </c>
      <c r="DF2">
        <v>1.643</v>
      </c>
      <c r="DG2">
        <v>0.48</v>
      </c>
      <c r="DH2">
        <v>0.25240000000000001</v>
      </c>
      <c r="DI2">
        <v>10</v>
      </c>
      <c r="DJ2">
        <v>12</v>
      </c>
      <c r="DK2">
        <v>7.8300000000000002E-3</v>
      </c>
      <c r="DL2">
        <v>502.32</v>
      </c>
      <c r="DN2">
        <v>1</v>
      </c>
      <c r="DO2">
        <v>4</v>
      </c>
      <c r="DP2">
        <v>3</v>
      </c>
      <c r="DQ2">
        <v>318.14999999999998</v>
      </c>
      <c r="DR2">
        <v>318.14999999999998</v>
      </c>
      <c r="DS2">
        <v>318.14999999999998</v>
      </c>
      <c r="DT2">
        <v>20</v>
      </c>
      <c r="DU2">
        <v>20.5</v>
      </c>
      <c r="DV2">
        <v>33.800769771555913</v>
      </c>
      <c r="DW2">
        <v>3.3941656669286671</v>
      </c>
      <c r="DX2">
        <v>2.9313248941656633</v>
      </c>
      <c r="DY2">
        <v>3.3941656669286671</v>
      </c>
      <c r="DZ2">
        <v>10</v>
      </c>
      <c r="EA2">
        <v>12</v>
      </c>
      <c r="EB2">
        <v>7.8300000000000002E-3</v>
      </c>
      <c r="EC2">
        <v>502.32</v>
      </c>
      <c r="EE2">
        <v>0.42884623340090183</v>
      </c>
      <c r="EF2">
        <v>318.14999999999998</v>
      </c>
      <c r="EG2">
        <v>2</v>
      </c>
      <c r="EH2" t="s">
        <v>106</v>
      </c>
      <c r="EI2" t="s">
        <v>361</v>
      </c>
      <c r="EJ2">
        <v>0.21740000000000001</v>
      </c>
      <c r="EK2">
        <v>0.78259999999999996</v>
      </c>
      <c r="EL2">
        <v>0.999</v>
      </c>
      <c r="EM2">
        <v>1E-3</v>
      </c>
      <c r="EN2">
        <v>0.2</v>
      </c>
      <c r="EO2">
        <v>0.8</v>
      </c>
      <c r="EP2">
        <v>14000</v>
      </c>
      <c r="EQ2">
        <v>20340</v>
      </c>
      <c r="ER2">
        <v>29.370999999999999</v>
      </c>
      <c r="ES2">
        <v>29.129000000000001</v>
      </c>
      <c r="ET2">
        <v>21.056999999999999</v>
      </c>
      <c r="EU2">
        <v>20.815000000000001</v>
      </c>
      <c r="EV2">
        <v>1</v>
      </c>
      <c r="EW2">
        <v>1</v>
      </c>
      <c r="EX2">
        <v>0.75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FA2"/>
  <sheetViews>
    <sheetView topLeftCell="CC1" workbookViewId="0">
      <selection activeCell="CR2" sqref="CR2"/>
    </sheetView>
  </sheetViews>
  <sheetFormatPr defaultRowHeight="14.4"/>
  <sheetData>
    <row r="1" spans="1:157">
      <c r="A1" t="s">
        <v>57</v>
      </c>
      <c r="B1" t="s">
        <v>56</v>
      </c>
      <c r="C1" t="s">
        <v>58</v>
      </c>
      <c r="D1" t="s">
        <v>59</v>
      </c>
      <c r="E1" t="s">
        <v>60</v>
      </c>
      <c r="F1" t="s">
        <v>61</v>
      </c>
      <c r="G1" t="s">
        <v>62</v>
      </c>
      <c r="H1" t="s">
        <v>63</v>
      </c>
      <c r="I1" t="s">
        <v>64</v>
      </c>
      <c r="J1" t="s">
        <v>65</v>
      </c>
      <c r="K1" t="s">
        <v>66</v>
      </c>
      <c r="L1" t="s">
        <v>67</v>
      </c>
      <c r="M1" t="s">
        <v>68</v>
      </c>
      <c r="N1" t="s">
        <v>69</v>
      </c>
      <c r="O1" t="s">
        <v>70</v>
      </c>
      <c r="P1" t="s">
        <v>123</v>
      </c>
      <c r="Q1" t="s">
        <v>124</v>
      </c>
      <c r="R1" t="s">
        <v>125</v>
      </c>
      <c r="S1" t="s">
        <v>126</v>
      </c>
      <c r="T1" t="s">
        <v>127</v>
      </c>
      <c r="U1" t="s">
        <v>218</v>
      </c>
      <c r="V1" t="s">
        <v>219</v>
      </c>
      <c r="W1" t="s">
        <v>220</v>
      </c>
      <c r="X1" t="s">
        <v>221</v>
      </c>
      <c r="Y1" t="s">
        <v>222</v>
      </c>
      <c r="Z1" t="s">
        <v>148</v>
      </c>
      <c r="AA1" t="s">
        <v>135</v>
      </c>
      <c r="AB1" t="s">
        <v>136</v>
      </c>
      <c r="AC1" t="s">
        <v>137</v>
      </c>
      <c r="AD1" t="s">
        <v>138</v>
      </c>
      <c r="AE1" t="s">
        <v>139</v>
      </c>
      <c r="AF1" t="s">
        <v>140</v>
      </c>
      <c r="AG1" t="s">
        <v>141</v>
      </c>
      <c r="AH1" t="s">
        <v>142</v>
      </c>
      <c r="AI1" t="s">
        <v>143</v>
      </c>
      <c r="AJ1" t="s">
        <v>144</v>
      </c>
      <c r="AK1" t="s">
        <v>384</v>
      </c>
      <c r="AL1" t="s">
        <v>385</v>
      </c>
      <c r="AM1" t="s">
        <v>386</v>
      </c>
      <c r="AN1" t="s">
        <v>387</v>
      </c>
      <c r="AO1" t="s">
        <v>388</v>
      </c>
      <c r="AP1" t="s">
        <v>148</v>
      </c>
      <c r="AQ1" t="s">
        <v>4</v>
      </c>
      <c r="AR1" t="s">
        <v>74</v>
      </c>
      <c r="AS1" t="s">
        <v>425</v>
      </c>
      <c r="AT1" t="s">
        <v>487</v>
      </c>
      <c r="AU1" t="s">
        <v>148</v>
      </c>
      <c r="AV1" t="s">
        <v>37</v>
      </c>
      <c r="AW1" t="s">
        <v>440</v>
      </c>
      <c r="AX1" t="s">
        <v>439</v>
      </c>
      <c r="AY1" t="s">
        <v>441</v>
      </c>
      <c r="AZ1" t="s">
        <v>152</v>
      </c>
      <c r="BA1" t="s">
        <v>148</v>
      </c>
      <c r="BB1" t="s">
        <v>305</v>
      </c>
      <c r="BC1" t="s">
        <v>413</v>
      </c>
      <c r="BD1" t="s">
        <v>414</v>
      </c>
      <c r="BE1" t="s">
        <v>94</v>
      </c>
      <c r="BF1" t="s">
        <v>95</v>
      </c>
      <c r="BG1" t="s">
        <v>96</v>
      </c>
      <c r="BH1" t="s">
        <v>102</v>
      </c>
      <c r="BI1" t="s">
        <v>105</v>
      </c>
      <c r="BJ1" t="s">
        <v>103</v>
      </c>
      <c r="BK1" t="s">
        <v>104</v>
      </c>
      <c r="BL1" t="s">
        <v>368</v>
      </c>
      <c r="BM1" t="s">
        <v>131</v>
      </c>
      <c r="BN1" t="s">
        <v>132</v>
      </c>
      <c r="BO1" t="s">
        <v>313</v>
      </c>
      <c r="BP1" t="s">
        <v>507</v>
      </c>
      <c r="BQ1" t="s">
        <v>148</v>
      </c>
      <c r="BR1" t="s">
        <v>77</v>
      </c>
      <c r="BS1" t="s">
        <v>54</v>
      </c>
      <c r="BT1" t="s">
        <v>344</v>
      </c>
      <c r="BU1" t="s">
        <v>345</v>
      </c>
      <c r="BV1" t="s">
        <v>108</v>
      </c>
      <c r="BW1" t="s">
        <v>110</v>
      </c>
      <c r="BX1" t="s">
        <v>111</v>
      </c>
      <c r="BY1" t="s">
        <v>112</v>
      </c>
      <c r="BZ1" t="s">
        <v>348</v>
      </c>
      <c r="CA1" t="s">
        <v>346</v>
      </c>
      <c r="CB1" t="s">
        <v>129</v>
      </c>
      <c r="CC1" t="s">
        <v>160</v>
      </c>
      <c r="CD1" t="s">
        <v>161</v>
      </c>
      <c r="CE1" t="s">
        <v>162</v>
      </c>
      <c r="CF1" t="s">
        <v>349</v>
      </c>
      <c r="CG1" t="s">
        <v>374</v>
      </c>
      <c r="CH1" t="s">
        <v>375</v>
      </c>
      <c r="CI1" t="s">
        <v>376</v>
      </c>
      <c r="CJ1" t="s">
        <v>377</v>
      </c>
      <c r="CK1" t="s">
        <v>378</v>
      </c>
      <c r="CL1" t="s">
        <v>354</v>
      </c>
      <c r="CM1" t="s">
        <v>355</v>
      </c>
      <c r="CN1" t="s">
        <v>356</v>
      </c>
      <c r="CO1" t="s">
        <v>357</v>
      </c>
      <c r="CP1" t="s">
        <v>358</v>
      </c>
      <c r="CQ1" t="s">
        <v>359</v>
      </c>
      <c r="CR1" t="s">
        <v>454</v>
      </c>
      <c r="CS1" t="s">
        <v>453</v>
      </c>
      <c r="CT1" t="s">
        <v>461</v>
      </c>
      <c r="CU1" t="s">
        <v>460</v>
      </c>
      <c r="CV1" t="s">
        <v>459</v>
      </c>
      <c r="CW1" t="s">
        <v>465</v>
      </c>
      <c r="CX1" t="s">
        <v>148</v>
      </c>
      <c r="CY1" t="s">
        <v>55</v>
      </c>
      <c r="CZ1" t="s">
        <v>282</v>
      </c>
      <c r="DA1" t="s">
        <v>227</v>
      </c>
      <c r="DB1" t="s">
        <v>228</v>
      </c>
      <c r="DC1" t="s">
        <v>442</v>
      </c>
      <c r="DD1" t="s">
        <v>500</v>
      </c>
      <c r="DE1" t="s">
        <v>272</v>
      </c>
      <c r="DF1" t="s">
        <v>273</v>
      </c>
      <c r="DG1" t="s">
        <v>92</v>
      </c>
      <c r="DH1" t="s">
        <v>39</v>
      </c>
      <c r="DI1" t="s">
        <v>364</v>
      </c>
      <c r="DJ1" t="s">
        <v>365</v>
      </c>
      <c r="DK1" t="s">
        <v>450</v>
      </c>
      <c r="DL1" t="s">
        <v>451</v>
      </c>
      <c r="DM1" t="s">
        <v>148</v>
      </c>
      <c r="DN1" t="s">
        <v>416</v>
      </c>
      <c r="DO1" t="s">
        <v>417</v>
      </c>
      <c r="DP1" t="s">
        <v>418</v>
      </c>
      <c r="DQ1" t="s">
        <v>444</v>
      </c>
      <c r="DR1" t="s">
        <v>445</v>
      </c>
      <c r="DS1" t="s">
        <v>446</v>
      </c>
      <c r="DT1" t="s">
        <v>274</v>
      </c>
      <c r="DU1" t="s">
        <v>275</v>
      </c>
      <c r="DV1" t="s">
        <v>447</v>
      </c>
      <c r="DW1" t="s">
        <v>226</v>
      </c>
      <c r="DX1" t="s">
        <v>420</v>
      </c>
      <c r="DY1" t="s">
        <v>419</v>
      </c>
      <c r="DZ1" t="s">
        <v>370</v>
      </c>
      <c r="EA1" t="s">
        <v>371</v>
      </c>
      <c r="EB1" t="s">
        <v>448</v>
      </c>
      <c r="EC1" t="s">
        <v>449</v>
      </c>
      <c r="ED1" t="s">
        <v>148</v>
      </c>
      <c r="EE1" t="s">
        <v>229</v>
      </c>
      <c r="EF1" t="s">
        <v>443</v>
      </c>
      <c r="EG1" t="s">
        <v>5</v>
      </c>
      <c r="EH1" t="s">
        <v>84</v>
      </c>
      <c r="EI1" t="s">
        <v>85</v>
      </c>
      <c r="EJ1" t="s">
        <v>115</v>
      </c>
      <c r="EK1" t="s">
        <v>116</v>
      </c>
      <c r="EL1" t="s">
        <v>430</v>
      </c>
      <c r="EM1" t="s">
        <v>431</v>
      </c>
      <c r="EN1" t="s">
        <v>426</v>
      </c>
      <c r="EO1" t="s">
        <v>427</v>
      </c>
      <c r="EP1" t="s">
        <v>310</v>
      </c>
      <c r="EQ1" t="s">
        <v>311</v>
      </c>
      <c r="ER1" t="s">
        <v>395</v>
      </c>
      <c r="ES1" t="s">
        <v>396</v>
      </c>
      <c r="ET1" t="s">
        <v>397</v>
      </c>
      <c r="EU1" t="s">
        <v>398</v>
      </c>
      <c r="EV1" t="s">
        <v>404</v>
      </c>
      <c r="EW1" t="s">
        <v>405</v>
      </c>
      <c r="EX1" t="s">
        <v>399</v>
      </c>
      <c r="EY1" t="s">
        <v>501</v>
      </c>
      <c r="EZ1" t="s">
        <v>504</v>
      </c>
      <c r="FA1" t="s">
        <v>148</v>
      </c>
    </row>
    <row r="2" spans="1:157">
      <c r="A2">
        <v>1</v>
      </c>
      <c r="B2">
        <v>1</v>
      </c>
      <c r="C2">
        <v>1</v>
      </c>
      <c r="D2">
        <v>1</v>
      </c>
      <c r="E2">
        <v>1</v>
      </c>
      <c r="F2">
        <v>1</v>
      </c>
      <c r="G2">
        <v>1</v>
      </c>
      <c r="H2">
        <v>1</v>
      </c>
      <c r="I2">
        <v>1</v>
      </c>
      <c r="J2">
        <v>1</v>
      </c>
      <c r="K2">
        <v>1</v>
      </c>
      <c r="L2">
        <v>1</v>
      </c>
      <c r="M2">
        <v>1</v>
      </c>
      <c r="N2">
        <v>1</v>
      </c>
      <c r="O2">
        <v>0</v>
      </c>
      <c r="P2">
        <v>1</v>
      </c>
      <c r="Q2">
        <v>1</v>
      </c>
      <c r="R2">
        <v>1</v>
      </c>
      <c r="S2">
        <v>1</v>
      </c>
      <c r="T2">
        <v>1</v>
      </c>
      <c r="U2">
        <v>1</v>
      </c>
      <c r="V2">
        <v>1</v>
      </c>
      <c r="W2">
        <v>0</v>
      </c>
      <c r="X2">
        <v>0</v>
      </c>
      <c r="Y2">
        <v>0</v>
      </c>
      <c r="Z2">
        <v>0</v>
      </c>
      <c r="AA2">
        <v>1</v>
      </c>
      <c r="AB2">
        <v>1</v>
      </c>
      <c r="AC2">
        <v>1</v>
      </c>
      <c r="AD2">
        <v>1</v>
      </c>
      <c r="AE2">
        <v>1</v>
      </c>
      <c r="AF2">
        <v>1</v>
      </c>
      <c r="AG2">
        <v>1</v>
      </c>
      <c r="AH2">
        <v>1</v>
      </c>
      <c r="AI2">
        <v>1</v>
      </c>
      <c r="AJ2">
        <v>1</v>
      </c>
      <c r="AK2">
        <v>1</v>
      </c>
      <c r="AL2">
        <v>1</v>
      </c>
      <c r="AM2">
        <v>0</v>
      </c>
      <c r="AN2">
        <v>0</v>
      </c>
      <c r="AO2">
        <v>0</v>
      </c>
      <c r="AP2">
        <v>0</v>
      </c>
      <c r="AQ2">
        <v>1</v>
      </c>
      <c r="AR2">
        <v>1</v>
      </c>
      <c r="AS2">
        <v>1</v>
      </c>
      <c r="AT2">
        <v>1</v>
      </c>
      <c r="AU2">
        <v>0</v>
      </c>
      <c r="AV2">
        <v>1</v>
      </c>
      <c r="AW2">
        <v>1</v>
      </c>
      <c r="AX2">
        <v>1</v>
      </c>
      <c r="AY2">
        <v>1</v>
      </c>
      <c r="AZ2">
        <v>1</v>
      </c>
      <c r="BA2">
        <v>0</v>
      </c>
      <c r="BB2">
        <v>1</v>
      </c>
      <c r="BC2">
        <v>0</v>
      </c>
      <c r="BD2">
        <v>0</v>
      </c>
      <c r="BE2">
        <v>1</v>
      </c>
      <c r="BF2">
        <v>1</v>
      </c>
      <c r="BG2">
        <v>1</v>
      </c>
      <c r="BH2">
        <v>1</v>
      </c>
      <c r="BI2">
        <v>1</v>
      </c>
      <c r="BJ2">
        <v>1</v>
      </c>
      <c r="BK2">
        <v>1</v>
      </c>
      <c r="BL2">
        <v>1</v>
      </c>
      <c r="BM2">
        <v>1</v>
      </c>
      <c r="BN2">
        <v>1</v>
      </c>
      <c r="BO2">
        <v>1</v>
      </c>
      <c r="BP2">
        <v>0</v>
      </c>
      <c r="BQ2">
        <v>0</v>
      </c>
      <c r="BR2">
        <v>1</v>
      </c>
      <c r="BS2">
        <v>1</v>
      </c>
      <c r="BT2">
        <v>1</v>
      </c>
      <c r="BU2">
        <v>1</v>
      </c>
      <c r="BV2">
        <v>1</v>
      </c>
      <c r="BW2">
        <v>1</v>
      </c>
      <c r="BX2">
        <v>1</v>
      </c>
      <c r="BY2">
        <v>1</v>
      </c>
      <c r="BZ2">
        <v>1</v>
      </c>
      <c r="CA2">
        <v>1</v>
      </c>
      <c r="CB2">
        <v>1</v>
      </c>
      <c r="CC2">
        <v>1</v>
      </c>
      <c r="CD2">
        <v>1</v>
      </c>
      <c r="CE2">
        <v>1</v>
      </c>
      <c r="CF2">
        <v>1</v>
      </c>
      <c r="CG2">
        <v>1</v>
      </c>
      <c r="CH2">
        <v>1</v>
      </c>
      <c r="CI2">
        <v>1</v>
      </c>
      <c r="CJ2">
        <v>1</v>
      </c>
      <c r="CK2">
        <v>1</v>
      </c>
      <c r="CL2">
        <v>1</v>
      </c>
      <c r="CM2">
        <v>1</v>
      </c>
      <c r="CN2">
        <v>1</v>
      </c>
      <c r="CO2">
        <v>1</v>
      </c>
      <c r="CP2">
        <v>1</v>
      </c>
      <c r="CQ2">
        <v>1</v>
      </c>
      <c r="CR2">
        <v>1</v>
      </c>
      <c r="CS2">
        <v>1</v>
      </c>
      <c r="CT2">
        <v>1</v>
      </c>
      <c r="CU2">
        <v>1</v>
      </c>
      <c r="CV2">
        <v>1</v>
      </c>
      <c r="CW2">
        <v>1</v>
      </c>
      <c r="CX2">
        <v>0</v>
      </c>
      <c r="CY2">
        <v>1</v>
      </c>
      <c r="CZ2">
        <v>1</v>
      </c>
      <c r="DA2">
        <v>1</v>
      </c>
      <c r="DB2">
        <v>1</v>
      </c>
      <c r="DC2">
        <v>1</v>
      </c>
      <c r="DD2">
        <v>1</v>
      </c>
      <c r="DE2">
        <v>1</v>
      </c>
      <c r="DF2">
        <v>1</v>
      </c>
      <c r="DG2">
        <v>1</v>
      </c>
      <c r="DH2">
        <v>1</v>
      </c>
      <c r="DI2">
        <v>1</v>
      </c>
      <c r="DJ2">
        <v>1</v>
      </c>
      <c r="DK2">
        <v>1</v>
      </c>
      <c r="DL2">
        <v>1</v>
      </c>
      <c r="DM2">
        <v>0</v>
      </c>
      <c r="DN2">
        <v>1</v>
      </c>
      <c r="DO2">
        <v>1</v>
      </c>
      <c r="DP2">
        <v>1</v>
      </c>
      <c r="DQ2">
        <v>1</v>
      </c>
      <c r="DR2">
        <v>1</v>
      </c>
      <c r="DS2">
        <v>1</v>
      </c>
      <c r="DT2">
        <v>1</v>
      </c>
      <c r="DU2">
        <v>1</v>
      </c>
      <c r="DV2">
        <v>1</v>
      </c>
      <c r="DW2">
        <v>1</v>
      </c>
      <c r="DX2">
        <v>1</v>
      </c>
      <c r="DY2">
        <v>1</v>
      </c>
      <c r="DZ2">
        <v>1</v>
      </c>
      <c r="EA2">
        <v>1</v>
      </c>
      <c r="EB2">
        <v>1</v>
      </c>
      <c r="EC2">
        <v>1</v>
      </c>
      <c r="ED2">
        <v>0</v>
      </c>
      <c r="EE2">
        <v>1</v>
      </c>
      <c r="EF2">
        <v>1</v>
      </c>
      <c r="EG2">
        <v>1</v>
      </c>
      <c r="EH2">
        <v>1</v>
      </c>
      <c r="EI2">
        <v>1</v>
      </c>
      <c r="EJ2">
        <v>1</v>
      </c>
      <c r="EK2">
        <v>1</v>
      </c>
      <c r="EL2">
        <v>1</v>
      </c>
      <c r="EM2">
        <v>1</v>
      </c>
      <c r="EN2">
        <v>1</v>
      </c>
      <c r="EO2">
        <v>1</v>
      </c>
      <c r="EP2">
        <v>1</v>
      </c>
      <c r="EQ2">
        <v>1</v>
      </c>
      <c r="ER2">
        <v>1</v>
      </c>
      <c r="ES2">
        <v>1</v>
      </c>
      <c r="ET2">
        <v>1</v>
      </c>
      <c r="EU2">
        <v>1</v>
      </c>
      <c r="EV2">
        <v>1</v>
      </c>
      <c r="EW2">
        <v>1</v>
      </c>
      <c r="EX2">
        <v>1</v>
      </c>
      <c r="EY2">
        <v>0</v>
      </c>
      <c r="EZ2">
        <v>0</v>
      </c>
      <c r="FA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10</vt:i4>
      </vt:variant>
    </vt:vector>
  </HeadingPairs>
  <TitlesOfParts>
    <vt:vector size="28" baseType="lpstr">
      <vt:lpstr>Rev.</vt:lpstr>
      <vt:lpstr>Resources</vt:lpstr>
      <vt:lpstr>Extended Definitions</vt:lpstr>
      <vt:lpstr>Models</vt:lpstr>
      <vt:lpstr>Plotting</vt:lpstr>
      <vt:lpstr>Numerical Methods</vt:lpstr>
      <vt:lpstr>Reference</vt:lpstr>
      <vt:lpstr>Natural Constants</vt:lpstr>
      <vt:lpstr>Adsorbent Properties</vt:lpstr>
      <vt:lpstr>PSA Cycle</vt:lpstr>
      <vt:lpstr>Valve Constants</vt:lpstr>
      <vt:lpstr>Cycle Organizer</vt:lpstr>
      <vt:lpstr>Packed Bed Properties</vt:lpstr>
      <vt:lpstr>Tank Properties</vt:lpstr>
      <vt:lpstr>Stream Properties</vt:lpstr>
      <vt:lpstr>maintenance check list</vt:lpstr>
      <vt:lpstr>Data(Transposed)</vt:lpstr>
      <vt:lpstr>Data(Test)</vt:lpstr>
      <vt:lpstr>'Adsorbent Properties'!Print_Area</vt:lpstr>
      <vt:lpstr>'Cycle Organizer'!Print_Area</vt:lpstr>
      <vt:lpstr>Models!Print_Area</vt:lpstr>
      <vt:lpstr>'Natural Constants'!Print_Area</vt:lpstr>
      <vt:lpstr>'Numerical Methods'!Print_Area</vt:lpstr>
      <vt:lpstr>'Packed Bed Properties'!Print_Area</vt:lpstr>
      <vt:lpstr>Plotting!Print_Area</vt:lpstr>
      <vt:lpstr>Rev.!Print_Area</vt:lpstr>
      <vt:lpstr>'Stream Properties'!Print_Area</vt:lpstr>
      <vt:lpstr>'Tank Properties'!Print_Area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2022-03-12T14:33:27Z</dcterms:modified>
</cp:coreProperties>
</file>