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NonIsothermal\"/>
    </mc:Choice>
  </mc:AlternateContent>
  <xr:revisionPtr revIDLastSave="0" documentId="13_ncr:1_{8CB1449C-CC78-455B-9040-FF5B93ECB7F6}"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<sst xmlns="http://schemas.openxmlformats.org/spreadsheetml/2006/main" count="1654" uniqueCount="513">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</sst>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2" t="s">
        <v>48</v>
      </c>
      <c r="D4" s="152"/>
      <c r="E4" s="152"/>
      <c r="F4" s="152"/>
      <c r="G4" s="152"/>
      <c r="H4" s="152"/>
      <c r="I4" s="152"/>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3" t="s">
        <v>320</v>
      </c>
      <c r="B2" s="154"/>
      <c r="C2" s="154"/>
      <c r="D2" s="154"/>
      <c r="E2" s="154"/>
      <c r="F2" s="154"/>
      <c r="G2" s="154"/>
      <c r="H2" s="154"/>
      <c r="I2" s="154"/>
      <c r="J2" s="154"/>
      <c r="K2" s="154"/>
      <c r="L2" s="154"/>
      <c r="M2" s="154"/>
      <c r="N2" s="154"/>
      <c r="O2" s="154"/>
      <c r="P2" s="154"/>
      <c r="Q2" s="154"/>
      <c r="R2" s="154"/>
    </row>
    <row r="3" spans="1:18" ht="14.4">
      <c r="A3" s="153" t="s">
        <v>321</v>
      </c>
      <c r="B3" s="155"/>
      <c r="C3" s="155"/>
      <c r="D3" s="155"/>
      <c r="E3" s="155"/>
      <c r="F3" s="155"/>
      <c r="G3" s="155"/>
      <c r="H3" s="155"/>
      <c r="I3" s="155"/>
      <c r="J3" s="155"/>
      <c r="K3" s="155"/>
      <c r="L3" s="155"/>
      <c r="M3" s="155"/>
      <c r="N3" s="155"/>
      <c r="O3" s="155"/>
      <c r="P3" s="155"/>
      <c r="Q3" s="155"/>
      <c r="R3" s="155"/>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6" t="s">
        <v>266</v>
      </c>
      <c r="B61" s="155"/>
      <c r="C61" s="155"/>
      <c r="D61" s="155"/>
      <c r="E61" s="155"/>
      <c r="F61" s="155"/>
      <c r="G61" s="155"/>
      <c r="H61" s="155"/>
      <c r="I61" s="155"/>
      <c r="J61" s="155"/>
      <c r="K61" s="155"/>
      <c r="L61" s="155"/>
      <c r="M61" s="155"/>
      <c r="N61" s="155"/>
      <c r="O61" s="155"/>
      <c r="P61" s="155"/>
      <c r="Q61" s="155"/>
      <c r="R61" s="155"/>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7"/>
      <c r="C69" s="157"/>
      <c r="D69" s="157"/>
      <c r="E69" s="157"/>
      <c r="F69" s="157"/>
      <c r="G69" s="157"/>
      <c r="H69" s="157"/>
      <c r="I69" s="157"/>
      <c r="J69" s="157"/>
      <c r="K69" s="157"/>
      <c r="L69" s="157"/>
      <c r="M69" s="157"/>
      <c r="N69" s="73"/>
      <c r="O69" s="73"/>
      <c r="P69" s="73"/>
      <c r="Q69" s="73"/>
      <c r="R69" s="73"/>
    </row>
    <row r="70" spans="1:18" ht="14.4">
      <c r="A70" s="72"/>
      <c r="B70" s="157"/>
      <c r="C70" s="157"/>
      <c r="D70" s="157"/>
      <c r="E70" s="157"/>
      <c r="F70" s="157"/>
      <c r="G70" s="157"/>
      <c r="H70" s="157"/>
      <c r="I70" s="157"/>
      <c r="J70" s="157"/>
      <c r="K70" s="157"/>
      <c r="L70" s="157"/>
      <c r="M70" s="157"/>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284</v>
      </c>
      <c r="B2" s="154"/>
      <c r="C2" s="154"/>
      <c r="D2" s="154"/>
      <c r="E2" s="154"/>
      <c r="F2" s="154"/>
      <c r="G2" s="154"/>
      <c r="H2" s="154"/>
      <c r="I2" s="154"/>
      <c r="J2" s="154"/>
      <c r="K2" s="154"/>
      <c r="L2" s="154"/>
      <c r="M2" s="154"/>
      <c r="N2" s="154"/>
      <c r="O2" s="154"/>
      <c r="P2" s="154"/>
      <c r="Q2" s="154"/>
      <c r="R2" s="154"/>
    </row>
    <row r="3" spans="1:18">
      <c r="A3" s="156" t="s">
        <v>285</v>
      </c>
      <c r="B3" s="155"/>
      <c r="C3" s="155"/>
      <c r="D3" s="155"/>
      <c r="E3" s="155"/>
      <c r="F3" s="155"/>
      <c r="G3" s="155"/>
      <c r="H3" s="155"/>
      <c r="I3" s="155"/>
      <c r="J3" s="155"/>
      <c r="K3" s="155"/>
      <c r="L3" s="155"/>
      <c r="M3" s="155"/>
      <c r="N3" s="155"/>
      <c r="O3" s="155"/>
      <c r="P3" s="155"/>
      <c r="Q3" s="155"/>
      <c r="R3" s="155"/>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6" t="s">
        <v>328</v>
      </c>
      <c r="B61" s="155"/>
      <c r="C61" s="155"/>
      <c r="D61" s="155"/>
      <c r="E61" s="155"/>
      <c r="F61" s="155"/>
      <c r="G61" s="155"/>
      <c r="H61" s="155"/>
      <c r="I61" s="155"/>
      <c r="J61" s="155"/>
      <c r="K61" s="155"/>
      <c r="L61" s="155"/>
      <c r="M61" s="155"/>
      <c r="N61" s="155"/>
      <c r="O61" s="155"/>
      <c r="P61" s="155"/>
      <c r="Q61" s="155"/>
      <c r="R61" s="155"/>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6" t="s">
        <v>367</v>
      </c>
      <c r="B94" s="155"/>
      <c r="C94" s="155"/>
      <c r="D94" s="155"/>
      <c r="E94" s="155"/>
      <c r="F94" s="155"/>
      <c r="G94" s="155"/>
      <c r="H94" s="155"/>
      <c r="I94" s="155"/>
      <c r="J94" s="155"/>
      <c r="K94" s="155"/>
      <c r="L94" s="155"/>
      <c r="M94" s="155"/>
      <c r="N94" s="155"/>
      <c r="O94" s="155"/>
      <c r="P94" s="155"/>
      <c r="Q94" s="155"/>
      <c r="R94" s="155"/>
    </row>
    <row r="95" spans="1:18">
      <c r="A95" s="72"/>
      <c r="B95" s="157"/>
      <c r="C95" s="157"/>
      <c r="D95" s="157"/>
      <c r="E95" s="157"/>
      <c r="F95" s="157"/>
      <c r="G95" s="157"/>
      <c r="H95" s="157"/>
      <c r="I95" s="157"/>
      <c r="J95" s="157"/>
      <c r="K95" s="157"/>
      <c r="L95" s="157"/>
      <c r="M95" s="157"/>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6" t="s">
        <v>327</v>
      </c>
      <c r="B134" s="155"/>
      <c r="C134" s="155"/>
      <c r="D134" s="155"/>
      <c r="E134" s="155"/>
      <c r="F134" s="155"/>
      <c r="G134" s="155"/>
      <c r="H134" s="155"/>
      <c r="I134" s="155"/>
      <c r="J134" s="155"/>
      <c r="K134" s="155"/>
      <c r="L134" s="155"/>
      <c r="M134" s="155"/>
      <c r="N134" s="155"/>
      <c r="O134" s="155"/>
      <c r="P134" s="155"/>
      <c r="Q134" s="155"/>
      <c r="R134" s="155"/>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30" sqref="C30"/>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8"/>
      <c r="C4" s="19"/>
      <c r="D4" s="86"/>
      <c r="E4" s="20"/>
      <c r="F4" s="20"/>
      <c r="G4" s="20"/>
      <c r="H4" s="20"/>
      <c r="I4" s="20"/>
      <c r="J4" s="19"/>
      <c r="K4" s="159" t="str">
        <f>IF(COUNTIF(Table13[Test 3],1)=COUNTA(Table13[Value]),"Ready","Not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1</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4" activePane="bottomLeft" state="frozen"/>
      <selection activeCell="B2" sqref="B2"/>
      <selection pane="bottomLeft" activeCell="K22" sqref="K2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IF(COUNTIF(Table135[Test 3],1)=COUNTA(Table135[Value]),"Ready","Not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2" t="s">
        <v>40</v>
      </c>
      <c r="C3" s="162"/>
      <c r="D3" s="162"/>
      <c r="E3" s="162"/>
      <c r="F3" s="162"/>
      <c r="G3" s="162"/>
      <c r="H3" s="162"/>
      <c r="I3" s="162"/>
      <c r="J3" s="162"/>
      <c r="K3" s="162"/>
    </row>
    <row r="4" spans="1:11" s="25" customFormat="1" ht="14.4" customHeight="1">
      <c r="A4" s="3"/>
      <c r="B4" s="14"/>
      <c r="C4" s="15"/>
      <c r="D4" s="16"/>
      <c r="E4" s="17"/>
      <c r="F4" s="17"/>
      <c r="G4" s="17"/>
      <c r="H4" s="17"/>
      <c r="I4" s="17"/>
      <c r="J4" s="17"/>
      <c r="K4" s="163" t="str">
        <f>IF(COUNTIF(Table16[Test 3],1)=COUNTA(Table16[Value]),"Ready","Not Ready")</f>
        <v>Ready</v>
      </c>
    </row>
    <row r="5" spans="1:11" s="26" customFormat="1" ht="14.4" customHeight="1">
      <c r="A5" s="3"/>
      <c r="B5" s="18"/>
      <c r="C5" s="19"/>
      <c r="D5" s="86"/>
      <c r="E5" s="86"/>
      <c r="F5" s="86"/>
      <c r="G5" s="86"/>
      <c r="H5" s="20"/>
      <c r="I5" s="86"/>
      <c r="J5" s="86"/>
      <c r="K5" s="164"/>
    </row>
    <row r="6" spans="1:11" s="26" customFormat="1" ht="14.4" customHeight="1">
      <c r="A6" s="3"/>
      <c r="B6" s="18"/>
      <c r="C6" s="19"/>
      <c r="D6" s="86"/>
      <c r="E6" s="86"/>
      <c r="F6" s="86"/>
      <c r="G6" s="86"/>
      <c r="H6" s="20"/>
      <c r="I6" s="86"/>
      <c r="J6" s="86"/>
      <c r="K6" s="164"/>
    </row>
    <row r="7" spans="1:11" s="26" customFormat="1" ht="14.4" customHeight="1">
      <c r="A7" s="3"/>
      <c r="B7" s="18"/>
      <c r="C7" s="19"/>
      <c r="D7" s="86"/>
      <c r="E7" s="86"/>
      <c r="F7" s="86"/>
      <c r="G7" s="86"/>
      <c r="H7" s="20"/>
      <c r="I7" s="86"/>
      <c r="J7" s="86"/>
      <c r="K7" s="164"/>
    </row>
    <row r="8" spans="1:11" s="27" customFormat="1" ht="14.4" customHeight="1">
      <c r="A8" s="3"/>
      <c r="B8" s="21"/>
      <c r="C8" s="22"/>
      <c r="D8" s="23"/>
      <c r="E8" s="23"/>
      <c r="F8" s="23"/>
      <c r="G8" s="23"/>
      <c r="H8" s="24"/>
      <c r="I8" s="23"/>
      <c r="J8" s="23"/>
      <c r="K8" s="165"/>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03sESVK6OlvBRX2zbdnKce/5rlyqCOYRMLsI/1uVJU2hruvyJU7IxMseNlMeQhz2mZBy46fGVrcQfL4UHYNpIA==" saltValue="FrLqud7xmuR/3dMLQ9d2wg=="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IF(COUNTIF(Table1611[Test 3],1)=COUNTA(Table1611[Value]),"Ready","Not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IF(COUNTIF(Table19[Test 3],1)=COUNTA(Table19[Value]),"Ready","Not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3"/>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v>315.14999999999998</v>
      </c>
      <c r="D20" s="55" t="s">
        <v>23</v>
      </c>
      <c r="E20" s="121" t="s">
        <v>30</v>
      </c>
      <c r="F20" s="121" t="s">
        <v>7</v>
      </c>
      <c r="G20" s="2" t="s">
        <v>60</v>
      </c>
      <c r="H20" s="121">
        <v>1</v>
      </c>
      <c r="I20" s="121">
        <v>1</v>
      </c>
      <c r="J20" s="7" cm="1">
        <f t="array" ref="J20">IF(Models!$C$14=0,0,IF(Models!$C$14=1,1,Table19[]))</f>
        <v>1</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v>920.9</v>
      </c>
      <c r="D23" s="55" t="s">
        <v>363</v>
      </c>
      <c r="E23" s="93" t="s">
        <v>30</v>
      </c>
      <c r="F23" s="93" t="s">
        <v>7</v>
      </c>
      <c r="G23" s="2" t="s">
        <v>53</v>
      </c>
      <c r="H23" s="93">
        <v>1</v>
      </c>
      <c r="I23" s="93">
        <v>1</v>
      </c>
      <c r="J23" s="7">
        <f>IF(Models!$C$14=0,0,1)</f>
        <v>1</v>
      </c>
      <c r="K23" s="5" t="s">
        <v>315</v>
      </c>
    </row>
    <row r="24" spans="2:11" ht="28.8">
      <c r="B24" s="147" t="s">
        <v>507</v>
      </c>
      <c r="C24" s="148"/>
      <c r="D24" s="149" t="s">
        <v>107</v>
      </c>
      <c r="E24" s="1" t="s">
        <v>30</v>
      </c>
      <c r="F24" s="1" t="s">
        <v>7</v>
      </c>
      <c r="G24" s="108" t="s">
        <v>61</v>
      </c>
      <c r="H24" s="1">
        <v>1</v>
      </c>
      <c r="I24" s="1">
        <v>1</v>
      </c>
      <c r="J24" s="150">
        <f>IF(Models!$C$15=0,0,1)</f>
        <v>0</v>
      </c>
      <c r="K24" s="151" t="s">
        <v>508</v>
      </c>
    </row>
    <row r="25" spans="2:11">
      <c r="B25" s="9" t="s">
        <v>148</v>
      </c>
      <c r="C25" s="52"/>
      <c r="D25" s="10"/>
      <c r="E25" s="11"/>
      <c r="F25" s="11"/>
      <c r="G25" s="10"/>
      <c r="H25" s="11">
        <v>1</v>
      </c>
      <c r="I25" s="11">
        <v>1</v>
      </c>
      <c r="J25" s="12">
        <v>0</v>
      </c>
      <c r="K25" s="13" t="s">
        <v>149</v>
      </c>
    </row>
  </sheetData>
  <sheetProtection algorithmName="SHA-512" hashValue="I9f+dtYgz/GC5wh1KY4nfXGz16M/JLcxkZyg+QjZxuuBfn7p9yUDljwM7CDwVKUl2RaYguoOJBk+5dg+Ryueyw==" saltValue="4XRXvdQXB/48gxhRiHHiK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174</v>
      </c>
      <c r="B2" s="154"/>
      <c r="C2" s="154"/>
      <c r="D2" s="154"/>
      <c r="E2" s="154"/>
      <c r="F2" s="154"/>
      <c r="G2" s="154"/>
      <c r="H2" s="154"/>
      <c r="I2" s="154"/>
      <c r="J2" s="154"/>
      <c r="K2" s="154"/>
      <c r="L2" s="154"/>
      <c r="M2" s="154"/>
      <c r="N2" s="154"/>
      <c r="O2" s="154"/>
      <c r="P2" s="154"/>
      <c r="Q2" s="154"/>
      <c r="R2" s="154"/>
    </row>
    <row r="3" spans="1:18">
      <c r="A3" s="156" t="s">
        <v>266</v>
      </c>
      <c r="B3" s="155"/>
      <c r="C3" s="155"/>
      <c r="D3" s="155"/>
      <c r="E3" s="155"/>
      <c r="F3" s="155"/>
      <c r="G3" s="155"/>
      <c r="H3" s="155"/>
      <c r="I3" s="155"/>
      <c r="J3" s="155"/>
      <c r="K3" s="155"/>
      <c r="L3" s="155"/>
      <c r="M3" s="155"/>
      <c r="N3" s="155"/>
      <c r="O3" s="155"/>
      <c r="P3" s="155"/>
      <c r="Q3" s="155"/>
      <c r="R3" s="155"/>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7" t="s">
        <v>252</v>
      </c>
      <c r="C14" s="157"/>
      <c r="D14" s="157"/>
      <c r="E14" s="157"/>
      <c r="F14" s="157"/>
      <c r="G14" s="157"/>
      <c r="H14" s="157"/>
      <c r="I14" s="157"/>
      <c r="J14" s="157"/>
      <c r="K14" s="157"/>
      <c r="L14" s="157"/>
      <c r="M14" s="157"/>
      <c r="N14" s="73"/>
      <c r="O14" s="73"/>
      <c r="P14" s="73"/>
      <c r="Q14" s="73"/>
      <c r="R14" s="73"/>
    </row>
    <row r="15" spans="1:18">
      <c r="A15" s="72"/>
      <c r="B15" s="157" t="s">
        <v>264</v>
      </c>
      <c r="C15" s="157"/>
      <c r="D15" s="157"/>
      <c r="E15" s="157"/>
      <c r="F15" s="157"/>
      <c r="G15" s="157"/>
      <c r="H15" s="157"/>
      <c r="I15" s="157"/>
      <c r="J15" s="157"/>
      <c r="K15" s="157"/>
      <c r="L15" s="157"/>
      <c r="M15" s="157"/>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6" t="s">
        <v>265</v>
      </c>
      <c r="B32" s="155"/>
      <c r="C32" s="155"/>
      <c r="D32" s="155"/>
      <c r="E32" s="155"/>
      <c r="F32" s="155"/>
      <c r="G32" s="155"/>
      <c r="H32" s="155"/>
      <c r="I32" s="155"/>
      <c r="J32" s="155"/>
      <c r="K32" s="155"/>
      <c r="L32" s="155"/>
      <c r="M32" s="155"/>
      <c r="N32" s="155"/>
      <c r="O32" s="155"/>
      <c r="P32" s="155"/>
      <c r="Q32" s="155"/>
      <c r="R32" s="155"/>
    </row>
    <row r="33" spans="1:18">
      <c r="A33" s="169" t="s">
        <v>201</v>
      </c>
      <c r="B33" s="170"/>
      <c r="C33" s="170"/>
      <c r="D33" s="170"/>
      <c r="E33" s="170"/>
      <c r="F33" s="170"/>
      <c r="G33" s="170"/>
      <c r="H33" s="170"/>
      <c r="I33" s="170"/>
      <c r="J33" s="170"/>
      <c r="K33" s="170"/>
      <c r="L33" s="170"/>
      <c r="M33" s="170"/>
      <c r="N33" s="170"/>
      <c r="O33" s="170"/>
      <c r="P33" s="170"/>
      <c r="Q33" s="170"/>
      <c r="R33" s="170"/>
    </row>
    <row r="34" spans="1:18">
      <c r="A34" s="171"/>
      <c r="B34" s="172"/>
      <c r="C34" s="172"/>
      <c r="D34" s="172"/>
      <c r="E34" s="172"/>
      <c r="F34" s="172"/>
      <c r="G34" s="172"/>
      <c r="H34" s="172"/>
      <c r="I34" s="172"/>
      <c r="J34" s="172"/>
      <c r="K34" s="172"/>
      <c r="L34" s="172"/>
      <c r="M34" s="172"/>
      <c r="N34" s="172"/>
      <c r="O34" s="172"/>
      <c r="P34" s="172"/>
      <c r="Q34" s="172"/>
      <c r="R34" s="172"/>
    </row>
    <row r="35" spans="1:18">
      <c r="A35" s="72"/>
      <c r="B35" s="73"/>
      <c r="C35" s="73"/>
      <c r="D35" s="73"/>
      <c r="E35" s="73"/>
      <c r="F35" s="73"/>
      <c r="G35" s="73"/>
      <c r="H35" s="73"/>
      <c r="I35" s="73"/>
      <c r="J35" s="73"/>
      <c r="K35" s="73"/>
      <c r="L35" s="73"/>
      <c r="M35" s="73"/>
      <c r="N35" s="73"/>
      <c r="O35" s="73"/>
      <c r="P35" s="73"/>
      <c r="Q35" s="73"/>
      <c r="R35" s="73"/>
    </row>
    <row r="36" spans="1:18">
      <c r="A36" s="72"/>
      <c r="B36" s="173" t="s">
        <v>188</v>
      </c>
      <c r="C36" s="174"/>
      <c r="D36" s="174"/>
      <c r="E36" s="174"/>
      <c r="F36" s="174"/>
      <c r="G36" s="174"/>
      <c r="H36" s="174"/>
      <c r="I36" s="174"/>
      <c r="J36" s="174"/>
      <c r="K36" s="174"/>
      <c r="L36" s="174"/>
      <c r="M36" s="175"/>
      <c r="N36" s="73"/>
      <c r="O36" s="73"/>
      <c r="P36" s="73"/>
      <c r="Q36" s="73"/>
      <c r="R36" s="73"/>
    </row>
    <row r="37" spans="1:18">
      <c r="A37" s="72"/>
      <c r="B37" s="72"/>
      <c r="C37" s="73"/>
      <c r="D37" s="73"/>
      <c r="E37" s="73"/>
      <c r="F37" s="73"/>
      <c r="G37" s="73"/>
      <c r="H37" s="176" t="s">
        <v>197</v>
      </c>
      <c r="I37" s="176"/>
      <c r="J37" s="176"/>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8" t="s">
        <v>173</v>
      </c>
      <c r="F38" s="168"/>
      <c r="G38" s="73"/>
      <c r="H38" s="83" t="s">
        <v>253</v>
      </c>
      <c r="I38" s="116">
        <v>3.0856051517533336</v>
      </c>
      <c r="J38" s="77" t="s">
        <v>22</v>
      </c>
      <c r="K38" s="168" t="s">
        <v>248</v>
      </c>
      <c r="L38" s="168"/>
      <c r="M38" s="76"/>
      <c r="N38" s="73"/>
      <c r="O38" s="73"/>
      <c r="P38" s="73"/>
      <c r="Q38" s="73"/>
      <c r="R38" s="73"/>
    </row>
    <row r="39" spans="1:18" ht="15.6">
      <c r="A39" s="72"/>
      <c r="B39" s="72"/>
      <c r="C39" s="83" t="s">
        <v>246</v>
      </c>
      <c r="D39" s="85">
        <f>IF($I$38&gt;$I$39,1,IF($I$38&lt;$I$39,-1,""))</f>
        <v>1</v>
      </c>
      <c r="E39" s="168" t="s">
        <v>3</v>
      </c>
      <c r="F39" s="168"/>
      <c r="G39" s="73"/>
      <c r="H39" s="83" t="s">
        <v>254</v>
      </c>
      <c r="I39" s="116">
        <v>2.95</v>
      </c>
      <c r="J39" s="77" t="s">
        <v>22</v>
      </c>
      <c r="K39" s="168" t="s">
        <v>247</v>
      </c>
      <c r="L39" s="168"/>
      <c r="M39" s="76"/>
      <c r="N39" s="73"/>
      <c r="O39" s="73"/>
      <c r="P39" s="73"/>
      <c r="Q39" s="73"/>
      <c r="R39" s="73"/>
    </row>
    <row r="40" spans="1:18">
      <c r="A40" s="72"/>
      <c r="B40" s="72"/>
      <c r="C40" s="73"/>
      <c r="D40" s="73"/>
      <c r="E40" s="73"/>
      <c r="F40" s="73"/>
      <c r="G40" s="73"/>
      <c r="H40" s="83" t="s">
        <v>250</v>
      </c>
      <c r="I40" s="116">
        <v>14.734460115406172</v>
      </c>
      <c r="J40" s="77" t="s">
        <v>202</v>
      </c>
      <c r="K40" s="168" t="s">
        <v>251</v>
      </c>
      <c r="L40" s="168"/>
      <c r="M40" s="76"/>
      <c r="N40" s="73"/>
      <c r="O40" s="73"/>
      <c r="P40" s="73"/>
      <c r="Q40" s="73"/>
      <c r="R40" s="73"/>
    </row>
    <row r="41" spans="1:18">
      <c r="A41" s="72"/>
      <c r="B41" s="72"/>
      <c r="C41" s="73"/>
      <c r="D41" s="73"/>
      <c r="E41" s="73"/>
      <c r="F41" s="73"/>
      <c r="G41" s="73"/>
      <c r="H41" s="83" t="s">
        <v>249</v>
      </c>
      <c r="I41" s="116">
        <v>318.14999999999998</v>
      </c>
      <c r="J41" s="77" t="s">
        <v>23</v>
      </c>
      <c r="K41" s="168" t="s">
        <v>205</v>
      </c>
      <c r="L41" s="168"/>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72" t="s">
        <v>257</v>
      </c>
      <c r="C57" s="172"/>
      <c r="D57" s="172"/>
      <c r="E57" s="172"/>
      <c r="F57" s="172"/>
      <c r="G57" s="172"/>
      <c r="H57" s="172"/>
      <c r="I57" s="172"/>
      <c r="J57" s="172"/>
      <c r="K57" s="172"/>
      <c r="L57" s="172"/>
      <c r="M57" s="172"/>
      <c r="N57" s="172"/>
      <c r="O57" s="172"/>
      <c r="P57" s="172"/>
      <c r="Q57" s="172"/>
      <c r="R57" s="172"/>
    </row>
    <row r="58" spans="1:18" s="69" customFormat="1">
      <c r="A58" s="72"/>
      <c r="B58" s="172"/>
      <c r="C58" s="172"/>
      <c r="D58" s="172"/>
      <c r="E58" s="172"/>
      <c r="F58" s="172"/>
      <c r="G58" s="172"/>
      <c r="H58" s="172"/>
      <c r="I58" s="172"/>
      <c r="J58" s="172"/>
      <c r="K58" s="172"/>
      <c r="L58" s="172"/>
      <c r="M58" s="172"/>
      <c r="N58" s="172"/>
      <c r="O58" s="172"/>
      <c r="P58" s="172"/>
      <c r="Q58" s="172"/>
      <c r="R58" s="172"/>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72" t="s">
        <v>212</v>
      </c>
      <c r="D61" s="172"/>
      <c r="E61" s="172"/>
      <c r="F61" s="172"/>
      <c r="G61" s="172"/>
      <c r="H61" s="172"/>
      <c r="I61" s="172"/>
      <c r="J61" s="172"/>
      <c r="K61" s="172"/>
      <c r="L61" s="172"/>
      <c r="M61" s="172"/>
      <c r="N61" s="172"/>
      <c r="O61" s="172"/>
      <c r="P61" s="172"/>
      <c r="Q61" s="172"/>
      <c r="R61" s="172"/>
    </row>
    <row r="62" spans="1:18" s="69" customFormat="1">
      <c r="A62" s="72"/>
      <c r="B62" s="73"/>
      <c r="C62" s="172"/>
      <c r="D62" s="172"/>
      <c r="E62" s="172"/>
      <c r="F62" s="172"/>
      <c r="G62" s="172"/>
      <c r="H62" s="172"/>
      <c r="I62" s="172"/>
      <c r="J62" s="172"/>
      <c r="K62" s="172"/>
      <c r="L62" s="172"/>
      <c r="M62" s="172"/>
      <c r="N62" s="172"/>
      <c r="O62" s="172"/>
      <c r="P62" s="172"/>
      <c r="Q62" s="172"/>
      <c r="R62" s="172"/>
    </row>
    <row r="63" spans="1:18" s="69" customFormat="1">
      <c r="A63" s="72"/>
      <c r="B63" s="73"/>
      <c r="C63" s="172"/>
      <c r="D63" s="172"/>
      <c r="E63" s="172"/>
      <c r="F63" s="172"/>
      <c r="G63" s="172"/>
      <c r="H63" s="172"/>
      <c r="I63" s="172"/>
      <c r="J63" s="172"/>
      <c r="K63" s="172"/>
      <c r="L63" s="172"/>
      <c r="M63" s="172"/>
      <c r="N63" s="172"/>
      <c r="O63" s="172"/>
      <c r="P63" s="172"/>
      <c r="Q63" s="172"/>
      <c r="R63" s="172"/>
    </row>
    <row r="64" spans="1:18" s="69" customFormat="1">
      <c r="A64" s="72"/>
      <c r="B64" s="73"/>
      <c r="C64" s="73"/>
      <c r="D64" s="73"/>
      <c r="E64" s="73"/>
      <c r="F64" s="73"/>
      <c r="G64" s="73"/>
      <c r="H64" s="73"/>
      <c r="I64" s="73"/>
      <c r="J64" s="73"/>
      <c r="K64" s="73"/>
      <c r="L64" s="73"/>
      <c r="M64" s="73"/>
      <c r="N64" s="73"/>
      <c r="O64" s="73"/>
      <c r="P64" s="73"/>
      <c r="Q64" s="73"/>
      <c r="R64" s="73"/>
    </row>
    <row r="65" spans="1:18" s="156" customFormat="1">
      <c r="A65" s="166" t="s">
        <v>241</v>
      </c>
      <c r="B65" s="167"/>
      <c r="C65" s="167"/>
      <c r="D65" s="167"/>
      <c r="E65" s="167"/>
      <c r="F65" s="167"/>
      <c r="G65" s="167"/>
      <c r="H65" s="167"/>
      <c r="I65" s="167"/>
      <c r="J65" s="167"/>
      <c r="K65" s="167"/>
      <c r="L65" s="167"/>
      <c r="M65" s="167"/>
      <c r="N65" s="167"/>
      <c r="O65" s="167"/>
      <c r="P65" s="167"/>
      <c r="Q65" s="167"/>
      <c r="R65" s="167"/>
    </row>
    <row r="66" spans="1:18" s="69" customFormat="1">
      <c r="A66" s="169" t="s">
        <v>263</v>
      </c>
      <c r="B66" s="170"/>
      <c r="C66" s="170"/>
      <c r="D66" s="170"/>
      <c r="E66" s="170"/>
      <c r="F66" s="170"/>
      <c r="G66" s="170"/>
      <c r="H66" s="170"/>
      <c r="I66" s="170"/>
      <c r="J66" s="170"/>
      <c r="K66" s="170"/>
      <c r="L66" s="170"/>
      <c r="M66" s="170"/>
      <c r="N66" s="170"/>
      <c r="O66" s="170"/>
      <c r="P66" s="170"/>
      <c r="Q66" s="170"/>
      <c r="R66" s="170"/>
    </row>
    <row r="67" spans="1:18" s="69" customFormat="1">
      <c r="A67" s="171" t="s">
        <v>180</v>
      </c>
      <c r="B67" s="172"/>
      <c r="C67" s="172"/>
      <c r="D67" s="172"/>
      <c r="E67" s="172"/>
      <c r="F67" s="172"/>
      <c r="G67" s="172"/>
      <c r="H67" s="172"/>
      <c r="I67" s="172"/>
      <c r="J67" s="172"/>
      <c r="K67" s="172"/>
      <c r="L67" s="172"/>
      <c r="M67" s="172"/>
      <c r="N67" s="172"/>
      <c r="O67" s="172"/>
      <c r="P67" s="172"/>
      <c r="Q67" s="172"/>
      <c r="R67" s="172"/>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72" t="s">
        <v>199</v>
      </c>
      <c r="C69" s="172"/>
      <c r="D69" s="172"/>
      <c r="E69" s="172"/>
      <c r="F69" s="172"/>
      <c r="G69" s="172"/>
      <c r="H69" s="172"/>
      <c r="I69" s="172"/>
      <c r="J69" s="172"/>
      <c r="K69" s="172"/>
      <c r="L69" s="172"/>
      <c r="M69" s="172"/>
      <c r="N69" s="172"/>
      <c r="O69" s="172"/>
      <c r="P69" s="172"/>
      <c r="Q69" s="172"/>
      <c r="R69" s="114"/>
    </row>
    <row r="70" spans="1:18" s="69" customFormat="1">
      <c r="A70" s="113"/>
      <c r="B70" s="172"/>
      <c r="C70" s="172"/>
      <c r="D70" s="172"/>
      <c r="E70" s="172"/>
      <c r="F70" s="172"/>
      <c r="G70" s="172"/>
      <c r="H70" s="172"/>
      <c r="I70" s="172"/>
      <c r="J70" s="172"/>
      <c r="K70" s="172"/>
      <c r="L70" s="172"/>
      <c r="M70" s="172"/>
      <c r="N70" s="172"/>
      <c r="O70" s="172"/>
      <c r="P70" s="172"/>
      <c r="Q70" s="172"/>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3" t="s">
        <v>188</v>
      </c>
      <c r="C72" s="174"/>
      <c r="D72" s="174"/>
      <c r="E72" s="174"/>
      <c r="F72" s="174"/>
      <c r="G72" s="174"/>
      <c r="H72" s="174"/>
      <c r="I72" s="174"/>
      <c r="J72" s="174"/>
      <c r="K72" s="174"/>
      <c r="L72" s="174"/>
      <c r="M72" s="175"/>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8" t="s">
        <v>173</v>
      </c>
      <c r="F74" s="168"/>
      <c r="G74" s="73"/>
      <c r="H74" s="77" t="s">
        <v>190</v>
      </c>
      <c r="I74" s="116">
        <v>0.48</v>
      </c>
      <c r="J74" s="77" t="s">
        <v>3</v>
      </c>
      <c r="K74" s="168" t="s">
        <v>203</v>
      </c>
      <c r="L74" s="168"/>
      <c r="M74" s="76"/>
      <c r="N74" s="114"/>
      <c r="O74" s="114"/>
      <c r="P74" s="114"/>
      <c r="Q74" s="114"/>
      <c r="R74" s="114"/>
    </row>
    <row r="75" spans="1:18">
      <c r="A75" s="113"/>
      <c r="B75" s="72"/>
      <c r="C75" s="83" t="s">
        <v>246</v>
      </c>
      <c r="D75" s="85"/>
      <c r="E75" s="168" t="s">
        <v>3</v>
      </c>
      <c r="F75" s="168"/>
      <c r="G75" s="73"/>
      <c r="H75" s="77" t="s">
        <v>191</v>
      </c>
      <c r="I75" s="116">
        <v>312.74999024855759</v>
      </c>
      <c r="J75" s="77" t="s">
        <v>189</v>
      </c>
      <c r="K75" s="168" t="s">
        <v>204</v>
      </c>
      <c r="L75" s="168"/>
      <c r="M75" s="76"/>
      <c r="N75" s="114"/>
      <c r="O75" s="114"/>
      <c r="P75" s="114"/>
      <c r="Q75" s="114"/>
      <c r="R75" s="114"/>
    </row>
    <row r="76" spans="1:18">
      <c r="A76" s="113"/>
      <c r="B76" s="72"/>
      <c r="C76" s="73"/>
      <c r="D76" s="73"/>
      <c r="E76" s="73"/>
      <c r="F76" s="73"/>
      <c r="G76" s="73"/>
      <c r="H76" s="77" t="s">
        <v>192</v>
      </c>
      <c r="I76" s="116">
        <v>318.14999999999998</v>
      </c>
      <c r="J76" s="77" t="s">
        <v>23</v>
      </c>
      <c r="K76" s="168" t="s">
        <v>205</v>
      </c>
      <c r="L76" s="168"/>
      <c r="M76" s="76"/>
      <c r="N76" s="114"/>
      <c r="O76" s="114"/>
      <c r="P76" s="114"/>
      <c r="Q76" s="114"/>
      <c r="R76" s="114"/>
    </row>
    <row r="77" spans="1:18" ht="15.6">
      <c r="A77" s="113"/>
      <c r="B77" s="72"/>
      <c r="C77" s="73"/>
      <c r="D77" s="73"/>
      <c r="E77" s="73"/>
      <c r="F77" s="73"/>
      <c r="G77" s="73"/>
      <c r="H77" s="77" t="s">
        <v>193</v>
      </c>
      <c r="I77" s="116">
        <v>5</v>
      </c>
      <c r="J77" s="77" t="s">
        <v>109</v>
      </c>
      <c r="K77" s="168" t="s">
        <v>206</v>
      </c>
      <c r="L77" s="168"/>
      <c r="M77" s="76"/>
      <c r="N77" s="114"/>
      <c r="O77" s="114"/>
      <c r="P77" s="114"/>
      <c r="Q77" s="114"/>
      <c r="R77" s="114"/>
    </row>
    <row r="78" spans="1:18" ht="15.6">
      <c r="A78" s="113"/>
      <c r="B78" s="72"/>
      <c r="C78" s="73"/>
      <c r="D78" s="73"/>
      <c r="E78" s="73"/>
      <c r="F78" s="73"/>
      <c r="G78" s="73"/>
      <c r="H78" s="77" t="s">
        <v>195</v>
      </c>
      <c r="I78" s="116">
        <v>3.07</v>
      </c>
      <c r="J78" s="77" t="s">
        <v>22</v>
      </c>
      <c r="K78" s="168" t="s">
        <v>207</v>
      </c>
      <c r="L78" s="168"/>
      <c r="M78" s="76"/>
      <c r="N78" s="114"/>
      <c r="O78" s="114"/>
      <c r="P78" s="114"/>
      <c r="Q78" s="114"/>
      <c r="R78" s="114"/>
    </row>
    <row r="79" spans="1:18" ht="15.6">
      <c r="A79" s="113"/>
      <c r="B79" s="72"/>
      <c r="C79" s="73"/>
      <c r="D79" s="73"/>
      <c r="E79" s="73"/>
      <c r="F79" s="73"/>
      <c r="G79" s="73"/>
      <c r="H79" s="77" t="s">
        <v>196</v>
      </c>
      <c r="I79" s="116">
        <v>0.4764958148898909</v>
      </c>
      <c r="J79" s="77" t="s">
        <v>22</v>
      </c>
      <c r="K79" s="168" t="s">
        <v>208</v>
      </c>
      <c r="L79" s="168"/>
      <c r="M79" s="76"/>
      <c r="N79" s="114"/>
      <c r="O79" s="114"/>
      <c r="P79" s="114"/>
      <c r="Q79" s="114"/>
      <c r="R79" s="114"/>
    </row>
    <row r="80" spans="1:18">
      <c r="A80" s="113"/>
      <c r="B80" s="72"/>
      <c r="C80" s="73"/>
      <c r="D80" s="73"/>
      <c r="E80" s="73"/>
      <c r="F80" s="73"/>
      <c r="G80" s="73"/>
      <c r="H80" s="77" t="s">
        <v>194</v>
      </c>
      <c r="I80" s="116">
        <v>3.0856051517533336</v>
      </c>
      <c r="J80" s="77" t="s">
        <v>22</v>
      </c>
      <c r="K80" s="168" t="s">
        <v>209</v>
      </c>
      <c r="L80" s="168"/>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7" t="s">
        <v>268</v>
      </c>
      <c r="C144" s="157"/>
      <c r="D144" s="157"/>
      <c r="E144" s="157"/>
      <c r="F144" s="157"/>
      <c r="G144" s="157"/>
      <c r="H144" s="157"/>
      <c r="I144" s="157"/>
      <c r="J144" s="157"/>
      <c r="K144" s="157"/>
      <c r="L144" s="157"/>
      <c r="M144" s="157"/>
      <c r="N144" s="157"/>
      <c r="O144" s="157"/>
      <c r="P144" s="157"/>
      <c r="Q144" s="157"/>
      <c r="R144" s="73"/>
    </row>
    <row r="145" spans="1:18">
      <c r="A145" s="72"/>
      <c r="B145" s="157"/>
      <c r="C145" s="157"/>
      <c r="D145" s="157"/>
      <c r="E145" s="157"/>
      <c r="F145" s="157"/>
      <c r="G145" s="157"/>
      <c r="H145" s="157"/>
      <c r="I145" s="157"/>
      <c r="J145" s="157"/>
      <c r="K145" s="157"/>
      <c r="L145" s="157"/>
      <c r="M145" s="157"/>
      <c r="N145" s="157"/>
      <c r="O145" s="157"/>
      <c r="P145" s="157"/>
      <c r="Q145" s="157"/>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6" t="s">
        <v>178</v>
      </c>
      <c r="B147" s="155"/>
      <c r="C147" s="155"/>
      <c r="D147" s="155"/>
      <c r="E147" s="155"/>
      <c r="F147" s="155"/>
      <c r="G147" s="155"/>
      <c r="H147" s="155"/>
      <c r="I147" s="155"/>
      <c r="J147" s="155"/>
      <c r="K147" s="155"/>
      <c r="L147" s="155"/>
      <c r="M147" s="155"/>
      <c r="N147" s="155"/>
      <c r="O147" s="155"/>
      <c r="P147" s="155"/>
      <c r="Q147" s="155"/>
      <c r="R147" s="155"/>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1" activePane="bottomLeft" state="frozen"/>
      <selection activeCell="C10" sqref="C10"/>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03"/>
      <c r="D4" s="16"/>
      <c r="E4" s="17"/>
      <c r="F4" s="17"/>
      <c r="G4" s="17"/>
      <c r="H4" s="17"/>
      <c r="I4" s="17"/>
      <c r="J4" s="17"/>
      <c r="K4" s="159" t="str">
        <f>IF(COUNTIF(Table1747[Test 3],1)=COUNTA(Table1747[Value]),"Ready","Not Ready")</f>
        <v>Ready</v>
      </c>
    </row>
    <row r="5" spans="2:11" ht="14.4" customHeight="1">
      <c r="B5" s="18"/>
      <c r="C5" s="104"/>
      <c r="D5" s="97"/>
      <c r="E5" s="97"/>
      <c r="F5" s="97"/>
      <c r="G5" s="97"/>
      <c r="H5" s="20"/>
      <c r="I5" s="97"/>
      <c r="J5" s="97"/>
      <c r="K5" s="160"/>
    </row>
    <row r="6" spans="2:11" ht="14.4" customHeight="1">
      <c r="B6" s="18"/>
      <c r="C6" s="104"/>
      <c r="D6" s="97"/>
      <c r="E6" s="97"/>
      <c r="F6" s="97"/>
      <c r="G6" s="97"/>
      <c r="H6" s="20"/>
      <c r="I6" s="97"/>
      <c r="J6" s="97"/>
      <c r="K6" s="160"/>
    </row>
    <row r="7" spans="2:11" ht="14.4" customHeight="1">
      <c r="B7" s="18"/>
      <c r="C7" s="104"/>
      <c r="D7" s="97"/>
      <c r="E7" s="97"/>
      <c r="F7" s="97"/>
      <c r="G7" s="97"/>
      <c r="H7" s="20"/>
      <c r="I7" s="97"/>
      <c r="J7" s="97"/>
      <c r="K7" s="160"/>
    </row>
    <row r="8" spans="2:11" ht="14.4" customHeight="1">
      <c r="B8" s="21"/>
      <c r="C8" s="105"/>
      <c r="D8" s="23"/>
      <c r="E8" s="23"/>
      <c r="F8" s="23"/>
      <c r="G8" s="23"/>
      <c r="H8" s="24"/>
      <c r="I8" s="23"/>
      <c r="J8" s="23"/>
      <c r="K8" s="161"/>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5</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Z1RuHf2UWBG2Hvc1U73ASydquL+MibckB8j6Zeoh6ntpbe8V3wmjCr4Xh/kV8+2I64aTw/0x5E3YZAtQzzxv7w==" saltValue="38eX68g7IWl+Or/Jmo5lEA=="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21" sqref="C21"/>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7" t="s">
        <v>40</v>
      </c>
      <c r="C2" s="178"/>
      <c r="D2" s="178"/>
      <c r="E2" s="178"/>
      <c r="F2" s="178"/>
      <c r="G2" s="178"/>
      <c r="H2" s="178"/>
      <c r="I2" s="178"/>
      <c r="J2" s="178"/>
      <c r="K2" s="179"/>
    </row>
    <row r="3" spans="2:11" ht="14.4" customHeight="1">
      <c r="B3" s="14"/>
      <c r="C3" s="15"/>
      <c r="D3" s="16"/>
      <c r="E3" s="17"/>
      <c r="F3" s="17"/>
      <c r="G3" s="17"/>
      <c r="H3" s="17"/>
      <c r="I3" s="17"/>
      <c r="J3" s="17"/>
      <c r="K3" s="159" t="str">
        <f>IF(COUNTIF(Table1102[Test 3],1)=COUNTA(Table1102[Value]),"Ready","Not Ready")</f>
        <v>Ready</v>
      </c>
    </row>
    <row r="4" spans="2:11" ht="14.4" customHeight="1">
      <c r="B4" s="18"/>
      <c r="C4" s="19"/>
      <c r="D4" s="86"/>
      <c r="E4" s="86"/>
      <c r="F4" s="86"/>
      <c r="G4" s="86"/>
      <c r="H4" s="20"/>
      <c r="I4" s="86"/>
      <c r="J4" s="86"/>
      <c r="K4" s="160"/>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21"/>
      <c r="C7" s="22"/>
      <c r="D7" s="23"/>
      <c r="E7" s="23"/>
      <c r="F7" s="23"/>
      <c r="G7" s="23"/>
      <c r="H7" s="24"/>
      <c r="I7" s="23"/>
      <c r="J7" s="23"/>
      <c r="K7" s="161"/>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v>10</v>
      </c>
      <c r="D19" s="55" t="s">
        <v>271</v>
      </c>
      <c r="E19" s="87" t="s">
        <v>29</v>
      </c>
      <c r="F19" s="87" t="s">
        <v>7</v>
      </c>
      <c r="G19" s="2" t="s">
        <v>60</v>
      </c>
      <c r="H19" s="87">
        <v>1</v>
      </c>
      <c r="I19" s="87">
        <v>1</v>
      </c>
      <c r="J19" s="7">
        <f>IF(Models!$C$14=0,0,IF(Models!$C$14=1,1,""))</f>
        <v>1</v>
      </c>
      <c r="K19" s="5" t="s">
        <v>280</v>
      </c>
    </row>
    <row r="20" spans="2:11" ht="28.8">
      <c r="B20" s="117" t="s">
        <v>365</v>
      </c>
      <c r="C20" s="51">
        <v>12</v>
      </c>
      <c r="D20" s="55" t="s">
        <v>271</v>
      </c>
      <c r="E20" s="87" t="s">
        <v>29</v>
      </c>
      <c r="F20" s="87" t="s">
        <v>7</v>
      </c>
      <c r="G20" s="2" t="s">
        <v>60</v>
      </c>
      <c r="H20" s="87">
        <v>1</v>
      </c>
      <c r="I20" s="87">
        <v>1</v>
      </c>
      <c r="J20" s="7">
        <f>IF(Models!$C$14=0,0,IF(Models!$C$14=1,1,""))</f>
        <v>1</v>
      </c>
      <c r="K20" s="5" t="s">
        <v>281</v>
      </c>
    </row>
    <row r="21" spans="2:11">
      <c r="B21" s="94" t="s">
        <v>450</v>
      </c>
      <c r="C21" s="51">
        <v>7.8300000000000002E-3</v>
      </c>
      <c r="D21" s="55" t="s">
        <v>24</v>
      </c>
      <c r="E21" s="93" t="s">
        <v>29</v>
      </c>
      <c r="F21" s="93" t="s">
        <v>7</v>
      </c>
      <c r="G21" s="2" t="s">
        <v>60</v>
      </c>
      <c r="H21" s="93">
        <v>1</v>
      </c>
      <c r="I21" s="93">
        <v>1</v>
      </c>
      <c r="J21" s="7">
        <f>IF(Models!$C$14=0,0,IF(Models!$C$14=1,1,""))</f>
        <v>1</v>
      </c>
      <c r="K21" s="5" t="s">
        <v>316</v>
      </c>
    </row>
    <row r="22" spans="2:11">
      <c r="B22" s="94" t="s">
        <v>451</v>
      </c>
      <c r="C22" s="51">
        <v>502.32</v>
      </c>
      <c r="D22" s="55" t="s">
        <v>363</v>
      </c>
      <c r="E22" s="93" t="s">
        <v>29</v>
      </c>
      <c r="F22" s="93" t="s">
        <v>7</v>
      </c>
      <c r="G22" s="2" t="s">
        <v>60</v>
      </c>
      <c r="H22" s="93">
        <v>1</v>
      </c>
      <c r="I22" s="93">
        <v>1</v>
      </c>
      <c r="J22" s="7">
        <f>IF(Models!$C$14=0,0,IF(Models!$C$14=1,1,""))</f>
        <v>1</v>
      </c>
      <c r="K22" s="5" t="s">
        <v>317</v>
      </c>
    </row>
    <row r="23" spans="2:11">
      <c r="B23" s="9" t="s">
        <v>148</v>
      </c>
      <c r="C23" s="52"/>
      <c r="D23" s="10"/>
      <c r="E23" s="11"/>
      <c r="F23" s="11"/>
      <c r="G23" s="10"/>
      <c r="H23" s="11">
        <v>1</v>
      </c>
      <c r="I23" s="11">
        <v>1</v>
      </c>
      <c r="J23" s="12">
        <v>0</v>
      </c>
      <c r="K23" s="13" t="s">
        <v>149</v>
      </c>
    </row>
  </sheetData>
  <sheetProtection algorithmName="SHA-512" hashValue="U+ViB0Nf/Wfk+cc7+OAK+CFS6V23M1GVjtVa6emIKFOWcS5u+kQluGoySBhGUZ/nEEi4sYgVlzomGuk7c040Rw==" saltValue="uKycRULGw0jPENM9+y7Fa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24" sqref="C24"/>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7" t="s">
        <v>40</v>
      </c>
      <c r="C3" s="178"/>
      <c r="D3" s="178"/>
      <c r="E3" s="178"/>
      <c r="F3" s="178"/>
      <c r="G3" s="178"/>
      <c r="H3" s="178"/>
      <c r="I3" s="178"/>
      <c r="J3" s="178"/>
      <c r="K3" s="179"/>
    </row>
    <row r="4" spans="2:11" ht="14.4" customHeight="1">
      <c r="B4" s="14"/>
      <c r="C4" s="15"/>
      <c r="D4" s="16"/>
      <c r="E4" s="17"/>
      <c r="F4" s="17"/>
      <c r="G4" s="17"/>
      <c r="H4" s="17"/>
      <c r="I4" s="17"/>
      <c r="J4" s="17"/>
      <c r="K4" s="159" t="str">
        <f>IF(COUNTIF(Table1102412[Test 3],1)=COUNTA(Table1102412[Value]),"Ready","Not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v>10</v>
      </c>
      <c r="D22" s="55" t="s">
        <v>271</v>
      </c>
      <c r="E22" s="93" t="s">
        <v>29</v>
      </c>
      <c r="F22" s="93" t="s">
        <v>7</v>
      </c>
      <c r="G22" s="2" t="s">
        <v>60</v>
      </c>
      <c r="H22" s="93">
        <v>1</v>
      </c>
      <c r="I22" s="93">
        <v>1</v>
      </c>
      <c r="J22" s="7">
        <f>IF(Models!$C$14=0,0,IF(Models!$C$14=1,1,""))</f>
        <v>1</v>
      </c>
      <c r="K22" s="5" t="s">
        <v>280</v>
      </c>
    </row>
    <row r="23" spans="2:11" ht="28.8">
      <c r="B23" s="117" t="s">
        <v>371</v>
      </c>
      <c r="C23" s="51">
        <v>12</v>
      </c>
      <c r="D23" s="55" t="s">
        <v>271</v>
      </c>
      <c r="E23" s="93" t="s">
        <v>29</v>
      </c>
      <c r="F23" s="93" t="s">
        <v>7</v>
      </c>
      <c r="G23" s="2" t="s">
        <v>60</v>
      </c>
      <c r="H23" s="93">
        <v>1</v>
      </c>
      <c r="I23" s="93">
        <v>1</v>
      </c>
      <c r="J23" s="7">
        <f>IF(Models!$C$14=0,0,IF(Models!$C$14=1,1,""))</f>
        <v>1</v>
      </c>
      <c r="K23" s="5" t="s">
        <v>281</v>
      </c>
    </row>
    <row r="24" spans="2:11" ht="28.8">
      <c r="B24" s="94" t="s">
        <v>448</v>
      </c>
      <c r="C24" s="51">
        <v>7.8300000000000002E-3</v>
      </c>
      <c r="D24" s="55" t="s">
        <v>24</v>
      </c>
      <c r="E24" s="93" t="s">
        <v>29</v>
      </c>
      <c r="F24" s="93" t="s">
        <v>7</v>
      </c>
      <c r="G24" s="2" t="s">
        <v>60</v>
      </c>
      <c r="H24" s="93">
        <v>1</v>
      </c>
      <c r="I24" s="93">
        <v>1</v>
      </c>
      <c r="J24" s="7">
        <f>IF(Models!$C$14=0,0,IF(Models!$C$14=1,1,""))</f>
        <v>1</v>
      </c>
      <c r="K24" s="5" t="s">
        <v>280</v>
      </c>
    </row>
    <row r="25" spans="2:11" ht="28.8">
      <c r="B25" s="94" t="s">
        <v>449</v>
      </c>
      <c r="C25" s="51">
        <v>502.32</v>
      </c>
      <c r="D25" s="55" t="s">
        <v>363</v>
      </c>
      <c r="E25" s="93" t="s">
        <v>29</v>
      </c>
      <c r="F25" s="93" t="s">
        <v>7</v>
      </c>
      <c r="G25" s="2" t="s">
        <v>60</v>
      </c>
      <c r="H25" s="93">
        <v>1</v>
      </c>
      <c r="I25" s="93">
        <v>1</v>
      </c>
      <c r="J25" s="7">
        <f>IF(Models!$C$14=0,0,IF(Models!$C$14=1,1,""))</f>
        <v>1</v>
      </c>
      <c r="K25" s="5" t="s">
        <v>281</v>
      </c>
    </row>
    <row r="26" spans="2:11">
      <c r="B26" s="9" t="s">
        <v>148</v>
      </c>
      <c r="C26" s="52"/>
      <c r="D26" s="10"/>
      <c r="E26" s="11"/>
      <c r="F26" s="11"/>
      <c r="G26" s="10"/>
      <c r="H26" s="11">
        <v>1</v>
      </c>
      <c r="I26" s="11">
        <v>1</v>
      </c>
      <c r="J26" s="12">
        <v>0</v>
      </c>
      <c r="K26" s="13" t="s">
        <v>149</v>
      </c>
    </row>
  </sheetData>
  <sheetProtection algorithmName="SHA-512" hashValue="rKkAL667zmSv0lx0eZIFSkfjOp6pjM3l7I4NPjfoN/P+KmhigOmniJCgIdWYA1YECKbgTHZjwCT9GNhRWp5h7g==" saltValue="AoW5Zf3uNhFM+S4lnrxnNA==" spinCount="100000" sheet="1" objects="1" scenarios="1" selectLockedCells="1"/>
  <mergeCells count="2">
    <mergeCell ref="B3:K3"/>
    <mergeCell ref="K4:K8"/>
  </mergeCells>
  <conditionalFormatting sqref="C26 C16:C18">
    <cfRule type="expression" dxfId="72" priority="88">
      <formula>IF(AND($C16&lt;&gt;"",$J16=0),1,0)</formula>
    </cfRule>
    <cfRule type="expression" dxfId="71" priority="89">
      <formula>IF($C16&lt;&gt;"",1,0)</formula>
    </cfRule>
    <cfRule type="expression" dxfId="70" priority="90">
      <formula>$J16=0</formula>
    </cfRule>
  </conditionalFormatting>
  <conditionalFormatting sqref="C24:C25">
    <cfRule type="expression" dxfId="69" priority="43">
      <formula>IF(AND($C24&lt;&gt;"",$J24=0),1,0)</formula>
    </cfRule>
    <cfRule type="expression" dxfId="68" priority="44">
      <formula>IF($C24&lt;&gt;"",1,0)</formula>
    </cfRule>
    <cfRule type="expression" dxfId="67" priority="45">
      <formula>$J24=0</formula>
    </cfRule>
  </conditionalFormatting>
  <conditionalFormatting sqref="C19:C20">
    <cfRule type="expression" dxfId="66" priority="40">
      <formula>IF(AND($C19&lt;&gt;"",$J19=0),1,0)</formula>
    </cfRule>
    <cfRule type="expression" dxfId="65" priority="41">
      <formula>IF($C19&lt;&gt;"",1,0)</formula>
    </cfRule>
    <cfRule type="expression" dxfId="64" priority="42">
      <formula>$J19=0</formula>
    </cfRule>
  </conditionalFormatting>
  <conditionalFormatting sqref="C10">
    <cfRule type="expression" dxfId="63" priority="34">
      <formula>IF(AND($C10&lt;&gt;"",$J10=0),1,0)</formula>
    </cfRule>
    <cfRule type="expression" dxfId="62" priority="35">
      <formula>IF($C10&lt;&gt;"",1,0)</formula>
    </cfRule>
    <cfRule type="expression" dxfId="61" priority="36">
      <formula>$J10=0</formula>
    </cfRule>
  </conditionalFormatting>
  <conditionalFormatting sqref="C11">
    <cfRule type="expression" dxfId="60" priority="28">
      <formula>IF(AND($C11&lt;&gt;"",$J11=0),1,0)</formula>
    </cfRule>
    <cfRule type="expression" dxfId="59" priority="29">
      <formula>IF($C11&lt;&gt;"",1,0)</formula>
    </cfRule>
    <cfRule type="expression" dxfId="58" priority="30">
      <formula>$J11=0</formula>
    </cfRule>
  </conditionalFormatting>
  <conditionalFormatting sqref="C14">
    <cfRule type="expression" dxfId="57" priority="25">
      <formula>IF(AND($C14&lt;&gt;"",$J14=0),1,0)</formula>
    </cfRule>
    <cfRule type="expression" dxfId="56" priority="26">
      <formula>IF($C14&lt;&gt;"",1,0)</formula>
    </cfRule>
    <cfRule type="expression" dxfId="55" priority="27">
      <formula>$J14=0</formula>
    </cfRule>
  </conditionalFormatting>
  <conditionalFormatting sqref="C13">
    <cfRule type="expression" dxfId="54" priority="22">
      <formula>IF(AND($C13&lt;&gt;"",$J13=0),1,0)</formula>
    </cfRule>
    <cfRule type="expression" dxfId="53" priority="23">
      <formula>IF($C13&lt;&gt;"",1,0)</formula>
    </cfRule>
    <cfRule type="expression" dxfId="52" priority="24">
      <formula>$J13=0</formula>
    </cfRule>
  </conditionalFormatting>
  <conditionalFormatting sqref="K4">
    <cfRule type="expression" dxfId="51" priority="2227">
      <formula>IF(COUNTA($C$10:$C$26)&lt;&gt;COUNTIF($J$10:$J$26,1),1,0)</formula>
    </cfRule>
    <cfRule type="expression" dxfId="50" priority="2228">
      <formula>IF(COUNTA($C$10:$C$26)=COUNTIF($J$10:$J$26,1),1,0)</formula>
    </cfRule>
  </conditionalFormatting>
  <conditionalFormatting sqref="C15">
    <cfRule type="expression" dxfId="49" priority="16">
      <formula>IF(AND($C15&lt;&gt;"",$J15=0),1,0)</formula>
    </cfRule>
    <cfRule type="expression" dxfId="48" priority="17">
      <formula>IF($C15&lt;&gt;"",1,0)</formula>
    </cfRule>
    <cfRule type="expression" dxfId="47" priority="18">
      <formula>$J15=0</formula>
    </cfRule>
  </conditionalFormatting>
  <conditionalFormatting sqref="C12">
    <cfRule type="expression" dxfId="46" priority="10">
      <formula>IF(AND($C12&lt;&gt;"",$J12=0),1,0)</formula>
    </cfRule>
    <cfRule type="expression" dxfId="45" priority="11">
      <formula>IF($C12&lt;&gt;"",1,0)</formula>
    </cfRule>
    <cfRule type="expression" dxfId="44" priority="12">
      <formula>$J12=0</formula>
    </cfRule>
  </conditionalFormatting>
  <conditionalFormatting sqref="C21">
    <cfRule type="expression" dxfId="43" priority="7">
      <formula>IF(AND($C21&lt;&gt;"",$J21=0),1,0)</formula>
    </cfRule>
    <cfRule type="expression" dxfId="42" priority="8">
      <formula>IF($C21&lt;&gt;"",1,0)</formula>
    </cfRule>
    <cfRule type="expression" dxfId="41" priority="9">
      <formula>$J21=0</formula>
    </cfRule>
  </conditionalFormatting>
  <conditionalFormatting sqref="C22:C23">
    <cfRule type="expression" dxfId="40" priority="1">
      <formula>IF(AND($C22&lt;&gt;"",$J22=0),1,0)</formula>
    </cfRule>
    <cfRule type="expression" dxfId="39" priority="2">
      <formula>IF($C22&lt;&gt;"",1,0)</formula>
    </cfRule>
    <cfRule type="expression" dxfId="38" priority="3">
      <formula>$J22=0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0" activePane="bottomLeft" state="frozen"/>
      <selection activeCell="B2" sqref="B2"/>
      <selection pane="bottomLeft" activeCell="C17" sqref="C17"/>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IF(COUNTIF(Table110[Test 3],1)=COUNTA(Table110[Value]),"Ready","Not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v>318.14999999999998</v>
      </c>
      <c r="D11" s="55" t="s">
        <v>23</v>
      </c>
      <c r="E11" s="118" t="s">
        <v>17</v>
      </c>
      <c r="F11" s="118" t="s">
        <v>7</v>
      </c>
      <c r="G11" s="2" t="s">
        <v>60</v>
      </c>
      <c r="H11" s="118">
        <v>1</v>
      </c>
      <c r="I11" s="118">
        <v>1</v>
      </c>
      <c r="J11" s="7" cm="1">
        <f t="array" ref="J11">IF(Models!$C$14=0,0,IF(Models!$C$14=1,1,Table110[]))</f>
        <v>1</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46" t="s">
        <v>509</v>
      </c>
      <c r="C15" s="51">
        <v>16</v>
      </c>
      <c r="D15" s="55" t="s">
        <v>510</v>
      </c>
      <c r="E15" s="145" t="s">
        <v>31</v>
      </c>
      <c r="F15" s="145" t="s">
        <v>7</v>
      </c>
      <c r="G15" s="2" t="s">
        <v>5</v>
      </c>
      <c r="H15" s="145">
        <v>1</v>
      </c>
      <c r="I15" s="145">
        <f>$C$12</f>
        <v>2</v>
      </c>
      <c r="J15" s="6">
        <v>1</v>
      </c>
      <c r="K15" s="5" t="s">
        <v>511</v>
      </c>
    </row>
    <row r="16" spans="2:11">
      <c r="B16" s="146" t="s">
        <v>512</v>
      </c>
      <c r="C16" s="51">
        <v>14</v>
      </c>
      <c r="D16" s="55" t="s">
        <v>510</v>
      </c>
      <c r="E16" s="145" t="s">
        <v>31</v>
      </c>
      <c r="F16" s="145" t="s">
        <v>7</v>
      </c>
      <c r="G16" s="2" t="s">
        <v>5</v>
      </c>
      <c r="H16" s="145"/>
      <c r="I16" s="145">
        <f>$C$12</f>
        <v>2</v>
      </c>
      <c r="J16" s="6">
        <v>1</v>
      </c>
      <c r="K16" s="5" t="s">
        <v>511</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430</v>
      </c>
      <c r="C19" s="51">
        <v>0.999</v>
      </c>
      <c r="D19" s="2" t="s">
        <v>3</v>
      </c>
      <c r="E19" s="87" t="s">
        <v>31</v>
      </c>
      <c r="F19" s="87" t="s">
        <v>7</v>
      </c>
      <c r="G19" s="2" t="s">
        <v>53</v>
      </c>
      <c r="H19" s="87">
        <v>1</v>
      </c>
      <c r="I19" s="87">
        <f t="shared" si="0"/>
        <v>2</v>
      </c>
      <c r="J19" s="6">
        <v>1</v>
      </c>
      <c r="K19" s="5" t="s">
        <v>429</v>
      </c>
    </row>
    <row r="20" spans="2:11" ht="43.2">
      <c r="B20" s="4" t="s">
        <v>431</v>
      </c>
      <c r="C20" s="51">
        <v>1E-3</v>
      </c>
      <c r="D20" s="2" t="s">
        <v>3</v>
      </c>
      <c r="E20" s="87" t="s">
        <v>31</v>
      </c>
      <c r="F20" s="87" t="s">
        <v>7</v>
      </c>
      <c r="G20" s="2" t="s">
        <v>53</v>
      </c>
      <c r="H20" s="87"/>
      <c r="I20" s="87">
        <f t="shared" si="0"/>
        <v>2</v>
      </c>
      <c r="J20" s="6">
        <v>1</v>
      </c>
      <c r="K20" s="5" t="s">
        <v>429</v>
      </c>
    </row>
    <row r="21" spans="2:11" ht="43.2">
      <c r="B21" s="4" t="s">
        <v>426</v>
      </c>
      <c r="C21" s="51">
        <v>0.2</v>
      </c>
      <c r="D21" s="2" t="s">
        <v>3</v>
      </c>
      <c r="E21" s="134" t="s">
        <v>31</v>
      </c>
      <c r="F21" s="134" t="s">
        <v>7</v>
      </c>
      <c r="G21" s="2" t="s">
        <v>53</v>
      </c>
      <c r="H21" s="134">
        <v>1</v>
      </c>
      <c r="I21" s="134">
        <f t="shared" si="0"/>
        <v>2</v>
      </c>
      <c r="J21" s="6">
        <v>1</v>
      </c>
      <c r="K21" s="5" t="s">
        <v>428</v>
      </c>
    </row>
    <row r="22" spans="2:11" ht="43.2">
      <c r="B22" s="4" t="s">
        <v>427</v>
      </c>
      <c r="C22" s="51">
        <v>0.8</v>
      </c>
      <c r="D22" s="2" t="s">
        <v>3</v>
      </c>
      <c r="E22" s="134" t="s">
        <v>31</v>
      </c>
      <c r="F22" s="134" t="s">
        <v>7</v>
      </c>
      <c r="G22" s="2" t="s">
        <v>53</v>
      </c>
      <c r="H22" s="134"/>
      <c r="I22" s="134">
        <f t="shared" si="0"/>
        <v>2</v>
      </c>
      <c r="J22" s="6">
        <v>1</v>
      </c>
      <c r="K22" s="5" t="s">
        <v>428</v>
      </c>
    </row>
    <row r="23" spans="2:11">
      <c r="B23" s="4" t="s">
        <v>310</v>
      </c>
      <c r="C23" s="51">
        <v>14000</v>
      </c>
      <c r="D23" s="2" t="s">
        <v>312</v>
      </c>
      <c r="E23" s="127" t="s">
        <v>31</v>
      </c>
      <c r="F23" s="127" t="s">
        <v>7</v>
      </c>
      <c r="G23" s="2" t="s">
        <v>5</v>
      </c>
      <c r="H23" s="93">
        <v>1</v>
      </c>
      <c r="I23" s="93">
        <f>$C$12</f>
        <v>2</v>
      </c>
      <c r="J23" s="7">
        <f>IF(Models!$C$14=0,0,1)</f>
        <v>1</v>
      </c>
      <c r="K23" s="5" t="s">
        <v>319</v>
      </c>
    </row>
    <row r="24" spans="2:11">
      <c r="B24" s="4" t="s">
        <v>311</v>
      </c>
      <c r="C24" s="51">
        <v>20340</v>
      </c>
      <c r="D24" s="2" t="s">
        <v>312</v>
      </c>
      <c r="E24" s="127" t="s">
        <v>31</v>
      </c>
      <c r="F24" s="127" t="s">
        <v>7</v>
      </c>
      <c r="G24" s="2" t="s">
        <v>5</v>
      </c>
      <c r="H24" s="93"/>
      <c r="I24" s="93">
        <f>$C$12</f>
        <v>2</v>
      </c>
      <c r="J24" s="7">
        <f>IF(Models!$C$14=0,0,1)</f>
        <v>1</v>
      </c>
      <c r="K24" s="5" t="s">
        <v>319</v>
      </c>
    </row>
    <row r="25" spans="2:11" ht="28.8">
      <c r="B25" s="4" t="s">
        <v>395</v>
      </c>
      <c r="C25" s="51">
        <v>29.370999999999999</v>
      </c>
      <c r="D25" s="2" t="s">
        <v>314</v>
      </c>
      <c r="E25" s="127" t="s">
        <v>31</v>
      </c>
      <c r="F25" s="127" t="s">
        <v>7</v>
      </c>
      <c r="G25" s="2" t="s">
        <v>5</v>
      </c>
      <c r="H25" s="93">
        <v>1</v>
      </c>
      <c r="I25" s="93">
        <f t="shared" ref="I25:I30" si="1">$C$12</f>
        <v>2</v>
      </c>
      <c r="J25" s="6">
        <v>1</v>
      </c>
      <c r="K25" s="110" t="s">
        <v>393</v>
      </c>
    </row>
    <row r="26" spans="2:11" ht="28.8">
      <c r="B26" s="4" t="s">
        <v>396</v>
      </c>
      <c r="C26" s="51">
        <v>29.129000000000001</v>
      </c>
      <c r="D26" s="2" t="s">
        <v>314</v>
      </c>
      <c r="E26" s="127" t="s">
        <v>31</v>
      </c>
      <c r="F26" s="127" t="s">
        <v>7</v>
      </c>
      <c r="G26" s="2" t="s">
        <v>5</v>
      </c>
      <c r="H26" s="93"/>
      <c r="I26" s="93">
        <f t="shared" si="1"/>
        <v>2</v>
      </c>
      <c r="J26" s="6">
        <v>1</v>
      </c>
      <c r="K26" s="110" t="s">
        <v>393</v>
      </c>
    </row>
    <row r="27" spans="2:11" ht="28.8">
      <c r="B27" s="126" t="s">
        <v>397</v>
      </c>
      <c r="C27" s="51">
        <v>21.056999999999999</v>
      </c>
      <c r="D27" s="2" t="s">
        <v>314</v>
      </c>
      <c r="E27" s="127" t="s">
        <v>31</v>
      </c>
      <c r="F27" s="127" t="s">
        <v>7</v>
      </c>
      <c r="G27" s="2" t="s">
        <v>5</v>
      </c>
      <c r="H27" s="125">
        <v>1</v>
      </c>
      <c r="I27" s="125">
        <f t="shared" si="1"/>
        <v>2</v>
      </c>
      <c r="J27" s="6">
        <v>1</v>
      </c>
      <c r="K27" s="110" t="s">
        <v>394</v>
      </c>
    </row>
    <row r="28" spans="2:11" ht="28.8">
      <c r="B28" s="126" t="s">
        <v>398</v>
      </c>
      <c r="C28" s="51">
        <v>20.815000000000001</v>
      </c>
      <c r="D28" s="2" t="s">
        <v>314</v>
      </c>
      <c r="E28" s="127" t="s">
        <v>31</v>
      </c>
      <c r="F28" s="127" t="s">
        <v>7</v>
      </c>
      <c r="G28" s="2" t="s">
        <v>5</v>
      </c>
      <c r="H28" s="125"/>
      <c r="I28" s="125">
        <f t="shared" si="1"/>
        <v>2</v>
      </c>
      <c r="J28" s="6">
        <v>1</v>
      </c>
      <c r="K28" s="110" t="s">
        <v>394</v>
      </c>
    </row>
    <row r="29" spans="2:11" ht="28.8">
      <c r="B29" s="131" t="s">
        <v>404</v>
      </c>
      <c r="C29" s="51">
        <v>1</v>
      </c>
      <c r="D29" s="55" t="s">
        <v>3</v>
      </c>
      <c r="E29" s="130" t="s">
        <v>31</v>
      </c>
      <c r="F29" s="130" t="s">
        <v>7</v>
      </c>
      <c r="G29" s="2" t="s">
        <v>5</v>
      </c>
      <c r="H29" s="130">
        <v>1</v>
      </c>
      <c r="I29" s="132">
        <f t="shared" si="1"/>
        <v>2</v>
      </c>
      <c r="J29" s="6">
        <v>1</v>
      </c>
      <c r="K29" s="5" t="s">
        <v>400</v>
      </c>
    </row>
    <row r="30" spans="2:11" ht="28.8">
      <c r="B30" s="131" t="s">
        <v>405</v>
      </c>
      <c r="C30" s="51">
        <v>1</v>
      </c>
      <c r="D30" s="55" t="s">
        <v>3</v>
      </c>
      <c r="E30" s="130" t="s">
        <v>31</v>
      </c>
      <c r="F30" s="130" t="s">
        <v>7</v>
      </c>
      <c r="G30" s="2" t="s">
        <v>5</v>
      </c>
      <c r="H30" s="130"/>
      <c r="I30" s="132">
        <f t="shared" si="1"/>
        <v>2</v>
      </c>
      <c r="J30" s="6">
        <v>1</v>
      </c>
      <c r="K30" s="5" t="s">
        <v>400</v>
      </c>
    </row>
    <row r="31" spans="2:11" ht="28.8">
      <c r="B31" s="129" t="s">
        <v>399</v>
      </c>
      <c r="C31" s="51">
        <v>0.75</v>
      </c>
      <c r="D31" s="55" t="s">
        <v>3</v>
      </c>
      <c r="E31" s="128" t="s">
        <v>17</v>
      </c>
      <c r="F31" s="128" t="s">
        <v>7</v>
      </c>
      <c r="G31" s="2" t="s">
        <v>66</v>
      </c>
      <c r="H31" s="128">
        <v>1</v>
      </c>
      <c r="I31" s="128">
        <v>1</v>
      </c>
      <c r="J31" s="7">
        <f>IF(Models!$C$20+Models!$C$21&gt;=1,1,0)</f>
        <v>1</v>
      </c>
      <c r="K31" s="5" t="s">
        <v>401</v>
      </c>
    </row>
    <row r="32" spans="2:11">
      <c r="B32" s="144" t="s">
        <v>501</v>
      </c>
      <c r="C32" s="51"/>
      <c r="D32" s="55" t="s">
        <v>502</v>
      </c>
      <c r="E32" s="143" t="s">
        <v>35</v>
      </c>
      <c r="F32" s="143" t="s">
        <v>7</v>
      </c>
      <c r="G32" s="2" t="s">
        <v>61</v>
      </c>
      <c r="H32" s="143">
        <v>1</v>
      </c>
      <c r="I32" s="143">
        <v>1</v>
      </c>
      <c r="J32" s="7">
        <f>IF(Models!$C$15=0,0,1)</f>
        <v>0</v>
      </c>
      <c r="K32" s="5" t="s">
        <v>503</v>
      </c>
    </row>
    <row r="33" spans="2:11">
      <c r="B33" s="144" t="s">
        <v>504</v>
      </c>
      <c r="C33" s="51"/>
      <c r="D33" s="55" t="s">
        <v>505</v>
      </c>
      <c r="E33" s="143" t="s">
        <v>35</v>
      </c>
      <c r="F33" s="143" t="s">
        <v>7</v>
      </c>
      <c r="G33" s="2" t="s">
        <v>61</v>
      </c>
      <c r="H33" s="143">
        <v>1</v>
      </c>
      <c r="I33" s="143">
        <v>1</v>
      </c>
      <c r="J33" s="7">
        <f>IF(Models!$C$15=0,0,1)</f>
        <v>0</v>
      </c>
      <c r="K33" s="5" t="s">
        <v>506</v>
      </c>
    </row>
    <row r="34" spans="2:11">
      <c r="B34" s="9" t="s">
        <v>148</v>
      </c>
      <c r="C34" s="52"/>
      <c r="D34" s="10"/>
      <c r="E34" s="11"/>
      <c r="F34" s="11"/>
      <c r="G34" s="10"/>
      <c r="H34" s="11">
        <v>1</v>
      </c>
      <c r="I34" s="11">
        <v>1</v>
      </c>
      <c r="J34" s="12">
        <v>0</v>
      </c>
      <c r="K34" s="13" t="s">
        <v>149</v>
      </c>
    </row>
  </sheetData>
  <sheetProtection algorithmName="SHA-512" hashValue="M0W37cQ1GHHPoB52kf0wuXBLzH/kEevn8YLo1B+jNRxMNH9S+zUAA1JYAuUWySKoi24F33zIYZjlblRs1FLJMg==" saltValue="Fo1XQ6k1MVeAlLd+c2T/CQ==" spinCount="100000" sheet="1" objects="1" scenarios="1" selectLockedCells="1"/>
  <mergeCells count="2">
    <mergeCell ref="B3:K3"/>
    <mergeCell ref="K4:K8"/>
  </mergeCells>
  <conditionalFormatting sqref="C23:C34 C10:C20">
    <cfRule type="expression" dxfId="22" priority="13">
      <formula>IF(AND($C10&lt;&gt;"",$J10=0),1,0)</formula>
    </cfRule>
    <cfRule type="expression" dxfId="21" priority="14">
      <formula>IF($C10&lt;&gt;"",1,0)</formula>
    </cfRule>
    <cfRule type="expression" dxfId="20" priority="16">
      <formula>$J10=0</formula>
    </cfRule>
  </conditionalFormatting>
  <conditionalFormatting sqref="C21:C22">
    <cfRule type="expression" dxfId="19" priority="4">
      <formula>IF(AND($C21&lt;&gt;"",$J21=0),1,0)</formula>
    </cfRule>
    <cfRule type="expression" dxfId="18" priority="5">
      <formula>IF($C21&lt;&gt;"",1,0)</formula>
    </cfRule>
    <cfRule type="expression" dxfId="17" priority="6">
      <formula>$J21=0</formula>
    </cfRule>
  </conditionalFormatting>
  <conditionalFormatting sqref="K4">
    <cfRule type="expression" dxfId="16" priority="2257">
      <formula>IF(COUNTA($C$10:$C$34)&lt;&gt;COUNTIF($J$10:$J$34,1),1,0)</formula>
    </cfRule>
    <cfRule type="expression" dxfId="15" priority="2258">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0</v>
      </c>
      <c r="B2">
        <v>0</v>
      </c>
      <c r="C2">
        <v>0</v>
      </c>
      <c r="D2">
        <v>1</v>
      </c>
      <c r="E2">
        <v>1</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L2">
        <v>315.14999999999998</v>
      </c>
      <c r="BM2">
        <v>62</v>
      </c>
      <c r="BN2">
        <v>19.7</v>
      </c>
      <c r="BO2">
        <v>920.9</v>
      </c>
      <c r="BR2">
        <v>3</v>
      </c>
      <c r="BS2">
        <v>5</v>
      </c>
      <c r="BT2" t="s">
        <v>347</v>
      </c>
      <c r="BU2" t="s">
        <v>362</v>
      </c>
      <c r="BV2">
        <v>4</v>
      </c>
      <c r="BW2">
        <v>5</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I2">
        <v>10</v>
      </c>
      <c r="DJ2">
        <v>12</v>
      </c>
      <c r="DK2">
        <v>7.8300000000000002E-3</v>
      </c>
      <c r="DL2">
        <v>502.32</v>
      </c>
      <c r="DN2">
        <v>1</v>
      </c>
      <c r="DO2">
        <v>4</v>
      </c>
      <c r="DP2">
        <v>3</v>
      </c>
      <c r="DQ2">
        <v>318.14999999999998</v>
      </c>
      <c r="DR2">
        <v>318.14999999999998</v>
      </c>
      <c r="DS2">
        <v>318.14999999999998</v>
      </c>
      <c r="DT2">
        <v>20</v>
      </c>
      <c r="DU2">
        <v>20.5</v>
      </c>
      <c r="DV2">
        <v>33.800769771555913</v>
      </c>
      <c r="DW2">
        <v>3.3941656669286671</v>
      </c>
      <c r="DX2">
        <v>2.9313248941656633</v>
      </c>
      <c r="DY2">
        <v>3.3941656669286671</v>
      </c>
      <c r="DZ2">
        <v>10</v>
      </c>
      <c r="EA2">
        <v>12</v>
      </c>
      <c r="EB2">
        <v>7.8300000000000002E-3</v>
      </c>
      <c r="EC2">
        <v>502.32</v>
      </c>
      <c r="EE2">
        <v>0.42884623340090183</v>
      </c>
      <c r="EF2">
        <v>318.14999999999998</v>
      </c>
      <c r="EG2">
        <v>2</v>
      </c>
      <c r="EH2" t="s">
        <v>106</v>
      </c>
      <c r="EI2" t="s">
        <v>361</v>
      </c>
      <c r="EJ2">
        <v>16</v>
      </c>
      <c r="EK2">
        <v>14</v>
      </c>
      <c r="EL2">
        <v>0.21740000000000001</v>
      </c>
      <c r="EM2">
        <v>0.78259999999999996</v>
      </c>
      <c r="EN2">
        <v>0.999</v>
      </c>
      <c r="EO2">
        <v>1E-3</v>
      </c>
      <c r="EP2">
        <v>0.2</v>
      </c>
      <c r="EQ2">
        <v>0.8</v>
      </c>
      <c r="ER2">
        <v>14000</v>
      </c>
      <c r="ES2">
        <v>20340</v>
      </c>
      <c r="ET2">
        <v>29.370999999999999</v>
      </c>
      <c r="EU2">
        <v>29.129000000000001</v>
      </c>
      <c r="EV2">
        <v>21.056999999999999</v>
      </c>
      <c r="EW2">
        <v>20.815000000000001</v>
      </c>
      <c r="EX2">
        <v>1</v>
      </c>
      <c r="EY2">
        <v>1</v>
      </c>
      <c r="EZ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1</v>
      </c>
      <c r="BM2">
        <v>1</v>
      </c>
      <c r="BN2">
        <v>1</v>
      </c>
      <c r="BO2">
        <v>1</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1</v>
      </c>
      <c r="DJ2">
        <v>1</v>
      </c>
      <c r="DK2">
        <v>1</v>
      </c>
      <c r="DL2">
        <v>1</v>
      </c>
      <c r="DM2">
        <v>0</v>
      </c>
      <c r="DN2">
        <v>1</v>
      </c>
      <c r="DO2">
        <v>1</v>
      </c>
      <c r="DP2">
        <v>1</v>
      </c>
      <c r="DQ2">
        <v>1</v>
      </c>
      <c r="DR2">
        <v>1</v>
      </c>
      <c r="DS2">
        <v>1</v>
      </c>
      <c r="DT2">
        <v>1</v>
      </c>
      <c r="DU2">
        <v>1</v>
      </c>
      <c r="DV2">
        <v>1</v>
      </c>
      <c r="DW2">
        <v>1</v>
      </c>
      <c r="DX2">
        <v>1</v>
      </c>
      <c r="DY2">
        <v>1</v>
      </c>
      <c r="DZ2">
        <v>1</v>
      </c>
      <c r="EA2">
        <v>1</v>
      </c>
      <c r="EB2">
        <v>1</v>
      </c>
      <c r="EC2">
        <v>1</v>
      </c>
      <c r="ED2">
        <v>0</v>
      </c>
      <c r="EE2">
        <v>1</v>
      </c>
      <c r="EF2">
        <v>1</v>
      </c>
      <c r="EG2">
        <v>1</v>
      </c>
      <c r="EH2">
        <v>1</v>
      </c>
      <c r="EI2">
        <v>1</v>
      </c>
      <c r="EJ2">
        <v>1</v>
      </c>
      <c r="EK2">
        <v>1</v>
      </c>
      <c r="EL2">
        <v>1</v>
      </c>
      <c r="EM2">
        <v>1</v>
      </c>
      <c r="EN2">
        <v>1</v>
      </c>
      <c r="EO2">
        <v>1</v>
      </c>
      <c r="EP2">
        <v>1</v>
      </c>
      <c r="EQ2">
        <v>1</v>
      </c>
      <c r="ER2">
        <v>1</v>
      </c>
      <c r="ES2">
        <v>1</v>
      </c>
      <c r="ET2">
        <v>1</v>
      </c>
      <c r="EU2">
        <v>1</v>
      </c>
      <c r="EV2">
        <v>1</v>
      </c>
      <c r="EW2">
        <v>1</v>
      </c>
      <c r="EX2">
        <v>1</v>
      </c>
      <c r="EY2">
        <v>1</v>
      </c>
      <c r="EZ2">
        <v>1</v>
      </c>
      <c r="FA2">
        <v>0</v>
      </c>
      <c r="FB2">
        <v>0</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2022-05-10T12:39:55Z</dcterms:modified>
</cp:coreProperties>
</file>