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tables/table2.xml" ContentType="application/vnd.openxmlformats-officedocument.spreadsheetml.table+xml"/>
  <Override PartName="/xl/comments2.xml" ContentType="application/vnd.openxmlformats-officedocument.spreadsheetml.comments+xml"/>
  <Override PartName="/xl/threadedComments/threadedComment2.xml" ContentType="application/vnd.ms-excel.threadedcomments+xml"/>
  <Override PartName="/xl/drawings/drawing4.xml" ContentType="application/vnd.openxmlformats-officedocument.drawing+xml"/>
  <Override PartName="/xl/ctrlProps/ctrlProp7.xml" ContentType="application/vnd.ms-excel.controlproperties+xml"/>
  <Override PartName="/xl/ctrlProps/ctrlProp8.xml" ContentType="application/vnd.ms-excel.controlproperties+xml"/>
  <Override PartName="/xl/drawings/drawing5.xml" ContentType="application/vnd.openxmlformats-officedocument.drawing+xml"/>
  <Override PartName="/xl/ctrlProps/ctrlProp9.xml" ContentType="application/vnd.ms-excel.controlproperties+xml"/>
  <Override PartName="/xl/ctrlProps/ctrlProp10.xml" ContentType="application/vnd.ms-excel.controlproperties+xml"/>
  <Override PartName="/xl/drawings/drawing6.xml" ContentType="application/vnd.openxmlformats-officedocument.drawing+xml"/>
  <Override PartName="/xl/ctrlProps/ctrlProp11.xml" ContentType="application/vnd.ms-excel.controlproperties+xml"/>
  <Override PartName="/xl/ctrlProps/ctrlProp12.xml" ContentType="application/vnd.ms-excel.controlproperties+xml"/>
  <Override PartName="/xl/drawings/drawing7.xml" ContentType="application/vnd.openxmlformats-officedocument.drawing+xml"/>
  <Override PartName="/xl/drawings/drawing8.xml" ContentType="application/vnd.openxmlformats-officedocument.drawing+xml"/>
  <Override PartName="/xl/comments3.xml" ContentType="application/vnd.openxmlformats-officedocument.spreadsheetml.comments+xml"/>
  <Override PartName="/xl/threadedComments/threadedComment3.xml" ContentType="application/vnd.ms-excel.threadedcomments+xml"/>
  <Override PartName="/xl/drawings/drawing9.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embeddings/oleObject4.bin" ContentType="application/vnd.openxmlformats-officedocument.oleObject"/>
  <Override PartName="/xl/embeddings/oleObject5.bin" ContentType="application/vnd.openxmlformats-officedocument.oleObject"/>
  <Override PartName="/xl/embeddings/oleObject6.bin" ContentType="application/vnd.openxmlformats-officedocument.oleObject"/>
  <Override PartName="/xl/embeddings/oleObject7.bin" ContentType="application/vnd.openxmlformats-officedocument.oleObject"/>
  <Override PartName="/xl/embeddings/oleObject8.bin" ContentType="application/vnd.openxmlformats-officedocument.oleObject"/>
  <Override PartName="/xl/embeddings/oleObject9.bin" ContentType="application/vnd.openxmlformats-officedocument.oleObject"/>
  <Override PartName="/xl/embeddings/oleObject10.bin" ContentType="application/vnd.openxmlformats-officedocument.oleObject"/>
  <Override PartName="/xl/embeddings/oleObject11.bin" ContentType="application/vnd.openxmlformats-officedocument.oleObject"/>
  <Override PartName="/xl/embeddings/oleObject12.bin" ContentType="application/vnd.openxmlformats-officedocument.oleObject"/>
  <Override PartName="/xl/embeddings/oleObject13.bin" ContentType="application/vnd.openxmlformats-officedocument.oleObject"/>
  <Override PartName="/xl/embeddings/oleObject14.bin" ContentType="application/vnd.openxmlformats-officedocument.oleObject"/>
  <Override PartName="/xl/embeddings/oleObject15.bin" ContentType="application/vnd.openxmlformats-officedocument.oleObject"/>
  <Override PartName="/xl/embeddings/oleObject16.bin" ContentType="application/vnd.openxmlformats-officedocument.oleObject"/>
  <Override PartName="/xl/comments4.xml" ContentType="application/vnd.openxmlformats-officedocument.spreadsheetml.comments+xml"/>
  <Override PartName="/xl/threadedComments/threadedComment4.xml" ContentType="application/vnd.ms-excel.threaded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updateLinks="always" codeName="ThisWorkbook" defaultThemeVersion="166925"/>
  <mc:AlternateContent xmlns:mc="http://schemas.openxmlformats.org/markup-compatibility/2006">
    <mc:Choice Requires="x15">
      <x15ac:absPath xmlns:x15ac="http://schemas.microsoft.com/office/spreadsheetml/2010/11/ac" url="C:\Users\tkim333\Documents\GitHub\toPSAil\4_example\case_study_1.7\1_simulation_inputs\"/>
    </mc:Choice>
  </mc:AlternateContent>
  <xr:revisionPtr revIDLastSave="0" documentId="13_ncr:1_{CA6EDCCB-B2C9-400C-B582-98F69A82877D}" xr6:coauthVersionLast="47" xr6:coauthVersionMax="47" xr10:uidLastSave="{00000000-0000-0000-0000-000000000000}"/>
  <bookViews>
    <workbookView xWindow="-108" yWindow="-108" windowWidth="23256" windowHeight="13176" tabRatio="818" activeTab="3" xr2:uid="{CB583278-6AF7-49E7-A969-6064EAB4A9B4}"/>
  </bookViews>
  <sheets>
    <sheet name="Revision History" sheetId="4" r:id="rId1"/>
    <sheet name="Initialization" sheetId="47" r:id="rId2"/>
    <sheet name="Cycle Information" sheetId="50" r:id="rId3"/>
    <sheet name="Cycle Organizer" sheetId="49" r:id="rId4"/>
    <sheet name="Cycle Organizer Save" sheetId="52" state="hidden" r:id="rId5"/>
    <sheet name="Cycle Organizer Test" sheetId="51" state="hidden" r:id="rId6"/>
    <sheet name="Reference" sheetId="2" state="hidden" r:id="rId7"/>
    <sheet name="Cycle Organizer Kayser" sheetId="48" state="hidden" r:id="rId8"/>
    <sheet name="PFD" sheetId="44" r:id="rId9"/>
    <sheet name="Cv" sheetId="53" r:id="rId10"/>
    <sheet name="Cv Estimator" sheetId="45" state="hidden" r:id="rId11"/>
    <sheet name="Events" sheetId="43" state="hidden" r:id="rId12"/>
    <sheet name="maintenance check list" sheetId="28" state="hidden" r:id="rId13"/>
    <sheet name="Data(Transposed)" sheetId="3" state="hidden" r:id="rId14"/>
    <sheet name="Data(Test)" sheetId="9" state="hidden" r:id="rId15"/>
  </sheets>
  <functionGroups builtInGroupCount="19"/>
  <externalReferences>
    <externalReference r:id="rId16"/>
    <externalReference r:id="rId17"/>
  </externalReferences>
  <definedNames>
    <definedName name="_xlnm._FilterDatabase" localSheetId="2" hidden="1">'Cycle Information'!$A$9:$J$19</definedName>
    <definedName name="_xlnm._FilterDatabase" localSheetId="1" hidden="1">Initialization!$A$9:$J$13</definedName>
    <definedName name="constant">Reference!$P$2:$P$9</definedName>
    <definedName name="constant_pressure">Reference!$P$2:$P$9</definedName>
    <definedName name="cPr">Reference!$P$2:$P$9</definedName>
    <definedName name="_xlnm.Print_Area" localSheetId="2">'Cycle Information'!$A$2:$J$19</definedName>
    <definedName name="_xlnm.Print_Area" localSheetId="1">Initialization!$A$2:$J$13</definedName>
    <definedName name="_xlnm.Print_Area" localSheetId="0">'Revision History'!$C$3:$K$51</definedName>
    <definedName name="steps">Reference!$D$2:$D$4</definedName>
    <definedName name="sTypes">Reference!$D$3:$D$4</definedName>
    <definedName name="varying">Reference!$E$2:$E$14</definedName>
    <definedName name="varying_pressure">Reference!$E$2:$E$14</definedName>
    <definedName name="vPr">Reference!$E$2:$E$14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F24" i="49" l="1"/>
  <c r="F23" i="49"/>
  <c r="F20" i="49"/>
  <c r="F19" i="49"/>
  <c r="F18" i="49"/>
  <c r="C8" i="49"/>
  <c r="F21" i="49" s="1"/>
  <c r="E69" i="53"/>
  <c r="D23" i="53"/>
  <c r="F25" i="49" l="1"/>
  <c r="L70" i="53"/>
  <c r="R1" i="53" l="1"/>
  <c r="J23" i="53"/>
  <c r="D24" i="53" s="1"/>
  <c r="A1" i="53"/>
  <c r="L84" i="53"/>
  <c r="L81" i="53"/>
  <c r="E80" i="53"/>
  <c r="L74" i="53"/>
  <c r="L73" i="53"/>
  <c r="J24" i="53"/>
  <c r="B16" i="50"/>
  <c r="A2" i="50"/>
  <c r="A2" i="47"/>
  <c r="J2" i="47"/>
  <c r="J2" i="50"/>
  <c r="R1" i="44"/>
  <c r="H18" i="50" l="1"/>
  <c r="L36" i="51"/>
  <c r="K36" i="51"/>
  <c r="J36" i="51"/>
  <c r="I36" i="51"/>
  <c r="H36" i="51"/>
  <c r="G36" i="51"/>
  <c r="F36" i="51"/>
  <c r="E36" i="51"/>
  <c r="L35" i="51"/>
  <c r="K35" i="51"/>
  <c r="J35" i="51"/>
  <c r="I35" i="51"/>
  <c r="H35" i="51"/>
  <c r="G35" i="51"/>
  <c r="F35" i="51"/>
  <c r="E35" i="51"/>
  <c r="L32" i="51"/>
  <c r="K32" i="51"/>
  <c r="J32" i="51"/>
  <c r="I32" i="51"/>
  <c r="H32" i="51"/>
  <c r="G32" i="51"/>
  <c r="F32" i="51"/>
  <c r="E32" i="51"/>
  <c r="L31" i="51"/>
  <c r="K31" i="51"/>
  <c r="J31" i="51"/>
  <c r="I31" i="51"/>
  <c r="H31" i="51"/>
  <c r="G31" i="51"/>
  <c r="F31" i="51"/>
  <c r="E31" i="51"/>
  <c r="L30" i="51"/>
  <c r="K30" i="51"/>
  <c r="J30" i="51"/>
  <c r="I30" i="51"/>
  <c r="H30" i="51"/>
  <c r="G30" i="51"/>
  <c r="F30" i="51"/>
  <c r="E30" i="51"/>
  <c r="L24" i="51"/>
  <c r="L23" i="51"/>
  <c r="L20" i="51"/>
  <c r="L19" i="51"/>
  <c r="L18" i="51"/>
  <c r="K24" i="51"/>
  <c r="K23" i="51"/>
  <c r="K20" i="51"/>
  <c r="K19" i="51"/>
  <c r="K18" i="51"/>
  <c r="J24" i="51"/>
  <c r="J23" i="51"/>
  <c r="J20" i="51"/>
  <c r="J19" i="51"/>
  <c r="J18" i="51"/>
  <c r="I24" i="51"/>
  <c r="I23" i="51"/>
  <c r="I20" i="51"/>
  <c r="I19" i="51"/>
  <c r="I18" i="51"/>
  <c r="H24" i="51"/>
  <c r="H23" i="51"/>
  <c r="H20" i="51"/>
  <c r="H19" i="51"/>
  <c r="H18" i="51"/>
  <c r="G24" i="51"/>
  <c r="G23" i="51"/>
  <c r="G20" i="51"/>
  <c r="G19" i="51"/>
  <c r="G18" i="51"/>
  <c r="F24" i="51"/>
  <c r="F23" i="51"/>
  <c r="F20" i="51"/>
  <c r="F19" i="51"/>
  <c r="F18" i="51"/>
  <c r="L36" i="52"/>
  <c r="K36" i="52"/>
  <c r="J36" i="52"/>
  <c r="I36" i="52"/>
  <c r="H36" i="52"/>
  <c r="G36" i="52"/>
  <c r="F36" i="52"/>
  <c r="E36" i="52"/>
  <c r="L35" i="52"/>
  <c r="K35" i="52"/>
  <c r="J35" i="52"/>
  <c r="I35" i="52"/>
  <c r="H35" i="52"/>
  <c r="G35" i="52"/>
  <c r="F35" i="52"/>
  <c r="E35" i="52"/>
  <c r="L32" i="52"/>
  <c r="K32" i="52"/>
  <c r="J32" i="52"/>
  <c r="I32" i="52"/>
  <c r="H32" i="52"/>
  <c r="G32" i="52"/>
  <c r="F32" i="52"/>
  <c r="E32" i="52"/>
  <c r="L31" i="52"/>
  <c r="K31" i="52"/>
  <c r="J31" i="52"/>
  <c r="I31" i="52"/>
  <c r="H31" i="52"/>
  <c r="G31" i="52"/>
  <c r="F31" i="52"/>
  <c r="E31" i="52"/>
  <c r="L30" i="52"/>
  <c r="K30" i="52"/>
  <c r="J30" i="52"/>
  <c r="I30" i="52"/>
  <c r="H30" i="52"/>
  <c r="G30" i="52"/>
  <c r="F30" i="52"/>
  <c r="E30" i="52"/>
  <c r="L24" i="52"/>
  <c r="K24" i="52"/>
  <c r="J24" i="52"/>
  <c r="I24" i="52"/>
  <c r="H24" i="52"/>
  <c r="G24" i="52"/>
  <c r="F24" i="52"/>
  <c r="E24" i="52"/>
  <c r="L23" i="52"/>
  <c r="K23" i="52"/>
  <c r="J23" i="52"/>
  <c r="I23" i="52"/>
  <c r="H23" i="52"/>
  <c r="G23" i="52"/>
  <c r="F23" i="52"/>
  <c r="E23" i="52"/>
  <c r="L20" i="52"/>
  <c r="K20" i="52"/>
  <c r="J20" i="52"/>
  <c r="I20" i="52"/>
  <c r="H20" i="52"/>
  <c r="G20" i="52"/>
  <c r="F20" i="52"/>
  <c r="E20" i="52"/>
  <c r="L19" i="52"/>
  <c r="K19" i="52"/>
  <c r="J19" i="52"/>
  <c r="I19" i="52"/>
  <c r="H19" i="52"/>
  <c r="G19" i="52"/>
  <c r="F19" i="52"/>
  <c r="E19" i="52"/>
  <c r="L18" i="52"/>
  <c r="K18" i="52"/>
  <c r="J18" i="52"/>
  <c r="I18" i="52"/>
  <c r="H18" i="52"/>
  <c r="G18" i="52"/>
  <c r="F18" i="52"/>
  <c r="E18" i="52"/>
  <c r="C8" i="52"/>
  <c r="L37" i="52" s="1"/>
  <c r="E24" i="51"/>
  <c r="E23" i="51"/>
  <c r="E20" i="51"/>
  <c r="E19" i="51"/>
  <c r="E18" i="51"/>
  <c r="C8" i="51"/>
  <c r="L25" i="51" s="1"/>
  <c r="B17" i="50"/>
  <c r="B15" i="50"/>
  <c r="B14" i="50"/>
  <c r="H15" i="50"/>
  <c r="H16" i="50"/>
  <c r="H17" i="50"/>
  <c r="H14" i="50"/>
  <c r="B13" i="50"/>
  <c r="B12" i="50"/>
  <c r="B10" i="50"/>
  <c r="B11" i="50"/>
  <c r="E24" i="49"/>
  <c r="E23" i="49"/>
  <c r="E20" i="49"/>
  <c r="E19" i="49"/>
  <c r="E18" i="49"/>
  <c r="L33" i="51" l="1"/>
  <c r="B18" i="50"/>
  <c r="H37" i="51"/>
  <c r="K33" i="51"/>
  <c r="G37" i="51"/>
  <c r="H21" i="52"/>
  <c r="E33" i="51"/>
  <c r="K37" i="51"/>
  <c r="G21" i="52"/>
  <c r="I25" i="52"/>
  <c r="J37" i="51"/>
  <c r="I21" i="52"/>
  <c r="F33" i="51"/>
  <c r="L37" i="51"/>
  <c r="E25" i="52"/>
  <c r="I37" i="51"/>
  <c r="G33" i="51"/>
  <c r="H33" i="51"/>
  <c r="G33" i="52"/>
  <c r="I33" i="51"/>
  <c r="E37" i="51"/>
  <c r="J33" i="51"/>
  <c r="F37" i="51"/>
  <c r="H25" i="51"/>
  <c r="G21" i="51"/>
  <c r="G25" i="51"/>
  <c r="I21" i="51"/>
  <c r="F21" i="51"/>
  <c r="J21" i="51"/>
  <c r="K25" i="51"/>
  <c r="L21" i="51"/>
  <c r="J25" i="51"/>
  <c r="F25" i="51"/>
  <c r="H21" i="51"/>
  <c r="I25" i="51"/>
  <c r="K21" i="51"/>
  <c r="E25" i="51"/>
  <c r="E21" i="51"/>
  <c r="E21" i="52"/>
  <c r="K25" i="52"/>
  <c r="I33" i="52"/>
  <c r="E37" i="52"/>
  <c r="J25" i="52"/>
  <c r="H33" i="52"/>
  <c r="F21" i="52"/>
  <c r="L25" i="52"/>
  <c r="J33" i="52"/>
  <c r="F37" i="52"/>
  <c r="K33" i="52"/>
  <c r="G37" i="52"/>
  <c r="L33" i="52"/>
  <c r="H37" i="52"/>
  <c r="I37" i="52"/>
  <c r="F25" i="52"/>
  <c r="J37" i="52"/>
  <c r="K21" i="52"/>
  <c r="G25" i="52"/>
  <c r="E33" i="52"/>
  <c r="K37" i="52"/>
  <c r="J21" i="52"/>
  <c r="L21" i="52"/>
  <c r="H25" i="52"/>
  <c r="F33" i="52"/>
  <c r="L36" i="48"/>
  <c r="K36" i="48"/>
  <c r="J36" i="48"/>
  <c r="I36" i="48"/>
  <c r="H36" i="48"/>
  <c r="G36" i="48"/>
  <c r="F36" i="48"/>
  <c r="E36" i="48"/>
  <c r="L35" i="48"/>
  <c r="K35" i="48"/>
  <c r="J35" i="48"/>
  <c r="I35" i="48"/>
  <c r="H35" i="48"/>
  <c r="G35" i="48"/>
  <c r="F35" i="48"/>
  <c r="E35" i="48"/>
  <c r="L32" i="48"/>
  <c r="K32" i="48"/>
  <c r="J32" i="48"/>
  <c r="I32" i="48"/>
  <c r="H32" i="48"/>
  <c r="G32" i="48"/>
  <c r="F32" i="48"/>
  <c r="E32" i="48"/>
  <c r="L31" i="48"/>
  <c r="K31" i="48"/>
  <c r="J31" i="48"/>
  <c r="I31" i="48"/>
  <c r="H31" i="48"/>
  <c r="G31" i="48"/>
  <c r="F31" i="48"/>
  <c r="E31" i="48"/>
  <c r="L30" i="48"/>
  <c r="K30" i="48"/>
  <c r="J30" i="48"/>
  <c r="I30" i="48"/>
  <c r="H30" i="48"/>
  <c r="G30" i="48"/>
  <c r="F30" i="48"/>
  <c r="E30" i="48"/>
  <c r="L24" i="48"/>
  <c r="K24" i="48"/>
  <c r="J24" i="48"/>
  <c r="I24" i="48"/>
  <c r="H24" i="48"/>
  <c r="G24" i="48"/>
  <c r="F24" i="48"/>
  <c r="E24" i="48"/>
  <c r="L23" i="48"/>
  <c r="K23" i="48"/>
  <c r="J23" i="48"/>
  <c r="I23" i="48"/>
  <c r="H23" i="48"/>
  <c r="G23" i="48"/>
  <c r="F23" i="48"/>
  <c r="E23" i="48"/>
  <c r="L20" i="48"/>
  <c r="K20" i="48"/>
  <c r="J20" i="48"/>
  <c r="I20" i="48"/>
  <c r="H20" i="48"/>
  <c r="G20" i="48"/>
  <c r="F20" i="48"/>
  <c r="E20" i="48"/>
  <c r="L19" i="48"/>
  <c r="K19" i="48"/>
  <c r="J19" i="48"/>
  <c r="I19" i="48"/>
  <c r="H19" i="48"/>
  <c r="G19" i="48"/>
  <c r="F19" i="48"/>
  <c r="E19" i="48"/>
  <c r="L18" i="48"/>
  <c r="K18" i="48"/>
  <c r="J18" i="48"/>
  <c r="I18" i="48"/>
  <c r="H18" i="48"/>
  <c r="G18" i="48"/>
  <c r="F18" i="48"/>
  <c r="E18" i="48"/>
  <c r="C8" i="48"/>
  <c r="L37" i="48" s="1"/>
  <c r="J4" i="47"/>
  <c r="D74" i="45"/>
  <c r="D39" i="45"/>
  <c r="D38" i="45"/>
  <c r="E25" i="49" l="1"/>
  <c r="E21" i="49"/>
  <c r="F21" i="48"/>
  <c r="I25" i="48"/>
  <c r="L25" i="48"/>
  <c r="G33" i="48"/>
  <c r="J25" i="48"/>
  <c r="H33" i="48"/>
  <c r="E21" i="48"/>
  <c r="K25" i="48"/>
  <c r="I33" i="48"/>
  <c r="E37" i="48"/>
  <c r="F37" i="48"/>
  <c r="G21" i="48"/>
  <c r="K33" i="48"/>
  <c r="G37" i="48"/>
  <c r="J33" i="48"/>
  <c r="H21" i="48"/>
  <c r="L33" i="48"/>
  <c r="H37" i="48"/>
  <c r="I21" i="48"/>
  <c r="E25" i="48"/>
  <c r="I37" i="48"/>
  <c r="J21" i="48"/>
  <c r="F25" i="48"/>
  <c r="J37" i="48"/>
  <c r="K21" i="48"/>
  <c r="G25" i="48"/>
  <c r="E33" i="48"/>
  <c r="K37" i="48"/>
  <c r="L21" i="48"/>
  <c r="H25" i="48"/>
  <c r="F33" i="48"/>
  <c r="A1" i="44"/>
  <c r="A1" i="43"/>
  <c r="J4" i="50"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tc={B29B6994-9E9D-5040-B62A-C27976A8A2CC}</author>
    <author>tc={8592F997-3F03-D14E-8658-73E62EDC149B}</author>
    <author>tc={CB5C43E2-0341-A34E-BF94-8559090A4ED3}</author>
  </authors>
  <commentList>
    <comment ref="G9" authorId="0" shapeId="0" xr:uid="{B29B6994-9E9D-5040-B62A-C27976A8A2CC}">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H9" authorId="1" shapeId="0" xr:uid="{8592F997-3F03-D14E-8658-73E62EDC149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I9" authorId="2" shapeId="0" xr:uid="{CB5C43E2-0341-A34E-BF94-8559090A4ED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tc={8A5E2074-DD70-974D-AB5F-F7B5E29578FA}</author>
    <author>tc={87C84BA3-B1A1-2642-89DA-EDE41137285B}</author>
    <author>tc={1077E34B-55AF-6F4E-8980-BC89733FDFF3}</author>
  </authors>
  <commentList>
    <comment ref="G9" authorId="0" shapeId="0" xr:uid="{8A5E2074-DD70-974D-AB5F-F7B5E29578FA}">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H9" authorId="1" shapeId="0" xr:uid="{87C84BA3-B1A1-2642-89DA-EDE41137285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I9" authorId="2" shapeId="0" xr:uid="{1077E34B-55AF-6F4E-8980-BC89733FDFF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tc={61C5E79E-22CF-45EC-A943-3727D0191A7C}</author>
  </authors>
  <commentList>
    <comment ref="I25" authorId="0" shapeId="0" xr:uid="{61C5E79E-22CF-45EC-A943-3727D0191A7C}">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tc={5B72623E-39B3-4BC0-9022-9D2FC5A39EED}</author>
  </authors>
  <commentList>
    <comment ref="H40" authorId="0" shapeId="0" xr:uid="{5B72623E-39B3-4BC0-9022-9D2FC5A39EED}">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sharedStrings.xml><?xml version="1.0" encoding="utf-8"?>
<sst xmlns="http://schemas.openxmlformats.org/spreadsheetml/2006/main" count="1025" uniqueCount="353">
  <si>
    <t>Variable</t>
  </si>
  <si>
    <t>Value</t>
  </si>
  <si>
    <t>Unit</t>
  </si>
  <si>
    <t>-</t>
  </si>
  <si>
    <t>nVols</t>
  </si>
  <si>
    <t>nComs</t>
  </si>
  <si>
    <t>boolean</t>
  </si>
  <si>
    <t>scalar</t>
  </si>
  <si>
    <t xml:space="preserve"> </t>
  </si>
  <si>
    <t>string</t>
  </si>
  <si>
    <t>vector</t>
  </si>
  <si>
    <t>other</t>
  </si>
  <si>
    <t>Description</t>
  </si>
  <si>
    <t>Data Type</t>
  </si>
  <si>
    <t>Comparisons</t>
  </si>
  <si>
    <t>natural constant</t>
  </si>
  <si>
    <t>column design</t>
  </si>
  <si>
    <t>system property</t>
  </si>
  <si>
    <t>n.a.</t>
  </si>
  <si>
    <t>others</t>
  </si>
  <si>
    <t>physical properties</t>
  </si>
  <si>
    <t>adsorbent properties</t>
  </si>
  <si>
    <t>adsorbate properties</t>
  </si>
  <si>
    <t>isotherm parameters</t>
  </si>
  <si>
    <t>numerical methods</t>
  </si>
  <si>
    <t>sorption rate</t>
  </si>
  <si>
    <t>feed stream</t>
  </si>
  <si>
    <t>cycle information</t>
  </si>
  <si>
    <t>voidFrac</t>
  </si>
  <si>
    <t>Specification of simulation parameters</t>
  </si>
  <si>
    <t>Rev. No.</t>
  </si>
  <si>
    <t>Rev. Date</t>
  </si>
  <si>
    <t>Draft</t>
    <phoneticPr fontId="0" type="noConversion"/>
  </si>
  <si>
    <t>Review</t>
    <phoneticPr fontId="0" type="noConversion"/>
  </si>
  <si>
    <t>Approval</t>
    <phoneticPr fontId="0" type="noConversion"/>
  </si>
  <si>
    <t>Notes</t>
    <phoneticPr fontId="0" type="noConversion"/>
  </si>
  <si>
    <t>Revision Management Tracking List</t>
  </si>
  <si>
    <t>TK</t>
  </si>
  <si>
    <t>Dependency</t>
  </si>
  <si>
    <t>no</t>
  </si>
  <si>
    <t>nSteps</t>
  </si>
  <si>
    <t>nCols</t>
  </si>
  <si>
    <t>bool2</t>
  </si>
  <si>
    <t>bool1</t>
  </si>
  <si>
    <t>bool3</t>
  </si>
  <si>
    <t>bool4</t>
  </si>
  <si>
    <t>bool5</t>
  </si>
  <si>
    <t>bool6</t>
  </si>
  <si>
    <t>bool7</t>
  </si>
  <si>
    <t>bool8</t>
  </si>
  <si>
    <t>bool9</t>
  </si>
  <si>
    <t>bool10</t>
  </si>
  <si>
    <t>bool11</t>
  </si>
  <si>
    <t>bool12</t>
  </si>
  <si>
    <t>bool13</t>
  </si>
  <si>
    <t>bool14</t>
  </si>
  <si>
    <t>bool15</t>
  </si>
  <si>
    <t>identifier</t>
  </si>
  <si>
    <t>nCycles</t>
  </si>
  <si>
    <t>Variable Type</t>
  </si>
  <si>
    <t>Test 1</t>
  </si>
  <si>
    <t>Test 2</t>
  </si>
  <si>
    <t>sec</t>
  </si>
  <si>
    <t>Test 3</t>
  </si>
  <si>
    <t>testVal</t>
  </si>
  <si>
    <t>Test Place holder</t>
  </si>
  <si>
    <t>integer</t>
  </si>
  <si>
    <t>kmol/bar-sec</t>
  </si>
  <si>
    <t>Scott Research Group (jkscottresearchgroup.com)</t>
  </si>
  <si>
    <t>[1] update list of strings in a macro for highlighting tabs to be yellow when data to MATLAB is cleared</t>
  </si>
  <si>
    <t>[2] for any newly created entries, specify values for the tests (Test 1, Test 2, and Test 3) or program a conditional statement so that based on the model specification from the user, we can ask which parameters to be supplied by the user.</t>
  </si>
  <si>
    <t>Maintenance check list (1/2/2021)</t>
  </si>
  <si>
    <t>product stream</t>
  </si>
  <si>
    <t>tank design</t>
  </si>
  <si>
    <t>Purpose/Summary</t>
  </si>
  <si>
    <t>Re-pressurization (RP)</t>
  </si>
  <si>
    <t>0: No event</t>
  </si>
  <si>
    <t>1: P(t) = P_high, where P(t) is a void pressure of a single CSTR in the constant axial pressure models.</t>
  </si>
  <si>
    <t>2: TBD</t>
  </si>
  <si>
    <t>3: TBD</t>
  </si>
  <si>
    <t>High Pressure Feed (HP)</t>
  </si>
  <si>
    <t>1: instantaneous product gas breakthrough purity threshold termination</t>
  </si>
  <si>
    <t>2: average cumulative exit product gas breakthrough threshold</t>
  </si>
  <si>
    <t>3: product tank product concentration</t>
  </si>
  <si>
    <t>Depressurization (DP)</t>
  </si>
  <si>
    <t>1: P(t) = P_low, where P(t) is a void pressure of a single CSTR in the constant axial pressure models.</t>
  </si>
  <si>
    <t>Low Pressure Purge (LP)</t>
  </si>
  <si>
    <t>1: a threshold on the product tank presure (nomralized by the high pressure of the adsorption column)</t>
  </si>
  <si>
    <t>2: heavy key efficiency factor (HKEF) threshold</t>
  </si>
  <si>
    <t>Pressure Equalization (EQ)</t>
  </si>
  <si>
    <t>1: TBD</t>
  </si>
  <si>
    <t>Rest (RT)</t>
  </si>
  <si>
    <t>Event Functions</t>
  </si>
  <si>
    <t>Pressure Swing Adsorption Process Flow Diagram (PFD)</t>
  </si>
  <si>
    <t>Guides on the specification of linear valve coefficients</t>
  </si>
  <si>
    <r>
      <rPr>
        <b/>
        <i/>
        <sz val="11"/>
        <color theme="1"/>
        <rFont val="Consolas"/>
        <family val="3"/>
      </rPr>
      <t>Notes</t>
    </r>
    <r>
      <rPr>
        <sz val="11"/>
        <color theme="1"/>
        <rFont val="Consolas"/>
        <family val="3"/>
      </rPr>
      <t xml:space="preserve">: </t>
    </r>
  </si>
  <si>
    <t>[1] When specifying a valve constant as a simulation input, consider the following convention:</t>
  </si>
  <si>
    <t>0 = fully closed, or 1 = fully open, or 2 = controlled, or a value of linear valve constant (Cv).</t>
  </si>
  <si>
    <t>[2] Some of the followings are realistic scenarios where we need to specify valve constants.</t>
  </si>
  <si>
    <t>*Case 1: pressure drop across a valve (constant upstream and downstream pressures)</t>
  </si>
  <si>
    <t>flow through a valve from a product or feed tank (assumed to be at a constant pressure) to and adsorption column or vice versa.</t>
  </si>
  <si>
    <t>*Case 2: pressure inside a tank is changing but at a boundary pressure is constant</t>
  </si>
  <si>
    <t>flow through a valve during pressure changing step; valve is located at a boundary of an adsorption column.</t>
  </si>
  <si>
    <t>*Case 3: pressure inside tanks are changing as they interact with each other by a flow through a valve</t>
  </si>
  <si>
    <t>flow through a valve during a pressure equalization step involving multiple column interactions.</t>
  </si>
  <si>
    <t>[3] Definitions and Conventions</t>
  </si>
  <si>
    <t>*Given a valve, define downstream as the stream closer to the feed stream. Similarly, define upstream as the stream closer to the product stream.</t>
  </si>
  <si>
    <t>*In terms of the flow direction (flowDir), 1 = co-current, and -1 = counter-current</t>
  </si>
  <si>
    <r>
      <rPr>
        <b/>
        <i/>
        <sz val="11"/>
        <color theme="1"/>
        <rFont val="Consolas"/>
        <family val="3"/>
      </rPr>
      <t>Case 1</t>
    </r>
    <r>
      <rPr>
        <sz val="11"/>
        <color theme="1"/>
        <rFont val="Consolas"/>
        <family val="3"/>
      </rPr>
      <t>: Constant pressure step with a constant volumetric flow rate at one of the boundaries (e.g. high pressure feed or low pressure purge)</t>
    </r>
  </si>
  <si>
    <t xml:space="preserve">[1] User specifies a valve constant, assuming constant pressures before and after the valve. Given a constant volumetric flow rate and the pressures, we can readily determine the linear valve coefficient. </t>
  </si>
  <si>
    <t>Linear Valve Constant Calculator</t>
  </si>
  <si>
    <t>Specify parameters</t>
  </si>
  <si>
    <r>
      <t>C</t>
    </r>
    <r>
      <rPr>
        <vertAlign val="subscript"/>
        <sz val="11"/>
        <color theme="1"/>
        <rFont val="Consolas"/>
        <family val="3"/>
      </rPr>
      <t>v</t>
    </r>
    <r>
      <rPr>
        <sz val="11"/>
        <color theme="1"/>
        <rFont val="Consolas"/>
        <family val="3"/>
      </rPr>
      <t xml:space="preserve"> = </t>
    </r>
  </si>
  <si>
    <r>
      <t>P</t>
    </r>
    <r>
      <rPr>
        <i/>
        <vertAlign val="subscript"/>
        <sz val="11"/>
        <color theme="1"/>
        <rFont val="Consolas"/>
        <family val="3"/>
      </rPr>
      <t>downstream</t>
    </r>
    <r>
      <rPr>
        <i/>
        <sz val="11"/>
        <color theme="1"/>
        <rFont val="Consolas"/>
        <family val="3"/>
      </rPr>
      <t xml:space="preserve"> = </t>
    </r>
  </si>
  <si>
    <t>bar</t>
  </si>
  <si>
    <t>Pressure Below the Valve</t>
  </si>
  <si>
    <t xml:space="preserve">flowDir = </t>
  </si>
  <si>
    <r>
      <t>P</t>
    </r>
    <r>
      <rPr>
        <i/>
        <vertAlign val="subscript"/>
        <sz val="11"/>
        <color theme="1"/>
        <rFont val="Consolas"/>
        <family val="3"/>
      </rPr>
      <t>upstream</t>
    </r>
    <r>
      <rPr>
        <i/>
        <sz val="11"/>
        <color theme="1"/>
        <rFont val="Consolas"/>
        <family val="3"/>
      </rPr>
      <t xml:space="preserve"> =</t>
    </r>
  </si>
  <si>
    <t>Pressure Above the vVlve</t>
  </si>
  <si>
    <r>
      <rPr>
        <sz val="11"/>
        <color theme="1"/>
        <rFont val="Consolas"/>
        <family val="3"/>
      </rPr>
      <t>|</t>
    </r>
    <r>
      <rPr>
        <i/>
        <sz val="11"/>
        <color theme="1"/>
        <rFont val="Consolas"/>
        <family val="3"/>
      </rPr>
      <t>v</t>
    </r>
    <r>
      <rPr>
        <sz val="11"/>
        <color theme="1"/>
        <rFont val="Consolas"/>
        <family val="3"/>
      </rPr>
      <t>|</t>
    </r>
    <r>
      <rPr>
        <i/>
        <sz val="11"/>
        <color theme="1"/>
        <rFont val="Consolas"/>
        <family val="3"/>
      </rPr>
      <t xml:space="preserve"> = </t>
    </r>
  </si>
  <si>
    <t>cc/sec</t>
  </si>
  <si>
    <t>Magnitude of Volumetric Flow Rate at post-valve Pressure</t>
  </si>
  <si>
    <t xml:space="preserve">T = </t>
  </si>
  <si>
    <t>K</t>
  </si>
  <si>
    <t>System Temperature</t>
  </si>
  <si>
    <t>*Assume that molar flow rate is linearly proportional to pressure drop across the valve.</t>
  </si>
  <si>
    <t>*Pdown &gt; Pup means co-current flow (F &gt; 0)</t>
  </si>
  <si>
    <t>*Pdown &lt; Pup means counter-current flow (F &lt; 0)</t>
  </si>
  <si>
    <t>*We assume that the downstream and upstream pressures remain constant throughout.</t>
  </si>
  <si>
    <r>
      <t>*From Equation (1), we solve for the linear valve constant as below (</t>
    </r>
    <r>
      <rPr>
        <i/>
        <sz val="11"/>
        <color theme="1"/>
        <rFont val="Consolas"/>
        <family val="3"/>
      </rPr>
      <t>F</t>
    </r>
    <r>
      <rPr>
        <sz val="11"/>
        <color theme="1"/>
        <rFont val="Consolas"/>
        <family val="3"/>
      </rPr>
      <t xml:space="preserve"> is a molar flow rate at the pressure after the valve).</t>
    </r>
  </si>
  <si>
    <t>*We define by convention that a linear valve constant is always positive</t>
  </si>
  <si>
    <r>
      <t xml:space="preserve">*Example: Specifying a linear valve vonstant for the valve at the feed end of an adsorption column assuming a constant feed tank at </t>
    </r>
    <r>
      <rPr>
        <i/>
        <sz val="11"/>
        <color theme="1"/>
        <rFont val="Consolas"/>
        <family val="3"/>
      </rPr>
      <t>P</t>
    </r>
    <r>
      <rPr>
        <i/>
        <vertAlign val="subscript"/>
        <sz val="11"/>
        <color theme="1"/>
        <rFont val="Consolas"/>
        <family val="3"/>
      </rPr>
      <t xml:space="preserve">down </t>
    </r>
    <r>
      <rPr>
        <sz val="11"/>
        <color theme="1"/>
        <rFont val="Consolas"/>
        <family val="3"/>
      </rPr>
      <t xml:space="preserve">and constant column pressure at </t>
    </r>
    <r>
      <rPr>
        <i/>
        <sz val="11"/>
        <color theme="1"/>
        <rFont val="Consolas"/>
        <family val="3"/>
      </rPr>
      <t>P</t>
    </r>
    <r>
      <rPr>
        <i/>
        <vertAlign val="subscript"/>
        <sz val="11"/>
        <color theme="1"/>
        <rFont val="Consolas"/>
        <family val="3"/>
      </rPr>
      <t>up.</t>
    </r>
  </si>
  <si>
    <t>*Note: If one of the pressures changes, then, the flow rate will change accordingly based on the linear valve equation as by Equation (1).</t>
  </si>
  <si>
    <t>e.g. For low pressure purge, for instance, we have the product tank changing pressure as it allows some of the product to leave the tank and enter the column through a valve at a low pressure. In this case, by design, the product storage tank has much larger volume than that of the column, thereby the pressure of the tank is changing very slightly. For the calculation, assume a constant product tank pressure, therefore.</t>
  </si>
  <si>
    <r>
      <rPr>
        <b/>
        <i/>
        <sz val="11"/>
        <color theme="1"/>
        <rFont val="Consolas"/>
        <family val="3"/>
      </rPr>
      <t>Case 2</t>
    </r>
    <r>
      <rPr>
        <sz val="11"/>
        <color theme="1"/>
        <rFont val="Consolas"/>
        <family val="3"/>
      </rPr>
      <t>: Pressure changing steps with one or more linear valve boundary conditions (e.g. re-pressurization or depressurization)</t>
    </r>
  </si>
  <si>
    <r>
      <t>[1] The idea is to estimate a value of linear valve coefficient (</t>
    </r>
    <r>
      <rPr>
        <i/>
        <sz val="11"/>
        <color theme="1"/>
        <rFont val="Consolas"/>
        <family val="3"/>
      </rPr>
      <t>C</t>
    </r>
    <r>
      <rPr>
        <i/>
        <vertAlign val="subscript"/>
        <sz val="11"/>
        <color theme="1"/>
        <rFont val="Consolas"/>
        <family val="3"/>
      </rPr>
      <t>v</t>
    </r>
    <r>
      <rPr>
        <sz val="11"/>
        <color theme="1"/>
        <rFont val="Consolas"/>
        <family val="3"/>
      </rPr>
      <t>) such that we achieve the desired pressure change at around the specified duration of the pressure changing step.</t>
    </r>
  </si>
  <si>
    <r>
      <t>[2] The derivation of an equation that is used to estimate C</t>
    </r>
    <r>
      <rPr>
        <vertAlign val="subscript"/>
        <sz val="11"/>
        <color theme="1"/>
        <rFont val="Consolas"/>
        <family val="3"/>
      </rPr>
      <t>v</t>
    </r>
    <r>
      <rPr>
        <sz val="11"/>
        <color theme="1"/>
        <rFont val="Consolas"/>
        <family val="3"/>
      </rPr>
      <t xml:space="preserve"> is shown.</t>
    </r>
  </si>
  <si>
    <t>*Note: Given the step duration, column void volume, system temperature, initial and final void pressures, and the downstream or upstream pressure, we can readily estimate the linear valve constant. However, fine tuning may be needed to further ascertain the exact value of the linear valve constant.</t>
  </si>
  <si>
    <r>
      <rPr>
        <i/>
        <sz val="11"/>
        <color theme="1"/>
        <rFont val="Consolas"/>
        <family val="3"/>
      </rPr>
      <t>ε</t>
    </r>
    <r>
      <rPr>
        <sz val="11"/>
        <color theme="1"/>
        <rFont val="Consolas"/>
        <family val="3"/>
      </rPr>
      <t xml:space="preserve"> =</t>
    </r>
  </si>
  <si>
    <t>Bed Void Fraction</t>
  </si>
  <si>
    <r>
      <rPr>
        <i/>
        <sz val="11"/>
        <color theme="1"/>
        <rFont val="Consolas"/>
        <family val="3"/>
      </rPr>
      <t>V</t>
    </r>
    <r>
      <rPr>
        <sz val="11"/>
        <color theme="1"/>
        <rFont val="Consolas"/>
        <family val="3"/>
      </rPr>
      <t xml:space="preserve"> = </t>
    </r>
  </si>
  <si>
    <t>cc</t>
  </si>
  <si>
    <t>Column Volume</t>
  </si>
  <si>
    <r>
      <rPr>
        <i/>
        <sz val="11"/>
        <color theme="1"/>
        <rFont val="Consolas"/>
        <family val="3"/>
      </rPr>
      <t>T</t>
    </r>
    <r>
      <rPr>
        <sz val="11"/>
        <color theme="1"/>
        <rFont val="Consolas"/>
        <family val="3"/>
      </rPr>
      <t xml:space="preserve"> = </t>
    </r>
  </si>
  <si>
    <r>
      <t>(</t>
    </r>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t>
    </r>
  </si>
  <si>
    <t>Step Duration</t>
  </si>
  <si>
    <r>
      <t>P</t>
    </r>
    <r>
      <rPr>
        <vertAlign val="subscript"/>
        <sz val="11"/>
        <color theme="1"/>
        <rFont val="Consolas"/>
        <family val="3"/>
      </rPr>
      <t>f</t>
    </r>
    <r>
      <rPr>
        <sz val="11"/>
        <color theme="1"/>
        <rFont val="Consolas"/>
        <family val="3"/>
      </rPr>
      <t xml:space="preserve"> = </t>
    </r>
  </si>
  <si>
    <t>Final Pressure</t>
  </si>
  <si>
    <r>
      <t>P</t>
    </r>
    <r>
      <rPr>
        <vertAlign val="subscript"/>
        <sz val="11"/>
        <color theme="1"/>
        <rFont val="Consolas"/>
        <family val="3"/>
      </rPr>
      <t>0</t>
    </r>
    <r>
      <rPr>
        <sz val="11"/>
        <color theme="1"/>
        <rFont val="Consolas"/>
        <family val="3"/>
      </rPr>
      <t xml:space="preserve"> =</t>
    </r>
  </si>
  <si>
    <t>Initial Pressure</t>
  </si>
  <si>
    <t>Phat =</t>
  </si>
  <si>
    <t>down(up)stream Pressure</t>
  </si>
  <si>
    <t>*Consider an adsorption column at a constant temperature with a given column void fraction.</t>
  </si>
  <si>
    <t xml:space="preserve">*Assume an ideal gas behavior at a fixed column void volume and system temperature. </t>
  </si>
  <si>
    <t>*Take the partial derivative with respect to the moles.</t>
  </si>
  <si>
    <t>*Now, make an assumption that the molar flow rate across valve is proportional to the pressure drop across the valve.</t>
  </si>
  <si>
    <t>*Note:</t>
  </si>
  <si>
    <r>
      <t>*ΔP &gt; 0 when P</t>
    </r>
    <r>
      <rPr>
        <vertAlign val="superscript"/>
        <sz val="11"/>
        <color theme="1"/>
        <rFont val="Consolas"/>
        <family val="3"/>
      </rPr>
      <t>down</t>
    </r>
    <r>
      <rPr>
        <sz val="11"/>
        <color theme="1"/>
        <rFont val="Consolas"/>
        <family val="3"/>
      </rPr>
      <t xml:space="preserve"> &gt; P</t>
    </r>
    <r>
      <rPr>
        <vertAlign val="superscript"/>
        <sz val="11"/>
        <color theme="1"/>
        <rFont val="Consolas"/>
        <family val="3"/>
      </rPr>
      <t>up</t>
    </r>
    <r>
      <rPr>
        <sz val="11"/>
        <color theme="1"/>
        <rFont val="Consolas"/>
        <family val="3"/>
      </rPr>
      <t xml:space="preserve"> (co-current)</t>
    </r>
  </si>
  <si>
    <r>
      <t>*ΔP &lt; 0 when P</t>
    </r>
    <r>
      <rPr>
        <vertAlign val="superscript"/>
        <sz val="11"/>
        <color theme="1"/>
        <rFont val="Consolas"/>
        <family val="3"/>
      </rPr>
      <t>down</t>
    </r>
    <r>
      <rPr>
        <sz val="11"/>
        <color theme="1"/>
        <rFont val="Consolas"/>
        <family val="3"/>
      </rPr>
      <t xml:space="preserve"> &lt; P</t>
    </r>
    <r>
      <rPr>
        <vertAlign val="superscript"/>
        <sz val="11"/>
        <color theme="1"/>
        <rFont val="Consolas"/>
        <family val="3"/>
      </rPr>
      <t>up</t>
    </r>
    <r>
      <rPr>
        <sz val="11"/>
        <color theme="1"/>
        <rFont val="Consolas"/>
        <family val="3"/>
      </rPr>
      <t xml:space="preserve"> (counter-current)</t>
    </r>
  </si>
  <si>
    <t>*Now, assume the following two cases:</t>
  </si>
  <si>
    <t>*fix the pressure above the valve at a constant value</t>
  </si>
  <si>
    <t>*fix the pressure below the valve at a constant value</t>
  </si>
  <si>
    <t>*let the pressure below the valve vary over time</t>
  </si>
  <si>
    <t>*let the pressure above the valve vary over time</t>
  </si>
  <si>
    <t xml:space="preserve">*Now, by the product of the two partial derivatives, we have, </t>
  </si>
  <si>
    <t>*We can go ahead and separate the variables and integrate the expression above to obtain the following:</t>
  </si>
  <si>
    <r>
      <t xml:space="preserve">*Note that </t>
    </r>
    <r>
      <rPr>
        <i/>
        <sz val="11"/>
        <color theme="1"/>
        <rFont val="Consolas"/>
        <family val="3"/>
      </rPr>
      <t>Cv</t>
    </r>
    <r>
      <rPr>
        <sz val="11"/>
        <color theme="1"/>
        <rFont val="Consolas"/>
        <family val="3"/>
      </rPr>
      <t xml:space="preserve"> from (4-1) and </t>
    </r>
    <r>
      <rPr>
        <i/>
        <sz val="11"/>
        <color theme="1"/>
        <rFont val="Consolas"/>
        <family val="3"/>
      </rPr>
      <t>Cv</t>
    </r>
    <r>
      <rPr>
        <sz val="11"/>
        <color theme="1"/>
        <rFont val="Consolas"/>
        <family val="3"/>
      </rPr>
      <t xml:space="preserve"> from (4-2) are equal in the magnitude but differ in signs. Since the flow directions are determined by the </t>
    </r>
    <r>
      <rPr>
        <i/>
        <sz val="11"/>
        <color theme="1"/>
        <rFont val="Consolas"/>
        <family val="3"/>
      </rPr>
      <t>ΔP</t>
    </r>
    <r>
      <rPr>
        <sz val="11"/>
        <color theme="1"/>
        <rFont val="Consolas"/>
        <family val="3"/>
      </rPr>
      <t xml:space="preserve"> term, by convention, we use an absolute value of </t>
    </r>
    <r>
      <rPr>
        <i/>
        <sz val="11"/>
        <color theme="1"/>
        <rFont val="Consolas"/>
        <family val="3"/>
      </rPr>
      <t>Cv</t>
    </r>
    <r>
      <rPr>
        <sz val="11"/>
        <color theme="1"/>
        <rFont val="Consolas"/>
        <family val="3"/>
      </rPr>
      <t xml:space="preserve"> for the volumetric flow rate calculation.</t>
    </r>
  </si>
  <si>
    <r>
      <rPr>
        <b/>
        <i/>
        <sz val="11"/>
        <color theme="1"/>
        <rFont val="Consolas"/>
        <family val="3"/>
      </rPr>
      <t>Case 3</t>
    </r>
    <r>
      <rPr>
        <sz val="11"/>
        <color theme="1"/>
        <rFont val="Consolas"/>
        <family val="3"/>
      </rPr>
      <t>: Varying pressure step with multiple-column interactions (e.g. pressure equalization)</t>
    </r>
  </si>
  <si>
    <t>RT-XXX-XXX</t>
  </si>
  <si>
    <t>DP-ATM-XXX</t>
  </si>
  <si>
    <t>DP-EXT-XXX</t>
  </si>
  <si>
    <t>DP-XXX-ATM</t>
  </si>
  <si>
    <t>RP-RAF-XXX</t>
  </si>
  <si>
    <t>RP-FEE-XXX</t>
  </si>
  <si>
    <t>RP-EXT-XXX</t>
  </si>
  <si>
    <t>RP-XXX-RAF</t>
  </si>
  <si>
    <t>RP-XXX-FEE</t>
  </si>
  <si>
    <t>RP-XXX-EXT</t>
  </si>
  <si>
    <t>EQ-AFE-XXX</t>
  </si>
  <si>
    <t>EQ-XXX-APR</t>
  </si>
  <si>
    <t>Constant Pressure Steps</t>
  </si>
  <si>
    <t>HP-FEE-ATM</t>
  </si>
  <si>
    <t>HP-FEE-RAF</t>
  </si>
  <si>
    <t>HP-ATM-FEE</t>
  </si>
  <si>
    <t>LP-ATM-RAF</t>
  </si>
  <si>
    <t>LP-RAF-ATM</t>
  </si>
  <si>
    <t>HR-EXT-ATM</t>
  </si>
  <si>
    <t>HR-ATM-EXT</t>
  </si>
  <si>
    <t>Step Types</t>
  </si>
  <si>
    <t>Varying Pressure Steps</t>
  </si>
  <si>
    <t>Step 1</t>
  </si>
  <si>
    <t>Step 2</t>
  </si>
  <si>
    <t>Step 3</t>
  </si>
  <si>
    <t>Step 4</t>
  </si>
  <si>
    <t>Step 5</t>
  </si>
  <si>
    <t>Step 6</t>
  </si>
  <si>
    <t>Step 7</t>
  </si>
  <si>
    <t>Step 8</t>
  </si>
  <si>
    <t>Type</t>
  </si>
  <si>
    <t>Duration</t>
  </si>
  <si>
    <t>from</t>
  </si>
  <si>
    <t>to</t>
  </si>
  <si>
    <t>Cv</t>
  </si>
  <si>
    <t>Flow Direction</t>
  </si>
  <si>
    <t>Event</t>
  </si>
  <si>
    <t>From</t>
  </si>
  <si>
    <t>To</t>
  </si>
  <si>
    <t>None</t>
  </si>
  <si>
    <t>From (feed-end)</t>
  </si>
  <si>
    <t>To (feed-end)</t>
  </si>
  <si>
    <t>From (product-end)</t>
  </si>
  <si>
    <t>To (product-end)</t>
  </si>
  <si>
    <t>Step Name</t>
  </si>
  <si>
    <t xml:space="preserve">  </t>
  </si>
  <si>
    <t>constant_pressure</t>
  </si>
  <si>
    <t>varying_pressure</t>
  </si>
  <si>
    <t>seconds</t>
  </si>
  <si>
    <t>Feed-end valve (axial pressure drop)</t>
  </si>
  <si>
    <t>Product-end valve (axial pressure drop)</t>
  </si>
  <si>
    <t>Feed-end valve (no axial pressure drop)</t>
  </si>
  <si>
    <t>Product-end valve (no axial pressure drop)</t>
  </si>
  <si>
    <t>Closed</t>
  </si>
  <si>
    <t>Simulation Mode:</t>
  </si>
  <si>
    <t>Feed-end Valve</t>
  </si>
  <si>
    <t>Product-end Valve</t>
  </si>
  <si>
    <t>location</t>
  </si>
  <si>
    <t>Event Units</t>
  </si>
  <si>
    <t>Event Location</t>
  </si>
  <si>
    <t>Feed_Tank_(T-1)</t>
  </si>
  <si>
    <t>Raffinate_Tank_(T-2)</t>
  </si>
  <si>
    <t>Extract_Tank_(T-3)</t>
  </si>
  <si>
    <t>1_(negative)</t>
  </si>
  <si>
    <t>0_(positive)</t>
  </si>
  <si>
    <t>TBD</t>
  </si>
  <si>
    <t>Atmosphere_(V-2)</t>
  </si>
  <si>
    <t>Atmosphere_(V-3)</t>
  </si>
  <si>
    <t>Linear_Valve</t>
  </si>
  <si>
    <t>Constant_Pressure_Controller</t>
  </si>
  <si>
    <t>Adsorption Column 1</t>
  </si>
  <si>
    <t>Adsorption Column 2</t>
  </si>
  <si>
    <t>Valve_6_(v6)</t>
  </si>
  <si>
    <t>Valve_4_(v4)</t>
  </si>
  <si>
    <t>Valve_2_(v2)</t>
  </si>
  <si>
    <t>Valve_1_(v1)</t>
  </si>
  <si>
    <t>Valve_3_(v3)</t>
  </si>
  <si>
    <t>Valve_5_(v5)</t>
  </si>
  <si>
    <t>The total number of adsorbers in the overall process flow diagram.</t>
  </si>
  <si>
    <t>The number of elementary steps involved in a given PSA cycle.</t>
  </si>
  <si>
    <t>The total number of PSA cycles to be simulated.</t>
  </si>
  <si>
    <t>durStep</t>
  </si>
  <si>
    <t>eveVal</t>
  </si>
  <si>
    <t>eveLoc</t>
  </si>
  <si>
    <t>eveUnit</t>
  </si>
  <si>
    <t>The value of the event function for each step in a PSA cycle.</t>
  </si>
  <si>
    <t>The duration of each step in a PSA cycle.</t>
  </si>
  <si>
    <t>The process unit at which the event for the current step happens.</t>
  </si>
  <si>
    <t>The unit of the event function threshold value for each step in a PSA cycle.</t>
  </si>
  <si>
    <t>sStepCol1</t>
  </si>
  <si>
    <t>sTypeCol1</t>
  </si>
  <si>
    <t>valFeedCol1</t>
  </si>
  <si>
    <t>valProdCol1</t>
  </si>
  <si>
    <t>Adsorber 1</t>
  </si>
  <si>
    <t>Adsorber 2</t>
  </si>
  <si>
    <t>Developed the initial version of the "Cycle Organizer"</t>
  </si>
  <si>
    <t>flowDirCol1</t>
  </si>
  <si>
    <t>Feed-end valve constants for the steps in a PSA cycle for the nth column</t>
  </si>
  <si>
    <t>Steps in the nth column for a PSA cycle</t>
  </si>
  <si>
    <t>Step types in the nth column for a PSA cycle</t>
  </si>
  <si>
    <t>Product-end valve constants for the steps in a PSA cycle for the nth column</t>
  </si>
  <si>
    <t>Flow directions associated with the nth column in a PSA cycle</t>
  </si>
  <si>
    <t>Extract_Tank</t>
  </si>
  <si>
    <t>Raffinate_Tank</t>
  </si>
  <si>
    <t>Feed_Tank</t>
  </si>
  <si>
    <t>Adsorber_1_Feed_End</t>
  </si>
  <si>
    <t>Adsorber_1_Prod_End</t>
  </si>
  <si>
    <t>Adsorber_2_Feed_End</t>
  </si>
  <si>
    <t>Adsorber_2_Prod_End</t>
  </si>
  <si>
    <t>Pressure_[bar]</t>
  </si>
  <si>
    <t>Temperature_[K]</t>
  </si>
  <si>
    <t>Back_Pressure_Regulator</t>
  </si>
  <si>
    <t>REV. NO.2 (9/14/2022)</t>
  </si>
  <si>
    <t>Finalized the spreadsheet for the v1.0 release</t>
  </si>
  <si>
    <t>REV. NO.1 (6/8/2022)</t>
  </si>
  <si>
    <t>Raffinate_Stream</t>
  </si>
  <si>
    <t>Extract_Stream</t>
  </si>
  <si>
    <t>Sum_LK_Mol_Frac_[-]</t>
  </si>
  <si>
    <t>Cum_Sum_LK_Mol_Frac_[-]</t>
  </si>
  <si>
    <t>Feed_Stream</t>
  </si>
  <si>
    <t>Notes:</t>
  </si>
  <si>
    <t>[1] When specifying a valve constant as a simulation input, please follow the following convention:</t>
  </si>
  <si>
    <t>equal to 0 : fully closed</t>
  </si>
  <si>
    <t>equal to 1 : controlled</t>
  </si>
  <si>
    <t>otherwise  : a value of linear valve constant (Cv).</t>
  </si>
  <si>
    <t xml:space="preserve">flow through a valve from a product or feed tank (assumed to be at a constant pressure) </t>
  </si>
  <si>
    <t>to and adsorption column or vice versa.</t>
  </si>
  <si>
    <t>[3] Definitions:</t>
  </si>
  <si>
    <r>
      <t xml:space="preserve">pressure on the side of the valve, closer to the feed end: </t>
    </r>
    <r>
      <rPr>
        <i/>
        <sz val="11"/>
        <color theme="1"/>
        <rFont val="Consolas"/>
        <family val="3"/>
      </rPr>
      <t>P</t>
    </r>
    <r>
      <rPr>
        <i/>
        <vertAlign val="subscript"/>
        <sz val="11"/>
        <color theme="1"/>
        <rFont val="Consolas"/>
        <family val="3"/>
      </rPr>
      <t>fe</t>
    </r>
  </si>
  <si>
    <r>
      <t xml:space="preserve">pressure on the side of the valve, closer to the product end: </t>
    </r>
    <r>
      <rPr>
        <i/>
        <sz val="11"/>
        <color theme="1"/>
        <rFont val="Consolas"/>
        <family val="3"/>
      </rPr>
      <t>P</t>
    </r>
    <r>
      <rPr>
        <i/>
        <vertAlign val="subscript"/>
        <sz val="11"/>
        <color theme="1"/>
        <rFont val="Consolas"/>
        <family val="3"/>
      </rPr>
      <t>pe</t>
    </r>
  </si>
  <si>
    <t xml:space="preserve">Case 1: Constant pressure step with a constant volumetric flow rate at one of the boundaries </t>
  </si>
  <si>
    <t>(e.g. high pressure feed or low pressure purge)</t>
  </si>
  <si>
    <r>
      <t>P</t>
    </r>
    <r>
      <rPr>
        <i/>
        <vertAlign val="subscript"/>
        <sz val="11"/>
        <color theme="1"/>
        <rFont val="Consolas"/>
        <family val="3"/>
      </rPr>
      <t>fe</t>
    </r>
    <r>
      <rPr>
        <i/>
        <sz val="11"/>
        <color theme="1"/>
        <rFont val="Consolas"/>
        <family val="3"/>
      </rPr>
      <t xml:space="preserve"> = </t>
    </r>
  </si>
  <si>
    <t>Pressure closer to the feed end</t>
  </si>
  <si>
    <t xml:space="preserve">flDir = </t>
  </si>
  <si>
    <r>
      <t>P</t>
    </r>
    <r>
      <rPr>
        <i/>
        <vertAlign val="subscript"/>
        <sz val="11"/>
        <color theme="1"/>
        <rFont val="Consolas"/>
        <family val="3"/>
      </rPr>
      <t>pe</t>
    </r>
    <r>
      <rPr>
        <i/>
        <sz val="11"/>
        <color theme="1"/>
        <rFont val="Consolas"/>
        <family val="3"/>
      </rPr>
      <t xml:space="preserve"> =</t>
    </r>
  </si>
  <si>
    <t>Pressure closer to the product end</t>
  </si>
  <si>
    <t>|Valve outlet Volumetric Flow Rate|</t>
  </si>
  <si>
    <r>
      <t>*</t>
    </r>
    <r>
      <rPr>
        <i/>
        <sz val="11"/>
        <color theme="1"/>
        <rFont val="Consolas"/>
        <family val="3"/>
      </rPr>
      <t>P</t>
    </r>
    <r>
      <rPr>
        <i/>
        <vertAlign val="subscript"/>
        <sz val="11"/>
        <color theme="1"/>
        <rFont val="Consolas"/>
        <family val="3"/>
      </rPr>
      <t>fe</t>
    </r>
    <r>
      <rPr>
        <sz val="11"/>
        <color theme="1"/>
        <rFont val="Consolas"/>
        <family val="3"/>
      </rPr>
      <t xml:space="preserve"> &gt; </t>
    </r>
    <r>
      <rPr>
        <i/>
        <sz val="11"/>
        <color theme="1"/>
        <rFont val="Consolas"/>
        <family val="3"/>
      </rPr>
      <t>P</t>
    </r>
    <r>
      <rPr>
        <i/>
        <vertAlign val="subscript"/>
        <sz val="11"/>
        <color theme="1"/>
        <rFont val="Consolas"/>
        <family val="3"/>
      </rPr>
      <t>pe</t>
    </r>
    <r>
      <rPr>
        <sz val="11"/>
        <color theme="1"/>
        <rFont val="Consolas"/>
        <family val="3"/>
      </rPr>
      <t xml:space="preserve"> means co-current flow (F &gt; 0)</t>
    </r>
  </si>
  <si>
    <r>
      <t>*</t>
    </r>
    <r>
      <rPr>
        <i/>
        <sz val="11"/>
        <color theme="1"/>
        <rFont val="Consolas"/>
        <family val="3"/>
      </rPr>
      <t>P</t>
    </r>
    <r>
      <rPr>
        <i/>
        <vertAlign val="subscript"/>
        <sz val="11"/>
        <color theme="1"/>
        <rFont val="Consolas"/>
        <family val="3"/>
      </rPr>
      <t>fe</t>
    </r>
    <r>
      <rPr>
        <sz val="11"/>
        <color theme="1"/>
        <rFont val="Consolas"/>
        <family val="3"/>
      </rPr>
      <t xml:space="preserve"> &lt; </t>
    </r>
    <r>
      <rPr>
        <i/>
        <sz val="11"/>
        <color theme="1"/>
        <rFont val="Consolas"/>
        <family val="3"/>
      </rPr>
      <t>P</t>
    </r>
    <r>
      <rPr>
        <i/>
        <vertAlign val="subscript"/>
        <sz val="11"/>
        <color theme="1"/>
        <rFont val="Consolas"/>
        <family val="3"/>
      </rPr>
      <t>pe</t>
    </r>
    <r>
      <rPr>
        <sz val="11"/>
        <color theme="1"/>
        <rFont val="Consolas"/>
        <family val="3"/>
      </rPr>
      <t xml:space="preserve"> means counter-current flow (F &lt; 0)</t>
    </r>
  </si>
  <si>
    <t>*From Equation (1), we solve for the linear valve constant as below (F is a molar flow rate at the pressure after the valve).</t>
  </si>
  <si>
    <t>*Example: Specifying a linear valve vonstant for the valve at the feed end of an adsorption column,</t>
  </si>
  <si>
    <r>
      <t xml:space="preserve"> assuming a constant feed tank at </t>
    </r>
    <r>
      <rPr>
        <i/>
        <sz val="11"/>
        <color theme="1"/>
        <rFont val="Consolas"/>
        <family val="3"/>
      </rPr>
      <t>P</t>
    </r>
    <r>
      <rPr>
        <i/>
        <vertAlign val="subscript"/>
        <sz val="11"/>
        <color theme="1"/>
        <rFont val="Consolas"/>
        <family val="3"/>
      </rPr>
      <t>fe</t>
    </r>
    <r>
      <rPr>
        <sz val="11"/>
        <color theme="1"/>
        <rFont val="Consolas"/>
        <family val="3"/>
      </rPr>
      <t xml:space="preserve"> and constant column pressure at </t>
    </r>
    <r>
      <rPr>
        <i/>
        <sz val="11"/>
        <color theme="1"/>
        <rFont val="Consolas"/>
        <family val="3"/>
      </rPr>
      <t>P</t>
    </r>
    <r>
      <rPr>
        <i/>
        <vertAlign val="subscript"/>
        <sz val="11"/>
        <color theme="1"/>
        <rFont val="Consolas"/>
        <family val="3"/>
      </rPr>
      <t>pe</t>
    </r>
    <r>
      <rPr>
        <sz val="11"/>
        <color theme="1"/>
        <rFont val="Consolas"/>
        <family val="3"/>
      </rPr>
      <t>.</t>
    </r>
  </si>
  <si>
    <t>*Note: If one of the pressures changes, then, the flow rate will change accordingly,</t>
  </si>
  <si>
    <t>based on the linear valve equation as by Equation (1).</t>
  </si>
  <si>
    <t xml:space="preserve">e.g. For low pressure purge, for instance, we have the product tank changing pressure, </t>
  </si>
  <si>
    <t xml:space="preserve">as it allows some of the product to leave the tank and enter the column through a valve at a low pressure. </t>
  </si>
  <si>
    <t>In this case, by design, the product storage tank has much larger volume than that of the column,</t>
  </si>
  <si>
    <t>thereby the pressure of the tank is changing very slightly.</t>
  </si>
  <si>
    <t>For the calculation, assume a constant product tank pressure, therefore.</t>
  </si>
  <si>
    <t>Case 2: Pressure changing steps with one or more linear valve boundary conditions</t>
  </si>
  <si>
    <t>(e.g. re-pressurization or depressurization)</t>
  </si>
  <si>
    <t xml:space="preserve">[1] The idea is to estimate a value of linear valve coefficient (Cv) such that </t>
  </si>
  <si>
    <t>we achieve the desired pressure change at around the specified duration of the pressure changing step.</t>
  </si>
  <si>
    <t>[2] The derivation of an equation that is used to estimate Cv is shown.</t>
  </si>
  <si>
    <t>*Note: Given the step duration, column void volume, system temperature, initial and final void pressures,</t>
  </si>
  <si>
    <t xml:space="preserve"> and the downstream or upstream pressure, we can readily estimate the linear valve constant. </t>
  </si>
  <si>
    <t>However, fine tuning may be needed to further ascertain the exact value of the linear valve constant.</t>
  </si>
  <si>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xml:space="preserve"> =</t>
    </r>
  </si>
  <si>
    <t>(Up)Downstream Pres.</t>
  </si>
  <si>
    <t xml:space="preserve">v = </t>
  </si>
  <si>
    <r>
      <rPr>
        <i/>
        <sz val="11"/>
        <color theme="1"/>
        <rFont val="Consolas"/>
        <family val="3"/>
      </rPr>
      <t>T</t>
    </r>
    <r>
      <rPr>
        <i/>
        <vertAlign val="subscript"/>
        <sz val="11"/>
        <color theme="1"/>
        <rFont val="Consolas"/>
        <family val="3"/>
      </rPr>
      <t>gas</t>
    </r>
    <r>
      <rPr>
        <sz val="11"/>
        <color theme="1"/>
        <rFont val="Consolas"/>
        <family val="3"/>
      </rPr>
      <t xml:space="preserve"> =</t>
    </r>
  </si>
  <si>
    <t>Gas Temperature</t>
  </si>
  <si>
    <r>
      <rPr>
        <i/>
        <sz val="11"/>
        <color theme="1"/>
        <rFont val="Consolas"/>
        <family val="3"/>
      </rPr>
      <t>P</t>
    </r>
    <r>
      <rPr>
        <i/>
        <vertAlign val="subscript"/>
        <sz val="11"/>
        <color theme="1"/>
        <rFont val="Consolas"/>
        <family val="3"/>
      </rPr>
      <t>gas</t>
    </r>
    <r>
      <rPr>
        <sz val="11"/>
        <color theme="1"/>
        <rFont val="Consolas"/>
        <family val="3"/>
      </rPr>
      <t xml:space="preserve"> =</t>
    </r>
  </si>
  <si>
    <t>Gas Pressure</t>
  </si>
  <si>
    <r>
      <rPr>
        <i/>
        <sz val="11"/>
        <color theme="1"/>
        <rFont val="Consolas"/>
        <family val="3"/>
      </rPr>
      <t>T</t>
    </r>
    <r>
      <rPr>
        <i/>
        <vertAlign val="subscript"/>
        <sz val="11"/>
        <color theme="1"/>
        <rFont val="Consolas"/>
        <family val="3"/>
      </rPr>
      <t>0</t>
    </r>
    <r>
      <rPr>
        <sz val="11"/>
        <color theme="1"/>
        <rFont val="Consolas"/>
        <family val="3"/>
      </rPr>
      <t xml:space="preserve"> = </t>
    </r>
  </si>
  <si>
    <t>Standard Temperature</t>
  </si>
  <si>
    <r>
      <rPr>
        <i/>
        <sz val="11"/>
        <color theme="1"/>
        <rFont val="Consolas"/>
        <family val="3"/>
      </rPr>
      <t>P</t>
    </r>
    <r>
      <rPr>
        <i/>
        <vertAlign val="subscript"/>
        <sz val="11"/>
        <color theme="1"/>
        <rFont val="Consolas"/>
        <family val="3"/>
      </rPr>
      <t>0</t>
    </r>
    <r>
      <rPr>
        <sz val="11"/>
        <color theme="1"/>
        <rFont val="Consolas"/>
        <family val="3"/>
      </rPr>
      <t xml:space="preserve"> =</t>
    </r>
  </si>
  <si>
    <t>Standard Pressure</t>
  </si>
  <si>
    <t>v =</t>
  </si>
  <si>
    <t>SLPM</t>
  </si>
  <si>
    <t>Standard Liter/Minute</t>
  </si>
  <si>
    <r>
      <t xml:space="preserve">*ΔP &gt; 0 when </t>
    </r>
    <r>
      <rPr>
        <i/>
        <sz val="11"/>
        <color theme="1"/>
        <rFont val="Consolas"/>
        <family val="3"/>
      </rPr>
      <t>P</t>
    </r>
    <r>
      <rPr>
        <i/>
        <vertAlign val="superscript"/>
        <sz val="11"/>
        <color theme="1"/>
        <rFont val="Consolas"/>
        <family val="3"/>
      </rPr>
      <t>fe</t>
    </r>
    <r>
      <rPr>
        <sz val="11"/>
        <color theme="1"/>
        <rFont val="Consolas"/>
        <family val="3"/>
      </rPr>
      <t xml:space="preserve"> &gt; </t>
    </r>
    <r>
      <rPr>
        <i/>
        <sz val="11"/>
        <color theme="1"/>
        <rFont val="Consolas"/>
        <family val="3"/>
      </rPr>
      <t>P</t>
    </r>
    <r>
      <rPr>
        <i/>
        <vertAlign val="superscript"/>
        <sz val="11"/>
        <color theme="1"/>
        <rFont val="Consolas"/>
        <family val="3"/>
      </rPr>
      <t>pe</t>
    </r>
    <r>
      <rPr>
        <sz val="11"/>
        <color theme="1"/>
        <rFont val="Consolas"/>
        <family val="3"/>
      </rPr>
      <t xml:space="preserve"> (co-current)</t>
    </r>
  </si>
  <si>
    <r>
      <t xml:space="preserve">*ΔP &lt; 0 when </t>
    </r>
    <r>
      <rPr>
        <i/>
        <sz val="11"/>
        <color theme="1"/>
        <rFont val="Consolas"/>
        <family val="3"/>
      </rPr>
      <t>P</t>
    </r>
    <r>
      <rPr>
        <i/>
        <vertAlign val="superscript"/>
        <sz val="11"/>
        <color theme="1"/>
        <rFont val="Consolas"/>
        <family val="3"/>
      </rPr>
      <t>fe</t>
    </r>
    <r>
      <rPr>
        <sz val="11"/>
        <color theme="1"/>
        <rFont val="Consolas"/>
        <family val="3"/>
      </rPr>
      <t xml:space="preserve"> &lt; </t>
    </r>
    <r>
      <rPr>
        <i/>
        <sz val="11"/>
        <color theme="1"/>
        <rFont val="Consolas"/>
        <family val="3"/>
      </rPr>
      <t>P</t>
    </r>
    <r>
      <rPr>
        <i/>
        <vertAlign val="superscript"/>
        <sz val="11"/>
        <color theme="1"/>
        <rFont val="Consolas"/>
        <family val="3"/>
      </rPr>
      <t>pe</t>
    </r>
    <r>
      <rPr>
        <sz val="11"/>
        <color theme="1"/>
        <rFont val="Consolas"/>
        <family val="3"/>
      </rPr>
      <t xml:space="preserve"> (counter-current)</t>
    </r>
  </si>
  <si>
    <t xml:space="preserve">*fix the pressure above the valve at </t>
  </si>
  <si>
    <t xml:space="preserve">*fix the pressure below the valve at </t>
  </si>
  <si>
    <t>a constant value</t>
  </si>
  <si>
    <t>SLPM (Standard Liter Per Minute) Converter</t>
  </si>
  <si>
    <t>None None</t>
  </si>
  <si>
    <t>5 50</t>
  </si>
  <si>
    <t>varying_pressure constant_pressure</t>
  </si>
  <si>
    <t>RP-XXX-FEE HP-FEE-RAF</t>
  </si>
  <si>
    <t>0 0.00005</t>
  </si>
  <si>
    <t>0.00005 0.0001</t>
  </si>
  <si>
    <t>1_(negative) 0_(positive)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</si>
</sst>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9">
    <font>
      <sz val="11"/>
      <color theme="1"/>
      <name val="Calibri"/>
      <family val="2"/>
      <scheme val="minor"/>
    </font>
    <font>
      <sz val="8"/>
      <name val="Calibri"/>
      <family val="2"/>
      <scheme val="minor"/>
    </font>
    <font>
      <sz val="11"/>
      <color theme="1"/>
      <name val="Calibri"/>
      <family val="2"/>
      <charset val="129"/>
      <scheme val="minor"/>
    </font>
    <font>
      <sz val="14"/>
      <color theme="1"/>
      <name val="Consolas"/>
      <family val="3"/>
    </font>
    <font>
      <sz val="11"/>
      <color theme="1"/>
      <name val="Consolas"/>
      <family val="3"/>
    </font>
    <font>
      <b/>
      <i/>
      <sz val="28"/>
      <color theme="1"/>
      <name val="Consolas"/>
      <family val="3"/>
    </font>
    <font>
      <b/>
      <i/>
      <sz val="14"/>
      <color theme="1"/>
      <name val="Consolas"/>
      <family val="3"/>
    </font>
    <font>
      <b/>
      <i/>
      <sz val="11"/>
      <color theme="1"/>
      <name val="Consolas"/>
      <family val="3"/>
    </font>
    <font>
      <b/>
      <i/>
      <sz val="11"/>
      <color theme="0"/>
      <name val="Consolas"/>
      <family val="3"/>
    </font>
    <font>
      <sz val="11"/>
      <color theme="0"/>
      <name val="Consolas"/>
      <family val="3"/>
    </font>
    <font>
      <u/>
      <sz val="11"/>
      <color theme="10"/>
      <name val="Calibri"/>
      <family val="2"/>
      <scheme val="minor"/>
    </font>
    <font>
      <b/>
      <i/>
      <sz val="14"/>
      <color rgb="FF339966"/>
      <name val="Calibri"/>
      <family val="2"/>
    </font>
    <font>
      <i/>
      <sz val="11"/>
      <color theme="0"/>
      <name val="Consolas"/>
      <family val="3"/>
    </font>
    <font>
      <i/>
      <sz val="14"/>
      <color theme="0"/>
      <name val="Consolas"/>
      <family val="3"/>
    </font>
    <font>
      <sz val="14"/>
      <color theme="0"/>
      <name val="Consolas"/>
      <family val="3"/>
    </font>
    <font>
      <i/>
      <u/>
      <sz val="14"/>
      <color theme="0"/>
      <name val="Consolas"/>
      <family val="3"/>
    </font>
    <font>
      <b/>
      <i/>
      <sz val="14"/>
      <color rgb="FFFF0000"/>
      <name val="Calibri"/>
      <family val="2"/>
    </font>
    <font>
      <b/>
      <i/>
      <sz val="14"/>
      <color rgb="FFFF9900"/>
      <name val="Calibri"/>
      <family val="2"/>
    </font>
    <font>
      <vertAlign val="subscript"/>
      <sz val="11"/>
      <color theme="1"/>
      <name val="Consolas"/>
      <family val="3"/>
    </font>
    <font>
      <i/>
      <sz val="11"/>
      <color theme="1"/>
      <name val="Consolas"/>
      <family val="3"/>
    </font>
    <font>
      <i/>
      <vertAlign val="subscript"/>
      <sz val="11"/>
      <color theme="1"/>
      <name val="Consolas"/>
      <family val="3"/>
    </font>
    <font>
      <sz val="11"/>
      <color rgb="FFFFFF00"/>
      <name val="Consolas"/>
      <family val="3"/>
    </font>
    <font>
      <vertAlign val="superscript"/>
      <sz val="11"/>
      <color theme="1"/>
      <name val="Consolas"/>
      <family val="3"/>
    </font>
    <font>
      <sz val="11"/>
      <color theme="1"/>
      <name val="Consolas"/>
      <family val="2"/>
    </font>
    <font>
      <b/>
      <i/>
      <sz val="11"/>
      <color theme="1"/>
      <name val="Consolas"/>
      <family val="2"/>
    </font>
    <font>
      <b/>
      <i/>
      <sz val="11"/>
      <color rgb="FFFFFF00"/>
      <name val="Consolas"/>
      <family val="2"/>
    </font>
    <font>
      <i/>
      <sz val="11"/>
      <color theme="1"/>
      <name val="Consolas"/>
      <family val="2"/>
    </font>
    <font>
      <b/>
      <i/>
      <sz val="14"/>
      <color rgb="FF000000"/>
      <name val="Calibri"/>
      <family val="2"/>
    </font>
    <font>
      <i/>
      <vertAlign val="superscript"/>
      <sz val="11"/>
      <color theme="1"/>
      <name val="Consolas"/>
      <family val="3"/>
    </font>
  </fonts>
  <fills count="8">
    <fill>
      <patternFill patternType="none"/>
    </fill>
    <fill>
      <patternFill patternType="gray125"/>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1"/>
        <bgColor indexed="64"/>
      </patternFill>
    </fill>
    <fill>
      <patternFill patternType="solid">
        <fgColor rgb="FF00B050"/>
        <bgColor indexed="64"/>
      </patternFill>
    </fill>
    <fill>
      <patternFill patternType="solid">
        <fgColor theme="0"/>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right style="thin">
        <color indexed="64"/>
      </right>
      <top/>
      <bottom/>
      <diagonal/>
    </border>
    <border>
      <left style="thin">
        <color indexed="64"/>
      </left>
      <right style="thin">
        <color indexed="64"/>
      </right>
      <top/>
      <bottom/>
      <diagonal/>
    </border>
  </borders>
  <cellStyleXfs count="3">
    <xf numFmtId="0" fontId="0" fillId="0" borderId="0"/>
    <xf numFmtId="0" fontId="2" fillId="0" borderId="0">
      <alignment vertical="center"/>
    </xf>
    <xf numFmtId="0" fontId="10" fillId="0" borderId="0" applyNumberFormat="0" applyFill="0" applyBorder="0" applyAlignment="0" applyProtection="0"/>
  </cellStyleXfs>
  <cellXfs count="171">
    <xf numFmtId="0" fontId="0" fillId="0" borderId="0" xfId="0"/>
    <xf numFmtId="0" fontId="4" fillId="0" borderId="0" xfId="0" applyFont="1" applyAlignment="1" applyProtection="1">
      <alignment horizontal="center" vertical="center"/>
      <protection locked="0"/>
    </xf>
    <xf numFmtId="0" fontId="7" fillId="2" borderId="1" xfId="0" applyFont="1" applyFill="1" applyBorder="1" applyAlignment="1" applyProtection="1">
      <alignment horizontal="center" vertical="center"/>
      <protection locked="0"/>
    </xf>
    <xf numFmtId="0" fontId="4" fillId="0" borderId="0" xfId="1" applyFont="1">
      <alignment vertical="center"/>
    </xf>
    <xf numFmtId="0" fontId="4" fillId="0" borderId="0" xfId="1" applyFont="1" applyAlignment="1">
      <alignment vertical="center" wrapText="1"/>
    </xf>
    <xf numFmtId="0" fontId="4" fillId="0" borderId="0" xfId="1" applyFont="1" applyAlignment="1">
      <alignment horizontal="center" vertical="center"/>
    </xf>
    <xf numFmtId="0" fontId="13" fillId="5" borderId="0" xfId="1" applyFont="1" applyFill="1" applyAlignment="1">
      <alignment horizontal="left" vertical="center"/>
    </xf>
    <xf numFmtId="0" fontId="14" fillId="5" borderId="0" xfId="1" applyFont="1" applyFill="1" applyAlignment="1">
      <alignment vertical="center" wrapText="1"/>
    </xf>
    <xf numFmtId="0" fontId="14" fillId="5" borderId="0" xfId="1" applyFont="1" applyFill="1" applyAlignment="1">
      <alignment horizontal="center" vertical="center"/>
    </xf>
    <xf numFmtId="0" fontId="14" fillId="5" borderId="0" xfId="1" applyFont="1" applyFill="1">
      <alignment vertical="center"/>
    </xf>
    <xf numFmtId="0" fontId="15" fillId="5" borderId="0" xfId="2" applyFont="1" applyFill="1" applyAlignment="1" applyProtection="1">
      <alignment horizontal="right"/>
    </xf>
    <xf numFmtId="0" fontId="3" fillId="0" borderId="1" xfId="1" applyFont="1" applyBorder="1" applyAlignment="1">
      <alignment horizontal="center" vertical="center"/>
    </xf>
    <xf numFmtId="0" fontId="3" fillId="0" borderId="1" xfId="1" applyFont="1" applyBorder="1" applyAlignment="1">
      <alignment horizontal="left" vertical="center" wrapText="1" indent="1"/>
    </xf>
    <xf numFmtId="14" fontId="3" fillId="0" borderId="1" xfId="1" applyNumberFormat="1" applyFont="1" applyBorder="1" applyAlignment="1">
      <alignment horizontal="center" vertical="center"/>
    </xf>
    <xf numFmtId="0" fontId="3" fillId="0" borderId="1" xfId="1" applyFont="1" applyBorder="1" applyAlignment="1">
      <alignment horizontal="left" vertical="center" indent="1"/>
    </xf>
    <xf numFmtId="0" fontId="4" fillId="3" borderId="8" xfId="0" applyFont="1" applyFill="1" applyBorder="1" applyAlignment="1">
      <alignment horizontal="center" vertical="center"/>
    </xf>
    <xf numFmtId="0" fontId="4" fillId="3" borderId="1" xfId="0" applyFont="1" applyFill="1" applyBorder="1" applyAlignment="1">
      <alignment horizontal="left" vertical="center" indent="1"/>
    </xf>
    <xf numFmtId="0" fontId="4" fillId="3" borderId="6" xfId="0" applyFont="1" applyFill="1" applyBorder="1" applyAlignment="1">
      <alignment horizontal="center" vertical="center"/>
    </xf>
    <xf numFmtId="0" fontId="4" fillId="3" borderId="6" xfId="0" applyFont="1" applyFill="1" applyBorder="1" applyAlignment="1">
      <alignment horizontal="left" vertical="center" wrapText="1" indent="1"/>
    </xf>
    <xf numFmtId="0" fontId="6" fillId="3" borderId="1" xfId="1" applyFont="1" applyFill="1" applyBorder="1" applyAlignment="1">
      <alignment horizontal="center" vertical="center" wrapText="1"/>
    </xf>
    <xf numFmtId="0" fontId="12" fillId="5" borderId="6" xfId="0" applyFont="1" applyFill="1" applyBorder="1" applyAlignment="1">
      <alignment horizontal="left" vertical="center"/>
    </xf>
    <xf numFmtId="0" fontId="9" fillId="5" borderId="7" xfId="0" applyFont="1" applyFill="1" applyBorder="1" applyAlignment="1">
      <alignment horizontal="center" vertical="center"/>
    </xf>
    <xf numFmtId="0" fontId="12" fillId="5" borderId="8" xfId="0" applyFont="1" applyFill="1" applyBorder="1" applyAlignment="1">
      <alignment horizontal="right" vertical="center"/>
    </xf>
    <xf numFmtId="0" fontId="4" fillId="0" borderId="0" xfId="0" applyFont="1" applyAlignment="1">
      <alignment vertical="center"/>
    </xf>
    <xf numFmtId="0" fontId="4" fillId="3" borderId="11" xfId="0" applyFont="1" applyFill="1" applyBorder="1" applyAlignment="1">
      <alignment vertical="center"/>
    </xf>
    <xf numFmtId="0" fontId="4" fillId="3" borderId="0" xfId="0" applyFont="1" applyFill="1" applyAlignment="1">
      <alignment vertical="center"/>
    </xf>
    <xf numFmtId="0" fontId="4" fillId="3" borderId="3" xfId="0" applyFont="1" applyFill="1" applyBorder="1" applyAlignment="1">
      <alignment vertical="center"/>
    </xf>
    <xf numFmtId="0" fontId="7" fillId="3" borderId="0" xfId="0" applyFont="1" applyFill="1" applyAlignment="1">
      <alignment vertical="center"/>
    </xf>
    <xf numFmtId="0" fontId="4" fillId="0" borderId="0" xfId="0" applyFont="1"/>
    <xf numFmtId="0" fontId="7" fillId="4" borderId="6" xfId="0" applyFont="1" applyFill="1" applyBorder="1" applyAlignment="1">
      <alignment vertical="center"/>
    </xf>
    <xf numFmtId="0" fontId="4" fillId="4" borderId="7" xfId="0" applyFont="1" applyFill="1" applyBorder="1" applyAlignment="1">
      <alignment vertical="center"/>
    </xf>
    <xf numFmtId="0" fontId="4" fillId="4" borderId="7" xfId="0" applyFont="1" applyFill="1" applyBorder="1"/>
    <xf numFmtId="0" fontId="4" fillId="4" borderId="8" xfId="0" applyFont="1" applyFill="1" applyBorder="1"/>
    <xf numFmtId="0" fontId="4" fillId="3" borderId="13" xfId="0" applyFont="1" applyFill="1" applyBorder="1" applyAlignment="1">
      <alignment vertical="center"/>
    </xf>
    <xf numFmtId="0" fontId="4" fillId="3" borderId="0" xfId="0" applyFont="1" applyFill="1"/>
    <xf numFmtId="0" fontId="4" fillId="3" borderId="14" xfId="0" applyFont="1" applyFill="1" applyBorder="1"/>
    <xf numFmtId="0" fontId="4" fillId="0" borderId="0" xfId="0" applyFont="1" applyAlignment="1" applyProtection="1">
      <alignment vertical="center"/>
      <protection locked="0"/>
    </xf>
    <xf numFmtId="0" fontId="4" fillId="3" borderId="14" xfId="0" applyFont="1" applyFill="1" applyBorder="1" applyAlignment="1">
      <alignment vertical="center"/>
    </xf>
    <xf numFmtId="0" fontId="4" fillId="3" borderId="1" xfId="0" applyFont="1" applyFill="1" applyBorder="1" applyAlignment="1">
      <alignment vertical="center"/>
    </xf>
    <xf numFmtId="11" fontId="9" fillId="6" borderId="1" xfId="0" applyNumberFormat="1" applyFont="1" applyFill="1" applyBorder="1" applyAlignment="1">
      <alignment vertical="center"/>
    </xf>
    <xf numFmtId="0" fontId="19" fillId="3" borderId="1" xfId="0" applyFont="1" applyFill="1" applyBorder="1" applyAlignment="1">
      <alignment vertical="center"/>
    </xf>
    <xf numFmtId="0" fontId="4" fillId="2" borderId="1" xfId="0" applyFont="1" applyFill="1" applyBorder="1" applyAlignment="1" applyProtection="1">
      <alignment vertical="center"/>
      <protection locked="0"/>
    </xf>
    <xf numFmtId="0" fontId="21" fillId="6" borderId="1" xfId="0" applyFont="1" applyFill="1" applyBorder="1" applyAlignment="1">
      <alignment vertical="center"/>
    </xf>
    <xf numFmtId="0" fontId="4" fillId="3" borderId="4" xfId="0" applyFont="1" applyFill="1" applyBorder="1" applyAlignment="1">
      <alignment vertical="center"/>
    </xf>
    <xf numFmtId="0" fontId="4" fillId="3" borderId="2" xfId="0" applyFont="1" applyFill="1" applyBorder="1" applyAlignment="1">
      <alignment vertical="center"/>
    </xf>
    <xf numFmtId="0" fontId="4" fillId="3" borderId="5" xfId="0" applyFont="1" applyFill="1" applyBorder="1" applyAlignment="1">
      <alignment vertical="center"/>
    </xf>
    <xf numFmtId="0" fontId="4" fillId="3" borderId="3" xfId="0" applyFont="1" applyFill="1" applyBorder="1" applyAlignment="1">
      <alignment horizontal="left" vertical="center" wrapText="1"/>
    </xf>
    <xf numFmtId="0" fontId="4" fillId="3" borderId="0" xfId="0" applyFont="1" applyFill="1" applyAlignment="1">
      <alignment horizontal="left" vertical="center" wrapText="1"/>
    </xf>
    <xf numFmtId="0" fontId="4" fillId="3" borderId="7" xfId="0" applyFont="1" applyFill="1" applyBorder="1" applyAlignment="1">
      <alignment vertical="center"/>
    </xf>
    <xf numFmtId="0" fontId="4" fillId="3" borderId="1" xfId="0" applyFont="1" applyFill="1" applyBorder="1" applyAlignment="1">
      <alignment horizontal="center" vertical="center"/>
    </xf>
    <xf numFmtId="0" fontId="4" fillId="4" borderId="0" xfId="0" applyFont="1" applyFill="1" applyAlignment="1">
      <alignment horizontal="left" vertical="center"/>
    </xf>
    <xf numFmtId="0" fontId="23" fillId="0" borderId="0" xfId="0" applyFont="1"/>
    <xf numFmtId="0" fontId="24" fillId="4" borderId="1" xfId="0" applyFont="1" applyFill="1" applyBorder="1" applyAlignment="1">
      <alignment horizontal="center" vertical="center"/>
    </xf>
    <xf numFmtId="0" fontId="24" fillId="4" borderId="1" xfId="0" applyFont="1" applyFill="1" applyBorder="1" applyAlignment="1">
      <alignment horizontal="center"/>
    </xf>
    <xf numFmtId="0" fontId="26" fillId="4" borderId="1" xfId="0" applyFont="1" applyFill="1" applyBorder="1" applyAlignment="1">
      <alignment horizontal="center" vertical="center"/>
    </xf>
    <xf numFmtId="0" fontId="23" fillId="4" borderId="1" xfId="0" applyFont="1" applyFill="1" applyBorder="1" applyAlignment="1">
      <alignment horizontal="center" vertical="center"/>
    </xf>
    <xf numFmtId="0" fontId="25" fillId="6" borderId="1" xfId="0" applyFont="1" applyFill="1" applyBorder="1" applyAlignment="1">
      <alignment horizontal="center" vertical="center"/>
    </xf>
    <xf numFmtId="0" fontId="24" fillId="2" borderId="1" xfId="0" applyFont="1" applyFill="1" applyBorder="1" applyAlignment="1">
      <alignment horizontal="center" vertical="center"/>
    </xf>
    <xf numFmtId="0" fontId="4" fillId="4" borderId="3" xfId="0" applyFont="1" applyFill="1" applyBorder="1" applyAlignment="1">
      <alignment horizontal="right" vertical="center"/>
    </xf>
    <xf numFmtId="0" fontId="4" fillId="4" borderId="0" xfId="0" applyFont="1" applyFill="1" applyAlignment="1">
      <alignment horizontal="right" vertical="center"/>
    </xf>
    <xf numFmtId="0" fontId="4" fillId="4" borderId="0" xfId="0" applyFont="1" applyFill="1" applyAlignment="1">
      <alignment horizontal="center" vertical="center"/>
    </xf>
    <xf numFmtId="0" fontId="4" fillId="4" borderId="4" xfId="0" applyFont="1" applyFill="1" applyBorder="1" applyAlignment="1">
      <alignment horizontal="right" vertical="center"/>
    </xf>
    <xf numFmtId="0" fontId="4" fillId="4" borderId="2" xfId="0" applyFont="1" applyFill="1" applyBorder="1" applyAlignment="1">
      <alignment horizontal="right" vertical="center"/>
    </xf>
    <xf numFmtId="0" fontId="4" fillId="4" borderId="2" xfId="0" applyFont="1" applyFill="1" applyBorder="1" applyAlignment="1">
      <alignment horizontal="left" vertical="center"/>
    </xf>
    <xf numFmtId="0" fontId="4" fillId="4" borderId="2" xfId="0" applyFont="1" applyFill="1" applyBorder="1" applyAlignment="1">
      <alignment horizontal="center" vertical="center"/>
    </xf>
    <xf numFmtId="0" fontId="8" fillId="5" borderId="5" xfId="0" applyFont="1" applyFill="1" applyBorder="1" applyAlignment="1">
      <alignment horizontal="center" vertical="center"/>
    </xf>
    <xf numFmtId="0" fontId="8" fillId="5" borderId="9" xfId="0" applyFont="1" applyFill="1" applyBorder="1" applyAlignment="1">
      <alignment horizontal="center" vertical="center"/>
    </xf>
    <xf numFmtId="0" fontId="8" fillId="5" borderId="9" xfId="0" applyFont="1" applyFill="1" applyBorder="1" applyAlignment="1">
      <alignment horizontal="center" vertical="center" wrapText="1"/>
    </xf>
    <xf numFmtId="0" fontId="8" fillId="5" borderId="4" xfId="0" applyFont="1" applyFill="1" applyBorder="1" applyAlignment="1">
      <alignment horizontal="center" vertical="center"/>
    </xf>
    <xf numFmtId="0" fontId="4" fillId="3" borderId="12" xfId="0" applyFont="1" applyFill="1" applyBorder="1" applyAlignment="1">
      <alignment horizontal="center" vertical="center"/>
    </xf>
    <xf numFmtId="0" fontId="7" fillId="2" borderId="10" xfId="0" applyFont="1" applyFill="1" applyBorder="1" applyAlignment="1" applyProtection="1">
      <alignment horizontal="center" vertical="center"/>
      <protection locked="0"/>
    </xf>
    <xf numFmtId="0" fontId="4" fillId="3" borderId="10" xfId="0" applyFont="1" applyFill="1" applyBorder="1" applyAlignment="1">
      <alignment horizontal="left" vertical="center" indent="1"/>
    </xf>
    <xf numFmtId="0" fontId="4" fillId="3" borderId="10" xfId="0" applyFont="1" applyFill="1" applyBorder="1" applyAlignment="1">
      <alignment horizontal="center" vertical="center"/>
    </xf>
    <xf numFmtId="0" fontId="4" fillId="3" borderId="11" xfId="0" applyFont="1" applyFill="1" applyBorder="1" applyAlignment="1">
      <alignment horizontal="center" vertical="center"/>
    </xf>
    <xf numFmtId="0" fontId="4" fillId="3" borderId="11" xfId="0" applyFont="1" applyFill="1" applyBorder="1" applyAlignment="1">
      <alignment horizontal="left" vertical="center" wrapText="1" indent="1"/>
    </xf>
    <xf numFmtId="11" fontId="24" fillId="2" borderId="1" xfId="0" applyNumberFormat="1" applyFont="1" applyFill="1" applyBorder="1" applyAlignment="1">
      <alignment horizontal="center" vertical="center"/>
    </xf>
    <xf numFmtId="0" fontId="4" fillId="3" borderId="7" xfId="0" applyFont="1" applyFill="1" applyBorder="1" applyAlignment="1">
      <alignment horizontal="center" vertical="center"/>
    </xf>
    <xf numFmtId="0" fontId="4" fillId="0" borderId="0" xfId="0" applyFont="1" applyAlignment="1">
      <alignment horizontal="center" vertical="center"/>
    </xf>
    <xf numFmtId="0" fontId="7" fillId="2" borderId="1" xfId="0" applyFont="1" applyFill="1" applyBorder="1" applyAlignment="1">
      <alignment horizontal="center" vertical="center"/>
    </xf>
    <xf numFmtId="0" fontId="24" fillId="7" borderId="0" xfId="0" applyFont="1" applyFill="1" applyAlignment="1">
      <alignment vertical="center"/>
    </xf>
    <xf numFmtId="0" fontId="24" fillId="7" borderId="0" xfId="0" applyFont="1" applyFill="1" applyAlignment="1">
      <alignment vertical="center" textRotation="45"/>
    </xf>
    <xf numFmtId="0" fontId="24" fillId="2" borderId="1" xfId="0" applyFont="1" applyFill="1" applyBorder="1" applyAlignment="1" applyProtection="1">
      <alignment horizontal="center" vertical="center"/>
      <protection locked="0"/>
    </xf>
    <xf numFmtId="0" fontId="23" fillId="0" borderId="0" xfId="0" applyFont="1" applyProtection="1">
      <protection locked="0"/>
    </xf>
    <xf numFmtId="11" fontId="24" fillId="2" borderId="1" xfId="0" applyNumberFormat="1" applyFont="1" applyFill="1" applyBorder="1" applyAlignment="1" applyProtection="1">
      <alignment horizontal="center" vertical="center"/>
      <protection locked="0"/>
    </xf>
    <xf numFmtId="0" fontId="26" fillId="4" borderId="8" xfId="0" applyFont="1" applyFill="1" applyBorder="1" applyAlignment="1">
      <alignment horizontal="center" vertical="center"/>
    </xf>
    <xf numFmtId="0" fontId="24" fillId="7" borderId="0" xfId="0" applyFont="1" applyFill="1" applyAlignment="1">
      <alignment horizontal="center" vertical="center"/>
    </xf>
    <xf numFmtId="0" fontId="23" fillId="0" borderId="0" xfId="0" applyFont="1" applyAlignment="1">
      <alignment horizontal="center" vertical="center"/>
    </xf>
    <xf numFmtId="0" fontId="23" fillId="0" borderId="0" xfId="0" applyFont="1" applyAlignment="1">
      <alignment horizontal="center" vertical="center" wrapText="1"/>
    </xf>
    <xf numFmtId="0" fontId="24" fillId="4" borderId="1" xfId="0" applyFont="1" applyFill="1" applyBorder="1" applyAlignment="1">
      <alignment horizontal="center" vertical="center" wrapText="1"/>
    </xf>
    <xf numFmtId="0" fontId="24" fillId="4" borderId="15" xfId="0" applyFont="1" applyFill="1" applyBorder="1" applyAlignment="1">
      <alignment horizontal="center" vertical="center" wrapText="1"/>
    </xf>
    <xf numFmtId="0" fontId="24" fillId="4" borderId="15" xfId="0" applyFont="1" applyFill="1" applyBorder="1" applyAlignment="1">
      <alignment horizontal="center" vertical="center" textRotation="45" wrapText="1"/>
    </xf>
    <xf numFmtId="0" fontId="24" fillId="4" borderId="9" xfId="0" applyFont="1" applyFill="1" applyBorder="1" applyAlignment="1">
      <alignment horizontal="center" vertical="center" textRotation="45" wrapText="1"/>
    </xf>
    <xf numFmtId="0" fontId="24" fillId="7" borderId="0" xfId="0" applyFont="1" applyFill="1" applyAlignment="1">
      <alignment horizontal="center" vertical="center" wrapText="1"/>
    </xf>
    <xf numFmtId="0" fontId="24" fillId="4" borderId="10" xfId="0" applyFont="1" applyFill="1" applyBorder="1" applyAlignment="1">
      <alignment horizontal="center" vertical="center" wrapText="1"/>
    </xf>
    <xf numFmtId="0" fontId="24" fillId="4" borderId="3" xfId="0" applyFont="1" applyFill="1" applyBorder="1" applyAlignment="1">
      <alignment horizontal="center" vertical="center" textRotation="45" wrapText="1"/>
    </xf>
    <xf numFmtId="0" fontId="26" fillId="4" borderId="12" xfId="0" applyFont="1" applyFill="1" applyBorder="1" applyAlignment="1">
      <alignment horizontal="center" vertical="center"/>
    </xf>
    <xf numFmtId="0" fontId="26" fillId="4" borderId="10" xfId="0" applyFont="1" applyFill="1" applyBorder="1" applyAlignment="1">
      <alignment horizontal="center" vertical="center"/>
    </xf>
    <xf numFmtId="0" fontId="26" fillId="4" borderId="15" xfId="0" applyFont="1" applyFill="1" applyBorder="1" applyAlignment="1">
      <alignment horizontal="center" vertical="center"/>
    </xf>
    <xf numFmtId="0" fontId="26" fillId="4" borderId="9" xfId="0" applyFont="1" applyFill="1" applyBorder="1" applyAlignment="1">
      <alignment horizontal="center" vertical="center"/>
    </xf>
    <xf numFmtId="0" fontId="24" fillId="4" borderId="4" xfId="0" applyFont="1" applyFill="1" applyBorder="1" applyAlignment="1">
      <alignment horizontal="center" vertical="center" textRotation="45" wrapText="1"/>
    </xf>
    <xf numFmtId="0" fontId="4" fillId="3" borderId="8" xfId="0" applyFont="1" applyFill="1" applyBorder="1" applyAlignment="1">
      <alignment horizontal="left" vertical="center" indent="1"/>
    </xf>
    <xf numFmtId="0" fontId="24" fillId="7" borderId="0" xfId="0" applyFont="1" applyFill="1" applyAlignment="1">
      <alignment horizontal="center" vertical="center"/>
    </xf>
    <xf numFmtId="0" fontId="24" fillId="2" borderId="1" xfId="0" applyFont="1" applyFill="1" applyBorder="1" applyAlignment="1" applyProtection="1">
      <alignment horizontal="center" vertical="center"/>
      <protection locked="0"/>
    </xf>
    <xf numFmtId="11" fontId="24" fillId="2" borderId="1" xfId="0" applyNumberFormat="1" applyFont="1" applyFill="1" applyBorder="1" applyAlignment="1" applyProtection="1">
      <alignment horizontal="center" vertical="center"/>
      <protection locked="0"/>
    </xf>
    <xf numFmtId="0" fontId="4" fillId="4" borderId="8" xfId="0" applyFont="1" applyFill="1" applyBorder="1" applyAlignment="1">
      <alignment vertical="center"/>
    </xf>
    <xf numFmtId="0" fontId="4" fillId="3" borderId="0" xfId="0" applyFont="1" applyFill="1" applyAlignment="1">
      <alignment horizontal="left" vertical="center"/>
    </xf>
    <xf numFmtId="0" fontId="19" fillId="3" borderId="11" xfId="0" applyFont="1" applyFill="1" applyBorder="1" applyAlignment="1">
      <alignment vertical="center"/>
    </xf>
    <xf numFmtId="0" fontId="4" fillId="2" borderId="13" xfId="0" applyFont="1" applyFill="1" applyBorder="1" applyAlignment="1" applyProtection="1">
      <alignment vertical="center"/>
      <protection locked="0"/>
    </xf>
    <xf numFmtId="0" fontId="4" fillId="3" borderId="12" xfId="0" applyFont="1" applyFill="1" applyBorder="1" applyAlignment="1">
      <alignment vertical="center"/>
    </xf>
    <xf numFmtId="0" fontId="19" fillId="3" borderId="4" xfId="0" applyFont="1" applyFill="1" applyBorder="1" applyAlignment="1">
      <alignment vertical="center"/>
    </xf>
    <xf numFmtId="0" fontId="19" fillId="3" borderId="3" xfId="0" applyFont="1" applyFill="1" applyBorder="1" applyAlignment="1">
      <alignment vertical="center"/>
    </xf>
    <xf numFmtId="0" fontId="4" fillId="2" borderId="0" xfId="0" applyFont="1" applyFill="1" applyAlignment="1" applyProtection="1">
      <alignment vertical="center"/>
      <protection locked="0"/>
    </xf>
    <xf numFmtId="0" fontId="4" fillId="2" borderId="2" xfId="0" applyFont="1" applyFill="1" applyBorder="1" applyAlignment="1" applyProtection="1">
      <alignment vertical="center"/>
      <protection locked="0"/>
    </xf>
    <xf numFmtId="0" fontId="4" fillId="0" borderId="2" xfId="0" applyFont="1" applyBorder="1" applyAlignment="1">
      <alignment vertical="center"/>
    </xf>
    <xf numFmtId="0" fontId="7" fillId="3" borderId="3" xfId="0" applyFont="1" applyFill="1" applyBorder="1" applyAlignment="1">
      <alignment vertical="center"/>
    </xf>
    <xf numFmtId="0" fontId="4" fillId="3" borderId="0" xfId="0" applyFont="1" applyFill="1" applyAlignment="1">
      <alignment vertical="center" wrapText="1"/>
    </xf>
    <xf numFmtId="0" fontId="4" fillId="3" borderId="6" xfId="0" applyFont="1" applyFill="1" applyBorder="1" applyAlignment="1">
      <alignment vertical="center"/>
    </xf>
    <xf numFmtId="0" fontId="19" fillId="3" borderId="0" xfId="0" applyFont="1" applyFill="1" applyAlignment="1">
      <alignment vertical="center"/>
    </xf>
    <xf numFmtId="0" fontId="4" fillId="3" borderId="8" xfId="0" applyFont="1" applyFill="1" applyBorder="1" applyAlignment="1">
      <alignment vertical="center"/>
    </xf>
    <xf numFmtId="0" fontId="24" fillId="7" borderId="0" xfId="0" applyFont="1" applyFill="1" applyAlignment="1">
      <alignment horizontal="center" vertical="center"/>
    </xf>
    <xf numFmtId="0" fontId="5" fillId="0" borderId="2" xfId="1" applyFont="1" applyBorder="1" applyAlignment="1">
      <alignment horizontal="center" vertical="center"/>
    </xf>
    <xf numFmtId="0" fontId="6" fillId="4" borderId="1" xfId="0" applyFont="1" applyFill="1" applyBorder="1" applyAlignment="1">
      <alignment horizontal="center" vertical="center"/>
    </xf>
    <xf numFmtId="0" fontId="6" fillId="4" borderId="12" xfId="0" applyFont="1" applyFill="1" applyBorder="1" applyAlignment="1">
      <alignment horizontal="center" vertical="center"/>
    </xf>
    <xf numFmtId="0" fontId="6" fillId="4" borderId="14" xfId="0" applyFont="1" applyFill="1" applyBorder="1" applyAlignment="1">
      <alignment horizontal="center" vertical="center"/>
    </xf>
    <xf numFmtId="0" fontId="6" fillId="4" borderId="5" xfId="0" applyFont="1" applyFill="1" applyBorder="1" applyAlignment="1">
      <alignment horizontal="center" vertical="center"/>
    </xf>
    <xf numFmtId="0" fontId="23" fillId="4" borderId="10" xfId="0" applyFont="1" applyFill="1" applyBorder="1" applyAlignment="1">
      <alignment horizontal="center"/>
    </xf>
    <xf numFmtId="0" fontId="23" fillId="4" borderId="1" xfId="0" applyFont="1" applyFill="1" applyBorder="1" applyAlignment="1">
      <alignment horizontal="center"/>
    </xf>
    <xf numFmtId="0" fontId="24" fillId="4" borderId="1" xfId="0" applyFont="1" applyFill="1" applyBorder="1" applyAlignment="1">
      <alignment horizontal="center" vertical="center" textRotation="45"/>
    </xf>
    <xf numFmtId="0" fontId="26" fillId="4" borderId="1" xfId="0" applyFont="1" applyFill="1" applyBorder="1" applyAlignment="1">
      <alignment horizontal="center" vertical="center"/>
    </xf>
    <xf numFmtId="0" fontId="24" fillId="7" borderId="0" xfId="0" applyFont="1" applyFill="1" applyAlignment="1">
      <alignment horizontal="center" vertical="center" textRotation="45"/>
    </xf>
    <xf numFmtId="0" fontId="24" fillId="7" borderId="0" xfId="0" applyFont="1" applyFill="1" applyAlignment="1">
      <alignment horizontal="center" vertical="center"/>
    </xf>
    <xf numFmtId="0" fontId="4" fillId="3" borderId="0" xfId="0" applyFont="1" applyFill="1" applyAlignment="1">
      <alignment horizontal="left" vertical="center"/>
    </xf>
    <xf numFmtId="0" fontId="4" fillId="3" borderId="14" xfId="0" applyFont="1" applyFill="1" applyBorder="1" applyAlignment="1">
      <alignment horizontal="left" vertical="center"/>
    </xf>
    <xf numFmtId="0" fontId="7" fillId="3" borderId="11" xfId="0" applyFont="1" applyFill="1" applyBorder="1" applyAlignment="1">
      <alignment horizontal="left" vertical="center" wrapText="1"/>
    </xf>
    <xf numFmtId="0" fontId="7" fillId="3" borderId="13" xfId="0" applyFont="1" applyFill="1" applyBorder="1" applyAlignment="1">
      <alignment horizontal="left" vertical="center" wrapText="1"/>
    </xf>
    <xf numFmtId="0" fontId="7" fillId="3" borderId="12" xfId="0" applyFont="1" applyFill="1" applyBorder="1" applyAlignment="1">
      <alignment horizontal="left" vertical="center" wrapText="1"/>
    </xf>
    <xf numFmtId="0" fontId="7" fillId="4" borderId="11" xfId="0" applyFont="1" applyFill="1" applyBorder="1" applyAlignment="1">
      <alignment horizontal="center" vertical="center"/>
    </xf>
    <xf numFmtId="0" fontId="7" fillId="4" borderId="13" xfId="0" applyFont="1" applyFill="1" applyBorder="1" applyAlignment="1">
      <alignment horizontal="center" vertical="center"/>
    </xf>
    <xf numFmtId="0" fontId="7" fillId="4" borderId="12" xfId="0" applyFont="1" applyFill="1" applyBorder="1" applyAlignment="1">
      <alignment horizontal="center" vertical="center"/>
    </xf>
    <xf numFmtId="11" fontId="9" fillId="6" borderId="13" xfId="0" applyNumberFormat="1" applyFont="1" applyFill="1" applyBorder="1" applyAlignment="1">
      <alignment horizontal="center" vertical="center"/>
    </xf>
    <xf numFmtId="0" fontId="4" fillId="3" borderId="13" xfId="0" applyFont="1" applyFill="1" applyBorder="1" applyAlignment="1">
      <alignment horizontal="center" vertical="center"/>
    </xf>
    <xf numFmtId="0" fontId="4" fillId="3" borderId="12" xfId="0" applyFont="1" applyFill="1" applyBorder="1" applyAlignment="1">
      <alignment horizontal="center" vertical="center"/>
    </xf>
    <xf numFmtId="0" fontId="21" fillId="6" borderId="2" xfId="0" applyFont="1" applyFill="1" applyBorder="1" applyAlignment="1">
      <alignment horizontal="center" vertical="center"/>
    </xf>
    <xf numFmtId="0" fontId="4" fillId="3" borderId="2" xfId="0" applyFont="1" applyFill="1" applyBorder="1" applyAlignment="1">
      <alignment horizontal="center" vertical="center"/>
    </xf>
    <xf numFmtId="0" fontId="4" fillId="3" borderId="5" xfId="0" applyFont="1" applyFill="1" applyBorder="1" applyAlignment="1">
      <alignment horizontal="center" vertical="center"/>
    </xf>
    <xf numFmtId="0" fontId="7" fillId="4" borderId="11" xfId="0" applyFont="1" applyFill="1" applyBorder="1" applyAlignment="1">
      <alignment horizontal="left" vertical="center"/>
    </xf>
    <xf numFmtId="0" fontId="7" fillId="4" borderId="13" xfId="0" applyFont="1" applyFill="1" applyBorder="1" applyAlignment="1">
      <alignment horizontal="left" vertical="center"/>
    </xf>
    <xf numFmtId="0" fontId="7" fillId="4" borderId="12" xfId="0" applyFont="1" applyFill="1" applyBorder="1" applyAlignment="1">
      <alignment horizontal="left" vertical="center"/>
    </xf>
    <xf numFmtId="11" fontId="9" fillId="6" borderId="7" xfId="0" applyNumberFormat="1" applyFont="1" applyFill="1" applyBorder="1" applyAlignment="1">
      <alignment horizontal="center" vertical="center"/>
    </xf>
    <xf numFmtId="0" fontId="4" fillId="3" borderId="7" xfId="0" applyFont="1" applyFill="1" applyBorder="1" applyAlignment="1">
      <alignment horizontal="center" vertical="center"/>
    </xf>
    <xf numFmtId="0" fontId="4" fillId="3" borderId="8" xfId="0" applyFont="1" applyFill="1" applyBorder="1" applyAlignment="1">
      <alignment horizontal="center" vertical="center"/>
    </xf>
    <xf numFmtId="0" fontId="4" fillId="3" borderId="13" xfId="0" applyFont="1" applyFill="1" applyBorder="1" applyAlignment="1">
      <alignment horizontal="left" vertical="center"/>
    </xf>
    <xf numFmtId="0" fontId="4" fillId="3" borderId="12" xfId="0" applyFont="1" applyFill="1" applyBorder="1" applyAlignment="1">
      <alignment horizontal="left" vertical="center"/>
    </xf>
    <xf numFmtId="0" fontId="4" fillId="3" borderId="0" xfId="0" applyFont="1" applyFill="1" applyAlignment="1">
      <alignment horizontal="left" vertical="top" wrapText="1"/>
    </xf>
    <xf numFmtId="0" fontId="4" fillId="3" borderId="2" xfId="0" applyFont="1" applyFill="1" applyBorder="1" applyAlignment="1">
      <alignment horizontal="left" vertical="center"/>
    </xf>
    <xf numFmtId="0" fontId="4" fillId="3" borderId="5" xfId="0" applyFont="1" applyFill="1" applyBorder="1" applyAlignment="1">
      <alignment horizontal="left" vertical="center"/>
    </xf>
    <xf numFmtId="0" fontId="9" fillId="6" borderId="7" xfId="0" applyFont="1" applyFill="1" applyBorder="1" applyAlignment="1">
      <alignment horizontal="center" vertical="center"/>
    </xf>
    <xf numFmtId="0" fontId="4" fillId="3" borderId="11" xfId="0" applyFont="1" applyFill="1" applyBorder="1" applyAlignment="1">
      <alignment horizontal="left" vertical="center" wrapText="1"/>
    </xf>
    <xf numFmtId="0" fontId="4" fillId="3" borderId="13" xfId="0" applyFont="1" applyFill="1" applyBorder="1" applyAlignment="1">
      <alignment horizontal="left" vertical="center" wrapText="1"/>
    </xf>
    <xf numFmtId="0" fontId="4" fillId="3" borderId="3" xfId="0" applyFont="1" applyFill="1" applyBorder="1" applyAlignment="1">
      <alignment horizontal="left" vertical="center" wrapText="1"/>
    </xf>
    <xf numFmtId="0" fontId="4" fillId="3" borderId="0" xfId="0" applyFont="1" applyFill="1" applyAlignment="1">
      <alignment horizontal="left" vertical="center" wrapText="1"/>
    </xf>
    <xf numFmtId="0" fontId="7" fillId="4" borderId="6" xfId="0" applyFont="1" applyFill="1" applyBorder="1" applyAlignment="1">
      <alignment horizontal="left" vertical="center"/>
    </xf>
    <xf numFmtId="0" fontId="7" fillId="4" borderId="7" xfId="0" applyFont="1" applyFill="1" applyBorder="1" applyAlignment="1">
      <alignment horizontal="left" vertical="center"/>
    </xf>
    <xf numFmtId="0" fontId="4" fillId="4" borderId="6" xfId="0" applyFont="1" applyFill="1" applyBorder="1" applyAlignment="1">
      <alignment horizontal="left" vertical="center"/>
    </xf>
    <xf numFmtId="0" fontId="4" fillId="4" borderId="7" xfId="0" applyFont="1" applyFill="1" applyBorder="1" applyAlignment="1">
      <alignment horizontal="left" vertical="center"/>
    </xf>
    <xf numFmtId="0" fontId="7" fillId="4" borderId="6" xfId="0" applyFont="1" applyFill="1" applyBorder="1" applyAlignment="1">
      <alignment horizontal="left" vertical="center" indent="1"/>
    </xf>
    <xf numFmtId="0" fontId="7" fillId="4" borderId="7" xfId="0" applyFont="1" applyFill="1" applyBorder="1" applyAlignment="1">
      <alignment horizontal="left" vertical="center" indent="1"/>
    </xf>
    <xf numFmtId="0" fontId="7" fillId="4" borderId="8" xfId="0" applyFont="1" applyFill="1" applyBorder="1" applyAlignment="1">
      <alignment horizontal="left" vertical="center" indent="1"/>
    </xf>
    <xf numFmtId="0" fontId="4" fillId="3" borderId="1" xfId="0" applyFont="1" applyFill="1" applyBorder="1" applyAlignment="1">
      <alignment horizontal="center" vertical="center"/>
    </xf>
    <xf numFmtId="0" fontId="4" fillId="4" borderId="3" xfId="0" applyFont="1" applyFill="1" applyBorder="1" applyAlignment="1">
      <alignment horizontal="left" vertical="center"/>
    </xf>
    <xf numFmtId="0" fontId="4" fillId="4" borderId="0" xfId="0" applyFont="1" applyFill="1" applyAlignment="1">
      <alignment horizontal="left" vertical="center"/>
    </xf>
  </cellXfs>
  <cellStyles count="3">
    <cellStyle name="Hyperlink" xfId="2" builtinId="8"/>
    <cellStyle name="Normal" xfId="0" builtinId="0"/>
    <cellStyle name="Normal 3" xfId="1" xr:uid="{8C1A4601-4B09-4BE0-B387-657882E2D017}"/>
  </cellStyles>
  <dxfs count="53">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numFmt numFmtId="0" formatCode="General"/>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1"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1" hidden="0"/>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microsoft.com/office/2017/10/relationships/person" Target="persons/perso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2.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_rels/drawing8.xml.rels><?xml version="1.0" encoding="UTF-8" standalone="yes"?>
<Relationships xmlns="http://schemas.openxmlformats.org/package/2006/relationships"><Relationship Id="rId8" Type="http://schemas.openxmlformats.org/officeDocument/2006/relationships/image" Target="../media/image12.emf"/><Relationship Id="rId3" Type="http://schemas.openxmlformats.org/officeDocument/2006/relationships/image" Target="../media/image7.emf"/><Relationship Id="rId7" Type="http://schemas.openxmlformats.org/officeDocument/2006/relationships/image" Target="../media/image11.emf"/><Relationship Id="rId12" Type="http://schemas.openxmlformats.org/officeDocument/2006/relationships/image" Target="../media/image16.emf"/><Relationship Id="rId2" Type="http://schemas.openxmlformats.org/officeDocument/2006/relationships/image" Target="../media/image6.emf"/><Relationship Id="rId1" Type="http://schemas.openxmlformats.org/officeDocument/2006/relationships/image" Target="../media/image5.emf"/><Relationship Id="rId6" Type="http://schemas.openxmlformats.org/officeDocument/2006/relationships/image" Target="../media/image10.emf"/><Relationship Id="rId11" Type="http://schemas.openxmlformats.org/officeDocument/2006/relationships/image" Target="../media/image15.emf"/><Relationship Id="rId5" Type="http://schemas.openxmlformats.org/officeDocument/2006/relationships/image" Target="../media/image9.emf"/><Relationship Id="rId10" Type="http://schemas.openxmlformats.org/officeDocument/2006/relationships/image" Target="../media/image14.emf"/><Relationship Id="rId4" Type="http://schemas.openxmlformats.org/officeDocument/2006/relationships/image" Target="../media/image8.emf"/><Relationship Id="rId9" Type="http://schemas.openxmlformats.org/officeDocument/2006/relationships/image" Target="../media/image13.emf"/></Relationships>
</file>

<file path=xl/drawings/_rels/drawing9.xml.rels><?xml version="1.0" encoding="UTF-8" standalone="yes"?>
<Relationships xmlns="http://schemas.openxmlformats.org/package/2006/relationships"><Relationship Id="rId1" Type="http://schemas.openxmlformats.org/officeDocument/2006/relationships/image" Target="../media/image33.png"/></Relationships>
</file>

<file path=xl/drawings/_rels/vmlDrawing7.vml.rels><?xml version="1.0" encoding="UTF-8" standalone="yes"?>
<Relationships xmlns="http://schemas.openxmlformats.org/package/2006/relationships"><Relationship Id="rId8" Type="http://schemas.openxmlformats.org/officeDocument/2006/relationships/image" Target="../media/image24.emf"/><Relationship Id="rId13" Type="http://schemas.openxmlformats.org/officeDocument/2006/relationships/image" Target="../media/image29.emf"/><Relationship Id="rId3" Type="http://schemas.openxmlformats.org/officeDocument/2006/relationships/image" Target="../media/image19.emf"/><Relationship Id="rId7" Type="http://schemas.openxmlformats.org/officeDocument/2006/relationships/image" Target="../media/image23.emf"/><Relationship Id="rId12" Type="http://schemas.openxmlformats.org/officeDocument/2006/relationships/image" Target="../media/image28.emf"/><Relationship Id="rId2" Type="http://schemas.openxmlformats.org/officeDocument/2006/relationships/image" Target="../media/image18.emf"/><Relationship Id="rId16" Type="http://schemas.openxmlformats.org/officeDocument/2006/relationships/image" Target="../media/image32.emf"/><Relationship Id="rId1" Type="http://schemas.openxmlformats.org/officeDocument/2006/relationships/image" Target="../media/image17.emf"/><Relationship Id="rId6" Type="http://schemas.openxmlformats.org/officeDocument/2006/relationships/image" Target="../media/image22.emf"/><Relationship Id="rId11" Type="http://schemas.openxmlformats.org/officeDocument/2006/relationships/image" Target="../media/image27.emf"/><Relationship Id="rId5" Type="http://schemas.openxmlformats.org/officeDocument/2006/relationships/image" Target="../media/image21.emf"/><Relationship Id="rId15" Type="http://schemas.openxmlformats.org/officeDocument/2006/relationships/image" Target="../media/image31.emf"/><Relationship Id="rId10" Type="http://schemas.openxmlformats.org/officeDocument/2006/relationships/image" Target="../media/image26.emf"/><Relationship Id="rId4" Type="http://schemas.openxmlformats.org/officeDocument/2006/relationships/image" Target="../media/image20.emf"/><Relationship Id="rId9" Type="http://schemas.openxmlformats.org/officeDocument/2006/relationships/image" Target="../media/image25.emf"/><Relationship Id="rId14" Type="http://schemas.openxmlformats.org/officeDocument/2006/relationships/image" Target="../media/image30.emf"/></Relationships>
</file>

<file path=xl/drawings/drawing1.xml><?xml version="1.0" encoding="utf-8"?>
<xdr:wsDr xmlns:xdr="http://schemas.openxmlformats.org/drawingml/2006/spreadsheetDrawing" xmlns:a="http://schemas.openxmlformats.org/drawingml/2006/main">
  <xdr:twoCellAnchor editAs="oneCell">
    <xdr:from>
      <xdr:col>4</xdr:col>
      <xdr:colOff>359226</xdr:colOff>
      <xdr:row>16</xdr:row>
      <xdr:rowOff>170853</xdr:rowOff>
    </xdr:from>
    <xdr:to>
      <xdr:col>9</xdr:col>
      <xdr:colOff>1850570</xdr:colOff>
      <xdr:row>28</xdr:row>
      <xdr:rowOff>130629</xdr:rowOff>
    </xdr:to>
    <xdr:pic>
      <xdr:nvPicPr>
        <xdr:cNvPr id="6" name="Pictur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1"/>
        <a:stretch>
          <a:fillRect/>
        </a:stretch>
      </xdr:blipFill>
      <xdr:spPr>
        <a:xfrm>
          <a:off x="1251855" y="6070910"/>
          <a:ext cx="8828315" cy="218046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80680</xdr:colOff>
      <xdr:row>4</xdr:row>
      <xdr:rowOff>0</xdr:rowOff>
    </xdr:from>
    <xdr:to>
      <xdr:col>4</xdr:col>
      <xdr:colOff>490392</xdr:colOff>
      <xdr:row>7</xdr:row>
      <xdr:rowOff>21336</xdr:rowOff>
    </xdr:to>
    <xdr:sp macro="" textlink="">
      <xdr:nvSpPr>
        <xdr:cNvPr id="3" name="Rectangle 2">
          <a:extLst>
            <a:ext uri="{FF2B5EF4-FFF2-40B4-BE49-F238E27FC236}">
              <a16:creationId xmlns:a16="http://schemas.microsoft.com/office/drawing/2014/main" id="{00000000-0008-0000-0100-000003000000}"/>
            </a:ext>
          </a:extLst>
        </xdr:cNvPr>
        <xdr:cNvSpPr/>
      </xdr:nvSpPr>
      <xdr:spPr>
        <a:xfrm>
          <a:off x="80680" y="611038"/>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0</xdr:col>
          <xdr:colOff>190500</xdr:colOff>
          <xdr:row>4</xdr:row>
          <xdr:rowOff>76200</xdr:rowOff>
        </xdr:from>
        <xdr:to>
          <xdr:col>1</xdr:col>
          <xdr:colOff>1005840</xdr:colOff>
          <xdr:row>6</xdr:row>
          <xdr:rowOff>137160</xdr:rowOff>
        </xdr:to>
        <xdr:sp macro="" textlink="">
          <xdr:nvSpPr>
            <xdr:cNvPr id="108545" name="Button 1" hidden="1">
              <a:extLst>
                <a:ext uri="{63B3BB69-23CF-44E3-9099-C40C66FF867C}">
                  <a14:compatExt spid="_x0000_s108545"/>
                </a:ext>
                <a:ext uri="{FF2B5EF4-FFF2-40B4-BE49-F238E27FC236}">
                  <a16:creationId xmlns:a16="http://schemas.microsoft.com/office/drawing/2014/main" id="{00000000-0008-0000-0100-000001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4</xdr:row>
          <xdr:rowOff>76200</xdr:rowOff>
        </xdr:from>
        <xdr:to>
          <xdr:col>3</xdr:col>
          <xdr:colOff>15240</xdr:colOff>
          <xdr:row>6</xdr:row>
          <xdr:rowOff>137160</xdr:rowOff>
        </xdr:to>
        <xdr:sp macro="" textlink="">
          <xdr:nvSpPr>
            <xdr:cNvPr id="108546" name="Button 2" hidden="1">
              <a:extLst>
                <a:ext uri="{63B3BB69-23CF-44E3-9099-C40C66FF867C}">
                  <a14:compatExt spid="_x0000_s108546"/>
                </a:ext>
                <a:ext uri="{FF2B5EF4-FFF2-40B4-BE49-F238E27FC236}">
                  <a16:creationId xmlns:a16="http://schemas.microsoft.com/office/drawing/2014/main" id="{00000000-0008-0000-0100-000002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xdr:row>
          <xdr:rowOff>76200</xdr:rowOff>
        </xdr:from>
        <xdr:to>
          <xdr:col>4</xdr:col>
          <xdr:colOff>381000</xdr:colOff>
          <xdr:row>6</xdr:row>
          <xdr:rowOff>137160</xdr:rowOff>
        </xdr:to>
        <xdr:sp macro="" textlink="">
          <xdr:nvSpPr>
            <xdr:cNvPr id="108547" name="Button 3" hidden="1">
              <a:extLst>
                <a:ext uri="{63B3BB69-23CF-44E3-9099-C40C66FF867C}">
                  <a14:compatExt spid="_x0000_s108547"/>
                </a:ext>
                <a:ext uri="{FF2B5EF4-FFF2-40B4-BE49-F238E27FC236}">
                  <a16:creationId xmlns:a16="http://schemas.microsoft.com/office/drawing/2014/main" id="{00000000-0008-0000-0100-000003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0</xdr:colOff>
      <xdr:row>4</xdr:row>
      <xdr:rowOff>11981</xdr:rowOff>
    </xdr:from>
    <xdr:to>
      <xdr:col>4</xdr:col>
      <xdr:colOff>409712</xdr:colOff>
      <xdr:row>7</xdr:row>
      <xdr:rowOff>33317</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0" y="623019"/>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0</xdr:col>
          <xdr:colOff>190500</xdr:colOff>
          <xdr:row>4</xdr:row>
          <xdr:rowOff>76200</xdr:rowOff>
        </xdr:from>
        <xdr:to>
          <xdr:col>1</xdr:col>
          <xdr:colOff>1005840</xdr:colOff>
          <xdr:row>6</xdr:row>
          <xdr:rowOff>137160</xdr:rowOff>
        </xdr:to>
        <xdr:sp macro="" textlink="">
          <xdr:nvSpPr>
            <xdr:cNvPr id="118785" name="Button 1" hidden="1">
              <a:extLst>
                <a:ext uri="{63B3BB69-23CF-44E3-9099-C40C66FF867C}">
                  <a14:compatExt spid="_x0000_s118785"/>
                </a:ext>
                <a:ext uri="{FF2B5EF4-FFF2-40B4-BE49-F238E27FC236}">
                  <a16:creationId xmlns:a16="http://schemas.microsoft.com/office/drawing/2014/main" id="{00000000-0008-0000-0200-000001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4</xdr:row>
          <xdr:rowOff>76200</xdr:rowOff>
        </xdr:from>
        <xdr:to>
          <xdr:col>3</xdr:col>
          <xdr:colOff>15240</xdr:colOff>
          <xdr:row>6</xdr:row>
          <xdr:rowOff>137160</xdr:rowOff>
        </xdr:to>
        <xdr:sp macro="" textlink="">
          <xdr:nvSpPr>
            <xdr:cNvPr id="118786" name="Button 2" hidden="1">
              <a:extLst>
                <a:ext uri="{63B3BB69-23CF-44E3-9099-C40C66FF867C}">
                  <a14:compatExt spid="_x0000_s118786"/>
                </a:ext>
                <a:ext uri="{FF2B5EF4-FFF2-40B4-BE49-F238E27FC236}">
                  <a16:creationId xmlns:a16="http://schemas.microsoft.com/office/drawing/2014/main" id="{00000000-0008-0000-0200-000002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xdr:row>
          <xdr:rowOff>76200</xdr:rowOff>
        </xdr:from>
        <xdr:to>
          <xdr:col>4</xdr:col>
          <xdr:colOff>381000</xdr:colOff>
          <xdr:row>6</xdr:row>
          <xdr:rowOff>137160</xdr:rowOff>
        </xdr:to>
        <xdr:sp macro="" textlink="">
          <xdr:nvSpPr>
            <xdr:cNvPr id="118787" name="Button 3" hidden="1">
              <a:extLst>
                <a:ext uri="{63B3BB69-23CF-44E3-9099-C40C66FF867C}">
                  <a14:compatExt spid="_x0000_s118787"/>
                </a:ext>
                <a:ext uri="{FF2B5EF4-FFF2-40B4-BE49-F238E27FC236}">
                  <a16:creationId xmlns:a16="http://schemas.microsoft.com/office/drawing/2014/main" id="{00000000-0008-0000-0200-000003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12695" name="Button 55" descr="Initialize Adsorbers" hidden="1">
              <a:extLst>
                <a:ext uri="{63B3BB69-23CF-44E3-9099-C40C66FF867C}">
                  <a14:compatExt spid="_x0000_s112695"/>
                </a:ext>
                <a:ext uri="{FF2B5EF4-FFF2-40B4-BE49-F238E27FC236}">
                  <a16:creationId xmlns:a16="http://schemas.microsoft.com/office/drawing/2014/main" id="{00000000-0008-0000-0300-000037B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12697" name="Button 57" descr="Initialize Adsorbers" hidden="1">
              <a:extLst>
                <a:ext uri="{63B3BB69-23CF-44E3-9099-C40C66FF867C}">
                  <a14:compatExt spid="_x0000_s112697"/>
                </a:ext>
                <a:ext uri="{FF2B5EF4-FFF2-40B4-BE49-F238E27FC236}">
                  <a16:creationId xmlns:a16="http://schemas.microsoft.com/office/drawing/2014/main" id="{00000000-0008-0000-0300-000039B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20833" name="Button 1" descr="Initialize Adsorbers" hidden="1">
              <a:extLst>
                <a:ext uri="{63B3BB69-23CF-44E3-9099-C40C66FF867C}">
                  <a14:compatExt spid="_x0000_s120833"/>
                </a:ext>
                <a:ext uri="{FF2B5EF4-FFF2-40B4-BE49-F238E27FC236}">
                  <a16:creationId xmlns:a16="http://schemas.microsoft.com/office/drawing/2014/main" id="{00000000-0008-0000-0400-000001D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20834" name="Button 2" descr="Initialize Adsorbers" hidden="1">
              <a:extLst>
                <a:ext uri="{63B3BB69-23CF-44E3-9099-C40C66FF867C}">
                  <a14:compatExt spid="_x0000_s120834"/>
                </a:ext>
                <a:ext uri="{FF2B5EF4-FFF2-40B4-BE49-F238E27FC236}">
                  <a16:creationId xmlns:a16="http://schemas.microsoft.com/office/drawing/2014/main" id="{00000000-0008-0000-0400-000002D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19809" name="Button 1" descr="Initialize Adsorbers" hidden="1">
              <a:extLst>
                <a:ext uri="{63B3BB69-23CF-44E3-9099-C40C66FF867C}">
                  <a14:compatExt spid="_x0000_s119809"/>
                </a:ext>
                <a:ext uri="{FF2B5EF4-FFF2-40B4-BE49-F238E27FC236}">
                  <a16:creationId xmlns:a16="http://schemas.microsoft.com/office/drawing/2014/main" id="{00000000-0008-0000-0500-000001D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19810" name="Button 2" descr="Initialize Adsorbers" hidden="1">
              <a:extLst>
                <a:ext uri="{63B3BB69-23CF-44E3-9099-C40C66FF867C}">
                  <a14:compatExt spid="_x0000_s119810"/>
                </a:ext>
                <a:ext uri="{FF2B5EF4-FFF2-40B4-BE49-F238E27FC236}">
                  <a16:creationId xmlns:a16="http://schemas.microsoft.com/office/drawing/2014/main" id="{00000000-0008-0000-0500-000002D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1</xdr:col>
      <xdr:colOff>0</xdr:colOff>
      <xdr:row>89</xdr:row>
      <xdr:rowOff>0</xdr:rowOff>
    </xdr:from>
    <xdr:to>
      <xdr:col>17</xdr:col>
      <xdr:colOff>407388</xdr:colOff>
      <xdr:row>110</xdr:row>
      <xdr:rowOff>171622</xdr:rowOff>
    </xdr:to>
    <xdr:pic>
      <xdr:nvPicPr>
        <xdr:cNvPr id="4" name="Picture 3">
          <a:extLst>
            <a:ext uri="{FF2B5EF4-FFF2-40B4-BE49-F238E27FC236}">
              <a16:creationId xmlns:a16="http://schemas.microsoft.com/office/drawing/2014/main" id="{00000000-0008-0000-0800-000004000000}"/>
            </a:ext>
          </a:extLst>
        </xdr:cNvPr>
        <xdr:cNvPicPr>
          <a:picLocks noChangeAspect="1"/>
        </xdr:cNvPicPr>
      </xdr:nvPicPr>
      <xdr:blipFill>
        <a:blip xmlns:r="http://schemas.openxmlformats.org/officeDocument/2006/relationships" r:embed="rId1">
          <a:clrChange>
            <a:clrFrom>
              <a:srgbClr val="FFFFFF"/>
            </a:clrFrom>
            <a:clrTo>
              <a:srgbClr val="FFFFFF">
                <a:alpha val="0"/>
              </a:srgbClr>
            </a:clrTo>
          </a:clrChange>
        </a:blip>
        <a:stretch>
          <a:fillRect/>
        </a:stretch>
      </xdr:blipFill>
      <xdr:spPr>
        <a:xfrm>
          <a:off x="669324" y="16801757"/>
          <a:ext cx="11116578" cy="4136081"/>
        </a:xfrm>
        <a:prstGeom prst="rect">
          <a:avLst/>
        </a:prstGeom>
      </xdr:spPr>
    </xdr:pic>
    <xdr:clientData/>
  </xdr:twoCellAnchor>
  <xdr:twoCellAnchor editAs="oneCell">
    <xdr:from>
      <xdr:col>1</xdr:col>
      <xdr:colOff>0</xdr:colOff>
      <xdr:row>54</xdr:row>
      <xdr:rowOff>0</xdr:rowOff>
    </xdr:from>
    <xdr:to>
      <xdr:col>15</xdr:col>
      <xdr:colOff>529026</xdr:colOff>
      <xdr:row>86</xdr:row>
      <xdr:rowOff>53774</xdr:rowOff>
    </xdr:to>
    <xdr:pic>
      <xdr:nvPicPr>
        <xdr:cNvPr id="5" name="Picture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embed="rId2">
          <a:clrChange>
            <a:clrFrom>
              <a:srgbClr val="FFFFFF"/>
            </a:clrFrom>
            <a:clrTo>
              <a:srgbClr val="FFFFFF">
                <a:alpha val="0"/>
              </a:srgbClr>
            </a:clrTo>
          </a:clrChange>
        </a:blip>
        <a:stretch>
          <a:fillRect/>
        </a:stretch>
      </xdr:blipFill>
      <xdr:spPr>
        <a:xfrm>
          <a:off x="669324" y="10194324"/>
          <a:ext cx="9899567" cy="6094855"/>
        </a:xfrm>
        <a:prstGeom prst="rect">
          <a:avLst/>
        </a:prstGeom>
      </xdr:spPr>
    </xdr:pic>
    <xdr:clientData/>
  </xdr:twoCellAnchor>
  <xdr:twoCellAnchor editAs="oneCell">
    <xdr:from>
      <xdr:col>0</xdr:col>
      <xdr:colOff>145978</xdr:colOff>
      <xdr:row>2</xdr:row>
      <xdr:rowOff>72987</xdr:rowOff>
    </xdr:from>
    <xdr:to>
      <xdr:col>16</xdr:col>
      <xdr:colOff>510920</xdr:colOff>
      <xdr:row>52</xdr:row>
      <xdr:rowOff>125657</xdr:rowOff>
    </xdr:to>
    <xdr:pic>
      <xdr:nvPicPr>
        <xdr:cNvPr id="6" name="Picture 5">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embed="rId3">
          <a:clrChange>
            <a:clrFrom>
              <a:srgbClr val="FFFFFF"/>
            </a:clrFrom>
            <a:clrTo>
              <a:srgbClr val="FFFFFF">
                <a:alpha val="0"/>
              </a:srgbClr>
            </a:clrTo>
          </a:clrChange>
        </a:blip>
        <a:stretch>
          <a:fillRect/>
        </a:stretch>
      </xdr:blipFill>
      <xdr:spPr>
        <a:xfrm>
          <a:off x="145978" y="452527"/>
          <a:ext cx="11108850" cy="9541176"/>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2</xdr:col>
      <xdr:colOff>385481</xdr:colOff>
      <xdr:row>32</xdr:row>
      <xdr:rowOff>98613</xdr:rowOff>
    </xdr:from>
    <xdr:to>
      <xdr:col>7</xdr:col>
      <xdr:colOff>36306</xdr:colOff>
      <xdr:row>34</xdr:row>
      <xdr:rowOff>151953</xdr:rowOff>
    </xdr:to>
    <xdr:pic>
      <xdr:nvPicPr>
        <xdr:cNvPr id="2" name="Picture 1">
          <a:extLst>
            <a:ext uri="{FF2B5EF4-FFF2-40B4-BE49-F238E27FC236}">
              <a16:creationId xmlns:a16="http://schemas.microsoft.com/office/drawing/2014/main" id="{00000000-0008-0000-09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89441" y="6042213"/>
          <a:ext cx="2660725"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349175</xdr:colOff>
      <xdr:row>38</xdr:row>
      <xdr:rowOff>98612</xdr:rowOff>
    </xdr:from>
    <xdr:to>
      <xdr:col>7</xdr:col>
      <xdr:colOff>295835</xdr:colOff>
      <xdr:row>40</xdr:row>
      <xdr:rowOff>151952</xdr:rowOff>
    </xdr:to>
    <xdr:pic>
      <xdr:nvPicPr>
        <xdr:cNvPr id="3" name="Picture 2">
          <a:extLst>
            <a:ext uri="{FF2B5EF4-FFF2-40B4-BE49-F238E27FC236}">
              <a16:creationId xmlns:a16="http://schemas.microsoft.com/office/drawing/2014/main" id="{00000000-0008-0000-09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553135" y="7139492"/>
          <a:ext cx="2956560"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552674</xdr:colOff>
      <xdr:row>87</xdr:row>
      <xdr:rowOff>152399</xdr:rowOff>
    </xdr:from>
    <xdr:to>
      <xdr:col>10</xdr:col>
      <xdr:colOff>26894</xdr:colOff>
      <xdr:row>96</xdr:row>
      <xdr:rowOff>175259</xdr:rowOff>
    </xdr:to>
    <xdr:pic>
      <xdr:nvPicPr>
        <xdr:cNvPr id="4" name="Picture 3">
          <a:extLst>
            <a:ext uri="{FF2B5EF4-FFF2-40B4-BE49-F238E27FC236}">
              <a16:creationId xmlns:a16="http://schemas.microsoft.com/office/drawing/2014/main" id="{00000000-0008-0000-09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756634" y="16291559"/>
          <a:ext cx="4290060" cy="16687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403411</xdr:colOff>
      <xdr:row>100</xdr:row>
      <xdr:rowOff>8964</xdr:rowOff>
    </xdr:from>
    <xdr:to>
      <xdr:col>6</xdr:col>
      <xdr:colOff>138056</xdr:colOff>
      <xdr:row>101</xdr:row>
      <xdr:rowOff>115644</xdr:rowOff>
    </xdr:to>
    <xdr:pic>
      <xdr:nvPicPr>
        <xdr:cNvPr id="5" name="Picture 4">
          <a:extLst>
            <a:ext uri="{FF2B5EF4-FFF2-40B4-BE49-F238E27FC236}">
              <a16:creationId xmlns:a16="http://schemas.microsoft.com/office/drawing/2014/main" id="{00000000-0008-0000-09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209351" y="18525564"/>
          <a:ext cx="1540585" cy="2895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304799</xdr:colOff>
      <xdr:row>103</xdr:row>
      <xdr:rowOff>152400</xdr:rowOff>
    </xdr:from>
    <xdr:to>
      <xdr:col>6</xdr:col>
      <xdr:colOff>153744</xdr:colOff>
      <xdr:row>107</xdr:row>
      <xdr:rowOff>125505</xdr:rowOff>
    </xdr:to>
    <xdr:pic>
      <xdr:nvPicPr>
        <xdr:cNvPr id="6" name="Picture 5">
          <a:extLst>
            <a:ext uri="{FF2B5EF4-FFF2-40B4-BE49-F238E27FC236}">
              <a16:creationId xmlns:a16="http://schemas.microsoft.com/office/drawing/2014/main" id="{00000000-0008-0000-09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2110739" y="19217640"/>
          <a:ext cx="1654885" cy="704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145227</xdr:colOff>
      <xdr:row>109</xdr:row>
      <xdr:rowOff>125507</xdr:rowOff>
    </xdr:from>
    <xdr:to>
      <xdr:col>9</xdr:col>
      <xdr:colOff>349622</xdr:colOff>
      <xdr:row>113</xdr:row>
      <xdr:rowOff>98613</xdr:rowOff>
    </xdr:to>
    <xdr:pic>
      <xdr:nvPicPr>
        <xdr:cNvPr id="7" name="Picture 6">
          <a:extLst>
            <a:ext uri="{FF2B5EF4-FFF2-40B4-BE49-F238E27FC236}">
              <a16:creationId xmlns:a16="http://schemas.microsoft.com/office/drawing/2014/main" id="{00000000-0008-0000-09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349187" y="20288027"/>
          <a:ext cx="4418255" cy="7046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179295</xdr:colOff>
      <xdr:row>122</xdr:row>
      <xdr:rowOff>170330</xdr:rowOff>
    </xdr:from>
    <xdr:to>
      <xdr:col>9</xdr:col>
      <xdr:colOff>20619</xdr:colOff>
      <xdr:row>126</xdr:row>
      <xdr:rowOff>143437</xdr:rowOff>
    </xdr:to>
    <xdr:pic>
      <xdr:nvPicPr>
        <xdr:cNvPr id="8" name="Picture 7">
          <a:extLst>
            <a:ext uri="{FF2B5EF4-FFF2-40B4-BE49-F238E27FC236}">
              <a16:creationId xmlns:a16="http://schemas.microsoft.com/office/drawing/2014/main" id="{00000000-0008-0000-0900-000008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985235" y="22756010"/>
          <a:ext cx="3453204" cy="7046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155538</xdr:colOff>
      <xdr:row>122</xdr:row>
      <xdr:rowOff>134471</xdr:rowOff>
    </xdr:from>
    <xdr:to>
      <xdr:col>17</xdr:col>
      <xdr:colOff>71717</xdr:colOff>
      <xdr:row>126</xdr:row>
      <xdr:rowOff>107577</xdr:rowOff>
    </xdr:to>
    <xdr:pic>
      <xdr:nvPicPr>
        <xdr:cNvPr id="9" name="Picture 8">
          <a:extLst>
            <a:ext uri="{FF2B5EF4-FFF2-40B4-BE49-F238E27FC236}">
              <a16:creationId xmlns:a16="http://schemas.microsoft.com/office/drawing/2014/main" id="{00000000-0008-0000-09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6777318" y="22720151"/>
          <a:ext cx="3528059" cy="7046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215152</xdr:colOff>
      <xdr:row>129</xdr:row>
      <xdr:rowOff>161365</xdr:rowOff>
    </xdr:from>
    <xdr:to>
      <xdr:col>8</xdr:col>
      <xdr:colOff>298973</xdr:colOff>
      <xdr:row>136</xdr:row>
      <xdr:rowOff>119232</xdr:rowOff>
    </xdr:to>
    <xdr:pic>
      <xdr:nvPicPr>
        <xdr:cNvPr id="10" name="Picture 9">
          <a:extLst>
            <a:ext uri="{FF2B5EF4-FFF2-40B4-BE49-F238E27FC236}">
              <a16:creationId xmlns:a16="http://schemas.microsoft.com/office/drawing/2014/main" id="{00000000-0008-0000-0900-00000A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021092" y="24027205"/>
          <a:ext cx="3093721" cy="12380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177502</xdr:colOff>
      <xdr:row>129</xdr:row>
      <xdr:rowOff>89647</xdr:rowOff>
    </xdr:from>
    <xdr:to>
      <xdr:col>16</xdr:col>
      <xdr:colOff>259976</xdr:colOff>
      <xdr:row>136</xdr:row>
      <xdr:rowOff>47514</xdr:rowOff>
    </xdr:to>
    <xdr:pic>
      <xdr:nvPicPr>
        <xdr:cNvPr id="11" name="Picture 10">
          <a:extLst>
            <a:ext uri="{FF2B5EF4-FFF2-40B4-BE49-F238E27FC236}">
              <a16:creationId xmlns:a16="http://schemas.microsoft.com/office/drawing/2014/main" id="{00000000-0008-0000-0900-00000B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799282" y="23955487"/>
          <a:ext cx="3092374" cy="12380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313764</xdr:colOff>
      <xdr:row>140</xdr:row>
      <xdr:rowOff>8966</xdr:rowOff>
    </xdr:from>
    <xdr:to>
      <xdr:col>9</xdr:col>
      <xdr:colOff>382344</xdr:colOff>
      <xdr:row>153</xdr:row>
      <xdr:rowOff>4932</xdr:rowOff>
    </xdr:to>
    <xdr:pic>
      <xdr:nvPicPr>
        <xdr:cNvPr id="12" name="Picture 11">
          <a:extLst>
            <a:ext uri="{FF2B5EF4-FFF2-40B4-BE49-F238E27FC236}">
              <a16:creationId xmlns:a16="http://schemas.microsoft.com/office/drawing/2014/main" id="{00000000-0008-0000-0900-00000C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517724" y="25886486"/>
          <a:ext cx="4282440" cy="237340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8965</xdr:colOff>
      <xdr:row>140</xdr:row>
      <xdr:rowOff>1</xdr:rowOff>
    </xdr:from>
    <xdr:to>
      <xdr:col>17</xdr:col>
      <xdr:colOff>85165</xdr:colOff>
      <xdr:row>152</xdr:row>
      <xdr:rowOff>175261</xdr:rowOff>
    </xdr:to>
    <xdr:pic>
      <xdr:nvPicPr>
        <xdr:cNvPr id="13" name="Picture 12">
          <a:extLst>
            <a:ext uri="{FF2B5EF4-FFF2-40B4-BE49-F238E27FC236}">
              <a16:creationId xmlns:a16="http://schemas.microsoft.com/office/drawing/2014/main" id="{00000000-0008-0000-0900-00000D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6028765" y="25877521"/>
          <a:ext cx="4290060" cy="23698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175260</xdr:colOff>
          <xdr:row>95</xdr:row>
          <xdr:rowOff>152400</xdr:rowOff>
        </xdr:from>
        <xdr:to>
          <xdr:col>4</xdr:col>
          <xdr:colOff>15240</xdr:colOff>
          <xdr:row>99</xdr:row>
          <xdr:rowOff>129540</xdr:rowOff>
        </xdr:to>
        <xdr:sp macro="" textlink="">
          <xdr:nvSpPr>
            <xdr:cNvPr id="101377" name="Object 1" hidden="1">
              <a:extLst>
                <a:ext uri="{63B3BB69-23CF-44E3-9099-C40C66FF867C}">
                  <a14:compatExt spid="_x0000_s101377"/>
                </a:ext>
                <a:ext uri="{FF2B5EF4-FFF2-40B4-BE49-F238E27FC236}">
                  <a16:creationId xmlns:a16="http://schemas.microsoft.com/office/drawing/2014/main" id="{00000000-0008-0000-0A00-000001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175260</xdr:colOff>
          <xdr:row>122</xdr:row>
          <xdr:rowOff>152400</xdr:rowOff>
        </xdr:from>
        <xdr:to>
          <xdr:col>8</xdr:col>
          <xdr:colOff>746760</xdr:colOff>
          <xdr:row>126</xdr:row>
          <xdr:rowOff>129540</xdr:rowOff>
        </xdr:to>
        <xdr:sp macro="" textlink="">
          <xdr:nvSpPr>
            <xdr:cNvPr id="101378" name="Object 2" hidden="1">
              <a:extLst>
                <a:ext uri="{63B3BB69-23CF-44E3-9099-C40C66FF867C}">
                  <a14:compatExt spid="_x0000_s101378"/>
                </a:ext>
                <a:ext uri="{FF2B5EF4-FFF2-40B4-BE49-F238E27FC236}">
                  <a16:creationId xmlns:a16="http://schemas.microsoft.com/office/drawing/2014/main" id="{00000000-0008-0000-0A00-000002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xdr:colOff>
          <xdr:row>122</xdr:row>
          <xdr:rowOff>152400</xdr:rowOff>
        </xdr:from>
        <xdr:to>
          <xdr:col>12</xdr:col>
          <xdr:colOff>289560</xdr:colOff>
          <xdr:row>126</xdr:row>
          <xdr:rowOff>129540</xdr:rowOff>
        </xdr:to>
        <xdr:sp macro="" textlink="">
          <xdr:nvSpPr>
            <xdr:cNvPr id="101379" name="Object 3" hidden="1">
              <a:extLst>
                <a:ext uri="{63B3BB69-23CF-44E3-9099-C40C66FF867C}">
                  <a14:compatExt spid="_x0000_s101379"/>
                </a:ext>
                <a:ext uri="{FF2B5EF4-FFF2-40B4-BE49-F238E27FC236}">
                  <a16:creationId xmlns:a16="http://schemas.microsoft.com/office/drawing/2014/main" id="{00000000-0008-0000-0A00-000003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518160</xdr:colOff>
          <xdr:row>84</xdr:row>
          <xdr:rowOff>175260</xdr:rowOff>
        </xdr:from>
        <xdr:to>
          <xdr:col>4</xdr:col>
          <xdr:colOff>518160</xdr:colOff>
          <xdr:row>86</xdr:row>
          <xdr:rowOff>152400</xdr:rowOff>
        </xdr:to>
        <xdr:sp macro="" textlink="">
          <xdr:nvSpPr>
            <xdr:cNvPr id="101380" name="Object 4" hidden="1">
              <a:extLst>
                <a:ext uri="{63B3BB69-23CF-44E3-9099-C40C66FF867C}">
                  <a14:compatExt spid="_x0000_s101380"/>
                </a:ext>
                <a:ext uri="{FF2B5EF4-FFF2-40B4-BE49-F238E27FC236}">
                  <a16:creationId xmlns:a16="http://schemas.microsoft.com/office/drawing/2014/main" id="{00000000-0008-0000-0A00-000004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213360</xdr:colOff>
          <xdr:row>85</xdr:row>
          <xdr:rowOff>0</xdr:rowOff>
        </xdr:from>
        <xdr:to>
          <xdr:col>9</xdr:col>
          <xdr:colOff>403860</xdr:colOff>
          <xdr:row>86</xdr:row>
          <xdr:rowOff>167640</xdr:rowOff>
        </xdr:to>
        <xdr:sp macro="" textlink="">
          <xdr:nvSpPr>
            <xdr:cNvPr id="101381" name="Object 5" hidden="1">
              <a:extLst>
                <a:ext uri="{63B3BB69-23CF-44E3-9099-C40C66FF867C}">
                  <a14:compatExt spid="_x0000_s101381"/>
                </a:ext>
                <a:ext uri="{FF2B5EF4-FFF2-40B4-BE49-F238E27FC236}">
                  <a16:creationId xmlns:a16="http://schemas.microsoft.com/office/drawing/2014/main" id="{00000000-0008-0000-0A00-000005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213360</xdr:colOff>
          <xdr:row>85</xdr:row>
          <xdr:rowOff>0</xdr:rowOff>
        </xdr:from>
        <xdr:to>
          <xdr:col>11</xdr:col>
          <xdr:colOff>2682240</xdr:colOff>
          <xdr:row>86</xdr:row>
          <xdr:rowOff>91440</xdr:rowOff>
        </xdr:to>
        <xdr:sp macro="" textlink="">
          <xdr:nvSpPr>
            <xdr:cNvPr id="101382" name="Object 6" hidden="1">
              <a:extLst>
                <a:ext uri="{63B3BB69-23CF-44E3-9099-C40C66FF867C}">
                  <a14:compatExt spid="_x0000_s101382"/>
                </a:ext>
                <a:ext uri="{FF2B5EF4-FFF2-40B4-BE49-F238E27FC236}">
                  <a16:creationId xmlns:a16="http://schemas.microsoft.com/office/drawing/2014/main" id="{00000000-0008-0000-0A00-000006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213360</xdr:colOff>
          <xdr:row>87</xdr:row>
          <xdr:rowOff>0</xdr:rowOff>
        </xdr:from>
        <xdr:to>
          <xdr:col>7</xdr:col>
          <xdr:colOff>739140</xdr:colOff>
          <xdr:row>88</xdr:row>
          <xdr:rowOff>91440</xdr:rowOff>
        </xdr:to>
        <xdr:sp macro="" textlink="">
          <xdr:nvSpPr>
            <xdr:cNvPr id="101383" name="Object 7" hidden="1">
              <a:extLst>
                <a:ext uri="{63B3BB69-23CF-44E3-9099-C40C66FF867C}">
                  <a14:compatExt spid="_x0000_s101383"/>
                </a:ext>
                <a:ext uri="{FF2B5EF4-FFF2-40B4-BE49-F238E27FC236}">
                  <a16:creationId xmlns:a16="http://schemas.microsoft.com/office/drawing/2014/main" id="{00000000-0008-0000-0A00-000007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213360</xdr:colOff>
          <xdr:row>87</xdr:row>
          <xdr:rowOff>0</xdr:rowOff>
        </xdr:from>
        <xdr:to>
          <xdr:col>11</xdr:col>
          <xdr:colOff>190500</xdr:colOff>
          <xdr:row>88</xdr:row>
          <xdr:rowOff>91440</xdr:rowOff>
        </xdr:to>
        <xdr:sp macro="" textlink="">
          <xdr:nvSpPr>
            <xdr:cNvPr id="101384" name="Object 8" hidden="1">
              <a:extLst>
                <a:ext uri="{63B3BB69-23CF-44E3-9099-C40C66FF867C}">
                  <a14:compatExt spid="_x0000_s101384"/>
                </a:ext>
                <a:ext uri="{FF2B5EF4-FFF2-40B4-BE49-F238E27FC236}">
                  <a16:creationId xmlns:a16="http://schemas.microsoft.com/office/drawing/2014/main" id="{00000000-0008-0000-0A00-000008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213360</xdr:colOff>
          <xdr:row>92</xdr:row>
          <xdr:rowOff>0</xdr:rowOff>
        </xdr:from>
        <xdr:to>
          <xdr:col>3</xdr:col>
          <xdr:colOff>853440</xdr:colOff>
          <xdr:row>93</xdr:row>
          <xdr:rowOff>99060</xdr:rowOff>
        </xdr:to>
        <xdr:sp macro="" textlink="">
          <xdr:nvSpPr>
            <xdr:cNvPr id="101385" name="Object 9" hidden="1">
              <a:extLst>
                <a:ext uri="{63B3BB69-23CF-44E3-9099-C40C66FF867C}">
                  <a14:compatExt spid="_x0000_s101385"/>
                </a:ext>
                <a:ext uri="{FF2B5EF4-FFF2-40B4-BE49-F238E27FC236}">
                  <a16:creationId xmlns:a16="http://schemas.microsoft.com/office/drawing/2014/main" id="{00000000-0008-0000-0A00-000009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784860</xdr:colOff>
          <xdr:row>43</xdr:row>
          <xdr:rowOff>0</xdr:rowOff>
        </xdr:from>
        <xdr:to>
          <xdr:col>11</xdr:col>
          <xdr:colOff>1432560</xdr:colOff>
          <xdr:row>45</xdr:row>
          <xdr:rowOff>53340</xdr:rowOff>
        </xdr:to>
        <xdr:sp macro="" textlink="">
          <xdr:nvSpPr>
            <xdr:cNvPr id="101386" name="Object 10" hidden="1">
              <a:extLst>
                <a:ext uri="{63B3BB69-23CF-44E3-9099-C40C66FF867C}">
                  <a14:compatExt spid="_x0000_s101386"/>
                </a:ext>
                <a:ext uri="{FF2B5EF4-FFF2-40B4-BE49-F238E27FC236}">
                  <a16:creationId xmlns:a16="http://schemas.microsoft.com/office/drawing/2014/main" id="{00000000-0008-0000-0A00-00000A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784860</xdr:colOff>
          <xdr:row>114</xdr:row>
          <xdr:rowOff>152400</xdr:rowOff>
        </xdr:from>
        <xdr:to>
          <xdr:col>7</xdr:col>
          <xdr:colOff>586740</xdr:colOff>
          <xdr:row>118</xdr:row>
          <xdr:rowOff>129540</xdr:rowOff>
        </xdr:to>
        <xdr:sp macro="" textlink="">
          <xdr:nvSpPr>
            <xdr:cNvPr id="101387" name="Object 11" hidden="1">
              <a:extLst>
                <a:ext uri="{63B3BB69-23CF-44E3-9099-C40C66FF867C}">
                  <a14:compatExt spid="_x0000_s101387"/>
                </a:ext>
                <a:ext uri="{FF2B5EF4-FFF2-40B4-BE49-F238E27FC236}">
                  <a16:creationId xmlns:a16="http://schemas.microsoft.com/office/drawing/2014/main" id="{00000000-0008-0000-0A00-00000B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76200</xdr:colOff>
          <xdr:row>114</xdr:row>
          <xdr:rowOff>152400</xdr:rowOff>
        </xdr:from>
        <xdr:to>
          <xdr:col>11</xdr:col>
          <xdr:colOff>1295400</xdr:colOff>
          <xdr:row>118</xdr:row>
          <xdr:rowOff>129540</xdr:rowOff>
        </xdr:to>
        <xdr:sp macro="" textlink="">
          <xdr:nvSpPr>
            <xdr:cNvPr id="101388" name="Object 12" hidden="1">
              <a:extLst>
                <a:ext uri="{63B3BB69-23CF-44E3-9099-C40C66FF867C}">
                  <a14:compatExt spid="_x0000_s101388"/>
                </a:ext>
                <a:ext uri="{FF2B5EF4-FFF2-40B4-BE49-F238E27FC236}">
                  <a16:creationId xmlns:a16="http://schemas.microsoft.com/office/drawing/2014/main" id="{00000000-0008-0000-0A00-00000C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861060</xdr:colOff>
          <xdr:row>51</xdr:row>
          <xdr:rowOff>91440</xdr:rowOff>
        </xdr:from>
        <xdr:to>
          <xdr:col>7</xdr:col>
          <xdr:colOff>396240</xdr:colOff>
          <xdr:row>53</xdr:row>
          <xdr:rowOff>137160</xdr:rowOff>
        </xdr:to>
        <xdr:sp macro="" textlink="">
          <xdr:nvSpPr>
            <xdr:cNvPr id="101389" name="Object 13" hidden="1">
              <a:extLst>
                <a:ext uri="{63B3BB69-23CF-44E3-9099-C40C66FF867C}">
                  <a14:compatExt spid="_x0000_s101389"/>
                </a:ext>
                <a:ext uri="{FF2B5EF4-FFF2-40B4-BE49-F238E27FC236}">
                  <a16:creationId xmlns:a16="http://schemas.microsoft.com/office/drawing/2014/main" id="{00000000-0008-0000-0A00-00000D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175260</xdr:colOff>
          <xdr:row>101</xdr:row>
          <xdr:rowOff>152400</xdr:rowOff>
        </xdr:from>
        <xdr:to>
          <xdr:col>8</xdr:col>
          <xdr:colOff>167640</xdr:colOff>
          <xdr:row>105</xdr:row>
          <xdr:rowOff>129540</xdr:rowOff>
        </xdr:to>
        <xdr:sp macro="" textlink="">
          <xdr:nvSpPr>
            <xdr:cNvPr id="101390" name="Object 14" hidden="1">
              <a:extLst>
                <a:ext uri="{63B3BB69-23CF-44E3-9099-C40C66FF867C}">
                  <a14:compatExt spid="_x0000_s101390"/>
                </a:ext>
                <a:ext uri="{FF2B5EF4-FFF2-40B4-BE49-F238E27FC236}">
                  <a16:creationId xmlns:a16="http://schemas.microsoft.com/office/drawing/2014/main" id="{00000000-0008-0000-0A00-00000E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2</xdr:col>
      <xdr:colOff>869576</xdr:colOff>
      <xdr:row>16</xdr:row>
      <xdr:rowOff>26894</xdr:rowOff>
    </xdr:from>
    <xdr:to>
      <xdr:col>8</xdr:col>
      <xdr:colOff>664284</xdr:colOff>
      <xdr:row>29</xdr:row>
      <xdr:rowOff>72615</xdr:rowOff>
    </xdr:to>
    <xdr:pic>
      <xdr:nvPicPr>
        <xdr:cNvPr id="16" name="Picture 15">
          <a:extLst>
            <a:ext uri="{FF2B5EF4-FFF2-40B4-BE49-F238E27FC236}">
              <a16:creationId xmlns:a16="http://schemas.microsoft.com/office/drawing/2014/main" id="{00000000-0008-0000-0A00-00001000000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2088776" y="2952974"/>
          <a:ext cx="4458148" cy="242316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2</xdr:col>
          <xdr:colOff>175260</xdr:colOff>
          <xdr:row>129</xdr:row>
          <xdr:rowOff>15240</xdr:rowOff>
        </xdr:from>
        <xdr:to>
          <xdr:col>7</xdr:col>
          <xdr:colOff>815340</xdr:colOff>
          <xdr:row>141</xdr:row>
          <xdr:rowOff>175260</xdr:rowOff>
        </xdr:to>
        <xdr:sp macro="" textlink="">
          <xdr:nvSpPr>
            <xdr:cNvPr id="101391" name="Object 15" hidden="1">
              <a:extLst>
                <a:ext uri="{63B3BB69-23CF-44E3-9099-C40C66FF867C}">
                  <a14:compatExt spid="_x0000_s101391"/>
                </a:ext>
                <a:ext uri="{FF2B5EF4-FFF2-40B4-BE49-F238E27FC236}">
                  <a16:creationId xmlns:a16="http://schemas.microsoft.com/office/drawing/2014/main" id="{00000000-0008-0000-0A00-00000F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xdr:colOff>
          <xdr:row>129</xdr:row>
          <xdr:rowOff>15240</xdr:rowOff>
        </xdr:from>
        <xdr:to>
          <xdr:col>11</xdr:col>
          <xdr:colOff>2156460</xdr:colOff>
          <xdr:row>141</xdr:row>
          <xdr:rowOff>175260</xdr:rowOff>
        </xdr:to>
        <xdr:sp macro="" textlink="">
          <xdr:nvSpPr>
            <xdr:cNvPr id="101392" name="Object 16" hidden="1">
              <a:extLst>
                <a:ext uri="{63B3BB69-23CF-44E3-9099-C40C66FF867C}">
                  <a14:compatExt spid="_x0000_s101392"/>
                </a:ext>
                <a:ext uri="{FF2B5EF4-FFF2-40B4-BE49-F238E27FC236}">
                  <a16:creationId xmlns:a16="http://schemas.microsoft.com/office/drawing/2014/main" id="{00000000-0008-0000-0A00-000010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0.1_simulation_configurations.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1.1_natural_constant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ision History"/>
      <sheetName val="Initialization"/>
      <sheetName val="Model Selection"/>
      <sheetName val="Help"/>
      <sheetName val="Reference"/>
      <sheetName val="maintenance check list"/>
      <sheetName val="Data(Transposed)"/>
      <sheetName val="Data(Test)"/>
    </sheetNames>
    <sheetDataSet>
      <sheetData sheetId="0"/>
      <sheetData sheetId="1">
        <row r="12">
          <cell r="B12">
            <v>1</v>
          </cell>
        </row>
        <row r="15">
          <cell r="C15" t="str">
            <v>-</v>
          </cell>
        </row>
      </sheetData>
      <sheetData sheetId="2"/>
      <sheetData sheetId="3"/>
      <sheetData sheetId="4"/>
      <sheetData sheetId="5"/>
      <sheetData sheetId="6"/>
      <sheetData sheetId="7"/>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ision History"/>
      <sheetName val="Reference"/>
      <sheetName val="Ambient Conditions"/>
      <sheetName val="Standard Conditions"/>
      <sheetName val="Ideal Gas Properties"/>
      <sheetName val="Help"/>
      <sheetName val="maintenance check list"/>
      <sheetName val="Data(Transposed)"/>
      <sheetName val="Data(Test)"/>
    </sheetNames>
    <sheetDataSet>
      <sheetData sheetId="0"/>
      <sheetData sheetId="1"/>
      <sheetData sheetId="2"/>
      <sheetData sheetId="3"/>
      <sheetData sheetId="4">
        <row r="10">
          <cell r="B10">
            <v>83.144099999999995</v>
          </cell>
        </row>
      </sheetData>
      <sheetData sheetId="5"/>
      <sheetData sheetId="6"/>
      <sheetData sheetId="7"/>
      <sheetData sheetId="8"/>
    </sheetDataSet>
  </externalBook>
</externalLink>
</file>

<file path=xl/persons/person.xml><?xml version="1.0" encoding="utf-8"?>
<personList xmlns="http://schemas.microsoft.com/office/spreadsheetml/2018/threadedcomments" xmlns:x="http://schemas.openxmlformats.org/spreadsheetml/2006/main">
  <person displayName="Kim, Taehun" id="{7F98AE94-13FB-49E1-9262-339C11E0EDB4}" userId="S::tkim333@gatech.edu::502a0426-0762-42ba-82fd-8518d13dce1d"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D0060A1-DEA6-2E4E-8E50-19179A3AC2D8}" name="Table132" displayName="Table132" ref="A9:J13" totalsRowShown="0" headerRowDxfId="47" dataDxfId="45" headerRowBorderDxfId="46" tableBorderDxfId="44" totalsRowBorderDxfId="43">
  <autoFilter ref="A9:J13" xr:uid="{B089C5C3-2CCE-4800-96CA-2131BB6E3E4F}"/>
  <tableColumns count="10">
    <tableColumn id="1" xr3:uid="{B74FFB85-2D30-2248-A7F7-F9B59A5E8CFF}" name="Variable" dataDxfId="42"/>
    <tableColumn id="4" xr3:uid="{60EF3E4D-7C76-4043-99D4-ADAEA96787E6}" name="Value" dataDxfId="41"/>
    <tableColumn id="5" xr3:uid="{C5CA3C39-58DB-CD4F-9E50-5D2008F0E4A7}" name="Unit" dataDxfId="40"/>
    <tableColumn id="6" xr3:uid="{B9E69413-DB95-204F-9494-7456D76A8956}" name="Comparisons" dataDxfId="39"/>
    <tableColumn id="7" xr3:uid="{F5A3A202-5AED-EF49-A242-F186A4937E89}" name="Variable Type" dataDxfId="38"/>
    <tableColumn id="8" xr3:uid="{93CB49C7-D7F9-AD4A-BE8A-B9B446828E85}" name="Dependency" dataDxfId="37"/>
    <tableColumn id="12" xr3:uid="{8A8E4280-7DFF-F040-BC62-92460CFF74F8}" name="Test 1" dataDxfId="36"/>
    <tableColumn id="10" xr3:uid="{B402B24B-3143-B74C-B234-CC9367918327}" name="Test 2" dataDxfId="35"/>
    <tableColumn id="2" xr3:uid="{A2ECB960-DF6E-CC4C-B930-70C73CAD4EDE}" name="Test 3" dataDxfId="34"/>
    <tableColumn id="9" xr3:uid="{AF810ADD-A738-A044-AE38-3E9B8AAB2DFA}" name="Description" dataDxfId="33"/>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A8102A6-83F1-7F4B-96A8-67CCE35E6DFD}" name="Table1323" displayName="Table1323" ref="A9:J19" totalsRowShown="0" headerRowDxfId="27" dataDxfId="25" headerRowBorderDxfId="26" tableBorderDxfId="24" totalsRowBorderDxfId="23">
  <autoFilter ref="A9:J19" xr:uid="{B089C5C3-2CCE-4800-96CA-2131BB6E3E4F}"/>
  <tableColumns count="10">
    <tableColumn id="1" xr3:uid="{B98941E9-1F8D-FA4F-B8CD-D19FA0CCE7B4}" name="Variable" dataDxfId="22"/>
    <tableColumn id="4" xr3:uid="{727F89FD-185E-664A-A44F-49646268379F}" name="Value" dataDxfId="21">
      <calculatedColumnFormula>IF(Table1323[[#This Row],[Test 3]]=1,_xlfn.TEXTJOIN(" ",TRUE,'Cycle Organizer'!E11:E11),"")</calculatedColumnFormula>
    </tableColumn>
    <tableColumn id="5" xr3:uid="{D0488D30-3DC2-904A-BA5A-CACD3EEC7D17}" name="Unit" dataDxfId="20"/>
    <tableColumn id="6" xr3:uid="{9112EDC0-76BE-9546-A557-16201290DACC}" name="Comparisons" dataDxfId="19"/>
    <tableColumn id="7" xr3:uid="{4F3D680C-E3B0-014A-858E-06A189C1336A}" name="Variable Type" dataDxfId="18"/>
    <tableColumn id="8" xr3:uid="{4F5D00A9-97D5-E141-87BC-CB91CD679F2C}" name="Dependency" dataDxfId="17"/>
    <tableColumn id="12" xr3:uid="{3E2FDA4E-8924-234A-8D70-FEFA2242DD0C}" name="Test 1" dataDxfId="16"/>
    <tableColumn id="10" xr3:uid="{D5461923-1F13-424D-88C0-CDBD0551AB36}" name="Test 2" dataDxfId="15"/>
    <tableColumn id="2" xr3:uid="{8F164C94-DCC1-1941-A4E7-A3D223D748FE}" name="Test 3" dataDxfId="14"/>
    <tableColumn id="9" xr3:uid="{35227A5D-3970-B042-9FA5-06C9B540EE2C}" name="Description" dataDxfId="13"/>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G9" dT="2020-11-26T20:01:15.60" personId="{7F98AE94-13FB-49E1-9262-339C11E0EDB4}" id="{B29B6994-9E9D-5040-B62A-C27976A8A2CC}">
    <text>place 1 if we want to keep the row when re-initializing. Otherwise, leave it as a blank.</text>
  </threadedComment>
  <threadedComment ref="H9" dT="2020-11-26T18:35:03.27" personId="{7F98AE94-13FB-49E1-9262-339C11E0EDB4}" id="{8592F997-3F03-D14E-8658-73E62EDC149B}">
    <text>supply a value greater than 1 if you want to duplicate the row</text>
  </threadedComment>
  <threadedComment ref="I9" dT="2020-11-28T01:53:47.29" personId="{7F98AE94-13FB-49E1-9262-339C11E0EDB4}" id="{CB5C43E2-0341-A34E-BF94-8559090A4ED3}">
    <text>1 means we need to have the variable specified; 0 means we need not have the variable specified</text>
  </threadedComment>
  <threadedComment ref="I9" dT="2020-11-28T01:56:42.32" personId="{7F98AE94-13FB-49E1-9262-339C11E0EDB4}" id="{990E8486-229F-714B-BB8A-C6494FFA8E61}" parentId="{CB5C43E2-0341-A34E-BF94-8559090A4ED3}">
    <text>Orange highlighted cells contain if then statement to allow the MATLAB® to check for the right inputs</text>
  </threadedComment>
</ThreadedComments>
</file>

<file path=xl/threadedComments/threadedComment2.xml><?xml version="1.0" encoding="utf-8"?>
<ThreadedComments xmlns="http://schemas.microsoft.com/office/spreadsheetml/2018/threadedcomments" xmlns:x="http://schemas.openxmlformats.org/spreadsheetml/2006/main">
  <threadedComment ref="G9" dT="2020-11-26T20:01:15.60" personId="{7F98AE94-13FB-49E1-9262-339C11E0EDB4}" id="{8A5E2074-DD70-974D-AB5F-F7B5E29578FA}">
    <text>place 1 if we want to keep the row when re-initializing. Otherwise, leave it as a blank.</text>
  </threadedComment>
  <threadedComment ref="H9" dT="2020-11-26T18:35:03.27" personId="{7F98AE94-13FB-49E1-9262-339C11E0EDB4}" id="{87C84BA3-B1A1-2642-89DA-EDE41137285B}">
    <text>supply a value greater than 1 if you want to duplicate the row</text>
  </threadedComment>
  <threadedComment ref="I9" dT="2020-11-28T01:53:47.29" personId="{7F98AE94-13FB-49E1-9262-339C11E0EDB4}" id="{1077E34B-55AF-6F4E-8980-BC89733FDFF3}">
    <text>1 means we need to have the variable specified; 0 means we need not have the variable specified</text>
  </threadedComment>
  <threadedComment ref="I9" dT="2020-11-28T01:56:42.32" personId="{7F98AE94-13FB-49E1-9262-339C11E0EDB4}" id="{CBE67F56-FAEE-604B-820E-6F83202320D8}" parentId="{1077E34B-55AF-6F4E-8980-BC89733FDFF3}">
    <text>Orange highlighted cells contain if then statement to allow the MATLAB® to check for the right inputs</text>
  </threadedComment>
</ThreadedComments>
</file>

<file path=xl/threadedComments/threadedComment3.xml><?xml version="1.0" encoding="utf-8"?>
<ThreadedComments xmlns="http://schemas.microsoft.com/office/spreadsheetml/2018/threadedcomments" xmlns:x="http://schemas.openxmlformats.org/spreadsheetml/2006/main">
  <threadedComment ref="I25" dT="2021-01-04T21:47:08.91" personId="{7F98AE94-13FB-49E1-9262-339C11E0EDB4}" id="{61C5E79E-22CF-45EC-A943-3727D0191A7C}">
    <text>Absolute value of the volumetric flow rate after the valve at the pressure after the valve</text>
  </threadedComment>
</ThreadedComments>
</file>

<file path=xl/threadedComments/threadedComment4.xml><?xml version="1.0" encoding="utf-8"?>
<ThreadedComments xmlns="http://schemas.microsoft.com/office/spreadsheetml/2018/threadedcomments" xmlns:x="http://schemas.openxmlformats.org/spreadsheetml/2006/main">
  <threadedComment ref="H40" dT="2021-01-04T21:47:08.91" personId="{7F98AE94-13FB-49E1-9262-339C11E0EDB4}" id="{5B72623E-39B3-4BC0-9022-9D2FC5A39EED}">
    <text>Absolute value of the volumetric flow rate after the valve at the pressure after the valve</text>
  </threadedComment>
</ThreadedComments>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www.jkscottresearchgroup.com/" TargetMode="External"/></Relationships>
</file>

<file path=xl/worksheets/_rels/sheet2.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 Id="rId9" Type="http://schemas.microsoft.com/office/2017/10/relationships/threadedComment" Target="../threadedComments/threadedComment2.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3.vml"/><Relationship Id="rId1" Type="http://schemas.openxmlformats.org/officeDocument/2006/relationships/drawing" Target="../drawings/drawing4.xml"/><Relationship Id="rId4" Type="http://schemas.openxmlformats.org/officeDocument/2006/relationships/ctrlProp" Target="../ctrlProps/ctrlProp8.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4.vml"/><Relationship Id="rId1" Type="http://schemas.openxmlformats.org/officeDocument/2006/relationships/drawing" Target="../drawings/drawing5.xml"/><Relationship Id="rId4" Type="http://schemas.openxmlformats.org/officeDocument/2006/relationships/ctrlProp" Target="../ctrlProps/ctrlProp10.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5.vml"/><Relationship Id="rId1" Type="http://schemas.openxmlformats.org/officeDocument/2006/relationships/drawing" Target="../drawings/drawing6.xml"/><Relationship Id="rId4" Type="http://schemas.openxmlformats.org/officeDocument/2006/relationships/ctrlProp" Target="../ctrlProps/ctrlProp12.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6.bin"/><Relationship Id="rId5" Type="http://schemas.microsoft.com/office/2017/10/relationships/threadedComment" Target="../threadedComments/threadedComment3.xml"/><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13" Type="http://schemas.openxmlformats.org/officeDocument/2006/relationships/image" Target="../media/image21.emf"/><Relationship Id="rId18" Type="http://schemas.openxmlformats.org/officeDocument/2006/relationships/oleObject" Target="../embeddings/oleObject8.bin"/><Relationship Id="rId26" Type="http://schemas.openxmlformats.org/officeDocument/2006/relationships/oleObject" Target="../embeddings/oleObject12.bin"/><Relationship Id="rId21" Type="http://schemas.openxmlformats.org/officeDocument/2006/relationships/image" Target="../media/image25.emf"/><Relationship Id="rId34" Type="http://schemas.openxmlformats.org/officeDocument/2006/relationships/oleObject" Target="../embeddings/oleObject16.bin"/><Relationship Id="rId7" Type="http://schemas.openxmlformats.org/officeDocument/2006/relationships/image" Target="../media/image18.emf"/><Relationship Id="rId12" Type="http://schemas.openxmlformats.org/officeDocument/2006/relationships/oleObject" Target="../embeddings/oleObject5.bin"/><Relationship Id="rId17" Type="http://schemas.openxmlformats.org/officeDocument/2006/relationships/image" Target="../media/image23.emf"/><Relationship Id="rId25" Type="http://schemas.openxmlformats.org/officeDocument/2006/relationships/image" Target="../media/image27.emf"/><Relationship Id="rId33" Type="http://schemas.openxmlformats.org/officeDocument/2006/relationships/image" Target="../media/image31.emf"/><Relationship Id="rId2" Type="http://schemas.openxmlformats.org/officeDocument/2006/relationships/drawing" Target="../drawings/drawing9.xml"/><Relationship Id="rId16" Type="http://schemas.openxmlformats.org/officeDocument/2006/relationships/oleObject" Target="../embeddings/oleObject7.bin"/><Relationship Id="rId20" Type="http://schemas.openxmlformats.org/officeDocument/2006/relationships/oleObject" Target="../embeddings/oleObject9.bin"/><Relationship Id="rId29" Type="http://schemas.openxmlformats.org/officeDocument/2006/relationships/image" Target="../media/image29.emf"/><Relationship Id="rId1" Type="http://schemas.openxmlformats.org/officeDocument/2006/relationships/printerSettings" Target="../printerSettings/printerSettings7.bin"/><Relationship Id="rId6" Type="http://schemas.openxmlformats.org/officeDocument/2006/relationships/oleObject" Target="../embeddings/oleObject2.bin"/><Relationship Id="rId11" Type="http://schemas.openxmlformats.org/officeDocument/2006/relationships/image" Target="../media/image20.emf"/><Relationship Id="rId24" Type="http://schemas.openxmlformats.org/officeDocument/2006/relationships/oleObject" Target="../embeddings/oleObject11.bin"/><Relationship Id="rId32" Type="http://schemas.openxmlformats.org/officeDocument/2006/relationships/oleObject" Target="../embeddings/oleObject15.bin"/><Relationship Id="rId37" Type="http://schemas.microsoft.com/office/2017/10/relationships/threadedComment" Target="../threadedComments/threadedComment4.xml"/><Relationship Id="rId5" Type="http://schemas.openxmlformats.org/officeDocument/2006/relationships/image" Target="../media/image17.emf"/><Relationship Id="rId15" Type="http://schemas.openxmlformats.org/officeDocument/2006/relationships/image" Target="../media/image22.emf"/><Relationship Id="rId23" Type="http://schemas.openxmlformats.org/officeDocument/2006/relationships/image" Target="../media/image26.emf"/><Relationship Id="rId28" Type="http://schemas.openxmlformats.org/officeDocument/2006/relationships/oleObject" Target="../embeddings/oleObject13.bin"/><Relationship Id="rId36" Type="http://schemas.openxmlformats.org/officeDocument/2006/relationships/comments" Target="../comments4.xml"/><Relationship Id="rId10" Type="http://schemas.openxmlformats.org/officeDocument/2006/relationships/oleObject" Target="../embeddings/oleObject4.bin"/><Relationship Id="rId19" Type="http://schemas.openxmlformats.org/officeDocument/2006/relationships/image" Target="../media/image24.emf"/><Relationship Id="rId31" Type="http://schemas.openxmlformats.org/officeDocument/2006/relationships/image" Target="../media/image30.emf"/><Relationship Id="rId4" Type="http://schemas.openxmlformats.org/officeDocument/2006/relationships/oleObject" Target="../embeddings/oleObject1.bin"/><Relationship Id="rId9" Type="http://schemas.openxmlformats.org/officeDocument/2006/relationships/image" Target="../media/image19.emf"/><Relationship Id="rId14" Type="http://schemas.openxmlformats.org/officeDocument/2006/relationships/oleObject" Target="../embeddings/oleObject6.bin"/><Relationship Id="rId22" Type="http://schemas.openxmlformats.org/officeDocument/2006/relationships/oleObject" Target="../embeddings/oleObject10.bin"/><Relationship Id="rId27" Type="http://schemas.openxmlformats.org/officeDocument/2006/relationships/image" Target="../media/image28.emf"/><Relationship Id="rId30" Type="http://schemas.openxmlformats.org/officeDocument/2006/relationships/oleObject" Target="../embeddings/oleObject14.bin"/><Relationship Id="rId35" Type="http://schemas.openxmlformats.org/officeDocument/2006/relationships/image" Target="../media/image32.emf"/><Relationship Id="rId8" Type="http://schemas.openxmlformats.org/officeDocument/2006/relationships/oleObject" Target="../embeddings/oleObject3.bin"/><Relationship Id="rId3" Type="http://schemas.openxmlformats.org/officeDocument/2006/relationships/vmlDrawing" Target="../drawings/vmlDrawing7.v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1FD3E9-A526-492E-A298-EF04E20D1925}">
  <sheetPr codeName="Sheet1">
    <tabColor theme="1"/>
  </sheetPr>
  <dimension ref="A3:L29"/>
  <sheetViews>
    <sheetView showGridLines="0" view="pageBreakPreview" topLeftCell="C3" zoomScaleNormal="85" zoomScaleSheetLayoutView="100" workbookViewId="0">
      <selection activeCell="E14" sqref="E14"/>
    </sheetView>
  </sheetViews>
  <sheetFormatPr defaultColWidth="0" defaultRowHeight="14.4" zeroHeight="1"/>
  <cols>
    <col min="1" max="2" width="3.33203125" style="3" hidden="1" customWidth="1"/>
    <col min="3" max="3" width="2.44140625" style="3" customWidth="1"/>
    <col min="4" max="4" width="13.77734375" style="3" customWidth="1"/>
    <col min="5" max="5" width="51.33203125" style="4" bestFit="1" customWidth="1"/>
    <col min="6" max="6" width="15.77734375" style="5" bestFit="1" customWidth="1"/>
    <col min="7" max="9" width="13.33203125" style="3" customWidth="1"/>
    <col min="10" max="10" width="48.77734375" style="3" customWidth="1"/>
    <col min="11" max="11" width="2.44140625" style="3" customWidth="1"/>
    <col min="12" max="12" width="0" style="3" hidden="1" customWidth="1"/>
    <col min="13" max="16384" width="9" style="3" hidden="1"/>
  </cols>
  <sheetData>
    <row r="3" spans="4:10"/>
    <row r="4" spans="4:10" ht="18">
      <c r="D4" s="6" t="s">
        <v>280</v>
      </c>
      <c r="E4" s="7"/>
      <c r="F4" s="8"/>
      <c r="G4" s="9"/>
      <c r="H4" s="9"/>
      <c r="I4" s="9"/>
      <c r="J4" s="10" t="s">
        <v>68</v>
      </c>
    </row>
    <row r="5" spans="4:10" ht="36">
      <c r="D5" s="120" t="s">
        <v>36</v>
      </c>
      <c r="E5" s="120"/>
      <c r="F5" s="120"/>
      <c r="G5" s="120"/>
      <c r="H5" s="120"/>
      <c r="I5" s="120"/>
      <c r="J5" s="120"/>
    </row>
    <row r="6" spans="4:10" ht="18">
      <c r="D6" s="19" t="s">
        <v>30</v>
      </c>
      <c r="E6" s="19" t="s">
        <v>74</v>
      </c>
      <c r="F6" s="19" t="s">
        <v>31</v>
      </c>
      <c r="G6" s="19" t="s">
        <v>32</v>
      </c>
      <c r="H6" s="19" t="s">
        <v>33</v>
      </c>
      <c r="I6" s="19" t="s">
        <v>34</v>
      </c>
      <c r="J6" s="19" t="s">
        <v>35</v>
      </c>
    </row>
    <row r="7" spans="4:10" ht="36">
      <c r="D7" s="11">
        <v>1</v>
      </c>
      <c r="E7" s="12" t="s">
        <v>263</v>
      </c>
      <c r="F7" s="13">
        <v>44779</v>
      </c>
      <c r="G7" s="11" t="s">
        <v>37</v>
      </c>
      <c r="H7" s="11"/>
      <c r="I7" s="11"/>
      <c r="J7" s="12"/>
    </row>
    <row r="8" spans="4:10" ht="36">
      <c r="D8" s="11">
        <v>2</v>
      </c>
      <c r="E8" s="12" t="s">
        <v>281</v>
      </c>
      <c r="F8" s="13">
        <v>44818</v>
      </c>
      <c r="G8" s="11" t="s">
        <v>37</v>
      </c>
      <c r="H8" s="11"/>
      <c r="I8" s="11"/>
      <c r="J8" s="12"/>
    </row>
    <row r="9" spans="4:10" ht="18">
      <c r="D9" s="11">
        <v>3</v>
      </c>
      <c r="E9" s="12"/>
      <c r="F9" s="13"/>
      <c r="G9" s="11"/>
      <c r="H9" s="11"/>
      <c r="I9" s="11"/>
      <c r="J9" s="12"/>
    </row>
    <row r="10" spans="4:10" ht="18">
      <c r="D10" s="11">
        <v>4</v>
      </c>
      <c r="E10" s="12"/>
      <c r="F10" s="13"/>
      <c r="G10" s="11"/>
      <c r="H10" s="11"/>
      <c r="I10" s="11"/>
      <c r="J10" s="12"/>
    </row>
    <row r="11" spans="4:10" ht="18">
      <c r="D11" s="11">
        <v>5</v>
      </c>
      <c r="E11" s="12"/>
      <c r="F11" s="13"/>
      <c r="G11" s="11"/>
      <c r="H11" s="11"/>
      <c r="I11" s="11"/>
      <c r="J11" s="12"/>
    </row>
    <row r="12" spans="4:10" ht="18">
      <c r="D12" s="11">
        <v>6</v>
      </c>
      <c r="E12" s="12"/>
      <c r="F12" s="13"/>
      <c r="G12" s="11"/>
      <c r="H12" s="11"/>
      <c r="I12" s="11"/>
      <c r="J12" s="12"/>
    </row>
    <row r="13" spans="4:10" ht="18">
      <c r="D13" s="11">
        <v>7</v>
      </c>
      <c r="E13" s="12"/>
      <c r="F13" s="13"/>
      <c r="G13" s="11"/>
      <c r="H13" s="11"/>
      <c r="I13" s="11"/>
      <c r="J13" s="12"/>
    </row>
    <row r="14" spans="4:10" ht="18">
      <c r="D14" s="11">
        <v>8</v>
      </c>
      <c r="E14" s="12"/>
      <c r="F14" s="13"/>
      <c r="G14" s="11"/>
      <c r="H14" s="11"/>
      <c r="I14" s="11"/>
      <c r="J14" s="12"/>
    </row>
    <row r="15" spans="4:10" ht="18">
      <c r="D15" s="11">
        <v>9</v>
      </c>
      <c r="E15" s="12"/>
      <c r="F15" s="13"/>
      <c r="G15" s="11"/>
      <c r="H15" s="11"/>
      <c r="I15" s="11"/>
      <c r="J15" s="12"/>
    </row>
    <row r="16" spans="4:10" ht="18">
      <c r="D16" s="11">
        <v>10</v>
      </c>
      <c r="E16" s="12"/>
      <c r="F16" s="13"/>
      <c r="G16" s="11"/>
      <c r="H16" s="11"/>
      <c r="I16" s="11"/>
      <c r="J16" s="14"/>
    </row>
    <row r="17"/>
    <row r="18"/>
    <row r="19"/>
    <row r="20"/>
    <row r="21"/>
    <row r="22"/>
    <row r="23"/>
    <row r="24"/>
    <row r="25"/>
    <row r="26"/>
    <row r="27"/>
    <row r="28"/>
    <row r="29"/>
  </sheetData>
  <sheetProtection selectLockedCells="1" selectUnlockedCells="1"/>
  <mergeCells count="1">
    <mergeCell ref="D5:J5"/>
  </mergeCells>
  <hyperlinks>
    <hyperlink ref="J4" r:id="rId1" display="https://www.jkscottresearchgroup.com/" xr:uid="{0AE1F244-6E04-421A-8B14-CCBD0BECF90F}"/>
  </hyperlinks>
  <pageMargins left="0.7" right="0.7" top="0.75" bottom="0.75" header="0.3" footer="0.3"/>
  <pageSetup paperSize="9" scale="43" orientation="portrait" r:id="rId2"/>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2C6546-9A2E-D644-8F16-60C9DAC37983}">
  <sheetPr codeName="Sheet6">
    <tabColor rgb="FF00B050"/>
  </sheetPr>
  <dimension ref="A2:K13"/>
  <sheetViews>
    <sheetView showGridLines="0" topLeftCell="A2" zoomScaleNormal="100" zoomScaleSheetLayoutView="70" workbookViewId="0">
      <pane ySplit="8" topLeftCell="A10" activePane="bottomLeft" state="frozen"/>
      <selection activeCell="B2" sqref="B2"/>
      <selection pane="bottomLeft" activeCell="B12" sqref="B12"/>
    </sheetView>
  </sheetViews>
  <sheetFormatPr defaultColWidth="0" defaultRowHeight="14.55" customHeight="1" zeroHeight="1"/>
  <cols>
    <col min="1" max="1" width="17" style="1" bestFit="1" customWidth="1"/>
    <col min="2" max="2" width="22.109375" style="1" customWidth="1"/>
    <col min="3" max="3" width="20" style="1" customWidth="1"/>
    <col min="4" max="4" width="24.109375" style="1" customWidth="1"/>
    <col min="5" max="5" width="17.33203125" style="1" customWidth="1"/>
    <col min="6" max="6" width="13.109375" style="1" hidden="1" customWidth="1"/>
    <col min="7" max="9" width="15" style="1" hidden="1" customWidth="1"/>
    <col min="10" max="10" width="57.44140625" style="1" customWidth="1"/>
    <col min="11" max="11" width="0" style="1" hidden="1" customWidth="1"/>
    <col min="12" max="16384" width="8.77734375" style="1" hidden="1"/>
  </cols>
  <sheetData>
    <row r="2" spans="1:10" ht="14.4">
      <c r="A2" s="20" t="str">
        <f>'Revision History'!D4</f>
        <v>REV. NO.2 (9/14/2022)</v>
      </c>
      <c r="B2" s="21"/>
      <c r="C2" s="21"/>
      <c r="D2" s="21"/>
      <c r="E2" s="21"/>
      <c r="F2" s="21"/>
      <c r="G2" s="21"/>
      <c r="H2" s="21"/>
      <c r="I2" s="21"/>
      <c r="J2" s="22" t="str">
        <f>'Revision History'!J4</f>
        <v>Scott Research Group (jkscottresearchgroup.com)</v>
      </c>
    </row>
    <row r="3" spans="1:10" ht="18">
      <c r="A3" s="121" t="s">
        <v>29</v>
      </c>
      <c r="B3" s="121"/>
      <c r="C3" s="121"/>
      <c r="D3" s="121"/>
      <c r="E3" s="121"/>
      <c r="F3" s="121"/>
      <c r="G3" s="121"/>
      <c r="H3" s="121"/>
      <c r="I3" s="121"/>
      <c r="J3" s="121"/>
    </row>
    <row r="4" spans="1:10" ht="14.55" customHeight="1">
      <c r="A4" s="58"/>
      <c r="B4" s="59"/>
      <c r="C4" s="50"/>
      <c r="D4" s="60"/>
      <c r="E4" s="60"/>
      <c r="F4" s="60"/>
      <c r="G4" s="60"/>
      <c r="H4" s="60"/>
      <c r="I4" s="59"/>
      <c r="J4" s="122" t="str">
        <f>IF(COUNTIF(Table132[Test 3],1)=COUNTA(Table132[Value]),"Ready","Not Ready")</f>
        <v>Ready</v>
      </c>
    </row>
    <row r="5" spans="1:10" ht="14.55" customHeight="1">
      <c r="A5" s="58"/>
      <c r="B5" s="59"/>
      <c r="C5" s="50"/>
      <c r="D5" s="60"/>
      <c r="E5" s="60"/>
      <c r="F5" s="60"/>
      <c r="G5" s="60"/>
      <c r="H5" s="60"/>
      <c r="I5" s="60"/>
      <c r="J5" s="123"/>
    </row>
    <row r="6" spans="1:10" ht="14.55" customHeight="1">
      <c r="A6" s="58"/>
      <c r="B6" s="59"/>
      <c r="C6" s="50"/>
      <c r="D6" s="60"/>
      <c r="E6" s="60"/>
      <c r="F6" s="60"/>
      <c r="G6" s="60"/>
      <c r="H6" s="60"/>
      <c r="I6" s="60"/>
      <c r="J6" s="123"/>
    </row>
    <row r="7" spans="1:10" ht="14.55" customHeight="1">
      <c r="A7" s="58"/>
      <c r="B7" s="59"/>
      <c r="C7" s="50"/>
      <c r="D7" s="60"/>
      <c r="E7" s="60"/>
      <c r="F7" s="60"/>
      <c r="G7" s="60"/>
      <c r="H7" s="60"/>
      <c r="I7" s="60"/>
      <c r="J7" s="123"/>
    </row>
    <row r="8" spans="1:10" ht="14.55" customHeight="1">
      <c r="A8" s="61"/>
      <c r="B8" s="62"/>
      <c r="C8" s="63"/>
      <c r="D8" s="64"/>
      <c r="E8" s="64"/>
      <c r="F8" s="64"/>
      <c r="G8" s="64"/>
      <c r="H8" s="64"/>
      <c r="I8" s="64"/>
      <c r="J8" s="124"/>
    </row>
    <row r="9" spans="1:10" ht="14.4">
      <c r="A9" s="65" t="s">
        <v>0</v>
      </c>
      <c r="B9" s="66" t="s">
        <v>1</v>
      </c>
      <c r="C9" s="66" t="s">
        <v>2</v>
      </c>
      <c r="D9" s="66" t="s">
        <v>14</v>
      </c>
      <c r="E9" s="66" t="s">
        <v>59</v>
      </c>
      <c r="F9" s="67" t="s">
        <v>38</v>
      </c>
      <c r="G9" s="67" t="s">
        <v>60</v>
      </c>
      <c r="H9" s="66" t="s">
        <v>61</v>
      </c>
      <c r="I9" s="68" t="s">
        <v>63</v>
      </c>
      <c r="J9" s="68" t="s">
        <v>12</v>
      </c>
    </row>
    <row r="10" spans="1:10" ht="28.8">
      <c r="A10" s="15" t="s">
        <v>41</v>
      </c>
      <c r="B10" s="2">
        <v>1</v>
      </c>
      <c r="C10" s="16" t="s">
        <v>3</v>
      </c>
      <c r="D10" s="49" t="s">
        <v>16</v>
      </c>
      <c r="E10" s="49" t="s">
        <v>7</v>
      </c>
      <c r="F10" s="16" t="s">
        <v>43</v>
      </c>
      <c r="G10" s="49">
        <v>1</v>
      </c>
      <c r="H10" s="49">
        <v>1</v>
      </c>
      <c r="I10" s="17">
        <v>1</v>
      </c>
      <c r="J10" s="18" t="s">
        <v>246</v>
      </c>
    </row>
    <row r="11" spans="1:10" ht="14.4">
      <c r="A11" s="15" t="s">
        <v>58</v>
      </c>
      <c r="B11" s="2">
        <v>4</v>
      </c>
      <c r="C11" s="16" t="s">
        <v>3</v>
      </c>
      <c r="D11" s="49" t="s">
        <v>27</v>
      </c>
      <c r="E11" s="49" t="s">
        <v>7</v>
      </c>
      <c r="F11" s="16" t="s">
        <v>40</v>
      </c>
      <c r="G11" s="49">
        <v>1</v>
      </c>
      <c r="H11" s="49">
        <v>1</v>
      </c>
      <c r="I11" s="17">
        <v>1</v>
      </c>
      <c r="J11" s="18" t="s">
        <v>248</v>
      </c>
    </row>
    <row r="12" spans="1:10" ht="28.8">
      <c r="A12" s="15" t="s">
        <v>40</v>
      </c>
      <c r="B12" s="2">
        <v>2</v>
      </c>
      <c r="C12" s="16" t="s">
        <v>3</v>
      </c>
      <c r="D12" s="49" t="s">
        <v>27</v>
      </c>
      <c r="E12" s="49" t="s">
        <v>7</v>
      </c>
      <c r="F12" s="16" t="s">
        <v>42</v>
      </c>
      <c r="G12" s="49">
        <v>1</v>
      </c>
      <c r="H12" s="49">
        <v>1</v>
      </c>
      <c r="I12" s="17">
        <v>1</v>
      </c>
      <c r="J12" s="18" t="s">
        <v>247</v>
      </c>
    </row>
    <row r="13" spans="1:10" ht="14.4">
      <c r="A13" s="69" t="s">
        <v>64</v>
      </c>
      <c r="B13" s="70"/>
      <c r="C13" s="71"/>
      <c r="D13" s="72"/>
      <c r="E13" s="72"/>
      <c r="F13" s="71"/>
      <c r="G13" s="72">
        <v>1</v>
      </c>
      <c r="H13" s="72">
        <v>1</v>
      </c>
      <c r="I13" s="73">
        <v>0</v>
      </c>
      <c r="J13" s="74" t="s">
        <v>65</v>
      </c>
    </row>
  </sheetData>
  <sheetProtection algorithmName="SHA-512" hashValue="TJBZxpqlcHk/qOGZbvkB3b8wQMHQ6sa3h6FMBX5UJ5qMJwOBbrolEB3ewHc9GR4t5WNnxw4WoQhXjEva8jNibw==" saltValue="O6RCyaVV7tg0XHcuvJWK6w==" spinCount="100000" sheet="1" objects="1" scenarios="1" selectLockedCells="1"/>
  <mergeCells count="2">
    <mergeCell ref="A3:J3"/>
    <mergeCell ref="J4:J8"/>
  </mergeCells>
  <conditionalFormatting sqref="B10:B13">
    <cfRule type="expression" dxfId="52" priority="1">
      <formula>IF(AND($B10&lt;&gt;"",$I10=0),1,0)</formula>
    </cfRule>
    <cfRule type="expression" dxfId="51" priority="2">
      <formula>IF($B10&lt;&gt;"",1,0)</formula>
    </cfRule>
    <cfRule type="expression" dxfId="50" priority="3">
      <formula>$I10 = 0</formula>
    </cfRule>
  </conditionalFormatting>
  <conditionalFormatting sqref="J4">
    <cfRule type="expression" dxfId="49" priority="12">
      <formula>IF(COUNTA($B$10:$B$13)&lt;&gt;COUNTIF($I$10:$I$13,1),1,0)</formula>
    </cfRule>
    <cfRule type="expression" dxfId="48" priority="13">
      <formula>IF(COUNTA($B$10:$B$13)=COUNTIF($I$10:$I$13,1),1,0)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8545" r:id="rId4" name="Button 1">
              <controlPr defaultSize="0" autoFill="0" autoPict="0" macro="[0]!initComs">
                <anchor moveWithCells="1" sizeWithCells="1">
                  <from>
                    <xdr:col>0</xdr:col>
                    <xdr:colOff>190500</xdr:colOff>
                    <xdr:row>4</xdr:row>
                    <xdr:rowOff>76200</xdr:rowOff>
                  </from>
                  <to>
                    <xdr:col>1</xdr:col>
                    <xdr:colOff>1005840</xdr:colOff>
                    <xdr:row>6</xdr:row>
                    <xdr:rowOff>137160</xdr:rowOff>
                  </to>
                </anchor>
              </controlPr>
            </control>
          </mc:Choice>
        </mc:AlternateContent>
        <mc:AlternateContent xmlns:mc="http://schemas.openxmlformats.org/markup-compatibility/2006">
          <mc:Choice Requires="x14">
            <control shapeId="108546" r:id="rId5" name="Button 2">
              <controlPr defaultSize="0" autoFill="0" autoPict="0" macro="[0]!pushData">
                <anchor moveWithCells="1" sizeWithCells="1">
                  <from>
                    <xdr:col>1</xdr:col>
                    <xdr:colOff>1104900</xdr:colOff>
                    <xdr:row>4</xdr:row>
                    <xdr:rowOff>76200</xdr:rowOff>
                  </from>
                  <to>
                    <xdr:col>3</xdr:col>
                    <xdr:colOff>15240</xdr:colOff>
                    <xdr:row>6</xdr:row>
                    <xdr:rowOff>137160</xdr:rowOff>
                  </to>
                </anchor>
              </controlPr>
            </control>
          </mc:Choice>
        </mc:AlternateContent>
        <mc:AlternateContent xmlns:mc="http://schemas.openxmlformats.org/markup-compatibility/2006">
          <mc:Choice Requires="x14">
            <control shapeId="108547" r:id="rId6" name="Button 3">
              <controlPr defaultSize="0" autoFill="0" autoPict="0" macro="[0]!clearData">
                <anchor moveWithCells="1" sizeWithCells="1">
                  <from>
                    <xdr:col>3</xdr:col>
                    <xdr:colOff>114300</xdr:colOff>
                    <xdr:row>4</xdr:row>
                    <xdr:rowOff>76200</xdr:rowOff>
                  </from>
                  <to>
                    <xdr:col>4</xdr:col>
                    <xdr:colOff>381000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count="4">
        <x14:dataValidation type="list" allowBlank="1" showInputMessage="1" showErrorMessage="1" xr:uid="{77BA1855-1116-064A-BA09-D04B3CB7F9CE}">
          <x14:formula1>
            <xm:f>Reference!$C$2:$C$23</xm:f>
          </x14:formula1>
          <xm:sqref>F10:F12</xm:sqref>
        </x14:dataValidation>
        <x14:dataValidation type="list" allowBlank="1" showInputMessage="1" showErrorMessage="1" xr:uid="{C7D5315B-5531-DA42-8AB9-87A7FA911491}">
          <x14:formula1>
            <xm:f>Reference!$A$2:$A$8</xm:f>
          </x14:formula1>
          <xm:sqref>E10:E12</xm:sqref>
        </x14:dataValidation>
        <x14:dataValidation type="list" allowBlank="1" showInputMessage="1" showErrorMessage="1" xr:uid="{D20D0702-CD04-1342-B16D-0A964F0CF34A}">
          <x14:formula1>
            <xm:f>Reference!$B$2:$B$18</xm:f>
          </x14:formula1>
          <xm:sqref>D10:D12</xm:sqref>
        </x14:dataValidation>
        <x14:dataValidation type="list" allowBlank="1" showInputMessage="1" showErrorMessage="1" xr:uid="{53518CE7-478F-42E4-826B-4B21F01F5DAE}">
          <x14:formula1>
            <xm:f>Reference!$AD$2:$AD$4</xm:f>
          </x14:formula1>
          <xm:sqref>B10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F5701A-C52B-AC46-8DD7-F950095AD7D6}">
  <sheetPr codeName="Sheet10">
    <tabColor rgb="FF00B050"/>
  </sheetPr>
  <dimension ref="A2:J19"/>
  <sheetViews>
    <sheetView showGridLines="0" topLeftCell="A2" zoomScaleNormal="80" zoomScaleSheetLayoutView="70" workbookViewId="0">
      <pane ySplit="8" topLeftCell="A10" activePane="bottomLeft" state="frozen"/>
      <selection activeCell="B2" sqref="B2"/>
      <selection pane="bottomLeft" activeCell="B2" sqref="B1:B1048576"/>
    </sheetView>
  </sheetViews>
  <sheetFormatPr defaultColWidth="0" defaultRowHeight="14.55" customHeight="1" zeroHeight="1"/>
  <cols>
    <col min="1" max="1" width="17" style="77" bestFit="1" customWidth="1"/>
    <col min="2" max="2" width="22.109375" style="77" customWidth="1"/>
    <col min="3" max="3" width="20" style="77" customWidth="1"/>
    <col min="4" max="4" width="24.109375" style="77" customWidth="1"/>
    <col min="5" max="5" width="17.33203125" style="77" customWidth="1"/>
    <col min="6" max="6" width="13.109375" style="77" hidden="1" customWidth="1"/>
    <col min="7" max="9" width="15" style="77" hidden="1" customWidth="1"/>
    <col min="10" max="10" width="57.44140625" style="77" customWidth="1"/>
    <col min="11" max="16384" width="8.77734375" style="77" hidden="1"/>
  </cols>
  <sheetData>
    <row r="2" spans="1:10" ht="14.4">
      <c r="A2" s="20" t="str">
        <f>'Revision History'!D4</f>
        <v>REV. NO.2 (9/14/2022)</v>
      </c>
      <c r="B2" s="21"/>
      <c r="C2" s="21"/>
      <c r="D2" s="21"/>
      <c r="E2" s="21"/>
      <c r="F2" s="21"/>
      <c r="G2" s="21"/>
      <c r="H2" s="21"/>
      <c r="I2" s="21"/>
      <c r="J2" s="22" t="str">
        <f>'Revision History'!J4</f>
        <v>Scott Research Group (jkscottresearchgroup.com)</v>
      </c>
    </row>
    <row r="3" spans="1:10" ht="18">
      <c r="A3" s="121" t="s">
        <v>29</v>
      </c>
      <c r="B3" s="121"/>
      <c r="C3" s="121"/>
      <c r="D3" s="121"/>
      <c r="E3" s="121"/>
      <c r="F3" s="121"/>
      <c r="G3" s="121"/>
      <c r="H3" s="121"/>
      <c r="I3" s="121"/>
      <c r="J3" s="121"/>
    </row>
    <row r="4" spans="1:10" ht="14.55" customHeight="1">
      <c r="A4" s="58"/>
      <c r="B4" s="59"/>
      <c r="C4" s="50"/>
      <c r="D4" s="60"/>
      <c r="E4" s="60"/>
      <c r="F4" s="60"/>
      <c r="G4" s="60"/>
      <c r="H4" s="60"/>
      <c r="I4" s="59"/>
      <c r="J4" s="122" t="str">
        <f ca="1">IF(COUNTIF(Table1323[Test 3],1)=COUNTA(Table1323[Value])-COUNTIF(Table1323[Value],"")+1,"Ready","Not Ready")</f>
        <v>Ready</v>
      </c>
    </row>
    <row r="5" spans="1:10" ht="14.55" customHeight="1">
      <c r="A5" s="58"/>
      <c r="B5" s="59"/>
      <c r="C5" s="50"/>
      <c r="D5" s="60"/>
      <c r="E5" s="60"/>
      <c r="F5" s="60"/>
      <c r="G5" s="60"/>
      <c r="H5" s="60"/>
      <c r="I5" s="60"/>
      <c r="J5" s="123"/>
    </row>
    <row r="6" spans="1:10" ht="14.55" customHeight="1">
      <c r="A6" s="58"/>
      <c r="B6" s="59"/>
      <c r="C6" s="50"/>
      <c r="D6" s="60"/>
      <c r="E6" s="60"/>
      <c r="F6" s="60"/>
      <c r="G6" s="60"/>
      <c r="H6" s="60"/>
      <c r="I6" s="60"/>
      <c r="J6" s="123"/>
    </row>
    <row r="7" spans="1:10" ht="14.55" customHeight="1">
      <c r="A7" s="58"/>
      <c r="B7" s="59"/>
      <c r="C7" s="50"/>
      <c r="D7" s="60"/>
      <c r="E7" s="60"/>
      <c r="F7" s="60"/>
      <c r="G7" s="60"/>
      <c r="H7" s="60"/>
      <c r="I7" s="60"/>
      <c r="J7" s="123"/>
    </row>
    <row r="8" spans="1:10" ht="14.55" customHeight="1">
      <c r="A8" s="61"/>
      <c r="B8" s="62"/>
      <c r="C8" s="63"/>
      <c r="D8" s="64"/>
      <c r="E8" s="64"/>
      <c r="F8" s="64"/>
      <c r="G8" s="64"/>
      <c r="H8" s="64"/>
      <c r="I8" s="64"/>
      <c r="J8" s="124"/>
    </row>
    <row r="9" spans="1:10" ht="14.4">
      <c r="A9" s="65" t="s">
        <v>0</v>
      </c>
      <c r="B9" s="66" t="s">
        <v>1</v>
      </c>
      <c r="C9" s="66" t="s">
        <v>2</v>
      </c>
      <c r="D9" s="66" t="s">
        <v>14</v>
      </c>
      <c r="E9" s="66" t="s">
        <v>59</v>
      </c>
      <c r="F9" s="67" t="s">
        <v>38</v>
      </c>
      <c r="G9" s="67" t="s">
        <v>60</v>
      </c>
      <c r="H9" s="66" t="s">
        <v>61</v>
      </c>
      <c r="I9" s="68" t="s">
        <v>63</v>
      </c>
      <c r="J9" s="68" t="s">
        <v>12</v>
      </c>
    </row>
    <row r="10" spans="1:10" ht="14.4">
      <c r="A10" s="15" t="s">
        <v>249</v>
      </c>
      <c r="B10" s="78" t="str">
        <f ca="1">IF(Table1323[[#This Row],[Test 3]]=1,_xlfn.TEXTJOIN(" ",TRUE,'Cycle Organizer'!$E$11:OFFSET('Cycle Organizer'!$E$11,0,Initialization!$B$12)),"")</f>
        <v>5 50</v>
      </c>
      <c r="C10" s="16" t="s">
        <v>3</v>
      </c>
      <c r="D10" s="49" t="s">
        <v>27</v>
      </c>
      <c r="E10" s="49" t="s">
        <v>9</v>
      </c>
      <c r="F10" s="16" t="s">
        <v>40</v>
      </c>
      <c r="G10" s="49">
        <v>1</v>
      </c>
      <c r="H10" s="49">
        <v>1</v>
      </c>
      <c r="I10" s="17">
        <v>1</v>
      </c>
      <c r="J10" s="18" t="s">
        <v>254</v>
      </c>
    </row>
    <row r="11" spans="1:10" ht="28.8">
      <c r="A11" s="15" t="s">
        <v>250</v>
      </c>
      <c r="B11" s="78" t="str">
        <f ca="1">IF(Table1323[[#This Row],[Test 3]]=1,_xlfn.TEXTJOIN(" ",TRUE,'Cycle Organizer'!$E$12:OFFSET('Cycle Organizer'!$E$12,0,Initialization!$B$12)),"")</f>
        <v>None None</v>
      </c>
      <c r="C11" s="16" t="s">
        <v>3</v>
      </c>
      <c r="D11" s="49" t="s">
        <v>27</v>
      </c>
      <c r="E11" s="49" t="s">
        <v>9</v>
      </c>
      <c r="F11" s="16" t="s">
        <v>40</v>
      </c>
      <c r="G11" s="49">
        <v>1</v>
      </c>
      <c r="H11" s="49">
        <v>1</v>
      </c>
      <c r="I11" s="17">
        <v>1</v>
      </c>
      <c r="J11" s="18" t="s">
        <v>253</v>
      </c>
    </row>
    <row r="12" spans="1:10" ht="28.8">
      <c r="A12" s="76" t="s">
        <v>252</v>
      </c>
      <c r="B12" s="78" t="str">
        <f ca="1">IF(Table1323[[#This Row],[Test 3]]=1,_xlfn.TEXTJOIN(" ",TRUE,'Cycle Organizer'!$E$13:OFFSET('Cycle Organizer'!$E$13,0,Initialization!$B$12)),"")</f>
        <v>None None</v>
      </c>
      <c r="C12" s="16" t="s">
        <v>3</v>
      </c>
      <c r="D12" s="49" t="s">
        <v>27</v>
      </c>
      <c r="E12" s="49" t="s">
        <v>9</v>
      </c>
      <c r="F12" s="16" t="s">
        <v>40</v>
      </c>
      <c r="G12" s="49">
        <v>1</v>
      </c>
      <c r="H12" s="49">
        <v>1</v>
      </c>
      <c r="I12" s="17">
        <v>1</v>
      </c>
      <c r="J12" s="18" t="s">
        <v>256</v>
      </c>
    </row>
    <row r="13" spans="1:10" ht="28.8">
      <c r="A13" s="15" t="s">
        <v>251</v>
      </c>
      <c r="B13" s="78" t="str">
        <f ca="1">IF(Table1323[[#This Row],[Test 3]]=1,_xlfn.TEXTJOIN(" ",TRUE,'Cycle Organizer'!$E$14:OFFSET('Cycle Organizer'!$E$14,0,Initialization!$B$12)),"")</f>
        <v>None None</v>
      </c>
      <c r="C13" s="16" t="s">
        <v>3</v>
      </c>
      <c r="D13" s="49" t="s">
        <v>27</v>
      </c>
      <c r="E13" s="49" t="s">
        <v>9</v>
      </c>
      <c r="F13" s="16" t="s">
        <v>40</v>
      </c>
      <c r="G13" s="49">
        <v>1</v>
      </c>
      <c r="H13" s="49">
        <v>1</v>
      </c>
      <c r="I13" s="17">
        <v>1</v>
      </c>
      <c r="J13" s="18" t="s">
        <v>255</v>
      </c>
    </row>
    <row r="14" spans="1:10" ht="14.4">
      <c r="A14" s="76" t="s">
        <v>257</v>
      </c>
      <c r="B14" s="78" t="str">
        <f ca="1">IF(Table1323[[#This Row],[Test 3]]=1,_xlfn.TEXTJOIN(" ",TRUE,OFFSET('Cycle Organizer'!$E$17,12*(RIGHT(A14,1)-1),0):OFFSET('Cycle Organizer'!$E$17,12*(RIGHT(A14,1)-1),Initialization!$B$12)),"")</f>
        <v>RP-XXX-FEE HP-FEE-RAF</v>
      </c>
      <c r="C14" s="16" t="s">
        <v>3</v>
      </c>
      <c r="D14" s="49" t="s">
        <v>27</v>
      </c>
      <c r="E14" s="49" t="s">
        <v>9</v>
      </c>
      <c r="F14" s="16" t="s">
        <v>40</v>
      </c>
      <c r="G14" s="49">
        <v>1</v>
      </c>
      <c r="H14" s="49">
        <f>Initialization!$B$10</f>
        <v>1</v>
      </c>
      <c r="I14" s="17">
        <v>1</v>
      </c>
      <c r="J14" s="18" t="s">
        <v>266</v>
      </c>
    </row>
    <row r="15" spans="1:10" ht="14.4">
      <c r="A15" s="76" t="s">
        <v>258</v>
      </c>
      <c r="B15" s="78" t="str">
        <f ca="1">IF(Table1323[[#This Row],[Test 3]]=1,_xlfn.TEXTJOIN(" ",TRUE,OFFSET('Cycle Organizer'!$E$16,12*(RIGHT(A15,1)-1),0):OFFSET('Cycle Organizer'!$E$16,12*(RIGHT(A15,1)-1),Initialization!$B$12)),"")</f>
        <v>varying_pressure constant_pressure</v>
      </c>
      <c r="C15" s="16" t="s">
        <v>3</v>
      </c>
      <c r="D15" s="49" t="s">
        <v>27</v>
      </c>
      <c r="E15" s="49" t="s">
        <v>9</v>
      </c>
      <c r="F15" s="16" t="s">
        <v>40</v>
      </c>
      <c r="G15" s="49">
        <v>1</v>
      </c>
      <c r="H15" s="49">
        <f>Initialization!$B$10</f>
        <v>1</v>
      </c>
      <c r="I15" s="17">
        <v>1</v>
      </c>
      <c r="J15" s="18" t="s">
        <v>267</v>
      </c>
    </row>
    <row r="16" spans="1:10" ht="28.8">
      <c r="A16" s="76" t="s">
        <v>259</v>
      </c>
      <c r="B16" s="78" t="str">
        <f ca="1">IF(Table1323[[#This Row],[Test 3]]=1,_xlfn.TEXTJOIN(" ",TRUE,OFFSET('Cycle Organizer'!$E$22,12*(RIGHT(A16,1)-1),0):OFFSET('Cycle Organizer'!$E$22,12*(RIGHT(A16,1)-1),Initialization!$B$12)),"")</f>
        <v>0 0.00005</v>
      </c>
      <c r="C16" s="16" t="s">
        <v>67</v>
      </c>
      <c r="D16" s="49" t="s">
        <v>27</v>
      </c>
      <c r="E16" s="49" t="s">
        <v>9</v>
      </c>
      <c r="F16" s="16" t="s">
        <v>40</v>
      </c>
      <c r="G16" s="49">
        <v>1</v>
      </c>
      <c r="H16" s="49">
        <f>Initialization!$B$10</f>
        <v>1</v>
      </c>
      <c r="I16" s="17">
        <v>1</v>
      </c>
      <c r="J16" s="18" t="s">
        <v>265</v>
      </c>
    </row>
    <row r="17" spans="1:10" ht="28.8">
      <c r="A17" s="76" t="s">
        <v>260</v>
      </c>
      <c r="B17" s="78" t="str">
        <f ca="1">IF(Table1323[[#This Row],[Test 3]]=1,_xlfn.TEXTJOIN(" ",TRUE,OFFSET('Cycle Organizer'!$E$26,12*(RIGHT(A17,1)-1),0):OFFSET('Cycle Organizer'!$E$26,12*(RIGHT(A17,1)-1),Initialization!$B$12)),"")</f>
        <v>0.00005 0.0001</v>
      </c>
      <c r="C17" s="16" t="s">
        <v>67</v>
      </c>
      <c r="D17" s="49" t="s">
        <v>27</v>
      </c>
      <c r="E17" s="49" t="s">
        <v>9</v>
      </c>
      <c r="F17" s="16" t="s">
        <v>40</v>
      </c>
      <c r="G17" s="49">
        <v>1</v>
      </c>
      <c r="H17" s="49">
        <f>Initialization!$B$10</f>
        <v>1</v>
      </c>
      <c r="I17" s="17">
        <v>1</v>
      </c>
      <c r="J17" s="18" t="s">
        <v>268</v>
      </c>
    </row>
    <row r="18" spans="1:10" ht="28.8">
      <c r="A18" s="76" t="s">
        <v>264</v>
      </c>
      <c r="B18" s="78" t="str">
        <f ca="1">IF(Table1323[[#This Row],[Test 3]]=1,_xlfn.TEXTJOIN(" ",TRUE,OFFSET('Cycle Organizer'!$E$18,12*(RIGHT(A18,1)-1),0):OFFSET('Cycle Organizer'!$E$18,12*(RIGHT(A18,1)-1),Initialization!$B$12)),"")</f>
        <v>1_(negative) 0_(positive)</v>
      </c>
      <c r="C18" s="100" t="s">
        <v>3</v>
      </c>
      <c r="D18" s="49" t="s">
        <v>27</v>
      </c>
      <c r="E18" s="49" t="s">
        <v>9</v>
      </c>
      <c r="F18" s="16" t="s">
        <v>40</v>
      </c>
      <c r="G18" s="49">
        <v>1</v>
      </c>
      <c r="H18" s="49">
        <f>Initialization!$B$10</f>
        <v>1</v>
      </c>
      <c r="I18" s="17">
        <v>1</v>
      </c>
      <c r="J18" s="18" t="s">
        <v>269</v>
      </c>
    </row>
    <row r="19" spans="1:10" ht="14.4">
      <c r="A19" s="69" t="s">
        <v>64</v>
      </c>
      <c r="B19" s="18"/>
      <c r="C19" s="18"/>
      <c r="D19" s="18"/>
      <c r="E19" s="18"/>
      <c r="F19" s="18"/>
      <c r="G19" s="72">
        <v>1</v>
      </c>
      <c r="H19" s="72">
        <v>1</v>
      </c>
      <c r="I19" s="73">
        <v>0</v>
      </c>
      <c r="J19" s="74" t="s">
        <v>65</v>
      </c>
    </row>
  </sheetData>
  <sheetProtection algorithmName="SHA-512" hashValue="5TdpUVNXS6q8q9gq5nZPlFJMoDmjH75V6yRib//2WBQIhSuirN6ZUEONePD+AyYfTCe1CSX9LPC/p7jR2FquXg==" saltValue="B9MpXa2cGYUseWyFp4MDcQ==" spinCount="100000" sheet="1" objects="1" scenarios="1" selectLockedCells="1" selectUnlockedCells="1"/>
  <mergeCells count="2">
    <mergeCell ref="A3:J3"/>
    <mergeCell ref="J4:J8"/>
  </mergeCells>
  <conditionalFormatting sqref="B10:B18">
    <cfRule type="expression" dxfId="32" priority="16">
      <formula>IF(AND($B10&lt;&gt;"",$I10=0),1,0)</formula>
    </cfRule>
    <cfRule type="expression" dxfId="31" priority="17">
      <formula>IF($B10&lt;&gt;"",1,0)</formula>
    </cfRule>
    <cfRule type="expression" dxfId="30" priority="18">
      <formula>$I10 = 0</formula>
    </cfRule>
  </conditionalFormatting>
  <conditionalFormatting sqref="J4">
    <cfRule type="expression" dxfId="29" priority="815">
      <formula>IF(COUNTA($B$10:$B$19)-COUNTIF($B$10:$B$19,"")+1&lt;&gt;COUNTIF($I$10:$I$19,1),1,0)</formula>
    </cfRule>
    <cfRule type="expression" dxfId="28" priority="816">
      <formula>IF(COUNTA($B$10:$B$19)=COUNTIF($I$10:$I$19,1),1,0)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8785" r:id="rId4" name="Button 1">
              <controlPr defaultSize="0" autoFill="0" autoPict="0" macro="[0]!initComsNoDelete">
                <anchor moveWithCells="1" sizeWithCells="1">
                  <from>
                    <xdr:col>0</xdr:col>
                    <xdr:colOff>190500</xdr:colOff>
                    <xdr:row>4</xdr:row>
                    <xdr:rowOff>76200</xdr:rowOff>
                  </from>
                  <to>
                    <xdr:col>1</xdr:col>
                    <xdr:colOff>1005840</xdr:colOff>
                    <xdr:row>6</xdr:row>
                    <xdr:rowOff>137160</xdr:rowOff>
                  </to>
                </anchor>
              </controlPr>
            </control>
          </mc:Choice>
        </mc:AlternateContent>
        <mc:AlternateContent xmlns:mc="http://schemas.openxmlformats.org/markup-compatibility/2006">
          <mc:Choice Requires="x14">
            <control shapeId="118786" r:id="rId5" name="Button 2">
              <controlPr defaultSize="0" autoFill="0" autoPict="0" macro="[0]!pushData">
                <anchor moveWithCells="1" sizeWithCells="1">
                  <from>
                    <xdr:col>1</xdr:col>
                    <xdr:colOff>1104900</xdr:colOff>
                    <xdr:row>4</xdr:row>
                    <xdr:rowOff>76200</xdr:rowOff>
                  </from>
                  <to>
                    <xdr:col>3</xdr:col>
                    <xdr:colOff>15240</xdr:colOff>
                    <xdr:row>6</xdr:row>
                    <xdr:rowOff>137160</xdr:rowOff>
                  </to>
                </anchor>
              </controlPr>
            </control>
          </mc:Choice>
        </mc:AlternateContent>
        <mc:AlternateContent xmlns:mc="http://schemas.openxmlformats.org/markup-compatibility/2006">
          <mc:Choice Requires="x14">
            <control shapeId="118787" r:id="rId6" name="Button 3">
              <controlPr defaultSize="0" autoFill="0" autoPict="0" macro="[0]!clearData">
                <anchor moveWithCells="1" sizeWithCells="1">
                  <from>
                    <xdr:col>3</xdr:col>
                    <xdr:colOff>114300</xdr:colOff>
                    <xdr:row>4</xdr:row>
                    <xdr:rowOff>76200</xdr:rowOff>
                  </from>
                  <to>
                    <xdr:col>4</xdr:col>
                    <xdr:colOff>381000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disablePrompts="1" count="3">
        <x14:dataValidation type="list" allowBlank="1" showInputMessage="1" showErrorMessage="1" xr:uid="{371117A7-6330-D740-A9C6-386B9859F575}">
          <x14:formula1>
            <xm:f>Reference!$B$2:$B$18</xm:f>
          </x14:formula1>
          <xm:sqref>D10:D18</xm:sqref>
        </x14:dataValidation>
        <x14:dataValidation type="list" allowBlank="1" showInputMessage="1" showErrorMessage="1" xr:uid="{7559FEB5-598B-7A4D-9C84-9BA82942EF3C}">
          <x14:formula1>
            <xm:f>Reference!$A$2:$A$8</xm:f>
          </x14:formula1>
          <xm:sqref>E10:E18</xm:sqref>
        </x14:dataValidation>
        <x14:dataValidation type="list" allowBlank="1" showInputMessage="1" showErrorMessage="1" xr:uid="{E9EA0ACB-FA45-174F-97CD-860D421CDDC3}">
          <x14:formula1>
            <xm:f>Reference!$C$2:$C$23</xm:f>
          </x14:formula1>
          <xm:sqref>F10:F18</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416997-FA55-6E46-A180-D4D88358D3F9}">
  <sheetPr codeName="Sheet8">
    <tabColor rgb="FF00B050"/>
  </sheetPr>
  <dimension ref="A1:P28"/>
  <sheetViews>
    <sheetView showGridLines="0" tabSelected="1" zoomScaleNormal="100" workbookViewId="0">
      <pane xSplit="4" ySplit="10" topLeftCell="E11" activePane="bottomRight" state="frozen"/>
      <selection pane="topRight" activeCell="E1" sqref="E1"/>
      <selection pane="bottomLeft" activeCell="A11" sqref="A11"/>
      <selection pane="bottomRight" activeCell="E17" sqref="E17"/>
    </sheetView>
  </sheetViews>
  <sheetFormatPr defaultColWidth="0" defaultRowHeight="14.4" zeroHeight="1"/>
  <cols>
    <col min="1" max="1" width="10.109375" style="51" customWidth="1"/>
    <col min="2" max="2" width="20.33203125" style="51" bestFit="1" customWidth="1"/>
    <col min="3" max="3" width="18.6640625" style="51" bestFit="1" customWidth="1"/>
    <col min="4" max="4" width="12.109375" style="51" bestFit="1" customWidth="1"/>
    <col min="5" max="6" width="29.44140625" style="51" customWidth="1"/>
    <col min="7" max="8" width="10.109375" style="51" customWidth="1"/>
    <col min="9" max="16" width="0" style="51" hidden="1" customWidth="1"/>
    <col min="17" max="16384" width="25" style="51" hidden="1"/>
  </cols>
  <sheetData>
    <row r="1" spans="2:6"/>
    <row r="2" spans="2:6"/>
    <row r="3" spans="2:6"/>
    <row r="4" spans="2:6"/>
    <row r="5" spans="2:6"/>
    <row r="6" spans="2:6"/>
    <row r="7" spans="2:6"/>
    <row r="8" spans="2:6">
      <c r="B8" s="52" t="s">
        <v>222</v>
      </c>
      <c r="C8" s="56" t="str">
        <f>IF([1]Initialization!$B$12=0,"flow-controlled",IF([1]Initialization!$B$12=1,"pressure-driven","error"))</f>
        <v>pressure-driven</v>
      </c>
    </row>
    <row r="9" spans="2:6"/>
    <row r="10" spans="2:6">
      <c r="B10" s="125"/>
      <c r="C10" s="126"/>
      <c r="D10" s="126"/>
      <c r="E10" s="52" t="s">
        <v>190</v>
      </c>
      <c r="F10" s="52" t="s">
        <v>191</v>
      </c>
    </row>
    <row r="11" spans="2:6">
      <c r="B11" s="88" t="s">
        <v>199</v>
      </c>
      <c r="C11" s="84" t="s">
        <v>1</v>
      </c>
      <c r="D11" s="54" t="s">
        <v>216</v>
      </c>
      <c r="E11" s="102">
        <v>5</v>
      </c>
      <c r="F11" s="102">
        <v>50</v>
      </c>
    </row>
    <row r="12" spans="2:6" ht="15" customHeight="1">
      <c r="B12" s="89" t="s">
        <v>204</v>
      </c>
      <c r="C12" s="84" t="s">
        <v>1</v>
      </c>
      <c r="D12" s="54" t="s">
        <v>3</v>
      </c>
      <c r="E12" s="102" t="s">
        <v>207</v>
      </c>
      <c r="F12" s="102" t="s">
        <v>207</v>
      </c>
    </row>
    <row r="13" spans="2:6">
      <c r="B13" s="90"/>
      <c r="C13" s="84" t="s">
        <v>2</v>
      </c>
      <c r="D13" s="54" t="s">
        <v>3</v>
      </c>
      <c r="E13" s="102" t="s">
        <v>207</v>
      </c>
      <c r="F13" s="102" t="s">
        <v>207</v>
      </c>
    </row>
    <row r="14" spans="2:6">
      <c r="B14" s="91"/>
      <c r="C14" s="84" t="s">
        <v>225</v>
      </c>
      <c r="D14" s="54" t="s">
        <v>3</v>
      </c>
      <c r="E14" s="102" t="s">
        <v>207</v>
      </c>
      <c r="F14" s="102" t="s">
        <v>207</v>
      </c>
    </row>
    <row r="15" spans="2:6">
      <c r="B15" s="92"/>
      <c r="C15" s="85"/>
      <c r="D15" s="79"/>
      <c r="E15" s="79"/>
      <c r="F15" s="79"/>
    </row>
    <row r="16" spans="2:6" ht="15" customHeight="1">
      <c r="B16" s="93" t="s">
        <v>261</v>
      </c>
      <c r="C16" s="84" t="s">
        <v>198</v>
      </c>
      <c r="D16" s="54" t="s">
        <v>3</v>
      </c>
      <c r="E16" s="102" t="s">
        <v>215</v>
      </c>
      <c r="F16" s="102" t="s">
        <v>214</v>
      </c>
    </row>
    <row r="17" spans="2:6">
      <c r="B17" s="90"/>
      <c r="C17" s="84" t="s">
        <v>212</v>
      </c>
      <c r="D17" s="54" t="s">
        <v>3</v>
      </c>
      <c r="E17" s="102" t="s">
        <v>176</v>
      </c>
      <c r="F17" s="102" t="s">
        <v>182</v>
      </c>
    </row>
    <row r="18" spans="2:6">
      <c r="B18" s="90"/>
      <c r="C18" s="95"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row>
    <row r="19" spans="2:6">
      <c r="B19" s="94"/>
      <c r="C19" s="96" t="s">
        <v>223</v>
      </c>
      <c r="D19" s="8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row>
    <row r="20" spans="2:6">
      <c r="B20" s="94"/>
      <c r="C20" s="97"/>
      <c r="D20" s="8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row>
    <row r="21" spans="2:6">
      <c r="B21" s="94"/>
      <c r="C21" s="97"/>
      <c r="D21" s="8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Closed</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Linear_Valve</v>
      </c>
    </row>
    <row r="22" spans="2:6">
      <c r="B22" s="94"/>
      <c r="C22" s="97"/>
      <c r="D22" s="84" t="s">
        <v>202</v>
      </c>
      <c r="E22" s="83">
        <v>0</v>
      </c>
      <c r="F22" s="103">
        <v>5.0000000000000002E-5</v>
      </c>
    </row>
    <row r="23" spans="2:6">
      <c r="B23" s="94"/>
      <c r="C23" s="96" t="s">
        <v>224</v>
      </c>
      <c r="D23" s="84" t="s">
        <v>205</v>
      </c>
      <c r="E23" s="55" t="str">
        <f>IFERROR(IF(E16="varying_pressure",INDEX(Reference!$I$2:$I$14,MATCH(E17,varying_pressure,0),1),IF(E16="constant_pressure",INDEX(Reference!$T$2:$T$9,MATCH(E17,constant_pressure,0),1),"")),"")</f>
        <v>Feed_Tank_(T-1)</v>
      </c>
      <c r="F23" s="55" t="str">
        <f>IFERROR(IF(F16="varying_pressure",INDEX(Reference!$I$2:$I$14,MATCH(F17,varying_pressure,0),1),IF(F16="constant_pressure",INDEX(Reference!$T$2:$T$9,MATCH(F17,constant_pressure,0),1),"")),"")</f>
        <v>Valve_1_(v1)</v>
      </c>
    </row>
    <row r="24" spans="2:6">
      <c r="B24" s="94"/>
      <c r="C24" s="97"/>
      <c r="D24" s="8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Raffinate_Tank_(T-2)</v>
      </c>
    </row>
    <row r="25" spans="2:6">
      <c r="B25" s="94"/>
      <c r="C25" s="97"/>
      <c r="D25" s="8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Linear_Valve</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Back_Pressure_Regulator</v>
      </c>
    </row>
    <row r="26" spans="2:6">
      <c r="B26" s="99"/>
      <c r="C26" s="98"/>
      <c r="D26" s="84" t="s">
        <v>202</v>
      </c>
      <c r="E26" s="103">
        <v>5.0000000000000002E-5</v>
      </c>
      <c r="F26" s="103">
        <v>1E-4</v>
      </c>
    </row>
    <row r="27" spans="2:6">
      <c r="B27" s="92"/>
      <c r="C27" s="119"/>
      <c r="D27" s="79"/>
      <c r="E27" s="79"/>
      <c r="F27" s="79"/>
    </row>
    <row r="28" spans="2:6" hidden="1">
      <c r="B28" s="92"/>
      <c r="C28" s="101"/>
      <c r="D28" s="79"/>
      <c r="E28" s="79"/>
      <c r="F28" s="79"/>
    </row>
  </sheetData>
  <sheetProtection algorithmName="SHA-512" hashValue="CZbMPiGF/MtAQLWCabF/gesKsEwDCjeR+sGtOd7pMH/hFFWUpZ8zq8UXNoiOoU1jqGYdnlmrPipcCED9CNNi+g==" saltValue="9s8TpKY/BXj87DLyrJlpcA==" spinCount="100000" sheet="1" objects="1" scenarios="1" selectLockedCells="1"/>
  <mergeCells count="1">
    <mergeCell ref="B10:D10"/>
  </mergeCells>
  <phoneticPr fontId="1" type="noConversion"/>
  <conditionalFormatting sqref="I11:XFD26 I29:XFD1048576 E11:E25 E27:E1048576">
    <cfRule type="notContainsBlanks" dxfId="12" priority="79">
      <formula>LEN(TRIM(E11))&gt;0</formula>
    </cfRule>
  </conditionalFormatting>
  <conditionalFormatting sqref="I28:XFD28">
    <cfRule type="notContainsBlanks" dxfId="11" priority="34">
      <formula>LEN(TRIM(I28))&gt;0</formula>
    </cfRule>
  </conditionalFormatting>
  <conditionalFormatting sqref="I27:XFD27">
    <cfRule type="notContainsBlanks" dxfId="10" priority="18">
      <formula>LEN(TRIM(I27))&gt;0</formula>
    </cfRule>
  </conditionalFormatting>
  <conditionalFormatting sqref="E26">
    <cfRule type="notContainsBlanks" dxfId="9" priority="16">
      <formula>LEN(TRIM(E26))&gt;0</formula>
    </cfRule>
  </conditionalFormatting>
  <conditionalFormatting sqref="F11 F27:F1048576 F15:F21 F23:F25">
    <cfRule type="notContainsBlanks" dxfId="8" priority="6">
      <formula>LEN(TRIM(F11))&gt;0</formula>
    </cfRule>
  </conditionalFormatting>
  <conditionalFormatting sqref="F12:F14">
    <cfRule type="notContainsBlanks" dxfId="7" priority="4">
      <formula>LEN(TRIM(F12))&gt;0</formula>
    </cfRule>
  </conditionalFormatting>
  <conditionalFormatting sqref="F26">
    <cfRule type="notContainsBlanks" dxfId="6" priority="2">
      <formula>LEN(TRIM(F26))&gt;0</formula>
    </cfRule>
  </conditionalFormatting>
  <conditionalFormatting sqref="F22">
    <cfRule type="notContainsBlanks" dxfId="5" priority="1">
      <formula>LEN(TRIM(F22))&gt;0</formula>
    </cfRule>
  </conditionalFormatting>
  <dataValidations count="2">
    <dataValidation type="list" allowBlank="1" showInputMessage="1" showErrorMessage="1" sqref="E16:F16" xr:uid="{2EE9E7B6-C8DA-42B7-BA16-693BBF97D218}">
      <formula1>steps</formula1>
    </dataValidation>
    <dataValidation type="list" allowBlank="1" showInputMessage="1" showErrorMessage="1" sqref="E17:F17" xr:uid="{02CF591F-DF42-4F2F-8F38-B448102D01AB}">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95" r:id="rId3" name="Button 55">
              <controlPr defaultSize="0" autoFill="0" autoPict="0" macro="[0]!initAdsorbers"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12697" r:id="rId4" name="Button 57">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B79EA65F-747D-4866-8C94-693467D87AC6}">
          <x14:formula1>
            <xm:f>Reference!$AA$2:$AA$7</xm:f>
          </x14:formula1>
          <xm:sqref>E13:F13</xm:sqref>
        </x14:dataValidation>
        <x14:dataValidation type="list" allowBlank="1" showInputMessage="1" showErrorMessage="1" xr:uid="{FE6DE149-6693-4AE1-974B-E0079867FE43}">
          <x14:formula1>
            <xm:f>Reference!$AB$2:$AB$13</xm:f>
          </x14:formula1>
          <xm:sqref>E14:F14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4C519D-0436-C647-AA6C-A8FEAF50FBC0}">
  <sheetPr codeName="Sheet12">
    <tabColor rgb="FFFFFF00"/>
  </sheetPr>
  <dimension ref="A1:P39"/>
  <sheetViews>
    <sheetView showGridLines="0" workbookViewId="0">
      <pane xSplit="4" ySplit="10" topLeftCell="F11" activePane="bottomRight" state="frozen"/>
      <selection pane="topRight" activeCell="E1" sqref="E1"/>
      <selection pane="bottomLeft" activeCell="A11" sqref="A11"/>
      <selection pane="bottomRight" activeCell="E38" sqref="E38:L38"/>
    </sheetView>
  </sheetViews>
  <sheetFormatPr defaultColWidth="0" defaultRowHeight="15" customHeight="1" zeroHeight="1"/>
  <cols>
    <col min="1" max="1" width="10.109375" style="51" customWidth="1"/>
    <col min="2" max="2" width="20.33203125" style="51" bestFit="1" customWidth="1"/>
    <col min="3" max="3" width="18.6640625" style="51" bestFit="1" customWidth="1"/>
    <col min="4" max="4" width="12.109375" style="51" bestFit="1" customWidth="1"/>
    <col min="5" max="12" width="29.44140625" style="51" customWidth="1"/>
    <col min="13" max="13" width="25" style="51" customWidth="1"/>
    <col min="14" max="16" width="0" style="51" hidden="1" customWidth="1"/>
    <col min="17" max="16384" width="25" style="51" hidden="1"/>
  </cols>
  <sheetData>
    <row r="1" spans="2:13" ht="14.4"/>
    <row r="2" spans="2:13" ht="14.4"/>
    <row r="3" spans="2:13" ht="14.4"/>
    <row r="4" spans="2:13" ht="14.4"/>
    <row r="5" spans="2:13" ht="14.4"/>
    <row r="6" spans="2:13" ht="14.4"/>
    <row r="7" spans="2:13" ht="14.4"/>
    <row r="8" spans="2:13" ht="14.4">
      <c r="B8" s="52" t="s">
        <v>222</v>
      </c>
      <c r="C8" s="56" t="str">
        <f>IF([1]Initialization!$C$15=0,"flow-controlled",IF([1]Initialization!$C$15=1,"pressure-driven","error"))</f>
        <v>error</v>
      </c>
    </row>
    <row r="9" spans="2:13" ht="14.4"/>
    <row r="10" spans="2:13" ht="14.4">
      <c r="B10" s="126"/>
      <c r="C10" s="126"/>
      <c r="D10" s="126"/>
      <c r="E10" s="52" t="s">
        <v>190</v>
      </c>
      <c r="F10" s="52" t="s">
        <v>191</v>
      </c>
      <c r="G10" s="52" t="s">
        <v>192</v>
      </c>
      <c r="H10" s="52" t="s">
        <v>193</v>
      </c>
      <c r="I10" s="52" t="s">
        <v>194</v>
      </c>
      <c r="J10" s="52" t="s">
        <v>195</v>
      </c>
      <c r="K10" s="52" t="s">
        <v>196</v>
      </c>
      <c r="L10" s="52" t="s">
        <v>197</v>
      </c>
    </row>
    <row r="11" spans="2:13" ht="14.4">
      <c r="B11" s="53" t="s">
        <v>199</v>
      </c>
      <c r="C11" s="54" t="s">
        <v>1</v>
      </c>
      <c r="D11" s="54" t="s">
        <v>216</v>
      </c>
      <c r="E11" s="81">
        <v>4</v>
      </c>
      <c r="F11" s="81">
        <v>1</v>
      </c>
      <c r="G11" s="81">
        <v>35</v>
      </c>
      <c r="H11" s="81">
        <v>65</v>
      </c>
      <c r="I11" s="81">
        <v>4</v>
      </c>
      <c r="J11" s="81">
        <v>1</v>
      </c>
      <c r="K11" s="81">
        <v>35</v>
      </c>
      <c r="L11" s="81">
        <v>65</v>
      </c>
      <c r="M11" s="82"/>
    </row>
    <row r="12" spans="2:13" ht="14.4">
      <c r="B12" s="127" t="s">
        <v>204</v>
      </c>
      <c r="C12" s="54" t="s">
        <v>1</v>
      </c>
      <c r="D12" s="54" t="s">
        <v>3</v>
      </c>
      <c r="E12" s="81">
        <v>0</v>
      </c>
      <c r="F12" s="81">
        <v>0</v>
      </c>
      <c r="G12" s="81">
        <v>0</v>
      </c>
      <c r="H12" s="81">
        <v>0</v>
      </c>
      <c r="I12" s="81">
        <v>0</v>
      </c>
      <c r="J12" s="81">
        <v>0</v>
      </c>
      <c r="K12" s="81">
        <v>0</v>
      </c>
      <c r="L12" s="81">
        <v>0</v>
      </c>
      <c r="M12" s="82"/>
    </row>
    <row r="13" spans="2:13" ht="14.4">
      <c r="B13" s="127"/>
      <c r="C13" s="54" t="s">
        <v>2</v>
      </c>
      <c r="D13" s="54"/>
      <c r="E13" s="81" t="s">
        <v>207</v>
      </c>
      <c r="F13" s="81" t="s">
        <v>207</v>
      </c>
      <c r="G13" s="81" t="s">
        <v>207</v>
      </c>
      <c r="H13" s="81" t="s">
        <v>207</v>
      </c>
      <c r="I13" s="81" t="s">
        <v>207</v>
      </c>
      <c r="J13" s="81" t="s">
        <v>207</v>
      </c>
      <c r="K13" s="81" t="s">
        <v>207</v>
      </c>
      <c r="L13" s="81" t="s">
        <v>207</v>
      </c>
      <c r="M13" s="82"/>
    </row>
    <row r="14" spans="2:13" ht="14.4">
      <c r="B14" s="127"/>
      <c r="C14" s="54" t="s">
        <v>225</v>
      </c>
      <c r="D14" s="54" t="s">
        <v>3</v>
      </c>
      <c r="E14" s="81" t="s">
        <v>207</v>
      </c>
      <c r="F14" s="81" t="s">
        <v>207</v>
      </c>
      <c r="G14" s="81" t="s">
        <v>207</v>
      </c>
      <c r="H14" s="81" t="s">
        <v>207</v>
      </c>
      <c r="I14" s="81" t="s">
        <v>207</v>
      </c>
      <c r="J14" s="81" t="s">
        <v>207</v>
      </c>
      <c r="K14" s="81" t="s">
        <v>207</v>
      </c>
      <c r="L14" s="81" t="s">
        <v>207</v>
      </c>
      <c r="M14" s="82"/>
    </row>
    <row r="15" spans="2:13" ht="14.4">
      <c r="B15" s="79"/>
      <c r="C15" s="79"/>
      <c r="D15" s="79"/>
      <c r="E15" s="79"/>
      <c r="F15" s="79"/>
      <c r="G15" s="79"/>
      <c r="H15" s="79"/>
      <c r="I15" s="79"/>
      <c r="J15" s="79"/>
      <c r="K15" s="79"/>
      <c r="L15" s="79"/>
    </row>
    <row r="16" spans="2:13" ht="14.4">
      <c r="B16" s="127" t="s">
        <v>238</v>
      </c>
      <c r="C16" s="54" t="s">
        <v>198</v>
      </c>
      <c r="D16" s="54" t="s">
        <v>3</v>
      </c>
      <c r="E16" s="81" t="s">
        <v>215</v>
      </c>
      <c r="F16" s="81" t="s">
        <v>215</v>
      </c>
      <c r="G16" s="81" t="s">
        <v>214</v>
      </c>
      <c r="H16" s="81" t="s">
        <v>214</v>
      </c>
      <c r="I16" s="81" t="s">
        <v>214</v>
      </c>
      <c r="J16" s="81" t="s">
        <v>214</v>
      </c>
      <c r="K16" s="81" t="s">
        <v>215</v>
      </c>
      <c r="L16" s="81" t="s">
        <v>214</v>
      </c>
      <c r="M16" s="82"/>
    </row>
    <row r="17" spans="2:13" ht="14.4">
      <c r="B17" s="127"/>
      <c r="C17" s="54" t="s">
        <v>212</v>
      </c>
      <c r="D17" s="54" t="s">
        <v>3</v>
      </c>
      <c r="E17" s="81" t="s">
        <v>175</v>
      </c>
      <c r="F17" s="81" t="s">
        <v>173</v>
      </c>
      <c r="G17" s="81" t="s">
        <v>182</v>
      </c>
      <c r="H17" s="81" t="s">
        <v>182</v>
      </c>
      <c r="I17" s="81" t="s">
        <v>182</v>
      </c>
      <c r="J17" s="81" t="s">
        <v>182</v>
      </c>
      <c r="K17" s="81" t="s">
        <v>169</v>
      </c>
      <c r="L17" s="81" t="s">
        <v>184</v>
      </c>
      <c r="M17" s="82"/>
    </row>
    <row r="18" spans="2:13" ht="14.4">
      <c r="B18" s="127"/>
      <c r="C18" s="54"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3" ht="14.4">
      <c r="B19" s="127"/>
      <c r="C19" s="128" t="s">
        <v>223</v>
      </c>
      <c r="D19" s="5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3" ht="14.4">
      <c r="B20" s="127"/>
      <c r="C20" s="128"/>
      <c r="D20" s="5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3" ht="14.4">
      <c r="B21" s="127"/>
      <c r="C21" s="128"/>
      <c r="D21" s="5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3" ht="14.4">
      <c r="B22" s="127"/>
      <c r="C22" s="128"/>
      <c r="D22" s="54" t="s">
        <v>202</v>
      </c>
      <c r="E22" s="83">
        <v>0</v>
      </c>
      <c r="F22" s="83">
        <v>8.4999999999999999E-6</v>
      </c>
      <c r="G22" s="83">
        <v>5.0699999999999997E-6</v>
      </c>
      <c r="H22" s="83">
        <v>5.0699999999999997E-6</v>
      </c>
      <c r="I22" s="83">
        <v>5.0699999999999997E-6</v>
      </c>
      <c r="J22" s="83">
        <v>5.0699999999999997E-6</v>
      </c>
      <c r="K22" s="83">
        <v>6.2500000000000003E-6</v>
      </c>
      <c r="L22" s="83">
        <v>1</v>
      </c>
      <c r="M22" s="82"/>
    </row>
    <row r="23" spans="2:13" ht="14.4">
      <c r="B23" s="127"/>
      <c r="C23" s="128" t="s">
        <v>224</v>
      </c>
      <c r="D23" s="5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3" ht="14.4">
      <c r="B24" s="127"/>
      <c r="C24" s="128"/>
      <c r="D24" s="5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3" ht="14.4">
      <c r="B25" s="127"/>
      <c r="C25" s="128"/>
      <c r="D25" s="5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3" ht="14.4">
      <c r="B26" s="127"/>
      <c r="C26" s="128"/>
      <c r="D26" s="54" t="s">
        <v>202</v>
      </c>
      <c r="E26" s="83">
        <v>5.5000000000000002E-5</v>
      </c>
      <c r="F26" s="83">
        <v>0</v>
      </c>
      <c r="G26" s="83">
        <v>1</v>
      </c>
      <c r="H26" s="83">
        <v>1</v>
      </c>
      <c r="I26" s="83">
        <v>1</v>
      </c>
      <c r="J26" s="83">
        <v>1</v>
      </c>
      <c r="K26" s="83">
        <v>0</v>
      </c>
      <c r="L26" s="83">
        <v>1.2700000000000001E-7</v>
      </c>
      <c r="M26" s="82"/>
    </row>
    <row r="27" spans="2:13" ht="14.4">
      <c r="B27" s="80"/>
      <c r="C27" s="80"/>
      <c r="D27" s="80"/>
      <c r="E27" s="80"/>
      <c r="F27" s="80"/>
      <c r="G27" s="80"/>
      <c r="H27" s="80"/>
      <c r="I27" s="80"/>
      <c r="J27" s="80"/>
      <c r="K27" s="80"/>
      <c r="L27" s="80"/>
    </row>
    <row r="28" spans="2:13" ht="14.4">
      <c r="B28" s="127" t="s">
        <v>239</v>
      </c>
      <c r="C28" s="54" t="s">
        <v>198</v>
      </c>
      <c r="D28" s="54" t="s">
        <v>3</v>
      </c>
      <c r="E28" s="81" t="s">
        <v>214</v>
      </c>
      <c r="F28" s="81" t="s">
        <v>214</v>
      </c>
      <c r="G28" s="81" t="s">
        <v>215</v>
      </c>
      <c r="H28" s="81" t="s">
        <v>214</v>
      </c>
      <c r="I28" s="81" t="s">
        <v>215</v>
      </c>
      <c r="J28" s="81" t="s">
        <v>215</v>
      </c>
      <c r="K28" s="81" t="s">
        <v>214</v>
      </c>
      <c r="L28" s="81" t="s">
        <v>214</v>
      </c>
      <c r="M28" s="82"/>
    </row>
    <row r="29" spans="2:13" ht="14.4">
      <c r="B29" s="127"/>
      <c r="C29" s="54" t="s">
        <v>212</v>
      </c>
      <c r="D29" s="54" t="s">
        <v>3</v>
      </c>
      <c r="E29" s="81" t="s">
        <v>182</v>
      </c>
      <c r="F29" s="81" t="s">
        <v>182</v>
      </c>
      <c r="G29" s="81" t="s">
        <v>169</v>
      </c>
      <c r="H29" s="81" t="s">
        <v>184</v>
      </c>
      <c r="I29" s="81" t="s">
        <v>175</v>
      </c>
      <c r="J29" s="81" t="s">
        <v>173</v>
      </c>
      <c r="K29" s="81" t="s">
        <v>182</v>
      </c>
      <c r="L29" s="81" t="s">
        <v>182</v>
      </c>
      <c r="M29" s="82"/>
    </row>
    <row r="30" spans="2:13" ht="14.4">
      <c r="B30" s="127"/>
      <c r="C30" s="54"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3" ht="14.4">
      <c r="B31" s="127"/>
      <c r="C31" s="128" t="s">
        <v>223</v>
      </c>
      <c r="D31" s="5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3" ht="14.4">
      <c r="B32" s="127"/>
      <c r="C32" s="128"/>
      <c r="D32" s="5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3" ht="14.4">
      <c r="B33" s="127"/>
      <c r="C33" s="128"/>
      <c r="D33" s="5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3" ht="14.4">
      <c r="B34" s="127"/>
      <c r="C34" s="128"/>
      <c r="D34" s="54" t="s">
        <v>202</v>
      </c>
      <c r="E34" s="83">
        <v>5.0699999999999997E-6</v>
      </c>
      <c r="F34" s="83">
        <v>5.0699999999999997E-6</v>
      </c>
      <c r="G34" s="83">
        <v>6.2500000000000003E-6</v>
      </c>
      <c r="H34" s="83">
        <v>1</v>
      </c>
      <c r="I34" s="83">
        <v>0</v>
      </c>
      <c r="J34" s="83">
        <v>8.4999999999999999E-6</v>
      </c>
      <c r="K34" s="83">
        <v>5.0699999999999997E-6</v>
      </c>
      <c r="L34" s="83">
        <v>5.0699999999999997E-6</v>
      </c>
      <c r="M34" s="82"/>
    </row>
    <row r="35" spans="2:13" ht="14.4">
      <c r="B35" s="127"/>
      <c r="C35" s="128" t="s">
        <v>224</v>
      </c>
      <c r="D35" s="5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3" ht="14.4">
      <c r="B36" s="127"/>
      <c r="C36" s="128"/>
      <c r="D36" s="5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3" ht="14.4">
      <c r="B37" s="127"/>
      <c r="C37" s="128"/>
      <c r="D37" s="5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3" ht="14.4">
      <c r="B38" s="127"/>
      <c r="C38" s="128"/>
      <c r="D38" s="54" t="s">
        <v>202</v>
      </c>
      <c r="E38" s="83">
        <v>1</v>
      </c>
      <c r="F38" s="83">
        <v>1</v>
      </c>
      <c r="G38" s="83">
        <v>0</v>
      </c>
      <c r="H38" s="83">
        <v>1.2700000000000001E-7</v>
      </c>
      <c r="I38" s="83">
        <v>5.5000000000000002E-5</v>
      </c>
      <c r="J38" s="83">
        <v>0</v>
      </c>
      <c r="K38" s="83">
        <v>1</v>
      </c>
      <c r="L38" s="83">
        <v>1</v>
      </c>
      <c r="M38" s="82"/>
    </row>
    <row r="39" spans="2:13" ht="14.4"/>
  </sheetData>
  <sheetProtection selectLockedCells="1"/>
  <mergeCells count="8">
    <mergeCell ref="B28:B38"/>
    <mergeCell ref="C31:C34"/>
    <mergeCell ref="C35:C38"/>
    <mergeCell ref="B10:D10"/>
    <mergeCell ref="B12:B14"/>
    <mergeCell ref="B16:B26"/>
    <mergeCell ref="C19:C22"/>
    <mergeCell ref="C23:C26"/>
  </mergeCells>
  <conditionalFormatting sqref="E11:L27 M11:XFD1048576 E30:L1048576">
    <cfRule type="notContainsBlanks" dxfId="4" priority="2">
      <formula>LEN(TRIM(E11))&gt;0</formula>
    </cfRule>
  </conditionalFormatting>
  <conditionalFormatting sqref="E28:L29">
    <cfRule type="notContainsBlanks" dxfId="3" priority="1">
      <formula>LEN(TRIM(E28))&gt;0</formula>
    </cfRule>
  </conditionalFormatting>
  <dataValidations count="2">
    <dataValidation type="list" allowBlank="1" showInputMessage="1" showErrorMessage="1" sqref="E17:L17 E29:L29" xr:uid="{CD6CF50C-0B47-3440-B4A4-8CDDD47C1722}">
      <formula1>INDIRECT(E16)</formula1>
    </dataValidation>
    <dataValidation type="list" allowBlank="1" showInputMessage="1" showErrorMessage="1" sqref="E16:L16 E28:L28" xr:uid="{31D01814-FC1D-0B42-9043-42471709F3C0}">
      <formula1>steps</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0833" r:id="rId3" name="Button 1">
              <controlPr defaultSize="0" autoFill="0" autoPict="0" macro="[0]!initComsNoDelete"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20834" r:id="rId4" name="Button 2">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A33EDB2B-F96D-CD4F-A737-8BB5AD83F47E}">
          <x14:formula1>
            <xm:f>Reference!$AA$2:$AA$7</xm:f>
          </x14:formula1>
          <xm:sqref>E13:L13</xm:sqref>
        </x14:dataValidation>
        <x14:dataValidation type="list" allowBlank="1" showInputMessage="1" showErrorMessage="1" xr:uid="{1D3FFCF4-B0CA-074F-89CE-3F2EC6D2321A}">
          <x14:formula1>
            <xm:f>Reference!$AB$2:$AB$22</xm:f>
          </x14:formula1>
          <xm:sqref>E14:L14</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6A63B3-6756-384B-8CC0-1CAD0E9761CC}">
  <sheetPr codeName="Sheet11">
    <tabColor rgb="FFFFFF00"/>
  </sheetPr>
  <dimension ref="A1:P39"/>
  <sheetViews>
    <sheetView showGridLines="0" workbookViewId="0">
      <pane xSplit="4" ySplit="10" topLeftCell="E11" activePane="bottomRight" state="frozen"/>
      <selection pane="topRight" activeCell="E1" sqref="E1"/>
      <selection pane="bottomLeft" activeCell="A11" sqref="A11"/>
      <selection pane="bottomRight" activeCell="E38" sqref="E38:L38"/>
    </sheetView>
  </sheetViews>
  <sheetFormatPr defaultColWidth="0" defaultRowHeight="15" customHeight="1" zeroHeight="1"/>
  <cols>
    <col min="1" max="1" width="10.109375" style="51" customWidth="1"/>
    <col min="2" max="2" width="20.33203125" style="87" bestFit="1" customWidth="1"/>
    <col min="3" max="3" width="18.6640625" style="86" bestFit="1" customWidth="1"/>
    <col min="4" max="4" width="12.109375" style="51" bestFit="1" customWidth="1"/>
    <col min="5" max="12" width="29.44140625" style="51" customWidth="1"/>
    <col min="14" max="14" width="10.109375" style="51" customWidth="1"/>
    <col min="15" max="16" width="0" hidden="1" customWidth="1"/>
    <col min="17" max="16384" width="25" hidden="1"/>
  </cols>
  <sheetData>
    <row r="1" spans="2:12" ht="14.4"/>
    <row r="2" spans="2:12" ht="14.4"/>
    <row r="3" spans="2:12" ht="14.4"/>
    <row r="4" spans="2:12" ht="14.4"/>
    <row r="5" spans="2:12" ht="14.4"/>
    <row r="6" spans="2:12" ht="14.4"/>
    <row r="7" spans="2:12" ht="14.4"/>
    <row r="8" spans="2:12" ht="14.4">
      <c r="B8" s="88" t="s">
        <v>222</v>
      </c>
      <c r="C8" s="56" t="str">
        <f>IF([1]Initialization!$C$15=0,"flow-controlled",IF([1]Initialization!$C$15=1,"pressure-driven","error"))</f>
        <v>error</v>
      </c>
    </row>
    <row r="9" spans="2:12" ht="14.4"/>
    <row r="10" spans="2:12" ht="14.4">
      <c r="B10" s="125"/>
      <c r="C10" s="126"/>
      <c r="D10" s="126"/>
      <c r="E10" s="52" t="s">
        <v>190</v>
      </c>
      <c r="F10" s="52" t="s">
        <v>191</v>
      </c>
      <c r="G10" s="52" t="s">
        <v>192</v>
      </c>
      <c r="H10" s="52" t="s">
        <v>193</v>
      </c>
      <c r="I10" s="52" t="s">
        <v>194</v>
      </c>
      <c r="J10" s="52" t="s">
        <v>195</v>
      </c>
      <c r="K10" s="52" t="s">
        <v>196</v>
      </c>
      <c r="L10" s="52" t="s">
        <v>197</v>
      </c>
    </row>
    <row r="11" spans="2:12" ht="14.4">
      <c r="B11" s="88" t="s">
        <v>199</v>
      </c>
      <c r="C11" s="84" t="s">
        <v>1</v>
      </c>
      <c r="D11" s="54" t="s">
        <v>216</v>
      </c>
      <c r="E11" s="81">
        <v>4</v>
      </c>
      <c r="F11" s="81">
        <v>1</v>
      </c>
      <c r="G11" s="81">
        <v>35</v>
      </c>
      <c r="H11" s="81">
        <v>65</v>
      </c>
      <c r="I11" s="81">
        <v>4</v>
      </c>
      <c r="J11" s="81">
        <v>1</v>
      </c>
      <c r="K11" s="81">
        <v>35</v>
      </c>
      <c r="L11" s="81">
        <v>65</v>
      </c>
    </row>
    <row r="12" spans="2:12" ht="14.4">
      <c r="B12" s="89" t="s">
        <v>204</v>
      </c>
      <c r="C12" s="84" t="s">
        <v>1</v>
      </c>
      <c r="D12" s="54" t="s">
        <v>3</v>
      </c>
      <c r="E12" s="81">
        <v>0</v>
      </c>
      <c r="F12" s="81">
        <v>0</v>
      </c>
      <c r="G12" s="81">
        <v>0</v>
      </c>
      <c r="H12" s="81">
        <v>0</v>
      </c>
      <c r="I12" s="81">
        <v>0</v>
      </c>
      <c r="J12" s="81">
        <v>0</v>
      </c>
      <c r="K12" s="81">
        <v>0</v>
      </c>
      <c r="L12" s="81">
        <v>0</v>
      </c>
    </row>
    <row r="13" spans="2:12" ht="14.4">
      <c r="B13" s="90"/>
      <c r="C13" s="84" t="s">
        <v>2</v>
      </c>
      <c r="D13" s="54"/>
      <c r="E13" s="81" t="s">
        <v>207</v>
      </c>
      <c r="F13" s="81" t="s">
        <v>207</v>
      </c>
      <c r="G13" s="81" t="s">
        <v>207</v>
      </c>
      <c r="H13" s="81" t="s">
        <v>207</v>
      </c>
      <c r="I13" s="81" t="s">
        <v>207</v>
      </c>
      <c r="J13" s="81" t="s">
        <v>207</v>
      </c>
      <c r="K13" s="81" t="s">
        <v>207</v>
      </c>
      <c r="L13" s="81" t="s">
        <v>207</v>
      </c>
    </row>
    <row r="14" spans="2:12" ht="14.4">
      <c r="B14" s="91"/>
      <c r="C14" s="84" t="s">
        <v>225</v>
      </c>
      <c r="D14" s="54" t="s">
        <v>3</v>
      </c>
      <c r="E14" s="81" t="s">
        <v>207</v>
      </c>
      <c r="F14" s="81" t="s">
        <v>207</v>
      </c>
      <c r="G14" s="81" t="s">
        <v>207</v>
      </c>
      <c r="H14" s="81" t="s">
        <v>207</v>
      </c>
      <c r="I14" s="81" t="s">
        <v>207</v>
      </c>
      <c r="J14" s="81" t="s">
        <v>207</v>
      </c>
      <c r="K14" s="81" t="s">
        <v>207</v>
      </c>
      <c r="L14" s="81" t="s">
        <v>207</v>
      </c>
    </row>
    <row r="15" spans="2:12" ht="14.4">
      <c r="B15" s="92"/>
      <c r="C15" s="85"/>
      <c r="D15" s="79"/>
      <c r="E15" s="79"/>
      <c r="F15" s="79"/>
      <c r="G15" s="79"/>
      <c r="H15" s="79"/>
      <c r="I15" s="79"/>
      <c r="J15" s="79"/>
      <c r="K15" s="79"/>
      <c r="L15" s="79"/>
    </row>
    <row r="16" spans="2:12" ht="15" customHeight="1">
      <c r="B16" s="93" t="s">
        <v>261</v>
      </c>
      <c r="C16" s="84" t="s">
        <v>198</v>
      </c>
      <c r="D16" s="54" t="s">
        <v>3</v>
      </c>
      <c r="E16" s="81" t="s">
        <v>215</v>
      </c>
      <c r="F16" s="81" t="s">
        <v>215</v>
      </c>
      <c r="G16" s="81" t="s">
        <v>214</v>
      </c>
      <c r="H16" s="81" t="s">
        <v>214</v>
      </c>
      <c r="I16" s="81" t="s">
        <v>214</v>
      </c>
      <c r="J16" s="81" t="s">
        <v>214</v>
      </c>
      <c r="K16" s="81" t="s">
        <v>215</v>
      </c>
      <c r="L16" s="81" t="s">
        <v>214</v>
      </c>
    </row>
    <row r="17" spans="2:12" ht="14.4">
      <c r="B17" s="90"/>
      <c r="C17" s="84" t="s">
        <v>212</v>
      </c>
      <c r="D17" s="54" t="s">
        <v>3</v>
      </c>
      <c r="E17" s="81" t="s">
        <v>175</v>
      </c>
      <c r="F17" s="81" t="s">
        <v>173</v>
      </c>
      <c r="G17" s="81" t="s">
        <v>182</v>
      </c>
      <c r="H17" s="81" t="s">
        <v>182</v>
      </c>
      <c r="I17" s="81" t="s">
        <v>182</v>
      </c>
      <c r="J17" s="81" t="s">
        <v>182</v>
      </c>
      <c r="K17" s="81" t="s">
        <v>169</v>
      </c>
      <c r="L17" s="81" t="s">
        <v>184</v>
      </c>
    </row>
    <row r="18" spans="2:12" ht="14.4">
      <c r="B18" s="90"/>
      <c r="C18" s="95"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2" ht="14.4">
      <c r="B19" s="94"/>
      <c r="C19" s="96" t="s">
        <v>223</v>
      </c>
      <c r="D19" s="8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2" ht="14.4">
      <c r="B20" s="94"/>
      <c r="C20" s="97"/>
      <c r="D20" s="8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2" ht="14.4">
      <c r="B21" s="94"/>
      <c r="C21" s="97"/>
      <c r="D21" s="8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ht="14.4">
      <c r="B22" s="94"/>
      <c r="C22" s="97"/>
      <c r="D22" s="84" t="s">
        <v>202</v>
      </c>
      <c r="E22" s="83">
        <v>0</v>
      </c>
      <c r="F22" s="83">
        <v>8.4999999999999999E-6</v>
      </c>
      <c r="G22" s="83">
        <v>5.0699999999999997E-6</v>
      </c>
      <c r="H22" s="83">
        <v>5.0699999999999997E-6</v>
      </c>
      <c r="I22" s="83">
        <v>5.0699999999999997E-6</v>
      </c>
      <c r="J22" s="83">
        <v>5.0699999999999997E-6</v>
      </c>
      <c r="K22" s="83">
        <v>6.2500000000000003E-6</v>
      </c>
      <c r="L22" s="83">
        <v>1</v>
      </c>
    </row>
    <row r="23" spans="2:12" ht="14.4">
      <c r="B23" s="94"/>
      <c r="C23" s="96" t="s">
        <v>224</v>
      </c>
      <c r="D23" s="8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2" ht="14.4">
      <c r="B24" s="94"/>
      <c r="C24" s="97"/>
      <c r="D24" s="8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2" ht="14.4">
      <c r="B25" s="94"/>
      <c r="C25" s="97"/>
      <c r="D25" s="8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ht="14.4">
      <c r="B26" s="99"/>
      <c r="C26" s="98"/>
      <c r="D26" s="84" t="s">
        <v>202</v>
      </c>
      <c r="E26" s="83">
        <v>5.5000000000000002E-5</v>
      </c>
      <c r="F26" s="83">
        <v>0</v>
      </c>
      <c r="G26" s="83">
        <v>1</v>
      </c>
      <c r="H26" s="83">
        <v>1</v>
      </c>
      <c r="I26" s="83">
        <v>1</v>
      </c>
      <c r="J26" s="83">
        <v>1</v>
      </c>
      <c r="K26" s="83">
        <v>0</v>
      </c>
      <c r="L26" s="83">
        <v>1.2700000000000001E-7</v>
      </c>
    </row>
    <row r="27" spans="2:12" ht="14.4">
      <c r="B27" s="92"/>
      <c r="C27" s="85"/>
      <c r="D27" s="79"/>
      <c r="E27" s="79"/>
      <c r="F27" s="79"/>
      <c r="G27" s="79"/>
      <c r="H27" s="79"/>
      <c r="I27" s="79"/>
      <c r="J27" s="79"/>
      <c r="K27" s="79"/>
      <c r="L27" s="79"/>
    </row>
    <row r="28" spans="2:12" ht="15" customHeight="1">
      <c r="B28" s="93" t="s">
        <v>262</v>
      </c>
      <c r="C28" s="84" t="s">
        <v>198</v>
      </c>
      <c r="D28" s="54" t="s">
        <v>3</v>
      </c>
      <c r="E28" s="81" t="s">
        <v>214</v>
      </c>
      <c r="F28" s="81" t="s">
        <v>214</v>
      </c>
      <c r="G28" s="81" t="s">
        <v>215</v>
      </c>
      <c r="H28" s="81" t="s">
        <v>214</v>
      </c>
      <c r="I28" s="81" t="s">
        <v>215</v>
      </c>
      <c r="J28" s="81" t="s">
        <v>215</v>
      </c>
      <c r="K28" s="81" t="s">
        <v>214</v>
      </c>
      <c r="L28" s="81" t="s">
        <v>214</v>
      </c>
    </row>
    <row r="29" spans="2:12" ht="14.4">
      <c r="B29" s="90"/>
      <c r="C29" s="84" t="s">
        <v>212</v>
      </c>
      <c r="D29" s="54" t="s">
        <v>3</v>
      </c>
      <c r="E29" s="81" t="s">
        <v>182</v>
      </c>
      <c r="F29" s="81" t="s">
        <v>182</v>
      </c>
      <c r="G29" s="81" t="s">
        <v>169</v>
      </c>
      <c r="H29" s="81" t="s">
        <v>184</v>
      </c>
      <c r="I29" s="81" t="s">
        <v>175</v>
      </c>
      <c r="J29" s="81" t="s">
        <v>173</v>
      </c>
      <c r="K29" s="81" t="s">
        <v>182</v>
      </c>
      <c r="L29" s="81" t="s">
        <v>182</v>
      </c>
    </row>
    <row r="30" spans="2:12" ht="14.4">
      <c r="B30" s="90"/>
      <c r="C30" s="95"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2" ht="14.4">
      <c r="B31" s="94"/>
      <c r="C31" s="96" t="s">
        <v>223</v>
      </c>
      <c r="D31" s="8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2" ht="14.4">
      <c r="B32" s="94"/>
      <c r="C32" s="97"/>
      <c r="D32" s="8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2" ht="14.4">
      <c r="B33" s="94"/>
      <c r="C33" s="97"/>
      <c r="D33" s="8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ht="14.4">
      <c r="B34" s="94"/>
      <c r="C34" s="97"/>
      <c r="D34" s="84" t="s">
        <v>202</v>
      </c>
      <c r="E34" s="83">
        <v>5.0699999999999997E-6</v>
      </c>
      <c r="F34" s="83">
        <v>5.0699999999999997E-6</v>
      </c>
      <c r="G34" s="83">
        <v>6.2500000000000003E-6</v>
      </c>
      <c r="H34" s="83">
        <v>1</v>
      </c>
      <c r="I34" s="83">
        <v>0</v>
      </c>
      <c r="J34" s="83">
        <v>8.4999999999999999E-6</v>
      </c>
      <c r="K34" s="83">
        <v>5.0699999999999997E-6</v>
      </c>
      <c r="L34" s="83">
        <v>5.0699999999999997E-6</v>
      </c>
    </row>
    <row r="35" spans="2:12" ht="14.4">
      <c r="B35" s="94"/>
      <c r="C35" s="96" t="s">
        <v>224</v>
      </c>
      <c r="D35" s="8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2" ht="14.4">
      <c r="B36" s="94"/>
      <c r="C36" s="97"/>
      <c r="D36" s="8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2" ht="14.4">
      <c r="B37" s="94"/>
      <c r="C37" s="97"/>
      <c r="D37" s="8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ht="14.4">
      <c r="B38" s="99"/>
      <c r="C38" s="98"/>
      <c r="D38" s="84" t="s">
        <v>202</v>
      </c>
      <c r="E38" s="83">
        <v>1</v>
      </c>
      <c r="F38" s="83">
        <v>1</v>
      </c>
      <c r="G38" s="83">
        <v>0</v>
      </c>
      <c r="H38" s="83">
        <v>1.2700000000000001E-7</v>
      </c>
      <c r="I38" s="83">
        <v>5.5000000000000002E-5</v>
      </c>
      <c r="J38" s="83">
        <v>0</v>
      </c>
      <c r="K38" s="83">
        <v>1</v>
      </c>
      <c r="L38" s="83">
        <v>1</v>
      </c>
    </row>
    <row r="39" spans="2:12" ht="14.4">
      <c r="B39" s="92"/>
      <c r="C39" s="85"/>
      <c r="D39" s="79"/>
      <c r="E39" s="79"/>
      <c r="F39" s="79"/>
      <c r="G39" s="79"/>
      <c r="H39" s="79"/>
      <c r="I39" s="79"/>
      <c r="J39" s="79"/>
      <c r="K39" s="79"/>
      <c r="L39" s="79"/>
    </row>
  </sheetData>
  <sheetProtection selectLockedCells="1"/>
  <mergeCells count="1">
    <mergeCell ref="B10:D10"/>
  </mergeCells>
  <conditionalFormatting sqref="E11:L27 E30:L1048576">
    <cfRule type="notContainsBlanks" dxfId="2" priority="65">
      <formula>LEN(TRIM(E11))&gt;0</formula>
    </cfRule>
  </conditionalFormatting>
  <conditionalFormatting sqref="E28:L29">
    <cfRule type="notContainsBlanks" dxfId="1" priority="1">
      <formula>LEN(TRIM(E28))&gt;0</formula>
    </cfRule>
  </conditionalFormatting>
  <dataValidations count="2">
    <dataValidation type="list" allowBlank="1" showInputMessage="1" showErrorMessage="1" sqref="E16:L16 E28:L28" xr:uid="{3027BDCA-CB4C-0348-A64A-D6793B144796}">
      <formula1>steps</formula1>
    </dataValidation>
    <dataValidation type="list" allowBlank="1" showInputMessage="1" showErrorMessage="1" sqref="E17:L17 E29:L29" xr:uid="{F5903537-6B85-CF46-A410-D07A56F6503E}">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9809" r:id="rId3" name="Button 1">
              <controlPr defaultSize="0" autoFill="0" autoPict="0" macro="[0]!initAdsorbers"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19810" r:id="rId4" name="Button 2">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3A5A91FF-C0D0-D74C-9EF7-22EC9BB81474}">
          <x14:formula1>
            <xm:f>Reference!$AA$2:$AA$7</xm:f>
          </x14:formula1>
          <xm:sqref>E13:L13</xm:sqref>
        </x14:dataValidation>
        <x14:dataValidation type="list" allowBlank="1" showInputMessage="1" showErrorMessage="1" xr:uid="{C2DC88FD-CB26-8342-A916-92EE5DA5DF64}">
          <x14:formula1>
            <xm:f>Reference!$AB$2:$AB$22</xm:f>
          </x14:formula1>
          <xm:sqref>E14:L14</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6817C8-856B-451D-A903-79E949B849B7}">
  <sheetPr codeName="Sheet4"/>
  <dimension ref="A1:AD23"/>
  <sheetViews>
    <sheetView topLeftCell="Y1" zoomScale="125" workbookViewId="0">
      <selection activeCell="AB15" sqref="AB15"/>
    </sheetView>
  </sheetViews>
  <sheetFormatPr defaultColWidth="8.77734375" defaultRowHeight="14.4"/>
  <cols>
    <col min="1" max="1" width="12.6640625" customWidth="1"/>
    <col min="2" max="2" width="20.6640625" customWidth="1"/>
    <col min="3" max="3" width="17.33203125" customWidth="1"/>
    <col min="4" max="4" width="14.6640625" bestFit="1" customWidth="1"/>
    <col min="5" max="5" width="19" bestFit="1" customWidth="1"/>
    <col min="6" max="10" width="19" customWidth="1"/>
    <col min="11" max="11" width="30.44140625" bestFit="1" customWidth="1"/>
    <col min="12" max="12" width="33.33203125" bestFit="1" customWidth="1"/>
    <col min="13" max="13" width="27.33203125" bestFit="1" customWidth="1"/>
    <col min="14" max="14" width="30" bestFit="1" customWidth="1"/>
    <col min="15" max="15" width="19" customWidth="1"/>
    <col min="16" max="16" width="19.109375" bestFit="1" customWidth="1"/>
    <col min="17" max="17" width="19.109375" customWidth="1"/>
    <col min="18" max="21" width="15.77734375" customWidth="1"/>
    <col min="22" max="25" width="32.77734375" customWidth="1"/>
    <col min="27" max="27" width="18.77734375" bestFit="1" customWidth="1"/>
    <col min="28" max="28" width="19.33203125" bestFit="1" customWidth="1"/>
  </cols>
  <sheetData>
    <row r="1" spans="1:30">
      <c r="A1" t="s">
        <v>13</v>
      </c>
      <c r="B1" t="s">
        <v>14</v>
      </c>
      <c r="C1" t="s">
        <v>38</v>
      </c>
      <c r="D1" t="s">
        <v>188</v>
      </c>
      <c r="E1" t="s">
        <v>189</v>
      </c>
      <c r="F1" t="s">
        <v>203</v>
      </c>
      <c r="G1" t="s">
        <v>208</v>
      </c>
      <c r="H1" t="s">
        <v>209</v>
      </c>
      <c r="I1" t="s">
        <v>210</v>
      </c>
      <c r="J1" t="s">
        <v>211</v>
      </c>
      <c r="K1" t="s">
        <v>219</v>
      </c>
      <c r="L1" t="s">
        <v>220</v>
      </c>
      <c r="M1" t="s">
        <v>217</v>
      </c>
      <c r="N1" t="s">
        <v>218</v>
      </c>
      <c r="P1" t="s">
        <v>180</v>
      </c>
      <c r="Q1" t="s">
        <v>203</v>
      </c>
      <c r="R1" t="s">
        <v>205</v>
      </c>
      <c r="S1" t="s">
        <v>206</v>
      </c>
      <c r="T1" t="s">
        <v>205</v>
      </c>
      <c r="U1" t="s">
        <v>206</v>
      </c>
      <c r="V1" t="s">
        <v>219</v>
      </c>
      <c r="W1" t="s">
        <v>220</v>
      </c>
      <c r="X1" t="s">
        <v>217</v>
      </c>
      <c r="Y1" t="s">
        <v>218</v>
      </c>
      <c r="AA1" t="s">
        <v>226</v>
      </c>
      <c r="AB1" t="s">
        <v>227</v>
      </c>
      <c r="AD1" t="s">
        <v>41</v>
      </c>
    </row>
    <row r="2" spans="1:30">
      <c r="A2" t="s">
        <v>8</v>
      </c>
      <c r="B2" t="s">
        <v>8</v>
      </c>
      <c r="C2" t="s">
        <v>8</v>
      </c>
      <c r="D2" t="s">
        <v>213</v>
      </c>
      <c r="E2" t="s">
        <v>8</v>
      </c>
      <c r="K2" t="s">
        <v>8</v>
      </c>
      <c r="L2" t="s">
        <v>8</v>
      </c>
      <c r="P2" t="s">
        <v>8</v>
      </c>
      <c r="AA2" t="s">
        <v>8</v>
      </c>
      <c r="AB2" t="s">
        <v>8</v>
      </c>
      <c r="AD2" t="s">
        <v>8</v>
      </c>
    </row>
    <row r="3" spans="1:30">
      <c r="A3" t="s">
        <v>7</v>
      </c>
      <c r="B3" t="s">
        <v>24</v>
      </c>
      <c r="C3" t="s">
        <v>39</v>
      </c>
      <c r="D3" t="s">
        <v>214</v>
      </c>
      <c r="E3" t="s">
        <v>168</v>
      </c>
      <c r="F3" t="s">
        <v>207</v>
      </c>
      <c r="G3" t="s">
        <v>207</v>
      </c>
      <c r="H3" t="s">
        <v>207</v>
      </c>
      <c r="I3" t="s">
        <v>207</v>
      </c>
      <c r="J3" t="s">
        <v>207</v>
      </c>
      <c r="K3" t="s">
        <v>221</v>
      </c>
      <c r="L3" t="s">
        <v>221</v>
      </c>
      <c r="M3" t="s">
        <v>221</v>
      </c>
      <c r="N3" t="s">
        <v>221</v>
      </c>
      <c r="P3" t="s">
        <v>181</v>
      </c>
      <c r="Q3" t="s">
        <v>232</v>
      </c>
      <c r="R3" t="s">
        <v>228</v>
      </c>
      <c r="S3" t="s">
        <v>242</v>
      </c>
      <c r="T3" t="s">
        <v>243</v>
      </c>
      <c r="U3" t="s">
        <v>235</v>
      </c>
      <c r="V3" t="s">
        <v>236</v>
      </c>
      <c r="W3" t="s">
        <v>237</v>
      </c>
      <c r="X3" t="s">
        <v>236</v>
      </c>
      <c r="Y3" t="s">
        <v>279</v>
      </c>
      <c r="AA3" t="s">
        <v>207</v>
      </c>
      <c r="AB3" t="s">
        <v>207</v>
      </c>
      <c r="AD3">
        <v>1</v>
      </c>
    </row>
    <row r="4" spans="1:30">
      <c r="A4" t="s">
        <v>66</v>
      </c>
      <c r="B4" t="s">
        <v>21</v>
      </c>
      <c r="C4" t="s">
        <v>43</v>
      </c>
      <c r="D4" t="s">
        <v>215</v>
      </c>
      <c r="E4" t="s">
        <v>169</v>
      </c>
      <c r="F4" t="s">
        <v>231</v>
      </c>
      <c r="G4" t="s">
        <v>240</v>
      </c>
      <c r="H4" t="s">
        <v>234</v>
      </c>
      <c r="I4" t="s">
        <v>207</v>
      </c>
      <c r="J4" t="s">
        <v>207</v>
      </c>
      <c r="K4" t="s">
        <v>236</v>
      </c>
      <c r="L4" t="s">
        <v>221</v>
      </c>
      <c r="M4" t="s">
        <v>236</v>
      </c>
      <c r="N4" t="s">
        <v>221</v>
      </c>
      <c r="P4" t="s">
        <v>182</v>
      </c>
      <c r="Q4" t="s">
        <v>232</v>
      </c>
      <c r="R4" t="s">
        <v>228</v>
      </c>
      <c r="S4" t="s">
        <v>242</v>
      </c>
      <c r="T4" t="s">
        <v>243</v>
      </c>
      <c r="U4" t="s">
        <v>229</v>
      </c>
      <c r="V4" t="s">
        <v>236</v>
      </c>
      <c r="W4" t="s">
        <v>237</v>
      </c>
      <c r="X4" t="s">
        <v>236</v>
      </c>
      <c r="Y4" t="s">
        <v>279</v>
      </c>
      <c r="AA4" t="s">
        <v>285</v>
      </c>
      <c r="AB4" t="s">
        <v>272</v>
      </c>
      <c r="AD4">
        <v>2</v>
      </c>
    </row>
    <row r="5" spans="1:30">
      <c r="A5" t="s">
        <v>10</v>
      </c>
      <c r="B5" t="s">
        <v>22</v>
      </c>
      <c r="C5" t="s">
        <v>42</v>
      </c>
      <c r="E5" t="s">
        <v>170</v>
      </c>
      <c r="F5" t="s">
        <v>231</v>
      </c>
      <c r="G5" t="s">
        <v>240</v>
      </c>
      <c r="H5" t="s">
        <v>230</v>
      </c>
      <c r="I5" t="s">
        <v>207</v>
      </c>
      <c r="J5" t="s">
        <v>207</v>
      </c>
      <c r="K5" t="s">
        <v>236</v>
      </c>
      <c r="L5" t="s">
        <v>221</v>
      </c>
      <c r="M5" t="s">
        <v>236</v>
      </c>
      <c r="N5" t="s">
        <v>221</v>
      </c>
      <c r="P5" t="s">
        <v>183</v>
      </c>
      <c r="Q5" t="s">
        <v>231</v>
      </c>
      <c r="R5" t="s">
        <v>240</v>
      </c>
      <c r="S5" t="s">
        <v>234</v>
      </c>
      <c r="T5" t="s">
        <v>228</v>
      </c>
      <c r="U5" t="s">
        <v>245</v>
      </c>
      <c r="V5" t="s">
        <v>237</v>
      </c>
      <c r="W5" t="s">
        <v>236</v>
      </c>
      <c r="X5" t="s">
        <v>279</v>
      </c>
      <c r="Y5" t="s">
        <v>236</v>
      </c>
      <c r="AA5" t="s">
        <v>286</v>
      </c>
      <c r="AB5" t="s">
        <v>287</v>
      </c>
    </row>
    <row r="6" spans="1:30">
      <c r="A6" t="s">
        <v>6</v>
      </c>
      <c r="B6" t="s">
        <v>23</v>
      </c>
      <c r="C6" t="s">
        <v>44</v>
      </c>
      <c r="E6" t="s">
        <v>171</v>
      </c>
      <c r="F6" t="s">
        <v>232</v>
      </c>
      <c r="G6" t="s">
        <v>207</v>
      </c>
      <c r="H6" t="s">
        <v>207</v>
      </c>
      <c r="I6" t="s">
        <v>243</v>
      </c>
      <c r="J6" t="s">
        <v>235</v>
      </c>
      <c r="K6" t="s">
        <v>221</v>
      </c>
      <c r="L6" t="s">
        <v>236</v>
      </c>
      <c r="M6" t="s">
        <v>221</v>
      </c>
      <c r="N6" t="s">
        <v>236</v>
      </c>
      <c r="P6" t="s">
        <v>184</v>
      </c>
      <c r="Q6" t="s">
        <v>231</v>
      </c>
      <c r="R6" t="s">
        <v>240</v>
      </c>
      <c r="S6" t="s">
        <v>234</v>
      </c>
      <c r="T6" t="s">
        <v>229</v>
      </c>
      <c r="U6" t="s">
        <v>245</v>
      </c>
      <c r="V6" t="s">
        <v>237</v>
      </c>
      <c r="W6" t="s">
        <v>236</v>
      </c>
      <c r="X6" t="s">
        <v>279</v>
      </c>
      <c r="Y6" t="s">
        <v>236</v>
      </c>
      <c r="AA6" t="s">
        <v>277</v>
      </c>
      <c r="AB6" t="s">
        <v>271</v>
      </c>
    </row>
    <row r="7" spans="1:30">
      <c r="A7" t="s">
        <v>9</v>
      </c>
      <c r="B7" t="s">
        <v>25</v>
      </c>
      <c r="C7" t="s">
        <v>45</v>
      </c>
      <c r="E7" t="s">
        <v>172</v>
      </c>
      <c r="F7" t="s">
        <v>232</v>
      </c>
      <c r="G7" t="s">
        <v>229</v>
      </c>
      <c r="H7" t="s">
        <v>242</v>
      </c>
      <c r="I7" t="s">
        <v>207</v>
      </c>
      <c r="J7" t="s">
        <v>207</v>
      </c>
      <c r="K7" t="s">
        <v>236</v>
      </c>
      <c r="L7" t="s">
        <v>221</v>
      </c>
      <c r="M7" t="s">
        <v>236</v>
      </c>
      <c r="N7" t="s">
        <v>221</v>
      </c>
      <c r="P7" t="s">
        <v>185</v>
      </c>
      <c r="Q7" t="s">
        <v>232</v>
      </c>
      <c r="R7" t="s">
        <v>229</v>
      </c>
      <c r="S7" t="s">
        <v>242</v>
      </c>
      <c r="T7" t="s">
        <v>243</v>
      </c>
      <c r="U7" t="s">
        <v>235</v>
      </c>
      <c r="V7" t="s">
        <v>236</v>
      </c>
      <c r="W7" t="s">
        <v>237</v>
      </c>
      <c r="X7" t="s">
        <v>236</v>
      </c>
      <c r="Y7" t="s">
        <v>279</v>
      </c>
      <c r="AA7" t="s">
        <v>278</v>
      </c>
      <c r="AB7" t="s">
        <v>283</v>
      </c>
    </row>
    <row r="8" spans="1:30">
      <c r="A8" t="s">
        <v>11</v>
      </c>
      <c r="B8" t="s">
        <v>26</v>
      </c>
      <c r="C8" t="s">
        <v>46</v>
      </c>
      <c r="E8" t="s">
        <v>173</v>
      </c>
      <c r="F8" t="s">
        <v>232</v>
      </c>
      <c r="G8" t="s">
        <v>228</v>
      </c>
      <c r="H8" t="s">
        <v>242</v>
      </c>
      <c r="I8" t="s">
        <v>207</v>
      </c>
      <c r="J8" t="s">
        <v>207</v>
      </c>
      <c r="K8" t="s">
        <v>236</v>
      </c>
      <c r="L8" t="s">
        <v>221</v>
      </c>
      <c r="M8" t="s">
        <v>236</v>
      </c>
      <c r="N8" t="s">
        <v>221</v>
      </c>
      <c r="P8" t="s">
        <v>186</v>
      </c>
      <c r="Q8" t="s">
        <v>232</v>
      </c>
      <c r="R8" t="s">
        <v>230</v>
      </c>
      <c r="S8" t="s">
        <v>242</v>
      </c>
      <c r="T8" t="s">
        <v>243</v>
      </c>
      <c r="U8" t="s">
        <v>235</v>
      </c>
      <c r="V8" t="s">
        <v>236</v>
      </c>
      <c r="W8" t="s">
        <v>237</v>
      </c>
      <c r="X8" t="s">
        <v>236</v>
      </c>
      <c r="Y8" t="s">
        <v>279</v>
      </c>
      <c r="AB8" t="s">
        <v>270</v>
      </c>
    </row>
    <row r="9" spans="1:30">
      <c r="B9" t="s">
        <v>72</v>
      </c>
      <c r="C9" t="s">
        <v>47</v>
      </c>
      <c r="E9" t="s">
        <v>174</v>
      </c>
      <c r="F9" t="s">
        <v>232</v>
      </c>
      <c r="G9" t="s">
        <v>230</v>
      </c>
      <c r="H9" t="s">
        <v>242</v>
      </c>
      <c r="I9" t="s">
        <v>207</v>
      </c>
      <c r="J9" t="s">
        <v>207</v>
      </c>
      <c r="K9" t="s">
        <v>236</v>
      </c>
      <c r="L9" t="s">
        <v>221</v>
      </c>
      <c r="M9" t="s">
        <v>236</v>
      </c>
      <c r="N9" t="s">
        <v>221</v>
      </c>
      <c r="P9" t="s">
        <v>187</v>
      </c>
      <c r="Q9" t="s">
        <v>231</v>
      </c>
      <c r="R9" t="s">
        <v>240</v>
      </c>
      <c r="S9" t="s">
        <v>234</v>
      </c>
      <c r="T9" t="s">
        <v>230</v>
      </c>
      <c r="U9" t="s">
        <v>245</v>
      </c>
      <c r="V9" t="s">
        <v>237</v>
      </c>
      <c r="W9" t="s">
        <v>236</v>
      </c>
      <c r="X9" t="s">
        <v>279</v>
      </c>
      <c r="Y9" t="s">
        <v>236</v>
      </c>
      <c r="AB9" t="s">
        <v>284</v>
      </c>
    </row>
    <row r="10" spans="1:30">
      <c r="B10" t="s">
        <v>27</v>
      </c>
      <c r="C10" t="s">
        <v>48</v>
      </c>
      <c r="E10" t="s">
        <v>175</v>
      </c>
      <c r="F10" t="s">
        <v>231</v>
      </c>
      <c r="G10" t="s">
        <v>207</v>
      </c>
      <c r="H10" t="s">
        <v>207</v>
      </c>
      <c r="I10" t="s">
        <v>229</v>
      </c>
      <c r="J10" t="s">
        <v>245</v>
      </c>
      <c r="K10" t="s">
        <v>221</v>
      </c>
      <c r="L10" t="s">
        <v>236</v>
      </c>
      <c r="M10" t="s">
        <v>221</v>
      </c>
      <c r="N10" t="s">
        <v>236</v>
      </c>
      <c r="AB10" t="s">
        <v>273</v>
      </c>
    </row>
    <row r="11" spans="1:30">
      <c r="B11" t="s">
        <v>16</v>
      </c>
      <c r="C11" t="s">
        <v>49</v>
      </c>
      <c r="E11" t="s">
        <v>176</v>
      </c>
      <c r="F11" t="s">
        <v>231</v>
      </c>
      <c r="G11" t="s">
        <v>207</v>
      </c>
      <c r="H11" t="s">
        <v>207</v>
      </c>
      <c r="I11" t="s">
        <v>228</v>
      </c>
      <c r="J11" t="s">
        <v>245</v>
      </c>
      <c r="K11" t="s">
        <v>221</v>
      </c>
      <c r="L11" t="s">
        <v>236</v>
      </c>
      <c r="M11" t="s">
        <v>221</v>
      </c>
      <c r="N11" t="s">
        <v>236</v>
      </c>
      <c r="AB11" t="s">
        <v>274</v>
      </c>
    </row>
    <row r="12" spans="1:30">
      <c r="B12" t="s">
        <v>73</v>
      </c>
      <c r="C12" t="s">
        <v>50</v>
      </c>
      <c r="E12" t="s">
        <v>177</v>
      </c>
      <c r="F12" t="s">
        <v>231</v>
      </c>
      <c r="G12" t="s">
        <v>207</v>
      </c>
      <c r="H12" t="s">
        <v>207</v>
      </c>
      <c r="I12" t="s">
        <v>230</v>
      </c>
      <c r="J12" t="s">
        <v>245</v>
      </c>
      <c r="K12" t="s">
        <v>221</v>
      </c>
      <c r="L12" t="s">
        <v>236</v>
      </c>
      <c r="M12" t="s">
        <v>221</v>
      </c>
      <c r="N12" t="s">
        <v>236</v>
      </c>
      <c r="AB12" t="s">
        <v>275</v>
      </c>
    </row>
    <row r="13" spans="1:30">
      <c r="B13" t="s">
        <v>17</v>
      </c>
      <c r="C13" t="s">
        <v>51</v>
      </c>
      <c r="E13" t="s">
        <v>178</v>
      </c>
      <c r="F13" t="s">
        <v>233</v>
      </c>
      <c r="G13" t="s">
        <v>241</v>
      </c>
      <c r="H13" t="s">
        <v>241</v>
      </c>
      <c r="I13" t="s">
        <v>207</v>
      </c>
      <c r="J13" t="s">
        <v>207</v>
      </c>
      <c r="K13" t="s">
        <v>236</v>
      </c>
      <c r="L13" t="s">
        <v>221</v>
      </c>
      <c r="M13" t="s">
        <v>236</v>
      </c>
      <c r="N13" t="s">
        <v>221</v>
      </c>
      <c r="AB13" t="s">
        <v>276</v>
      </c>
    </row>
    <row r="14" spans="1:30">
      <c r="B14" t="s">
        <v>20</v>
      </c>
      <c r="C14" t="s">
        <v>52</v>
      </c>
      <c r="E14" t="s">
        <v>179</v>
      </c>
      <c r="F14" t="s">
        <v>233</v>
      </c>
      <c r="G14" t="s">
        <v>207</v>
      </c>
      <c r="H14" t="s">
        <v>207</v>
      </c>
      <c r="I14" t="s">
        <v>244</v>
      </c>
      <c r="J14" t="s">
        <v>244</v>
      </c>
      <c r="K14" t="s">
        <v>221</v>
      </c>
      <c r="L14" t="s">
        <v>236</v>
      </c>
      <c r="M14" t="s">
        <v>221</v>
      </c>
      <c r="N14" t="s">
        <v>236</v>
      </c>
    </row>
    <row r="15" spans="1:30">
      <c r="B15" t="s">
        <v>15</v>
      </c>
      <c r="C15" t="s">
        <v>53</v>
      </c>
    </row>
    <row r="16" spans="1:30">
      <c r="B16" t="s">
        <v>57</v>
      </c>
      <c r="C16" t="s">
        <v>54</v>
      </c>
    </row>
    <row r="17" spans="2:3">
      <c r="B17" t="s">
        <v>18</v>
      </c>
      <c r="C17" t="s">
        <v>55</v>
      </c>
    </row>
    <row r="18" spans="2:3">
      <c r="B18" t="s">
        <v>19</v>
      </c>
      <c r="C18" t="s">
        <v>56</v>
      </c>
    </row>
    <row r="19" spans="2:3">
      <c r="C19" t="s">
        <v>28</v>
      </c>
    </row>
    <row r="20" spans="2:3">
      <c r="C20" t="s">
        <v>4</v>
      </c>
    </row>
    <row r="21" spans="2:3">
      <c r="C21" t="s">
        <v>41</v>
      </c>
    </row>
    <row r="22" spans="2:3">
      <c r="C22" t="s">
        <v>40</v>
      </c>
    </row>
    <row r="23" spans="2:3">
      <c r="C23" t="s">
        <v>5</v>
      </c>
    </row>
  </sheetData>
  <phoneticPr fontId="1" type="noConversion"/>
  <pageMargins left="0.7" right="0.7" top="0.75" bottom="0.75" header="0.3" footer="0.3"/>
  <pageSetup orientation="portrait" horizontalDpi="0"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E054F6-65FA-4B4F-836E-BD792C8D31A1}">
  <sheetPr codeName="Sheet7">
    <tabColor rgb="FFFFFF00"/>
  </sheetPr>
  <dimension ref="B8:L38"/>
  <sheetViews>
    <sheetView showGridLines="0" topLeftCell="C1" workbookViewId="0">
      <selection activeCell="E38" sqref="E38:L38"/>
    </sheetView>
  </sheetViews>
  <sheetFormatPr defaultColWidth="25" defaultRowHeight="14.4"/>
  <cols>
    <col min="1" max="1" width="10.109375" style="51" customWidth="1"/>
    <col min="2" max="2" width="20.33203125" style="51" bestFit="1" customWidth="1"/>
    <col min="3" max="3" width="18.6640625" style="51" bestFit="1" customWidth="1"/>
    <col min="4" max="4" width="12.109375" style="51" bestFit="1" customWidth="1"/>
    <col min="5" max="12" width="29.44140625" style="51" customWidth="1"/>
    <col min="13" max="16384" width="25" style="51"/>
  </cols>
  <sheetData>
    <row r="8" spans="2:12">
      <c r="B8" s="52" t="s">
        <v>222</v>
      </c>
      <c r="C8" s="56" t="str">
        <f>IF([1]Initialization!$C$15=0,"flow-controlled",IF([1]Initialization!$C$15=1,"pressure-driven","error"))</f>
        <v>error</v>
      </c>
    </row>
    <row r="10" spans="2:12">
      <c r="B10" s="126"/>
      <c r="C10" s="126"/>
      <c r="D10" s="126"/>
      <c r="E10" s="52" t="s">
        <v>190</v>
      </c>
      <c r="F10" s="52" t="s">
        <v>191</v>
      </c>
      <c r="G10" s="52" t="s">
        <v>192</v>
      </c>
      <c r="H10" s="52" t="s">
        <v>193</v>
      </c>
      <c r="I10" s="52" t="s">
        <v>194</v>
      </c>
      <c r="J10" s="52" t="s">
        <v>195</v>
      </c>
      <c r="K10" s="52" t="s">
        <v>196</v>
      </c>
      <c r="L10" s="52" t="s">
        <v>197</v>
      </c>
    </row>
    <row r="11" spans="2:12">
      <c r="B11" s="53" t="s">
        <v>199</v>
      </c>
      <c r="C11" s="54" t="s">
        <v>1</v>
      </c>
      <c r="D11" s="54" t="s">
        <v>216</v>
      </c>
      <c r="E11" s="57">
        <v>4</v>
      </c>
      <c r="F11" s="57">
        <v>1</v>
      </c>
      <c r="G11" s="57">
        <v>35</v>
      </c>
      <c r="H11" s="57">
        <v>65</v>
      </c>
      <c r="I11" s="57">
        <v>4</v>
      </c>
      <c r="J11" s="57">
        <v>1</v>
      </c>
      <c r="K11" s="57">
        <v>35</v>
      </c>
      <c r="L11" s="57">
        <v>65</v>
      </c>
    </row>
    <row r="12" spans="2:12">
      <c r="B12" s="127" t="s">
        <v>204</v>
      </c>
      <c r="C12" s="54" t="s">
        <v>1</v>
      </c>
      <c r="D12" s="54" t="s">
        <v>3</v>
      </c>
      <c r="E12" s="57">
        <v>0</v>
      </c>
      <c r="F12" s="57">
        <v>0</v>
      </c>
      <c r="G12" s="57">
        <v>0</v>
      </c>
      <c r="H12" s="57">
        <v>0</v>
      </c>
      <c r="I12" s="57">
        <v>0</v>
      </c>
      <c r="J12" s="57">
        <v>0</v>
      </c>
      <c r="K12" s="57">
        <v>0</v>
      </c>
      <c r="L12" s="57">
        <v>0</v>
      </c>
    </row>
    <row r="13" spans="2:12">
      <c r="B13" s="127"/>
      <c r="C13" s="54" t="s">
        <v>2</v>
      </c>
      <c r="D13" s="54"/>
      <c r="E13" s="57" t="s">
        <v>207</v>
      </c>
      <c r="F13" s="57" t="s">
        <v>207</v>
      </c>
      <c r="G13" s="57" t="s">
        <v>207</v>
      </c>
      <c r="H13" s="57" t="s">
        <v>207</v>
      </c>
      <c r="I13" s="57" t="s">
        <v>207</v>
      </c>
      <c r="J13" s="57" t="s">
        <v>207</v>
      </c>
      <c r="K13" s="57" t="s">
        <v>207</v>
      </c>
      <c r="L13" s="57" t="s">
        <v>207</v>
      </c>
    </row>
    <row r="14" spans="2:12">
      <c r="B14" s="127"/>
      <c r="C14" s="54" t="s">
        <v>225</v>
      </c>
      <c r="D14" s="54" t="s">
        <v>3</v>
      </c>
      <c r="E14" s="57" t="s">
        <v>207</v>
      </c>
      <c r="F14" s="57" t="s">
        <v>207</v>
      </c>
      <c r="G14" s="57" t="s">
        <v>207</v>
      </c>
      <c r="H14" s="57" t="s">
        <v>207</v>
      </c>
      <c r="I14" s="57" t="s">
        <v>207</v>
      </c>
      <c r="J14" s="57" t="s">
        <v>207</v>
      </c>
      <c r="K14" s="57" t="s">
        <v>207</v>
      </c>
      <c r="L14" s="57" t="s">
        <v>207</v>
      </c>
    </row>
    <row r="15" spans="2:12">
      <c r="B15" s="130"/>
      <c r="C15" s="130"/>
      <c r="D15" s="130"/>
      <c r="E15" s="130"/>
      <c r="F15" s="130"/>
      <c r="G15" s="130"/>
      <c r="H15" s="130"/>
      <c r="I15" s="130"/>
      <c r="J15" s="130"/>
      <c r="K15" s="130"/>
      <c r="L15" s="130"/>
    </row>
    <row r="16" spans="2:12">
      <c r="B16" s="127" t="s">
        <v>238</v>
      </c>
      <c r="C16" s="54" t="s">
        <v>198</v>
      </c>
      <c r="D16" s="54" t="s">
        <v>3</v>
      </c>
      <c r="E16" s="57" t="s">
        <v>215</v>
      </c>
      <c r="F16" s="57" t="s">
        <v>215</v>
      </c>
      <c r="G16" s="57" t="s">
        <v>214</v>
      </c>
      <c r="H16" s="57" t="s">
        <v>214</v>
      </c>
      <c r="I16" s="57" t="s">
        <v>214</v>
      </c>
      <c r="J16" s="57" t="s">
        <v>214</v>
      </c>
      <c r="K16" s="57" t="s">
        <v>215</v>
      </c>
      <c r="L16" s="57" t="s">
        <v>214</v>
      </c>
    </row>
    <row r="17" spans="2:12">
      <c r="B17" s="127"/>
      <c r="C17" s="54" t="s">
        <v>212</v>
      </c>
      <c r="D17" s="54" t="s">
        <v>3</v>
      </c>
      <c r="E17" s="57" t="s">
        <v>175</v>
      </c>
      <c r="F17" s="57" t="s">
        <v>173</v>
      </c>
      <c r="G17" s="57" t="s">
        <v>182</v>
      </c>
      <c r="H17" s="57" t="s">
        <v>182</v>
      </c>
      <c r="I17" s="57" t="s">
        <v>182</v>
      </c>
      <c r="J17" s="57" t="s">
        <v>182</v>
      </c>
      <c r="K17" s="57" t="s">
        <v>169</v>
      </c>
      <c r="L17" s="57" t="s">
        <v>184</v>
      </c>
    </row>
    <row r="18" spans="2:12">
      <c r="B18" s="127"/>
      <c r="C18" s="54" t="s">
        <v>203</v>
      </c>
      <c r="D18" s="54" t="s">
        <v>3</v>
      </c>
      <c r="E18" s="55" t="str">
        <f>IF(E16="varying_pressure",INDEX(Reference!$F$2:$F$14,MATCH(E17,varying_pressure,0),1),IF(E16="constant_pressure",INDEX(Reference!$Q$2:$Q$9,MATCH(E17,constant_pressure,0),1),""))</f>
        <v>1_(negative)</v>
      </c>
      <c r="F18" s="55" t="str">
        <f>IF(F16="varying_pressure",INDEX(Reference!$F$2:$F$14,MATCH(F17,varying_pressure,0),1),IF(F16="constant_pressure",INDEX(Reference!$Q$2:$Q$9,MATCH(F17,constant_pressure,0),1),""))</f>
        <v>0_(positive)</v>
      </c>
      <c r="G18" s="55" t="str">
        <f>IF(G16="varying_pressure",INDEX(Reference!$F$2:$F$14,MATCH(G17,varying_pressure,0),1),IF(G16="constant_pressure",INDEX(Reference!$Q$2:$Q$9,MATCH(G17,constant_pressure,0),1),""))</f>
        <v>0_(positive)</v>
      </c>
      <c r="H18" s="55" t="str">
        <f>IF(H16="varying_pressure",INDEX(Reference!$F$2:$F$14,MATCH(H17,varying_pressure,0),1),IF(H16="constant_pressure",INDEX(Reference!$Q$2:$Q$9,MATCH(H17,constant_pressure,0),1),""))</f>
        <v>0_(positive)</v>
      </c>
      <c r="I18" s="55" t="str">
        <f>IF(I16="varying_pressure",INDEX(Reference!$F$2:$F$14,MATCH(I17,varying_pressure,0),1),IF(I16="constant_pressure",INDEX(Reference!$Q$2:$Q$9,MATCH(I17,constant_pressure,0),1),""))</f>
        <v>0_(positive)</v>
      </c>
      <c r="J18" s="55" t="str">
        <f>IF(J16="varying_pressure",INDEX(Reference!$F$2:$F$14,MATCH(J17,varying_pressure,0),1),IF(J16="constant_pressure",INDEX(Reference!$Q$2:$Q$9,MATCH(J17,constant_pressure,0),1),""))</f>
        <v>0_(positive)</v>
      </c>
      <c r="K18" s="55" t="str">
        <f>IF(K16="varying_pressure",INDEX(Reference!$F$2:$F$14,MATCH(K17,varying_pressure,0),1),IF(K16="constant_pressure",INDEX(Reference!$Q$2:$Q$9,MATCH(K17,constant_pressure,0),1),""))</f>
        <v>1_(negative)</v>
      </c>
      <c r="L18" s="55" t="str">
        <f>IF(L16="varying_pressure",INDEX(Reference!$F$2:$F$14,MATCH(L17,varying_pressure,0),1),IF(L16="constant_pressure",INDEX(Reference!$Q$2:$Q$9,MATCH(L17,constant_pressure,0),1),""))</f>
        <v>1_(negative)</v>
      </c>
    </row>
    <row r="19" spans="2:12">
      <c r="B19" s="127"/>
      <c r="C19" s="128" t="s">
        <v>223</v>
      </c>
      <c r="D19" s="54" t="s">
        <v>200</v>
      </c>
      <c r="E19" s="55" t="str">
        <f>IF(E16="varying_pressure",INDEX(Reference!$G$2:$G$14,MATCH(E17,varying_pressure,0),1),IF(E16="constant_pressure",INDEX(Reference!$R$2:$R$9,MATCH(E17,constant_pressure,0),1),""))</f>
        <v>None</v>
      </c>
      <c r="F19" s="55" t="str">
        <f>IF(F16="varying_pressure",INDEX(Reference!$G$2:$G$14,MATCH(F17,varying_pressure,0),1),IF(F16="constant_pressure",INDEX(Reference!$R$2:$R$9,MATCH(F17,constant_pressure,0),1),""))</f>
        <v>Feed_Tank_(T-1)</v>
      </c>
      <c r="G19" s="55" t="str">
        <f>IF(G16="varying_pressure",INDEX(Reference!$G$2:$G$14,MATCH(G17,varying_pressure,0),1),IF(G16="constant_pressure",INDEX(Reference!$R$2:$R$9,MATCH(G17,constant_pressure,0),1),""))</f>
        <v>Feed_Tank_(T-1)</v>
      </c>
      <c r="H19" s="55" t="str">
        <f>IF(H16="varying_pressure",INDEX(Reference!$G$2:$G$14,MATCH(H17,varying_pressure,0),1),IF(H16="constant_pressure",INDEX(Reference!$R$2:$R$9,MATCH(H17,constant_pressure,0),1),""))</f>
        <v>Feed_Tank_(T-1)</v>
      </c>
      <c r="I19" s="55" t="str">
        <f>IF(I16="varying_pressure",INDEX(Reference!$G$2:$G$14,MATCH(I17,varying_pressure,0),1),IF(I16="constant_pressure",INDEX(Reference!$R$2:$R$9,MATCH(I17,constant_pressure,0),1),""))</f>
        <v>Feed_Tank_(T-1)</v>
      </c>
      <c r="J19" s="55" t="str">
        <f>IF(J16="varying_pressure",INDEX(Reference!$G$2:$G$14,MATCH(J17,varying_pressure,0),1),IF(J16="constant_pressure",INDEX(Reference!$R$2:$R$9,MATCH(J17,constant_pressure,0),1),""))</f>
        <v>Feed_Tank_(T-1)</v>
      </c>
      <c r="K19" s="55" t="str">
        <f>IF(K16="varying_pressure",INDEX(Reference!$G$2:$G$14,MATCH(K17,varying_pressure,0),1),IF(K16="constant_pressure",INDEX(Reference!$R$2:$R$9,MATCH(K17,constant_pressure,0),1),""))</f>
        <v>Valve_6_(v6)</v>
      </c>
      <c r="L19" s="55" t="str">
        <f>IF(L16="varying_pressure",INDEX(Reference!$G$2:$G$14,MATCH(L17,varying_pressure,0),1),IF(L16="constant_pressure",INDEX(Reference!$R$2:$R$9,MATCH(L17,constant_pressure,0),1),""))</f>
        <v>Valve_6_(v6)</v>
      </c>
    </row>
    <row r="20" spans="2:12">
      <c r="B20" s="127"/>
      <c r="C20" s="128"/>
      <c r="D20" s="54" t="s">
        <v>201</v>
      </c>
      <c r="E20" s="55" t="str">
        <f>IF(E16="varying_pressure",INDEX(Reference!$H$2:$H$14,MATCH(E17,varying_pressure,0),1),IF(E16="constant_pressure",INDEX(Reference!$S$2:$S$9,MATCH(E17,constant_pressure,0),1),""))</f>
        <v>None</v>
      </c>
      <c r="F20" s="55" t="str">
        <f>IF(F16="varying_pressure",INDEX(Reference!$H$2:$H$14,MATCH(F17,varying_pressure,0),1),IF(F16="constant_pressure",INDEX(Reference!$S$2:$S$9,MATCH(F17,constant_pressure,0),1),""))</f>
        <v>Valve_2_(v2)</v>
      </c>
      <c r="G20" s="55" t="str">
        <f>IF(G16="varying_pressure",INDEX(Reference!$H$2:$H$14,MATCH(G17,varying_pressure,0),1),IF(G16="constant_pressure",INDEX(Reference!$S$2:$S$9,MATCH(G17,constant_pressure,0),1),""))</f>
        <v>Valve_2_(v2)</v>
      </c>
      <c r="H20" s="55" t="str">
        <f>IF(H16="varying_pressure",INDEX(Reference!$H$2:$H$14,MATCH(H17,varying_pressure,0),1),IF(H16="constant_pressure",INDEX(Reference!$S$2:$S$9,MATCH(H17,constant_pressure,0),1),""))</f>
        <v>Valve_2_(v2)</v>
      </c>
      <c r="I20" s="55" t="str">
        <f>IF(I16="varying_pressure",INDEX(Reference!$H$2:$H$14,MATCH(I17,varying_pressure,0),1),IF(I16="constant_pressure",INDEX(Reference!$S$2:$S$9,MATCH(I17,constant_pressure,0),1),""))</f>
        <v>Valve_2_(v2)</v>
      </c>
      <c r="J20" s="55" t="str">
        <f>IF(J16="varying_pressure",INDEX(Reference!$H$2:$H$14,MATCH(J17,varying_pressure,0),1),IF(J16="constant_pressure",INDEX(Reference!$S$2:$S$9,MATCH(J17,constant_pressure,0),1),""))</f>
        <v>Valve_2_(v2)</v>
      </c>
      <c r="K20" s="55" t="str">
        <f>IF(K16="varying_pressure",INDEX(Reference!$H$2:$H$14,MATCH(K17,varying_pressure,0),1),IF(K16="constant_pressure",INDEX(Reference!$S$2:$S$9,MATCH(K17,constant_pressure,0),1),""))</f>
        <v>Atmosphere_(V-2)</v>
      </c>
      <c r="L20" s="55" t="str">
        <f>IF(L16="varying_pressure",INDEX(Reference!$H$2:$H$14,MATCH(L17,varying_pressure,0),1),IF(L16="constant_pressure",INDEX(Reference!$S$2:$S$9,MATCH(L17,constant_pressure,0),1),""))</f>
        <v>Atmosphere_(V-2)</v>
      </c>
    </row>
    <row r="21" spans="2:12">
      <c r="B21" s="127"/>
      <c r="C21" s="128"/>
      <c r="D21" s="54" t="s">
        <v>198</v>
      </c>
      <c r="E21" s="55" t="str">
        <f>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c r="B22" s="127"/>
      <c r="C22" s="128"/>
      <c r="D22" s="54" t="s">
        <v>202</v>
      </c>
      <c r="E22" s="75">
        <v>0</v>
      </c>
      <c r="F22" s="75">
        <v>8.4999999999999999E-6</v>
      </c>
      <c r="G22" s="75">
        <v>5.0699999999999997E-6</v>
      </c>
      <c r="H22" s="75">
        <v>5.0699999999999997E-6</v>
      </c>
      <c r="I22" s="75">
        <v>5.0699999999999997E-6</v>
      </c>
      <c r="J22" s="75">
        <v>5.0699999999999997E-6</v>
      </c>
      <c r="K22" s="75">
        <v>6.2500000000000003E-6</v>
      </c>
      <c r="L22" s="75">
        <v>1</v>
      </c>
    </row>
    <row r="23" spans="2:12">
      <c r="B23" s="127"/>
      <c r="C23" s="128" t="s">
        <v>224</v>
      </c>
      <c r="D23" s="54" t="s">
        <v>200</v>
      </c>
      <c r="E23" s="55" t="str">
        <f>IF(E16="varying_pressure",INDEX(Reference!$I$2:$I$14,MATCH(E17,varying_pressure,0),1),IF(E16="constant_pressure",INDEX(Reference!$T$2:$T$9,MATCH(E17,constant_pressure,0),1),""))</f>
        <v>Raffinate_Tank_(T-2)</v>
      </c>
      <c r="F23" s="55" t="str">
        <f>IF(F16="varying_pressure",INDEX(Reference!$I$2:$I$14,MATCH(F17,varying_pressure,0),1),IF(F16="constant_pressure",INDEX(Reference!$T$2:$T$9,MATCH(F17,constant_pressure,0),1),""))</f>
        <v>None</v>
      </c>
      <c r="G23" s="55" t="str">
        <f>IF(G16="varying_pressure",INDEX(Reference!$I$2:$I$14,MATCH(G17,varying_pressure,0),1),IF(G16="constant_pressure",INDEX(Reference!$T$2:$T$9,MATCH(G17,constant_pressure,0),1),""))</f>
        <v>Valve_1_(v1)</v>
      </c>
      <c r="H23" s="55" t="str">
        <f>IF(H16="varying_pressure",INDEX(Reference!$I$2:$I$14,MATCH(H17,varying_pressure,0),1),IF(H16="constant_pressure",INDEX(Reference!$T$2:$T$9,MATCH(H17,constant_pressure,0),1),""))</f>
        <v>Valve_1_(v1)</v>
      </c>
      <c r="I23" s="55" t="str">
        <f>IF(I16="varying_pressure",INDEX(Reference!$I$2:$I$14,MATCH(I17,varying_pressure,0),1),IF(I16="constant_pressure",INDEX(Reference!$T$2:$T$9,MATCH(I17,constant_pressure,0),1),""))</f>
        <v>Valve_1_(v1)</v>
      </c>
      <c r="J23" s="55" t="str">
        <f>IF(J16="varying_pressure",INDEX(Reference!$I$2:$I$14,MATCH(J17,varying_pressure,0),1),IF(J16="constant_pressure",INDEX(Reference!$T$2:$T$9,MATCH(J17,constant_pressure,0),1),""))</f>
        <v>Valve_1_(v1)</v>
      </c>
      <c r="K23" s="55" t="str">
        <f>IF(K16="varying_pressure",INDEX(Reference!$I$2:$I$14,MATCH(K17,varying_pressure,0),1),IF(K16="constant_pressure",INDEX(Reference!$T$2:$T$9,MATCH(K17,constant_pressure,0),1),""))</f>
        <v>None</v>
      </c>
      <c r="L23" s="55" t="str">
        <f>IF(L16="varying_pressure",INDEX(Reference!$I$2:$I$14,MATCH(L17,varying_pressure,0),1),IF(L16="constant_pressure",INDEX(Reference!$T$2:$T$9,MATCH(L17,constant_pressure,0),1),""))</f>
        <v>Raffinate_Tank_(T-2)</v>
      </c>
    </row>
    <row r="24" spans="2:12">
      <c r="B24" s="127"/>
      <c r="C24" s="128"/>
      <c r="D24" s="54" t="s">
        <v>201</v>
      </c>
      <c r="E24" s="55" t="str">
        <f>IF(E16="varying_pressure",INDEX(Reference!$J$2:$J$14,MATCH(E17,varying_pressure,0),1),IF(E16="constant_pressure",INDEX(Reference!$U$2:$U$9,MATCH(E17,constant_pressure,0),1),""))</f>
        <v>Valve_5_(v5)</v>
      </c>
      <c r="F24" s="55" t="str">
        <f>IF(F16="varying_pressure",INDEX(Reference!$J$2:$J$14,MATCH(F17,varying_pressure,0),1),IF(F16="constant_pressure",INDEX(Reference!$U$2:$U$9,MATCH(F17,constant_pressure,0),1),""))</f>
        <v>None</v>
      </c>
      <c r="G24" s="55" t="str">
        <f>IF(G16="varying_pressure",INDEX(Reference!$J$2:$J$14,MATCH(G17,varying_pressure,0),1),IF(G16="constant_pressure",INDEX(Reference!$U$2:$U$9,MATCH(G17,constant_pressure,0),1),""))</f>
        <v>Raffinate_Tank_(T-2)</v>
      </c>
      <c r="H24" s="55" t="str">
        <f>IF(H16="varying_pressure",INDEX(Reference!$J$2:$J$14,MATCH(H17,varying_pressure,0),1),IF(H16="constant_pressure",INDEX(Reference!$U$2:$U$9,MATCH(H17,constant_pressure,0),1),""))</f>
        <v>Raffinate_Tank_(T-2)</v>
      </c>
      <c r="I24" s="55" t="str">
        <f>IF(I16="varying_pressure",INDEX(Reference!$J$2:$J$14,MATCH(I17,varying_pressure,0),1),IF(I16="constant_pressure",INDEX(Reference!$U$2:$U$9,MATCH(I17,constant_pressure,0),1),""))</f>
        <v>Raffinate_Tank_(T-2)</v>
      </c>
      <c r="J24" s="55" t="str">
        <f>IF(J16="varying_pressure",INDEX(Reference!$J$2:$J$14,MATCH(J17,varying_pressure,0),1),IF(J16="constant_pressure",INDEX(Reference!$U$2:$U$9,MATCH(J17,constant_pressure,0),1),""))</f>
        <v>Raffinate_Tank_(T-2)</v>
      </c>
      <c r="K24" s="55" t="str">
        <f>IF(K16="varying_pressure",INDEX(Reference!$J$2:$J$14,MATCH(K17,varying_pressure,0),1),IF(K16="constant_pressure",INDEX(Reference!$U$2:$U$9,MATCH(K17,constant_pressure,0),1),""))</f>
        <v>None</v>
      </c>
      <c r="L24" s="55" t="str">
        <f>IF(L16="varying_pressure",INDEX(Reference!$J$2:$J$14,MATCH(L17,varying_pressure,0),1),IF(L16="constant_pressure",INDEX(Reference!$U$2:$U$9,MATCH(L17,constant_pressure,0),1),""))</f>
        <v>Valve_5_(v5)</v>
      </c>
    </row>
    <row r="25" spans="2:12">
      <c r="B25" s="127"/>
      <c r="C25" s="128"/>
      <c r="D25" s="54" t="s">
        <v>198</v>
      </c>
      <c r="E25" s="55" t="str">
        <f>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c r="B26" s="127"/>
      <c r="C26" s="128"/>
      <c r="D26" s="54" t="s">
        <v>202</v>
      </c>
      <c r="E26" s="75">
        <v>5.5000000000000002E-5</v>
      </c>
      <c r="F26" s="75">
        <v>0</v>
      </c>
      <c r="G26" s="75">
        <v>1</v>
      </c>
      <c r="H26" s="75">
        <v>1</v>
      </c>
      <c r="I26" s="75">
        <v>1</v>
      </c>
      <c r="J26" s="75">
        <v>1</v>
      </c>
      <c r="K26" s="75">
        <v>0</v>
      </c>
      <c r="L26" s="75">
        <v>1.2700000000000001E-7</v>
      </c>
    </row>
    <row r="27" spans="2:12">
      <c r="B27" s="129"/>
      <c r="C27" s="129"/>
      <c r="D27" s="129"/>
      <c r="E27" s="129"/>
      <c r="F27" s="129"/>
      <c r="G27" s="129"/>
      <c r="H27" s="129"/>
      <c r="I27" s="129"/>
      <c r="J27" s="129"/>
      <c r="K27" s="129"/>
      <c r="L27" s="129"/>
    </row>
    <row r="28" spans="2:12">
      <c r="B28" s="127" t="s">
        <v>239</v>
      </c>
      <c r="C28" s="54" t="s">
        <v>198</v>
      </c>
      <c r="D28" s="54" t="s">
        <v>3</v>
      </c>
      <c r="E28" s="57" t="s">
        <v>214</v>
      </c>
      <c r="F28" s="57" t="s">
        <v>214</v>
      </c>
      <c r="G28" s="57" t="s">
        <v>215</v>
      </c>
      <c r="H28" s="57" t="s">
        <v>214</v>
      </c>
      <c r="I28" s="57" t="s">
        <v>215</v>
      </c>
      <c r="J28" s="57" t="s">
        <v>215</v>
      </c>
      <c r="K28" s="57" t="s">
        <v>214</v>
      </c>
      <c r="L28" s="57" t="s">
        <v>214</v>
      </c>
    </row>
    <row r="29" spans="2:12">
      <c r="B29" s="127"/>
      <c r="C29" s="54" t="s">
        <v>212</v>
      </c>
      <c r="D29" s="54" t="s">
        <v>3</v>
      </c>
      <c r="E29" s="57" t="s">
        <v>182</v>
      </c>
      <c r="F29" s="57" t="s">
        <v>182</v>
      </c>
      <c r="G29" s="57" t="s">
        <v>169</v>
      </c>
      <c r="H29" s="57" t="s">
        <v>184</v>
      </c>
      <c r="I29" s="57" t="s">
        <v>175</v>
      </c>
      <c r="J29" s="57" t="s">
        <v>173</v>
      </c>
      <c r="K29" s="57" t="s">
        <v>182</v>
      </c>
      <c r="L29" s="57" t="s">
        <v>182</v>
      </c>
    </row>
    <row r="30" spans="2:12">
      <c r="B30" s="127"/>
      <c r="C30" s="54" t="s">
        <v>203</v>
      </c>
      <c r="D30" s="54" t="s">
        <v>3</v>
      </c>
      <c r="E30" s="55" t="str">
        <f>IF(E28="varying_pressure",INDEX(Reference!$F$2:$F$14,MATCH(E29,varying_pressure,0),1),IF(E28="constant_pressure",INDEX(Reference!$Q$2:$Q$9,MATCH(E29,constant_pressure,0),1),""))</f>
        <v>0_(positive)</v>
      </c>
      <c r="F30" s="55" t="str">
        <f>IF(F28="varying_pressure",INDEX(Reference!$F$2:$F$14,MATCH(F29,varying_pressure,0),1),IF(F28="constant_pressure",INDEX(Reference!$Q$2:$Q$9,MATCH(F29,constant_pressure,0),1),""))</f>
        <v>0_(positive)</v>
      </c>
      <c r="G30" s="55" t="str">
        <f>IF(G28="varying_pressure",INDEX(Reference!$F$2:$F$14,MATCH(G29,varying_pressure,0),1),IF(G28="constant_pressure",INDEX(Reference!$Q$2:$Q$9,MATCH(G29,constant_pressure,0),1),""))</f>
        <v>1_(negative)</v>
      </c>
      <c r="H30" s="55" t="str">
        <f>IF(H28="varying_pressure",INDEX(Reference!$F$2:$F$14,MATCH(H29,varying_pressure,0),1),IF(H28="constant_pressure",INDEX(Reference!$Q$2:$Q$9,MATCH(H29,constant_pressure,0),1),""))</f>
        <v>1_(negative)</v>
      </c>
      <c r="I30" s="55" t="str">
        <f>IF(I28="varying_pressure",INDEX(Reference!$F$2:$F$14,MATCH(I29,varying_pressure,0),1),IF(I28="constant_pressure",INDEX(Reference!$Q$2:$Q$9,MATCH(I29,constant_pressure,0),1),""))</f>
        <v>1_(negative)</v>
      </c>
      <c r="J30" s="55" t="str">
        <f>IF(J28="varying_pressure",INDEX(Reference!$F$2:$F$14,MATCH(J29,varying_pressure,0),1),IF(J28="constant_pressure",INDEX(Reference!$Q$2:$Q$9,MATCH(J29,constant_pressure,0),1),""))</f>
        <v>0_(positive)</v>
      </c>
      <c r="K30" s="55" t="str">
        <f>IF(K28="varying_pressure",INDEX(Reference!$F$2:$F$14,MATCH(K29,varying_pressure,0),1),IF(K28="constant_pressure",INDEX(Reference!$Q$2:$Q$9,MATCH(K29,constant_pressure,0),1),""))</f>
        <v>0_(positive)</v>
      </c>
      <c r="L30" s="55" t="str">
        <f>IF(L28="varying_pressure",INDEX(Reference!$F$2:$F$14,MATCH(L29,varying_pressure,0),1),IF(L28="constant_pressure",INDEX(Reference!$Q$2:$Q$9,MATCH(L29,constant_pressure,0),1),""))</f>
        <v>0_(positive)</v>
      </c>
    </row>
    <row r="31" spans="2:12">
      <c r="B31" s="127"/>
      <c r="C31" s="128" t="s">
        <v>223</v>
      </c>
      <c r="D31" s="54" t="s">
        <v>200</v>
      </c>
      <c r="E31" s="55" t="str">
        <f>IF(E28="varying_pressure",INDEX(Reference!$G$2:$G$14,MATCH(E29,varying_pressure,0),1),IF(E28="constant_pressure",INDEX(Reference!$R$2:$R$9,MATCH(E29,constant_pressure,0),1),""))</f>
        <v>Feed_Tank_(T-1)</v>
      </c>
      <c r="F31" s="55" t="str">
        <f>IF(F28="varying_pressure",INDEX(Reference!$G$2:$G$14,MATCH(F29,varying_pressure,0),1),IF(F28="constant_pressure",INDEX(Reference!$R$2:$R$9,MATCH(F29,constant_pressure,0),1),""))</f>
        <v>Feed_Tank_(T-1)</v>
      </c>
      <c r="G31" s="55" t="str">
        <f>IF(G28="varying_pressure",INDEX(Reference!$G$2:$G$14,MATCH(G29,varying_pressure,0),1),IF(G28="constant_pressure",INDEX(Reference!$R$2:$R$9,MATCH(G29,constant_pressure,0),1),""))</f>
        <v>Valve_6_(v6)</v>
      </c>
      <c r="H31" s="55" t="str">
        <f>IF(H28="varying_pressure",INDEX(Reference!$G$2:$G$14,MATCH(H29,varying_pressure,0),1),IF(H28="constant_pressure",INDEX(Reference!$R$2:$R$9,MATCH(H29,constant_pressure,0),1),""))</f>
        <v>Valve_6_(v6)</v>
      </c>
      <c r="I31" s="55" t="str">
        <f>IF(I28="varying_pressure",INDEX(Reference!$G$2:$G$14,MATCH(I29,varying_pressure,0),1),IF(I28="constant_pressure",INDEX(Reference!$R$2:$R$9,MATCH(I29,constant_pressure,0),1),""))</f>
        <v>None</v>
      </c>
      <c r="J31" s="55" t="str">
        <f>IF(J28="varying_pressure",INDEX(Reference!$G$2:$G$14,MATCH(J29,varying_pressure,0),1),IF(J28="constant_pressure",INDEX(Reference!$R$2:$R$9,MATCH(J29,constant_pressure,0),1),""))</f>
        <v>Feed_Tank_(T-1)</v>
      </c>
      <c r="K31" s="55" t="str">
        <f>IF(K28="varying_pressure",INDEX(Reference!$G$2:$G$14,MATCH(K29,varying_pressure,0),1),IF(K28="constant_pressure",INDEX(Reference!$R$2:$R$9,MATCH(K29,constant_pressure,0),1),""))</f>
        <v>Feed_Tank_(T-1)</v>
      </c>
      <c r="L31" s="55" t="str">
        <f>IF(L28="varying_pressure",INDEX(Reference!$G$2:$G$14,MATCH(L29,varying_pressure,0),1),IF(L28="constant_pressure",INDEX(Reference!$R$2:$R$9,MATCH(L29,constant_pressure,0),1),""))</f>
        <v>Feed_Tank_(T-1)</v>
      </c>
    </row>
    <row r="32" spans="2:12">
      <c r="B32" s="127"/>
      <c r="C32" s="128"/>
      <c r="D32" s="54" t="s">
        <v>201</v>
      </c>
      <c r="E32" s="55" t="str">
        <f>IF(E28="varying_pressure",INDEX(Reference!$H$2:$H$14,MATCH(E29,varying_pressure,0),1),IF(E28="constant_pressure",INDEX(Reference!$S$2:$S$9,MATCH(E29,constant_pressure,0),1),""))</f>
        <v>Valve_2_(v2)</v>
      </c>
      <c r="F32" s="55" t="str">
        <f>IF(F28="varying_pressure",INDEX(Reference!$H$2:$H$14,MATCH(F29,varying_pressure,0),1),IF(F28="constant_pressure",INDEX(Reference!$S$2:$S$9,MATCH(F29,constant_pressure,0),1),""))</f>
        <v>Valve_2_(v2)</v>
      </c>
      <c r="G32" s="55" t="str">
        <f>IF(G28="varying_pressure",INDEX(Reference!$H$2:$H$14,MATCH(G29,varying_pressure,0),1),IF(G28="constant_pressure",INDEX(Reference!$S$2:$S$9,MATCH(G29,constant_pressure,0),1),""))</f>
        <v>Atmosphere_(V-2)</v>
      </c>
      <c r="H32" s="55" t="str">
        <f>IF(H28="varying_pressure",INDEX(Reference!$H$2:$H$14,MATCH(H29,varying_pressure,0),1),IF(H28="constant_pressure",INDEX(Reference!$S$2:$S$9,MATCH(H29,constant_pressure,0),1),""))</f>
        <v>Atmosphere_(V-2)</v>
      </c>
      <c r="I32" s="55" t="str">
        <f>IF(I28="varying_pressure",INDEX(Reference!$H$2:$H$14,MATCH(I29,varying_pressure,0),1),IF(I28="constant_pressure",INDEX(Reference!$S$2:$S$9,MATCH(I29,constant_pressure,0),1),""))</f>
        <v>None</v>
      </c>
      <c r="J32" s="55" t="str">
        <f>IF(J28="varying_pressure",INDEX(Reference!$H$2:$H$14,MATCH(J29,varying_pressure,0),1),IF(J28="constant_pressure",INDEX(Reference!$S$2:$S$9,MATCH(J29,constant_pressure,0),1),""))</f>
        <v>Valve_2_(v2)</v>
      </c>
      <c r="K32" s="55" t="str">
        <f>IF(K28="varying_pressure",INDEX(Reference!$H$2:$H$14,MATCH(K29,varying_pressure,0),1),IF(K28="constant_pressure",INDEX(Reference!$S$2:$S$9,MATCH(K29,constant_pressure,0),1),""))</f>
        <v>Valve_2_(v2)</v>
      </c>
      <c r="L32" s="55" t="str">
        <f>IF(L28="varying_pressure",INDEX(Reference!$H$2:$H$14,MATCH(L29,varying_pressure,0),1),IF(L28="constant_pressure",INDEX(Reference!$S$2:$S$9,MATCH(L29,constant_pressure,0),1),""))</f>
        <v>Valve_2_(v2)</v>
      </c>
    </row>
    <row r="33" spans="2:12">
      <c r="B33" s="127"/>
      <c r="C33" s="128"/>
      <c r="D33" s="54" t="s">
        <v>198</v>
      </c>
      <c r="E33" s="55" t="str">
        <f>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c r="B34" s="127"/>
      <c r="C34" s="128"/>
      <c r="D34" s="54" t="s">
        <v>202</v>
      </c>
      <c r="E34" s="75">
        <v>5.0699999999999997E-6</v>
      </c>
      <c r="F34" s="75">
        <v>5.0699999999999997E-6</v>
      </c>
      <c r="G34" s="75">
        <v>6.2500000000000003E-6</v>
      </c>
      <c r="H34" s="75">
        <v>1</v>
      </c>
      <c r="I34" s="75">
        <v>0</v>
      </c>
      <c r="J34" s="75">
        <v>8.4999999999999999E-6</v>
      </c>
      <c r="K34" s="75">
        <v>5.0699999999999997E-6</v>
      </c>
      <c r="L34" s="75">
        <v>5.0699999999999997E-6</v>
      </c>
    </row>
    <row r="35" spans="2:12">
      <c r="B35" s="127"/>
      <c r="C35" s="128" t="s">
        <v>224</v>
      </c>
      <c r="D35" s="54" t="s">
        <v>200</v>
      </c>
      <c r="E35" s="55" t="str">
        <f>IF(E28="varying_pressure",INDEX(Reference!$I$2:$I$14,MATCH(E29,varying_pressure,0),1),IF(E28="constant_pressure",INDEX(Reference!$T$2:$T$9,MATCH(E29,constant_pressure,0),1),""))</f>
        <v>Valve_1_(v1)</v>
      </c>
      <c r="F35" s="55" t="str">
        <f>IF(F28="varying_pressure",INDEX(Reference!$I$2:$I$14,MATCH(F29,varying_pressure,0),1),IF(F28="constant_pressure",INDEX(Reference!$T$2:$T$9,MATCH(F29,constant_pressure,0),1),""))</f>
        <v>Valve_1_(v1)</v>
      </c>
      <c r="G35" s="55" t="str">
        <f>IF(G28="varying_pressure",INDEX(Reference!$I$2:$I$14,MATCH(G29,varying_pressure,0),1),IF(G28="constant_pressure",INDEX(Reference!$T$2:$T$9,MATCH(G29,constant_pressure,0),1),""))</f>
        <v>None</v>
      </c>
      <c r="H35" s="55" t="str">
        <f>IF(H28="varying_pressure",INDEX(Reference!$I$2:$I$14,MATCH(H29,varying_pressure,0),1),IF(H28="constant_pressure",INDEX(Reference!$T$2:$T$9,MATCH(H29,constant_pressure,0),1),""))</f>
        <v>Raffinate_Tank_(T-2)</v>
      </c>
      <c r="I35" s="55" t="str">
        <f>IF(I28="varying_pressure",INDEX(Reference!$I$2:$I$14,MATCH(I29,varying_pressure,0),1),IF(I28="constant_pressure",INDEX(Reference!$T$2:$T$9,MATCH(I29,constant_pressure,0),1),""))</f>
        <v>Raffinate_Tank_(T-2)</v>
      </c>
      <c r="J35" s="55" t="str">
        <f>IF(J28="varying_pressure",INDEX(Reference!$I$2:$I$14,MATCH(J29,varying_pressure,0),1),IF(J28="constant_pressure",INDEX(Reference!$T$2:$T$9,MATCH(J29,constant_pressure,0),1),""))</f>
        <v>None</v>
      </c>
      <c r="K35" s="55" t="str">
        <f>IF(K28="varying_pressure",INDEX(Reference!$I$2:$I$14,MATCH(K29,varying_pressure,0),1),IF(K28="constant_pressure",INDEX(Reference!$T$2:$T$9,MATCH(K29,constant_pressure,0),1),""))</f>
        <v>Valve_1_(v1)</v>
      </c>
      <c r="L35" s="55" t="str">
        <f>IF(L28="varying_pressure",INDEX(Reference!$I$2:$I$14,MATCH(L29,varying_pressure,0),1),IF(L28="constant_pressure",INDEX(Reference!$T$2:$T$9,MATCH(L29,constant_pressure,0),1),""))</f>
        <v>Valve_1_(v1)</v>
      </c>
    </row>
    <row r="36" spans="2:12">
      <c r="B36" s="127"/>
      <c r="C36" s="128"/>
      <c r="D36" s="54" t="s">
        <v>201</v>
      </c>
      <c r="E36" s="55" t="str">
        <f>IF(E28="varying_pressure",INDEX(Reference!$J$2:$J$14,MATCH(E29,varying_pressure,0),1),IF(E28="constant_pressure",INDEX(Reference!$U$2:$U$9,MATCH(E29,constant_pressure,0),1),""))</f>
        <v>Raffinate_Tank_(T-2)</v>
      </c>
      <c r="F36" s="55" t="str">
        <f>IF(F28="varying_pressure",INDEX(Reference!$J$2:$J$14,MATCH(F29,varying_pressure,0),1),IF(F28="constant_pressure",INDEX(Reference!$U$2:$U$9,MATCH(F29,constant_pressure,0),1),""))</f>
        <v>Raffinate_Tank_(T-2)</v>
      </c>
      <c r="G36" s="55" t="str">
        <f>IF(G28="varying_pressure",INDEX(Reference!$J$2:$J$14,MATCH(G29,varying_pressure,0),1),IF(G28="constant_pressure",INDEX(Reference!$U$2:$U$9,MATCH(G29,constant_pressure,0),1),""))</f>
        <v>None</v>
      </c>
      <c r="H36" s="55" t="str">
        <f>IF(H28="varying_pressure",INDEX(Reference!$J$2:$J$14,MATCH(H29,varying_pressure,0),1),IF(H28="constant_pressure",INDEX(Reference!$U$2:$U$9,MATCH(H29,constant_pressure,0),1),""))</f>
        <v>Valve_5_(v5)</v>
      </c>
      <c r="I36" s="55" t="str">
        <f>IF(I28="varying_pressure",INDEX(Reference!$J$2:$J$14,MATCH(I29,varying_pressure,0),1),IF(I28="constant_pressure",INDEX(Reference!$U$2:$U$9,MATCH(I29,constant_pressure,0),1),""))</f>
        <v>Valve_5_(v5)</v>
      </c>
      <c r="J36" s="55" t="str">
        <f>IF(J28="varying_pressure",INDEX(Reference!$J$2:$J$14,MATCH(J29,varying_pressure,0),1),IF(J28="constant_pressure",INDEX(Reference!$U$2:$U$9,MATCH(J29,constant_pressure,0),1),""))</f>
        <v>None</v>
      </c>
      <c r="K36" s="55" t="str">
        <f>IF(K28="varying_pressure",INDEX(Reference!$J$2:$J$14,MATCH(K29,varying_pressure,0),1),IF(K28="constant_pressure",INDEX(Reference!$U$2:$U$9,MATCH(K29,constant_pressure,0),1),""))</f>
        <v>Raffinate_Tank_(T-2)</v>
      </c>
      <c r="L36" s="55" t="str">
        <f>IF(L28="varying_pressure",INDEX(Reference!$J$2:$J$14,MATCH(L29,varying_pressure,0),1),IF(L28="constant_pressure",INDEX(Reference!$U$2:$U$9,MATCH(L29,constant_pressure,0),1),""))</f>
        <v>Raffinate_Tank_(T-2)</v>
      </c>
    </row>
    <row r="37" spans="2:12">
      <c r="B37" s="127"/>
      <c r="C37" s="128"/>
      <c r="D37" s="54" t="s">
        <v>198</v>
      </c>
      <c r="E37" s="55" t="str">
        <f>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c r="B38" s="127"/>
      <c r="C38" s="128"/>
      <c r="D38" s="54" t="s">
        <v>202</v>
      </c>
      <c r="E38" s="75">
        <v>1</v>
      </c>
      <c r="F38" s="75">
        <v>1</v>
      </c>
      <c r="G38" s="75">
        <v>0</v>
      </c>
      <c r="H38" s="75">
        <v>1.2700000000000001E-7</v>
      </c>
      <c r="I38" s="75">
        <v>5.5000000000000002E-5</v>
      </c>
      <c r="J38" s="75">
        <v>0</v>
      </c>
      <c r="K38" s="75">
        <v>1</v>
      </c>
      <c r="L38" s="75">
        <v>1</v>
      </c>
    </row>
  </sheetData>
  <mergeCells count="10">
    <mergeCell ref="B10:D10"/>
    <mergeCell ref="B12:B14"/>
    <mergeCell ref="B16:B26"/>
    <mergeCell ref="C19:C22"/>
    <mergeCell ref="C23:C26"/>
    <mergeCell ref="B28:B38"/>
    <mergeCell ref="C31:C34"/>
    <mergeCell ref="C35:C38"/>
    <mergeCell ref="B27:L27"/>
    <mergeCell ref="B15:L15"/>
  </mergeCells>
  <conditionalFormatting sqref="E22:L22 E11:L14 E26:L26 E38:L38 E34:L34 E28:L29 E16:L17">
    <cfRule type="notContainsBlanks" dxfId="0" priority="1">
      <formula>LEN(TRIM(E11))&gt;0</formula>
    </cfRule>
  </conditionalFormatting>
  <dataValidations count="2">
    <dataValidation type="list" allowBlank="1" showInputMessage="1" showErrorMessage="1" sqref="E28:L28 E16:L16" xr:uid="{FD4CE567-D230-FA4D-B0B5-9AC374321C54}">
      <formula1>steps</formula1>
    </dataValidation>
    <dataValidation type="list" allowBlank="1" showInputMessage="1" showErrorMessage="1" sqref="E29:L29 E17:L17" xr:uid="{E597E181-C1C1-D84B-97AD-4509F68BF7FB}">
      <formula1>INDIRECT(E16)</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65338D9D-B94C-EF4F-A4C0-344B3DE9B9AB}">
          <x14:formula1>
            <xm:f>Reference!$AA$2:$AA$7</xm:f>
          </x14:formula1>
          <xm:sqref>E13:L13</xm:sqref>
        </x14:dataValidation>
        <x14:dataValidation type="list" allowBlank="1" showInputMessage="1" showErrorMessage="1" xr:uid="{3D95FB4C-80F9-2F47-B433-AFA3031B3F17}">
          <x14:formula1>
            <xm:f>Reference!$AB$2:$AB$22</xm:f>
          </x14:formula1>
          <xm:sqref>E14:L14</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F25872-EBA6-4231-8EB2-D2E000747B6D}">
  <sheetPr codeName="Sheet2">
    <tabColor rgb="FF00B050"/>
  </sheetPr>
  <dimension ref="A1:AV162"/>
  <sheetViews>
    <sheetView showGridLines="0" zoomScaleNormal="100" zoomScaleSheetLayoutView="55" workbookViewId="0">
      <selection activeCell="R4" sqref="R4"/>
    </sheetView>
  </sheetViews>
  <sheetFormatPr defaultColWidth="0" defaultRowHeight="14.55" customHeight="1" zeroHeight="1"/>
  <cols>
    <col min="1" max="18" width="8.77734375" style="28" customWidth="1"/>
    <col min="19" max="48" width="0" style="28" hidden="1" customWidth="1"/>
    <col min="49" max="16384" width="8.77734375" style="28" hidden="1"/>
  </cols>
  <sheetData>
    <row r="1" spans="1:18" ht="14.4">
      <c r="A1" s="20" t="str">
        <f>'Revision History'!D4</f>
        <v>REV. NO.2 (9/14/2022)</v>
      </c>
      <c r="B1" s="21"/>
      <c r="C1" s="21"/>
      <c r="D1" s="21"/>
      <c r="E1" s="21"/>
      <c r="F1" s="21"/>
      <c r="G1" s="21"/>
      <c r="H1" s="21"/>
      <c r="I1" s="21"/>
      <c r="J1" s="22"/>
      <c r="K1" s="22"/>
      <c r="L1" s="22"/>
      <c r="M1" s="22"/>
      <c r="N1" s="22"/>
      <c r="O1" s="22"/>
      <c r="P1" s="22"/>
      <c r="Q1" s="22"/>
      <c r="R1" s="22" t="str">
        <f>'Revision History'!J4</f>
        <v>Scott Research Group (jkscottresearchgroup.com)</v>
      </c>
    </row>
    <row r="2" spans="1:18" ht="14.4">
      <c r="A2" s="29" t="s">
        <v>93</v>
      </c>
      <c r="B2" s="30"/>
      <c r="C2" s="30"/>
      <c r="D2" s="31"/>
      <c r="E2" s="31"/>
      <c r="F2" s="31"/>
      <c r="G2" s="31"/>
      <c r="H2" s="31"/>
      <c r="I2" s="31"/>
      <c r="J2" s="31"/>
      <c r="K2" s="31"/>
      <c r="L2" s="31"/>
      <c r="M2" s="31"/>
      <c r="N2" s="31"/>
      <c r="O2" s="31"/>
      <c r="P2" s="31"/>
      <c r="Q2" s="31"/>
      <c r="R2" s="32"/>
    </row>
    <row r="3" spans="1:18" ht="14.4">
      <c r="A3" s="26"/>
      <c r="B3" s="25"/>
      <c r="C3" s="34"/>
      <c r="D3" s="34"/>
      <c r="E3" s="34"/>
      <c r="F3" s="34"/>
      <c r="G3" s="34"/>
      <c r="H3" s="34"/>
      <c r="I3" s="34"/>
      <c r="J3" s="34"/>
      <c r="K3" s="34"/>
      <c r="L3" s="34"/>
      <c r="M3" s="34"/>
      <c r="N3" s="34"/>
      <c r="O3" s="34"/>
      <c r="P3" s="34"/>
      <c r="Q3" s="34"/>
      <c r="R3" s="35"/>
    </row>
    <row r="4" spans="1:18" ht="14.4">
      <c r="A4" s="26"/>
      <c r="B4" s="25"/>
      <c r="C4" s="34"/>
      <c r="D4" s="34"/>
      <c r="E4" s="34"/>
      <c r="F4" s="34"/>
      <c r="G4" s="34"/>
      <c r="H4" s="34"/>
      <c r="I4" s="34"/>
      <c r="J4" s="34"/>
      <c r="K4" s="34"/>
      <c r="L4" s="34"/>
      <c r="M4" s="34"/>
      <c r="N4" s="34"/>
      <c r="O4" s="34"/>
      <c r="P4" s="34"/>
      <c r="Q4" s="34"/>
      <c r="R4" s="35"/>
    </row>
    <row r="5" spans="1:18" ht="14.4">
      <c r="A5" s="26"/>
      <c r="B5" s="25"/>
      <c r="C5" s="34"/>
      <c r="D5" s="34"/>
      <c r="E5" s="34"/>
      <c r="F5" s="34"/>
      <c r="G5" s="34"/>
      <c r="H5" s="34"/>
      <c r="I5" s="34"/>
      <c r="J5" s="34"/>
      <c r="K5" s="34"/>
      <c r="L5" s="34"/>
      <c r="M5" s="34"/>
      <c r="N5" s="34"/>
      <c r="O5" s="34"/>
      <c r="P5" s="34"/>
      <c r="Q5" s="34"/>
      <c r="R5" s="35"/>
    </row>
    <row r="6" spans="1:18" ht="14.4">
      <c r="A6" s="26"/>
      <c r="B6" s="25"/>
      <c r="C6" s="34"/>
      <c r="D6" s="34"/>
      <c r="E6" s="34"/>
      <c r="F6" s="34"/>
      <c r="G6" s="34"/>
      <c r="H6" s="34"/>
      <c r="I6" s="34"/>
      <c r="J6" s="34"/>
      <c r="K6" s="34"/>
      <c r="L6" s="34"/>
      <c r="M6" s="34"/>
      <c r="N6" s="34"/>
      <c r="O6" s="34"/>
      <c r="P6" s="34"/>
      <c r="Q6" s="34"/>
      <c r="R6" s="35"/>
    </row>
    <row r="7" spans="1:18" ht="14.4">
      <c r="A7" s="26"/>
      <c r="B7" s="25"/>
      <c r="C7" s="34"/>
      <c r="D7" s="34"/>
      <c r="E7" s="34"/>
      <c r="F7" s="34"/>
      <c r="G7" s="34"/>
      <c r="H7" s="34"/>
      <c r="I7" s="34"/>
      <c r="J7" s="34"/>
      <c r="K7" s="34"/>
      <c r="L7" s="34"/>
      <c r="M7" s="34"/>
      <c r="N7" s="34"/>
      <c r="O7" s="34"/>
      <c r="P7" s="34"/>
      <c r="Q7" s="34"/>
      <c r="R7" s="35"/>
    </row>
    <row r="8" spans="1:18" ht="14.4">
      <c r="A8" s="26"/>
      <c r="B8" s="25"/>
      <c r="C8" s="34"/>
      <c r="D8" s="34"/>
      <c r="E8" s="34"/>
      <c r="F8" s="34"/>
      <c r="G8" s="34"/>
      <c r="H8" s="34"/>
      <c r="I8" s="34"/>
      <c r="J8" s="34"/>
      <c r="K8" s="34"/>
      <c r="L8" s="34"/>
      <c r="M8" s="34"/>
      <c r="N8" s="34"/>
      <c r="O8" s="34"/>
      <c r="P8" s="34"/>
      <c r="Q8" s="34"/>
      <c r="R8" s="35"/>
    </row>
    <row r="9" spans="1:18" ht="14.4">
      <c r="A9" s="26"/>
      <c r="B9" s="25"/>
      <c r="C9" s="34"/>
      <c r="D9" s="34"/>
      <c r="E9" s="34"/>
      <c r="F9" s="34"/>
      <c r="G9" s="34"/>
      <c r="H9" s="34"/>
      <c r="I9" s="34"/>
      <c r="J9" s="34"/>
      <c r="K9" s="34"/>
      <c r="L9" s="34"/>
      <c r="M9" s="34"/>
      <c r="N9" s="34"/>
      <c r="O9" s="34"/>
      <c r="P9" s="34"/>
      <c r="Q9" s="34"/>
      <c r="R9" s="35"/>
    </row>
    <row r="10" spans="1:18" ht="14.4">
      <c r="A10" s="26"/>
      <c r="B10" s="25"/>
      <c r="C10" s="34"/>
      <c r="D10" s="34"/>
      <c r="E10" s="34"/>
      <c r="F10" s="34"/>
      <c r="G10" s="34"/>
      <c r="H10" s="34"/>
      <c r="I10" s="34"/>
      <c r="J10" s="34"/>
      <c r="K10" s="34"/>
      <c r="L10" s="34"/>
      <c r="M10" s="34"/>
      <c r="N10" s="34"/>
      <c r="O10" s="34"/>
      <c r="P10" s="34"/>
      <c r="Q10" s="34"/>
      <c r="R10" s="35"/>
    </row>
    <row r="11" spans="1:18" ht="14.4">
      <c r="A11" s="26"/>
      <c r="B11" s="25"/>
      <c r="C11" s="34"/>
      <c r="D11" s="34"/>
      <c r="E11" s="34"/>
      <c r="F11" s="34"/>
      <c r="G11" s="34"/>
      <c r="H11" s="34"/>
      <c r="I11" s="34"/>
      <c r="J11" s="34"/>
      <c r="K11" s="34"/>
      <c r="L11" s="34"/>
      <c r="M11" s="34"/>
      <c r="N11" s="34"/>
      <c r="O11" s="34"/>
      <c r="P11" s="34"/>
      <c r="Q11" s="34"/>
      <c r="R11" s="35"/>
    </row>
    <row r="12" spans="1:18" ht="14.4">
      <c r="A12" s="26"/>
      <c r="B12" s="25"/>
      <c r="C12" s="34"/>
      <c r="D12" s="34"/>
      <c r="E12" s="34"/>
      <c r="F12" s="34"/>
      <c r="G12" s="34"/>
      <c r="H12" s="34"/>
      <c r="I12" s="34"/>
      <c r="J12" s="34"/>
      <c r="K12" s="34"/>
      <c r="L12" s="34"/>
      <c r="M12" s="34"/>
      <c r="N12" s="34"/>
      <c r="O12" s="34"/>
      <c r="P12" s="34"/>
      <c r="Q12" s="34"/>
      <c r="R12" s="35"/>
    </row>
    <row r="13" spans="1:18" ht="14.4">
      <c r="A13" s="26"/>
      <c r="B13" s="25"/>
      <c r="C13" s="34"/>
      <c r="D13" s="34"/>
      <c r="E13" s="34"/>
      <c r="F13" s="34"/>
      <c r="G13" s="34"/>
      <c r="H13" s="34"/>
      <c r="I13" s="34"/>
      <c r="J13" s="34"/>
      <c r="K13" s="34"/>
      <c r="L13" s="34"/>
      <c r="M13" s="34"/>
      <c r="N13" s="34"/>
      <c r="O13" s="34"/>
      <c r="P13" s="34"/>
      <c r="Q13" s="34"/>
      <c r="R13" s="35"/>
    </row>
    <row r="14" spans="1:18" ht="14.4">
      <c r="A14" s="26"/>
      <c r="B14" s="25"/>
      <c r="C14" s="34"/>
      <c r="D14" s="34"/>
      <c r="E14" s="34"/>
      <c r="F14" s="34"/>
      <c r="G14" s="34"/>
      <c r="H14" s="34"/>
      <c r="I14" s="34"/>
      <c r="J14" s="34"/>
      <c r="K14" s="34"/>
      <c r="L14" s="34"/>
      <c r="M14" s="34"/>
      <c r="N14" s="34"/>
      <c r="O14" s="34"/>
      <c r="P14" s="34"/>
      <c r="Q14" s="34"/>
      <c r="R14" s="35"/>
    </row>
    <row r="15" spans="1:18" ht="14.4">
      <c r="A15" s="26"/>
      <c r="B15" s="25"/>
      <c r="C15" s="34"/>
      <c r="D15" s="34"/>
      <c r="E15" s="34"/>
      <c r="F15" s="34"/>
      <c r="G15" s="34"/>
      <c r="H15" s="34"/>
      <c r="I15" s="34"/>
      <c r="J15" s="34"/>
      <c r="K15" s="34"/>
      <c r="L15" s="34"/>
      <c r="M15" s="34"/>
      <c r="N15" s="34"/>
      <c r="O15" s="34"/>
      <c r="P15" s="34"/>
      <c r="Q15" s="34"/>
      <c r="R15" s="35"/>
    </row>
    <row r="16" spans="1:18" ht="14.4">
      <c r="A16" s="26"/>
      <c r="B16" s="25"/>
      <c r="C16" s="34"/>
      <c r="D16" s="34"/>
      <c r="E16" s="34"/>
      <c r="F16" s="34"/>
      <c r="G16" s="34"/>
      <c r="H16" s="34"/>
      <c r="I16" s="34"/>
      <c r="J16" s="34"/>
      <c r="K16" s="34"/>
      <c r="L16" s="34"/>
      <c r="M16" s="34"/>
      <c r="N16" s="34"/>
      <c r="O16" s="34"/>
      <c r="P16" s="34"/>
      <c r="Q16" s="34"/>
      <c r="R16" s="35"/>
    </row>
    <row r="17" spans="1:18" ht="14.4">
      <c r="A17" s="26"/>
      <c r="B17" s="25"/>
      <c r="C17" s="34"/>
      <c r="D17" s="34"/>
      <c r="E17" s="34"/>
      <c r="F17" s="34"/>
      <c r="G17" s="34"/>
      <c r="H17" s="34"/>
      <c r="I17" s="34"/>
      <c r="J17" s="34"/>
      <c r="K17" s="34"/>
      <c r="L17" s="34"/>
      <c r="M17" s="34"/>
      <c r="N17" s="34"/>
      <c r="O17" s="34"/>
      <c r="P17" s="34"/>
      <c r="Q17" s="34"/>
      <c r="R17" s="35"/>
    </row>
    <row r="18" spans="1:18" ht="14.4">
      <c r="A18" s="26"/>
      <c r="B18" s="25"/>
      <c r="C18" s="34"/>
      <c r="D18" s="34"/>
      <c r="E18" s="34"/>
      <c r="F18" s="34"/>
      <c r="G18" s="34"/>
      <c r="H18" s="34"/>
      <c r="I18" s="34"/>
      <c r="J18" s="34"/>
      <c r="K18" s="34"/>
      <c r="L18" s="34"/>
      <c r="M18" s="34"/>
      <c r="N18" s="34"/>
      <c r="O18" s="34"/>
      <c r="P18" s="34"/>
      <c r="Q18" s="34"/>
      <c r="R18" s="35"/>
    </row>
    <row r="19" spans="1:18" ht="14.4">
      <c r="A19" s="26"/>
      <c r="B19" s="25"/>
      <c r="C19" s="34"/>
      <c r="D19" s="34"/>
      <c r="E19" s="34"/>
      <c r="F19" s="34"/>
      <c r="G19" s="34"/>
      <c r="H19" s="34"/>
      <c r="I19" s="34"/>
      <c r="J19" s="34"/>
      <c r="K19" s="34"/>
      <c r="L19" s="34"/>
      <c r="M19" s="34"/>
      <c r="N19" s="34"/>
      <c r="O19" s="34"/>
      <c r="P19" s="34"/>
      <c r="Q19" s="34"/>
      <c r="R19" s="35"/>
    </row>
    <row r="20" spans="1:18" ht="14.4">
      <c r="A20" s="26"/>
      <c r="B20" s="25"/>
      <c r="C20" s="34"/>
      <c r="D20" s="34"/>
      <c r="E20" s="34"/>
      <c r="F20" s="34"/>
      <c r="G20" s="34"/>
      <c r="H20" s="34"/>
      <c r="I20" s="34"/>
      <c r="J20" s="34"/>
      <c r="K20" s="34"/>
      <c r="L20" s="34"/>
      <c r="M20" s="34"/>
      <c r="N20" s="34"/>
      <c r="O20" s="34"/>
      <c r="P20" s="34"/>
      <c r="Q20" s="34"/>
      <c r="R20" s="35"/>
    </row>
    <row r="21" spans="1:18" ht="14.4">
      <c r="A21" s="26"/>
      <c r="B21" s="25"/>
      <c r="C21" s="34"/>
      <c r="D21" s="34"/>
      <c r="E21" s="34"/>
      <c r="F21" s="34"/>
      <c r="G21" s="34"/>
      <c r="H21" s="34"/>
      <c r="I21" s="34"/>
      <c r="J21" s="34"/>
      <c r="K21" s="34"/>
      <c r="L21" s="34"/>
      <c r="M21" s="34"/>
      <c r="N21" s="34"/>
      <c r="O21" s="34"/>
      <c r="P21" s="34"/>
      <c r="Q21" s="34"/>
      <c r="R21" s="35"/>
    </row>
    <row r="22" spans="1:18" ht="14.4">
      <c r="A22" s="26"/>
      <c r="B22" s="25"/>
      <c r="C22" s="34"/>
      <c r="D22" s="34"/>
      <c r="E22" s="34"/>
      <c r="F22" s="34"/>
      <c r="G22" s="34"/>
      <c r="H22" s="34"/>
      <c r="I22" s="34"/>
      <c r="J22" s="34"/>
      <c r="K22" s="34"/>
      <c r="L22" s="34"/>
      <c r="M22" s="34"/>
      <c r="N22" s="34"/>
      <c r="O22" s="34"/>
      <c r="P22" s="34"/>
      <c r="Q22" s="34"/>
      <c r="R22" s="35"/>
    </row>
    <row r="23" spans="1:18" ht="14.4">
      <c r="A23" s="26"/>
      <c r="B23" s="25"/>
      <c r="C23" s="34"/>
      <c r="D23" s="34"/>
      <c r="E23" s="34"/>
      <c r="F23" s="34"/>
      <c r="G23" s="34"/>
      <c r="H23" s="34"/>
      <c r="I23" s="34"/>
      <c r="J23" s="34"/>
      <c r="K23" s="34"/>
      <c r="L23" s="34"/>
      <c r="M23" s="34"/>
      <c r="N23" s="34"/>
      <c r="O23" s="34"/>
      <c r="P23" s="34"/>
      <c r="Q23" s="34"/>
      <c r="R23" s="35"/>
    </row>
    <row r="24" spans="1:18" ht="14.4">
      <c r="A24" s="26"/>
      <c r="B24" s="25"/>
      <c r="C24" s="34"/>
      <c r="D24" s="34"/>
      <c r="E24" s="34"/>
      <c r="F24" s="34"/>
      <c r="G24" s="34"/>
      <c r="H24" s="34"/>
      <c r="I24" s="34"/>
      <c r="J24" s="34"/>
      <c r="K24" s="34"/>
      <c r="L24" s="34"/>
      <c r="M24" s="34"/>
      <c r="N24" s="34"/>
      <c r="O24" s="34"/>
      <c r="P24" s="34"/>
      <c r="Q24" s="34"/>
      <c r="R24" s="35"/>
    </row>
    <row r="25" spans="1:18" ht="14.4">
      <c r="A25" s="26"/>
      <c r="B25" s="25"/>
      <c r="C25" s="34"/>
      <c r="D25" s="34"/>
      <c r="E25" s="34"/>
      <c r="F25" s="34"/>
      <c r="G25" s="34"/>
      <c r="H25" s="34"/>
      <c r="I25" s="34"/>
      <c r="J25" s="34"/>
      <c r="K25" s="34"/>
      <c r="L25" s="34"/>
      <c r="M25" s="34"/>
      <c r="N25" s="34"/>
      <c r="O25" s="34"/>
      <c r="P25" s="34"/>
      <c r="Q25" s="34"/>
      <c r="R25" s="35"/>
    </row>
    <row r="26" spans="1:18" ht="14.4">
      <c r="A26" s="26"/>
      <c r="B26" s="25"/>
      <c r="C26" s="34"/>
      <c r="D26" s="34"/>
      <c r="E26" s="34"/>
      <c r="F26" s="34"/>
      <c r="G26" s="34"/>
      <c r="H26" s="34"/>
      <c r="I26" s="34"/>
      <c r="J26" s="34"/>
      <c r="K26" s="34"/>
      <c r="L26" s="34"/>
      <c r="M26" s="34"/>
      <c r="N26" s="34"/>
      <c r="O26" s="34"/>
      <c r="P26" s="34"/>
      <c r="Q26" s="34"/>
      <c r="R26" s="35"/>
    </row>
    <row r="27" spans="1:18" ht="14.4">
      <c r="A27" s="26"/>
      <c r="B27" s="25"/>
      <c r="C27" s="34"/>
      <c r="D27" s="34"/>
      <c r="E27" s="34"/>
      <c r="F27" s="34"/>
      <c r="G27" s="34"/>
      <c r="H27" s="34"/>
      <c r="I27" s="34"/>
      <c r="J27" s="34"/>
      <c r="K27" s="34"/>
      <c r="L27" s="34"/>
      <c r="M27" s="34"/>
      <c r="N27" s="34"/>
      <c r="O27" s="34"/>
      <c r="P27" s="34"/>
      <c r="Q27" s="34"/>
      <c r="R27" s="35"/>
    </row>
    <row r="28" spans="1:18" ht="14.4">
      <c r="A28" s="26"/>
      <c r="B28" s="25"/>
      <c r="C28" s="34"/>
      <c r="D28" s="34"/>
      <c r="E28" s="34"/>
      <c r="F28" s="34"/>
      <c r="G28" s="34"/>
      <c r="H28" s="34"/>
      <c r="I28" s="34"/>
      <c r="J28" s="34"/>
      <c r="K28" s="34"/>
      <c r="L28" s="34"/>
      <c r="M28" s="34"/>
      <c r="N28" s="34"/>
      <c r="O28" s="34"/>
      <c r="P28" s="34"/>
      <c r="Q28" s="34"/>
      <c r="R28" s="35"/>
    </row>
    <row r="29" spans="1:18" ht="14.4">
      <c r="A29" s="26"/>
      <c r="B29" s="25"/>
      <c r="C29" s="34"/>
      <c r="D29" s="34"/>
      <c r="E29" s="34"/>
      <c r="F29" s="34"/>
      <c r="G29" s="34"/>
      <c r="H29" s="34"/>
      <c r="I29" s="34"/>
      <c r="J29" s="34"/>
      <c r="K29" s="34"/>
      <c r="L29" s="34"/>
      <c r="M29" s="34"/>
      <c r="N29" s="34"/>
      <c r="O29" s="34"/>
      <c r="P29" s="34"/>
      <c r="Q29" s="34"/>
      <c r="R29" s="35"/>
    </row>
    <row r="30" spans="1:18" ht="14.4">
      <c r="A30" s="26"/>
      <c r="B30" s="25"/>
      <c r="C30" s="34"/>
      <c r="D30" s="34"/>
      <c r="E30" s="34"/>
      <c r="F30" s="34"/>
      <c r="G30" s="34"/>
      <c r="H30" s="34"/>
      <c r="I30" s="34"/>
      <c r="J30" s="34"/>
      <c r="K30" s="34"/>
      <c r="L30" s="34"/>
      <c r="M30" s="34"/>
      <c r="N30" s="34"/>
      <c r="O30" s="34"/>
      <c r="P30" s="34"/>
      <c r="Q30" s="34"/>
      <c r="R30" s="35"/>
    </row>
    <row r="31" spans="1:18" ht="14.4">
      <c r="A31" s="26"/>
      <c r="B31" s="25"/>
      <c r="C31" s="34"/>
      <c r="D31" s="34"/>
      <c r="E31" s="34"/>
      <c r="F31" s="34"/>
      <c r="G31" s="34"/>
      <c r="H31" s="34"/>
      <c r="I31" s="34"/>
      <c r="J31" s="34"/>
      <c r="K31" s="34"/>
      <c r="L31" s="34"/>
      <c r="M31" s="34"/>
      <c r="N31" s="34"/>
      <c r="O31" s="34"/>
      <c r="P31" s="34"/>
      <c r="Q31" s="34"/>
      <c r="R31" s="35"/>
    </row>
    <row r="32" spans="1:18" ht="14.4">
      <c r="A32" s="26"/>
      <c r="B32" s="25"/>
      <c r="C32" s="34"/>
      <c r="D32" s="34"/>
      <c r="E32" s="34"/>
      <c r="F32" s="34"/>
      <c r="G32" s="34"/>
      <c r="H32" s="34"/>
      <c r="I32" s="34"/>
      <c r="J32" s="34"/>
      <c r="K32" s="34"/>
      <c r="L32" s="34"/>
      <c r="M32" s="34"/>
      <c r="N32" s="34"/>
      <c r="O32" s="34"/>
      <c r="P32" s="34"/>
      <c r="Q32" s="34"/>
      <c r="R32" s="35"/>
    </row>
    <row r="33" spans="1:18" ht="14.4">
      <c r="A33" s="26"/>
      <c r="B33" s="25"/>
      <c r="C33" s="34"/>
      <c r="D33" s="34"/>
      <c r="E33" s="34"/>
      <c r="F33" s="34"/>
      <c r="G33" s="34"/>
      <c r="H33" s="34"/>
      <c r="I33" s="34"/>
      <c r="J33" s="34"/>
      <c r="K33" s="34"/>
      <c r="L33" s="34"/>
      <c r="M33" s="34"/>
      <c r="N33" s="34"/>
      <c r="O33" s="34"/>
      <c r="P33" s="34"/>
      <c r="Q33" s="34"/>
      <c r="R33" s="35"/>
    </row>
    <row r="34" spans="1:18" ht="14.4">
      <c r="A34" s="26"/>
      <c r="B34" s="25"/>
      <c r="C34" s="34"/>
      <c r="D34" s="34"/>
      <c r="E34" s="34"/>
      <c r="F34" s="34"/>
      <c r="G34" s="34"/>
      <c r="H34" s="34"/>
      <c r="I34" s="34"/>
      <c r="J34" s="34"/>
      <c r="K34" s="34"/>
      <c r="L34" s="34"/>
      <c r="M34" s="34"/>
      <c r="N34" s="34"/>
      <c r="O34" s="34"/>
      <c r="P34" s="34"/>
      <c r="Q34" s="34"/>
      <c r="R34" s="35"/>
    </row>
    <row r="35" spans="1:18" ht="14.4">
      <c r="A35" s="26"/>
      <c r="B35" s="25"/>
      <c r="C35" s="34"/>
      <c r="D35" s="34"/>
      <c r="E35" s="34"/>
      <c r="F35" s="34"/>
      <c r="G35" s="34"/>
      <c r="H35" s="34"/>
      <c r="I35" s="34"/>
      <c r="J35" s="34"/>
      <c r="K35" s="34"/>
      <c r="L35" s="34"/>
      <c r="M35" s="34"/>
      <c r="N35" s="34"/>
      <c r="O35" s="34"/>
      <c r="P35" s="34"/>
      <c r="Q35" s="34"/>
      <c r="R35" s="35"/>
    </row>
    <row r="36" spans="1:18" ht="14.4">
      <c r="A36" s="26"/>
      <c r="B36" s="25"/>
      <c r="C36" s="34"/>
      <c r="D36" s="34"/>
      <c r="E36" s="34"/>
      <c r="F36" s="34"/>
      <c r="G36" s="34"/>
      <c r="H36" s="34"/>
      <c r="I36" s="34"/>
      <c r="J36" s="34"/>
      <c r="K36" s="34"/>
      <c r="L36" s="34"/>
      <c r="M36" s="34"/>
      <c r="N36" s="34"/>
      <c r="O36" s="34"/>
      <c r="P36" s="34"/>
      <c r="Q36" s="34"/>
      <c r="R36" s="35"/>
    </row>
    <row r="37" spans="1:18" ht="14.4">
      <c r="A37" s="26"/>
      <c r="B37" s="25"/>
      <c r="C37" s="34"/>
      <c r="D37" s="34"/>
      <c r="E37" s="34"/>
      <c r="F37" s="34"/>
      <c r="G37" s="34"/>
      <c r="H37" s="34"/>
      <c r="I37" s="34"/>
      <c r="J37" s="34"/>
      <c r="K37" s="34"/>
      <c r="L37" s="34"/>
      <c r="M37" s="34"/>
      <c r="N37" s="34"/>
      <c r="O37" s="34"/>
      <c r="P37" s="34"/>
      <c r="Q37" s="34"/>
      <c r="R37" s="35"/>
    </row>
    <row r="38" spans="1:18" ht="14.4">
      <c r="A38" s="26"/>
      <c r="B38" s="25"/>
      <c r="C38" s="34"/>
      <c r="D38" s="34"/>
      <c r="E38" s="34"/>
      <c r="F38" s="34"/>
      <c r="G38" s="34"/>
      <c r="H38" s="34"/>
      <c r="I38" s="34"/>
      <c r="J38" s="34"/>
      <c r="K38" s="34"/>
      <c r="L38" s="34"/>
      <c r="M38" s="34"/>
      <c r="N38" s="34"/>
      <c r="O38" s="34"/>
      <c r="P38" s="34"/>
      <c r="Q38" s="34"/>
      <c r="R38" s="35"/>
    </row>
    <row r="39" spans="1:18" ht="14.4">
      <c r="A39" s="26"/>
      <c r="B39" s="25"/>
      <c r="C39" s="34"/>
      <c r="D39" s="34"/>
      <c r="E39" s="34"/>
      <c r="F39" s="34"/>
      <c r="G39" s="34"/>
      <c r="H39" s="34"/>
      <c r="I39" s="34"/>
      <c r="J39" s="34"/>
      <c r="K39" s="34"/>
      <c r="L39" s="34"/>
      <c r="M39" s="34"/>
      <c r="N39" s="34"/>
      <c r="O39" s="34"/>
      <c r="P39" s="34"/>
      <c r="Q39" s="34"/>
      <c r="R39" s="35"/>
    </row>
    <row r="40" spans="1:18" ht="14.4">
      <c r="A40" s="26"/>
      <c r="B40" s="25"/>
      <c r="C40" s="34"/>
      <c r="D40" s="34"/>
      <c r="E40" s="34"/>
      <c r="F40" s="34"/>
      <c r="G40" s="34"/>
      <c r="H40" s="34"/>
      <c r="I40" s="34"/>
      <c r="J40" s="34"/>
      <c r="K40" s="34"/>
      <c r="L40" s="34"/>
      <c r="M40" s="34"/>
      <c r="N40" s="34"/>
      <c r="O40" s="34"/>
      <c r="P40" s="34"/>
      <c r="Q40" s="34"/>
      <c r="R40" s="35"/>
    </row>
    <row r="41" spans="1:18" ht="14.4">
      <c r="A41" s="26"/>
      <c r="B41" s="25"/>
      <c r="C41" s="34"/>
      <c r="D41" s="34"/>
      <c r="E41" s="34"/>
      <c r="F41" s="34"/>
      <c r="G41" s="34"/>
      <c r="H41" s="34"/>
      <c r="I41" s="34"/>
      <c r="J41" s="34"/>
      <c r="K41" s="34"/>
      <c r="L41" s="34"/>
      <c r="M41" s="34"/>
      <c r="N41" s="34"/>
      <c r="O41" s="34"/>
      <c r="P41" s="34"/>
      <c r="Q41" s="34"/>
      <c r="R41" s="35"/>
    </row>
    <row r="42" spans="1:18" ht="14.4">
      <c r="A42" s="26"/>
      <c r="B42" s="25"/>
      <c r="C42" s="34"/>
      <c r="D42" s="34"/>
      <c r="E42" s="34"/>
      <c r="F42" s="34"/>
      <c r="G42" s="34"/>
      <c r="H42" s="34"/>
      <c r="I42" s="34"/>
      <c r="J42" s="34"/>
      <c r="K42" s="34"/>
      <c r="L42" s="34"/>
      <c r="M42" s="34"/>
      <c r="N42" s="34"/>
      <c r="O42" s="34"/>
      <c r="P42" s="34"/>
      <c r="Q42" s="34"/>
      <c r="R42" s="35"/>
    </row>
    <row r="43" spans="1:18" ht="14.4">
      <c r="A43" s="26"/>
      <c r="B43" s="25"/>
      <c r="C43" s="34"/>
      <c r="D43" s="34"/>
      <c r="E43" s="34"/>
      <c r="F43" s="34"/>
      <c r="G43" s="34"/>
      <c r="H43" s="34"/>
      <c r="I43" s="34"/>
      <c r="J43" s="34"/>
      <c r="K43" s="34"/>
      <c r="L43" s="34"/>
      <c r="M43" s="34"/>
      <c r="N43" s="34"/>
      <c r="O43" s="34"/>
      <c r="P43" s="34"/>
      <c r="Q43" s="34"/>
      <c r="R43" s="35"/>
    </row>
    <row r="44" spans="1:18" ht="14.4">
      <c r="A44" s="26"/>
      <c r="B44" s="25"/>
      <c r="C44" s="34"/>
      <c r="D44" s="34"/>
      <c r="E44" s="34"/>
      <c r="F44" s="34"/>
      <c r="G44" s="34"/>
      <c r="H44" s="34"/>
      <c r="I44" s="34"/>
      <c r="J44" s="34"/>
      <c r="K44" s="34"/>
      <c r="L44" s="34"/>
      <c r="M44" s="34"/>
      <c r="N44" s="34"/>
      <c r="O44" s="34"/>
      <c r="P44" s="34"/>
      <c r="Q44" s="34"/>
      <c r="R44" s="35"/>
    </row>
    <row r="45" spans="1:18" ht="14.4">
      <c r="A45" s="26"/>
      <c r="B45" s="25"/>
      <c r="C45" s="34"/>
      <c r="D45" s="34"/>
      <c r="E45" s="34"/>
      <c r="F45" s="34"/>
      <c r="G45" s="34"/>
      <c r="H45" s="34"/>
      <c r="I45" s="34"/>
      <c r="J45" s="34"/>
      <c r="K45" s="34"/>
      <c r="L45" s="34"/>
      <c r="M45" s="34"/>
      <c r="N45" s="34"/>
      <c r="O45" s="34"/>
      <c r="P45" s="34"/>
      <c r="Q45" s="34"/>
      <c r="R45" s="35"/>
    </row>
    <row r="46" spans="1:18" ht="14.4">
      <c r="A46" s="26"/>
      <c r="B46" s="25"/>
      <c r="C46" s="34"/>
      <c r="D46" s="34"/>
      <c r="E46" s="34"/>
      <c r="F46" s="34"/>
      <c r="G46" s="34"/>
      <c r="H46" s="34"/>
      <c r="I46" s="34"/>
      <c r="J46" s="34"/>
      <c r="K46" s="34"/>
      <c r="L46" s="34"/>
      <c r="M46" s="34"/>
      <c r="N46" s="34"/>
      <c r="O46" s="34"/>
      <c r="P46" s="34"/>
      <c r="Q46" s="34"/>
      <c r="R46" s="35"/>
    </row>
    <row r="47" spans="1:18" ht="14.4">
      <c r="A47" s="26"/>
      <c r="B47" s="25"/>
      <c r="C47" s="34"/>
      <c r="D47" s="34"/>
      <c r="E47" s="34"/>
      <c r="F47" s="34"/>
      <c r="G47" s="34"/>
      <c r="H47" s="34"/>
      <c r="I47" s="34"/>
      <c r="J47" s="34"/>
      <c r="K47" s="34"/>
      <c r="L47" s="34"/>
      <c r="M47" s="34"/>
      <c r="N47" s="34"/>
      <c r="O47" s="34"/>
      <c r="P47" s="34"/>
      <c r="Q47" s="34"/>
      <c r="R47" s="35"/>
    </row>
    <row r="48" spans="1:18" ht="14.4">
      <c r="A48" s="26"/>
      <c r="B48" s="25"/>
      <c r="C48" s="34"/>
      <c r="D48" s="34"/>
      <c r="E48" s="34"/>
      <c r="F48" s="34"/>
      <c r="G48" s="34"/>
      <c r="H48" s="34"/>
      <c r="I48" s="34"/>
      <c r="J48" s="34"/>
      <c r="K48" s="34"/>
      <c r="L48" s="34"/>
      <c r="M48" s="34"/>
      <c r="N48" s="34"/>
      <c r="O48" s="34"/>
      <c r="P48" s="34"/>
      <c r="Q48" s="34"/>
      <c r="R48" s="35"/>
    </row>
    <row r="49" spans="1:18" ht="14.4">
      <c r="A49" s="26"/>
      <c r="B49" s="25"/>
      <c r="C49" s="34"/>
      <c r="D49" s="34"/>
      <c r="E49" s="34"/>
      <c r="F49" s="34"/>
      <c r="G49" s="34"/>
      <c r="H49" s="34"/>
      <c r="I49" s="34"/>
      <c r="J49" s="34"/>
      <c r="K49" s="34"/>
      <c r="L49" s="34"/>
      <c r="M49" s="34"/>
      <c r="N49" s="34"/>
      <c r="O49" s="34"/>
      <c r="P49" s="34"/>
      <c r="Q49" s="34"/>
      <c r="R49" s="35"/>
    </row>
    <row r="50" spans="1:18" ht="14.4">
      <c r="A50" s="26"/>
      <c r="B50" s="25"/>
      <c r="C50" s="34"/>
      <c r="D50" s="34"/>
      <c r="E50" s="34"/>
      <c r="F50" s="34"/>
      <c r="G50" s="34"/>
      <c r="H50" s="34"/>
      <c r="I50" s="34"/>
      <c r="J50" s="34"/>
      <c r="K50" s="34"/>
      <c r="L50" s="34"/>
      <c r="M50" s="34"/>
      <c r="N50" s="34"/>
      <c r="O50" s="34"/>
      <c r="P50" s="34"/>
      <c r="Q50" s="34"/>
      <c r="R50" s="35"/>
    </row>
    <row r="51" spans="1:18" ht="14.4">
      <c r="A51" s="26"/>
      <c r="B51" s="25"/>
      <c r="C51" s="34"/>
      <c r="D51" s="34"/>
      <c r="E51" s="34"/>
      <c r="F51" s="34"/>
      <c r="G51" s="34"/>
      <c r="H51" s="34"/>
      <c r="I51" s="34"/>
      <c r="J51" s="34"/>
      <c r="K51" s="34"/>
      <c r="L51" s="34"/>
      <c r="M51" s="34"/>
      <c r="N51" s="34"/>
      <c r="O51" s="34"/>
      <c r="P51" s="34"/>
      <c r="Q51" s="34"/>
      <c r="R51" s="35"/>
    </row>
    <row r="52" spans="1:18" ht="14.4">
      <c r="A52" s="26"/>
      <c r="B52" s="25"/>
      <c r="C52" s="34"/>
      <c r="D52" s="34"/>
      <c r="E52" s="34"/>
      <c r="F52" s="34"/>
      <c r="G52" s="34"/>
      <c r="H52" s="34"/>
      <c r="I52" s="34"/>
      <c r="J52" s="34"/>
      <c r="K52" s="34"/>
      <c r="L52" s="34"/>
      <c r="M52" s="34"/>
      <c r="N52" s="34"/>
      <c r="O52" s="34"/>
      <c r="P52" s="34"/>
      <c r="Q52" s="34"/>
      <c r="R52" s="35"/>
    </row>
    <row r="53" spans="1:18" ht="14.4">
      <c r="A53" s="26"/>
      <c r="B53" s="25"/>
      <c r="C53" s="34"/>
      <c r="D53" s="34"/>
      <c r="E53" s="34"/>
      <c r="F53" s="34"/>
      <c r="G53" s="34"/>
      <c r="H53" s="34"/>
      <c r="I53" s="34"/>
      <c r="J53" s="34"/>
      <c r="K53" s="34"/>
      <c r="L53" s="34"/>
      <c r="M53" s="34"/>
      <c r="N53" s="34"/>
      <c r="O53" s="34"/>
      <c r="P53" s="34"/>
      <c r="Q53" s="34"/>
      <c r="R53" s="35"/>
    </row>
    <row r="54" spans="1:18" ht="14.4">
      <c r="A54" s="26"/>
      <c r="B54" s="25"/>
      <c r="C54" s="34"/>
      <c r="D54" s="34"/>
      <c r="E54" s="34"/>
      <c r="F54" s="34"/>
      <c r="G54" s="34"/>
      <c r="H54" s="34"/>
      <c r="I54" s="34"/>
      <c r="J54" s="34"/>
      <c r="K54" s="34"/>
      <c r="L54" s="34"/>
      <c r="M54" s="34"/>
      <c r="N54" s="34"/>
      <c r="O54" s="34"/>
      <c r="P54" s="34"/>
      <c r="Q54" s="34"/>
      <c r="R54" s="35"/>
    </row>
    <row r="55" spans="1:18" ht="14.4">
      <c r="A55" s="26"/>
      <c r="B55" s="25"/>
      <c r="C55" s="34"/>
      <c r="D55" s="34"/>
      <c r="E55" s="34"/>
      <c r="F55" s="34"/>
      <c r="G55" s="34"/>
      <c r="H55" s="34"/>
      <c r="I55" s="34"/>
      <c r="J55" s="34"/>
      <c r="K55" s="34"/>
      <c r="L55" s="34"/>
      <c r="M55" s="34"/>
      <c r="N55" s="34"/>
      <c r="O55" s="34"/>
      <c r="P55" s="34"/>
      <c r="Q55" s="34"/>
      <c r="R55" s="35"/>
    </row>
    <row r="56" spans="1:18" ht="14.4">
      <c r="A56" s="26"/>
      <c r="B56" s="25"/>
      <c r="C56" s="34"/>
      <c r="D56" s="34"/>
      <c r="E56" s="34"/>
      <c r="F56" s="34"/>
      <c r="G56" s="34"/>
      <c r="H56" s="34"/>
      <c r="I56" s="34"/>
      <c r="J56" s="34"/>
      <c r="K56" s="34"/>
      <c r="L56" s="34"/>
      <c r="M56" s="34"/>
      <c r="N56" s="34"/>
      <c r="O56" s="34"/>
      <c r="P56" s="34"/>
      <c r="Q56" s="34"/>
      <c r="R56" s="35"/>
    </row>
    <row r="57" spans="1:18" ht="14.4">
      <c r="A57" s="26"/>
      <c r="B57" s="25"/>
      <c r="C57" s="34"/>
      <c r="D57" s="34"/>
      <c r="E57" s="34"/>
      <c r="F57" s="34"/>
      <c r="G57" s="34"/>
      <c r="H57" s="34"/>
      <c r="I57" s="34"/>
      <c r="J57" s="34"/>
      <c r="K57" s="34"/>
      <c r="L57" s="34"/>
      <c r="M57" s="34"/>
      <c r="N57" s="34"/>
      <c r="O57" s="34"/>
      <c r="P57" s="34"/>
      <c r="Q57" s="34"/>
      <c r="R57" s="35"/>
    </row>
    <row r="58" spans="1:18" ht="14.4">
      <c r="A58" s="26"/>
      <c r="B58" s="25"/>
      <c r="C58" s="34"/>
      <c r="D58" s="34"/>
      <c r="E58" s="34"/>
      <c r="F58" s="34"/>
      <c r="G58" s="34"/>
      <c r="H58" s="34"/>
      <c r="I58" s="34"/>
      <c r="J58" s="34"/>
      <c r="K58" s="34"/>
      <c r="L58" s="34"/>
      <c r="M58" s="34"/>
      <c r="N58" s="34"/>
      <c r="O58" s="34"/>
      <c r="P58" s="34"/>
      <c r="Q58" s="34"/>
      <c r="R58" s="35"/>
    </row>
    <row r="59" spans="1:18" ht="14.4">
      <c r="A59" s="26"/>
      <c r="B59" s="25"/>
      <c r="C59" s="34"/>
      <c r="D59" s="34"/>
      <c r="E59" s="34"/>
      <c r="F59" s="34"/>
      <c r="G59" s="34"/>
      <c r="H59" s="34"/>
      <c r="I59" s="34"/>
      <c r="J59" s="34"/>
      <c r="K59" s="34"/>
      <c r="L59" s="34"/>
      <c r="M59" s="34"/>
      <c r="N59" s="34"/>
      <c r="O59" s="34"/>
      <c r="P59" s="34"/>
      <c r="Q59" s="34"/>
      <c r="R59" s="35"/>
    </row>
    <row r="60" spans="1:18" ht="14.4">
      <c r="A60" s="26"/>
      <c r="B60" s="25"/>
      <c r="C60" s="34"/>
      <c r="D60" s="34"/>
      <c r="E60" s="34"/>
      <c r="F60" s="34"/>
      <c r="G60" s="34"/>
      <c r="H60" s="34"/>
      <c r="I60" s="34"/>
      <c r="J60" s="34"/>
      <c r="K60" s="34"/>
      <c r="L60" s="34"/>
      <c r="M60" s="34"/>
      <c r="N60" s="34"/>
      <c r="O60" s="34"/>
      <c r="P60" s="34"/>
      <c r="Q60" s="34"/>
      <c r="R60" s="35"/>
    </row>
    <row r="61" spans="1:18" ht="14.4">
      <c r="A61" s="26"/>
      <c r="B61" s="25"/>
      <c r="C61" s="34"/>
      <c r="D61" s="34"/>
      <c r="E61" s="34"/>
      <c r="F61" s="34"/>
      <c r="G61" s="34"/>
      <c r="H61" s="34"/>
      <c r="I61" s="34"/>
      <c r="J61" s="34"/>
      <c r="K61" s="34"/>
      <c r="L61" s="34"/>
      <c r="M61" s="34"/>
      <c r="N61" s="34"/>
      <c r="O61" s="34"/>
      <c r="P61" s="34"/>
      <c r="Q61" s="34"/>
      <c r="R61" s="35"/>
    </row>
    <row r="62" spans="1:18" ht="14.4">
      <c r="A62" s="26"/>
      <c r="B62" s="25"/>
      <c r="C62" s="34"/>
      <c r="D62" s="34"/>
      <c r="E62" s="34"/>
      <c r="F62" s="34"/>
      <c r="G62" s="34"/>
      <c r="H62" s="34"/>
      <c r="I62" s="34"/>
      <c r="J62" s="34"/>
      <c r="K62" s="34"/>
      <c r="L62" s="34"/>
      <c r="M62" s="34"/>
      <c r="N62" s="34"/>
      <c r="O62" s="34"/>
      <c r="P62" s="34"/>
      <c r="Q62" s="34"/>
      <c r="R62" s="35"/>
    </row>
    <row r="63" spans="1:18" ht="14.4">
      <c r="A63" s="26"/>
      <c r="B63" s="25"/>
      <c r="C63" s="34"/>
      <c r="D63" s="34"/>
      <c r="E63" s="34"/>
      <c r="F63" s="34"/>
      <c r="G63" s="34"/>
      <c r="H63" s="34"/>
      <c r="I63" s="34"/>
      <c r="J63" s="34"/>
      <c r="K63" s="34"/>
      <c r="L63" s="34"/>
      <c r="M63" s="34"/>
      <c r="N63" s="34"/>
      <c r="O63" s="34"/>
      <c r="P63" s="34"/>
      <c r="Q63" s="34"/>
      <c r="R63" s="35"/>
    </row>
    <row r="64" spans="1:18" ht="14.4">
      <c r="A64" s="26"/>
      <c r="B64" s="25"/>
      <c r="C64" s="34"/>
      <c r="D64" s="34"/>
      <c r="E64" s="34"/>
      <c r="F64" s="34"/>
      <c r="G64" s="34"/>
      <c r="H64" s="34"/>
      <c r="I64" s="34"/>
      <c r="J64" s="34"/>
      <c r="K64" s="34"/>
      <c r="L64" s="34"/>
      <c r="M64" s="34"/>
      <c r="N64" s="34"/>
      <c r="O64" s="34"/>
      <c r="P64" s="34"/>
      <c r="Q64" s="34"/>
      <c r="R64" s="35"/>
    </row>
    <row r="65" spans="1:18" ht="14.4">
      <c r="A65" s="26"/>
      <c r="B65" s="25"/>
      <c r="C65" s="34"/>
      <c r="D65" s="34"/>
      <c r="E65" s="34"/>
      <c r="F65" s="34"/>
      <c r="G65" s="34"/>
      <c r="H65" s="34"/>
      <c r="I65" s="34"/>
      <c r="J65" s="34"/>
      <c r="K65" s="34"/>
      <c r="L65" s="34"/>
      <c r="M65" s="34"/>
      <c r="N65" s="34"/>
      <c r="O65" s="34"/>
      <c r="P65" s="34"/>
      <c r="Q65" s="34"/>
      <c r="R65" s="35"/>
    </row>
    <row r="66" spans="1:18" ht="14.4">
      <c r="A66" s="26"/>
      <c r="B66" s="25"/>
      <c r="C66" s="34"/>
      <c r="D66" s="34"/>
      <c r="E66" s="34"/>
      <c r="F66" s="34"/>
      <c r="G66" s="34"/>
      <c r="H66" s="34"/>
      <c r="I66" s="34"/>
      <c r="J66" s="34"/>
      <c r="K66" s="34"/>
      <c r="L66" s="34"/>
      <c r="M66" s="34"/>
      <c r="N66" s="34"/>
      <c r="O66" s="34"/>
      <c r="P66" s="34"/>
      <c r="Q66" s="34"/>
      <c r="R66" s="35"/>
    </row>
    <row r="67" spans="1:18" ht="14.4">
      <c r="A67" s="26"/>
      <c r="B67" s="25"/>
      <c r="C67" s="34"/>
      <c r="D67" s="34"/>
      <c r="E67" s="34"/>
      <c r="F67" s="34"/>
      <c r="G67" s="34"/>
      <c r="H67" s="34"/>
      <c r="I67" s="34"/>
      <c r="J67" s="34"/>
      <c r="K67" s="34"/>
      <c r="L67" s="34"/>
      <c r="M67" s="34"/>
      <c r="N67" s="34"/>
      <c r="O67" s="34"/>
      <c r="P67" s="34"/>
      <c r="Q67" s="34"/>
      <c r="R67" s="35"/>
    </row>
    <row r="68" spans="1:18" ht="14.4">
      <c r="A68" s="26"/>
      <c r="B68" s="25"/>
      <c r="C68" s="34"/>
      <c r="D68" s="34"/>
      <c r="E68" s="34"/>
      <c r="F68" s="34"/>
      <c r="G68" s="34"/>
      <c r="H68" s="34"/>
      <c r="I68" s="34"/>
      <c r="J68" s="34"/>
      <c r="K68" s="34"/>
      <c r="L68" s="34"/>
      <c r="M68" s="34"/>
      <c r="N68" s="34"/>
      <c r="O68" s="34"/>
      <c r="P68" s="34"/>
      <c r="Q68" s="34"/>
      <c r="R68" s="35"/>
    </row>
    <row r="69" spans="1:18" ht="14.4">
      <c r="A69" s="26"/>
      <c r="B69" s="25"/>
      <c r="C69" s="34"/>
      <c r="D69" s="34"/>
      <c r="E69" s="34"/>
      <c r="F69" s="34"/>
      <c r="G69" s="34"/>
      <c r="H69" s="34"/>
      <c r="I69" s="34"/>
      <c r="J69" s="34"/>
      <c r="K69" s="34"/>
      <c r="L69" s="34"/>
      <c r="M69" s="34"/>
      <c r="N69" s="34"/>
      <c r="O69" s="34"/>
      <c r="P69" s="34"/>
      <c r="Q69" s="34"/>
      <c r="R69" s="35"/>
    </row>
    <row r="70" spans="1:18" ht="14.4">
      <c r="A70" s="26"/>
      <c r="B70" s="25"/>
      <c r="C70" s="34"/>
      <c r="D70" s="34"/>
      <c r="E70" s="34"/>
      <c r="F70" s="34"/>
      <c r="G70" s="34"/>
      <c r="H70" s="34"/>
      <c r="I70" s="34"/>
      <c r="J70" s="34"/>
      <c r="K70" s="34"/>
      <c r="L70" s="34"/>
      <c r="M70" s="34"/>
      <c r="N70" s="34"/>
      <c r="O70" s="34"/>
      <c r="P70" s="34"/>
      <c r="Q70" s="34"/>
      <c r="R70" s="35"/>
    </row>
    <row r="71" spans="1:18" ht="14.4">
      <c r="A71" s="26"/>
      <c r="B71" s="25"/>
      <c r="C71" s="34"/>
      <c r="D71" s="34"/>
      <c r="E71" s="34"/>
      <c r="F71" s="34"/>
      <c r="G71" s="34"/>
      <c r="H71" s="34"/>
      <c r="I71" s="34"/>
      <c r="J71" s="34"/>
      <c r="K71" s="34"/>
      <c r="L71" s="34"/>
      <c r="M71" s="34"/>
      <c r="N71" s="34"/>
      <c r="O71" s="34"/>
      <c r="P71" s="34"/>
      <c r="Q71" s="34"/>
      <c r="R71" s="35"/>
    </row>
    <row r="72" spans="1:18" ht="14.4">
      <c r="A72" s="26"/>
      <c r="B72" s="25"/>
      <c r="C72" s="34"/>
      <c r="D72" s="34"/>
      <c r="E72" s="34"/>
      <c r="F72" s="34"/>
      <c r="G72" s="34"/>
      <c r="H72" s="34"/>
      <c r="I72" s="34"/>
      <c r="J72" s="34"/>
      <c r="K72" s="34"/>
      <c r="L72" s="34"/>
      <c r="M72" s="34"/>
      <c r="N72" s="34"/>
      <c r="O72" s="34"/>
      <c r="P72" s="34"/>
      <c r="Q72" s="34"/>
      <c r="R72" s="35"/>
    </row>
    <row r="73" spans="1:18" ht="14.4">
      <c r="A73" s="26"/>
      <c r="B73" s="25"/>
      <c r="C73" s="34"/>
      <c r="D73" s="34"/>
      <c r="E73" s="34"/>
      <c r="F73" s="34"/>
      <c r="G73" s="34"/>
      <c r="H73" s="34"/>
      <c r="I73" s="34"/>
      <c r="J73" s="34"/>
      <c r="K73" s="34"/>
      <c r="L73" s="34"/>
      <c r="M73" s="34"/>
      <c r="N73" s="34"/>
      <c r="O73" s="34"/>
      <c r="P73" s="34"/>
      <c r="Q73" s="34"/>
      <c r="R73" s="35"/>
    </row>
    <row r="74" spans="1:18" ht="14.4">
      <c r="A74" s="26"/>
      <c r="B74" s="25"/>
      <c r="C74" s="34"/>
      <c r="D74" s="34"/>
      <c r="E74" s="34"/>
      <c r="F74" s="34"/>
      <c r="G74" s="34"/>
      <c r="H74" s="34"/>
      <c r="I74" s="34"/>
      <c r="J74" s="34"/>
      <c r="K74" s="34"/>
      <c r="L74" s="34"/>
      <c r="M74" s="34"/>
      <c r="N74" s="34"/>
      <c r="O74" s="34"/>
      <c r="P74" s="34"/>
      <c r="Q74" s="34"/>
      <c r="R74" s="35"/>
    </row>
    <row r="75" spans="1:18" ht="14.4">
      <c r="A75" s="26"/>
      <c r="B75" s="25"/>
      <c r="C75" s="34"/>
      <c r="D75" s="34"/>
      <c r="E75" s="34"/>
      <c r="F75" s="34"/>
      <c r="G75" s="34"/>
      <c r="H75" s="34"/>
      <c r="I75" s="34"/>
      <c r="J75" s="34"/>
      <c r="K75" s="34"/>
      <c r="L75" s="34"/>
      <c r="M75" s="34"/>
      <c r="N75" s="34"/>
      <c r="O75" s="34"/>
      <c r="P75" s="34"/>
      <c r="Q75" s="34"/>
      <c r="R75" s="35"/>
    </row>
    <row r="76" spans="1:18" ht="14.4">
      <c r="A76" s="26"/>
      <c r="B76" s="25"/>
      <c r="C76" s="34"/>
      <c r="D76" s="34"/>
      <c r="E76" s="34"/>
      <c r="F76" s="34"/>
      <c r="G76" s="34"/>
      <c r="H76" s="34"/>
      <c r="I76" s="34"/>
      <c r="J76" s="34"/>
      <c r="K76" s="34"/>
      <c r="L76" s="34"/>
      <c r="M76" s="34"/>
      <c r="N76" s="34"/>
      <c r="O76" s="34"/>
      <c r="P76" s="34"/>
      <c r="Q76" s="34"/>
      <c r="R76" s="35"/>
    </row>
    <row r="77" spans="1:18" ht="14.4">
      <c r="A77" s="26"/>
      <c r="B77" s="25"/>
      <c r="C77" s="34"/>
      <c r="D77" s="34"/>
      <c r="E77" s="34"/>
      <c r="F77" s="34"/>
      <c r="G77" s="34"/>
      <c r="H77" s="34"/>
      <c r="I77" s="34"/>
      <c r="J77" s="34"/>
      <c r="K77" s="34"/>
      <c r="L77" s="34"/>
      <c r="M77" s="34"/>
      <c r="N77" s="34"/>
      <c r="O77" s="34"/>
      <c r="P77" s="34"/>
      <c r="Q77" s="34"/>
      <c r="R77" s="35"/>
    </row>
    <row r="78" spans="1:18" ht="14.4">
      <c r="A78" s="26"/>
      <c r="B78" s="25"/>
      <c r="C78" s="34"/>
      <c r="D78" s="34"/>
      <c r="E78" s="34"/>
      <c r="F78" s="34"/>
      <c r="G78" s="34"/>
      <c r="H78" s="34"/>
      <c r="I78" s="34"/>
      <c r="J78" s="34"/>
      <c r="K78" s="34"/>
      <c r="L78" s="34"/>
      <c r="M78" s="34"/>
      <c r="N78" s="34"/>
      <c r="O78" s="34"/>
      <c r="P78" s="34"/>
      <c r="Q78" s="34"/>
      <c r="R78" s="35"/>
    </row>
    <row r="79" spans="1:18" ht="14.4">
      <c r="A79" s="26"/>
      <c r="B79" s="25"/>
      <c r="C79" s="34"/>
      <c r="D79" s="34"/>
      <c r="E79" s="34"/>
      <c r="F79" s="34"/>
      <c r="G79" s="34"/>
      <c r="H79" s="34"/>
      <c r="I79" s="34"/>
      <c r="J79" s="34"/>
      <c r="K79" s="34"/>
      <c r="L79" s="34"/>
      <c r="M79" s="34"/>
      <c r="N79" s="34"/>
      <c r="O79" s="34"/>
      <c r="P79" s="34"/>
      <c r="Q79" s="34"/>
      <c r="R79" s="35"/>
    </row>
    <row r="80" spans="1:18" ht="14.4">
      <c r="A80" s="26"/>
      <c r="B80" s="25"/>
      <c r="C80" s="34"/>
      <c r="D80" s="34"/>
      <c r="E80" s="34"/>
      <c r="F80" s="34"/>
      <c r="G80" s="34"/>
      <c r="H80" s="34"/>
      <c r="I80" s="34"/>
      <c r="J80" s="34"/>
      <c r="K80" s="34"/>
      <c r="L80" s="34"/>
      <c r="M80" s="34"/>
      <c r="N80" s="34"/>
      <c r="O80" s="34"/>
      <c r="P80" s="34"/>
      <c r="Q80" s="34"/>
      <c r="R80" s="35"/>
    </row>
    <row r="81" spans="1:18" ht="14.4">
      <c r="A81" s="26"/>
      <c r="B81" s="25"/>
      <c r="C81" s="34"/>
      <c r="D81" s="34"/>
      <c r="E81" s="34"/>
      <c r="F81" s="34"/>
      <c r="G81" s="34"/>
      <c r="H81" s="34"/>
      <c r="I81" s="34"/>
      <c r="J81" s="34"/>
      <c r="K81" s="34"/>
      <c r="L81" s="34"/>
      <c r="M81" s="34"/>
      <c r="N81" s="34"/>
      <c r="O81" s="34"/>
      <c r="P81" s="34"/>
      <c r="Q81" s="34"/>
      <c r="R81" s="35"/>
    </row>
    <row r="82" spans="1:18" ht="14.4">
      <c r="A82" s="26"/>
      <c r="B82" s="25"/>
      <c r="C82" s="34"/>
      <c r="D82" s="34"/>
      <c r="E82" s="34"/>
      <c r="F82" s="34"/>
      <c r="G82" s="34"/>
      <c r="H82" s="34"/>
      <c r="I82" s="34"/>
      <c r="J82" s="34"/>
      <c r="K82" s="34"/>
      <c r="L82" s="34"/>
      <c r="M82" s="34"/>
      <c r="N82" s="34"/>
      <c r="O82" s="34"/>
      <c r="P82" s="34"/>
      <c r="Q82" s="34"/>
      <c r="R82" s="35"/>
    </row>
    <row r="83" spans="1:18" ht="14.4">
      <c r="A83" s="26"/>
      <c r="B83" s="25"/>
      <c r="C83" s="34"/>
      <c r="D83" s="34"/>
      <c r="E83" s="34"/>
      <c r="F83" s="34"/>
      <c r="G83" s="34"/>
      <c r="H83" s="34"/>
      <c r="I83" s="34"/>
      <c r="J83" s="34"/>
      <c r="K83" s="34"/>
      <c r="L83" s="34"/>
      <c r="M83" s="34"/>
      <c r="N83" s="34"/>
      <c r="O83" s="34"/>
      <c r="P83" s="34"/>
      <c r="Q83" s="34"/>
      <c r="R83" s="35"/>
    </row>
    <row r="84" spans="1:18" ht="14.4">
      <c r="A84" s="26"/>
      <c r="B84" s="25"/>
      <c r="C84" s="34"/>
      <c r="D84" s="34"/>
      <c r="E84" s="34"/>
      <c r="F84" s="34"/>
      <c r="G84" s="34"/>
      <c r="H84" s="34"/>
      <c r="I84" s="34"/>
      <c r="J84" s="34"/>
      <c r="K84" s="34"/>
      <c r="L84" s="34"/>
      <c r="M84" s="34"/>
      <c r="N84" s="34"/>
      <c r="O84" s="34"/>
      <c r="P84" s="34"/>
      <c r="Q84" s="34"/>
      <c r="R84" s="35"/>
    </row>
    <row r="85" spans="1:18" ht="14.4">
      <c r="A85" s="26"/>
      <c r="B85" s="25"/>
      <c r="C85" s="34"/>
      <c r="D85" s="34"/>
      <c r="E85" s="34"/>
      <c r="F85" s="34"/>
      <c r="G85" s="34"/>
      <c r="H85" s="34"/>
      <c r="I85" s="34"/>
      <c r="J85" s="34"/>
      <c r="K85" s="34"/>
      <c r="L85" s="34"/>
      <c r="M85" s="34"/>
      <c r="N85" s="34"/>
      <c r="O85" s="34"/>
      <c r="P85" s="34"/>
      <c r="Q85" s="34"/>
      <c r="R85" s="35"/>
    </row>
    <row r="86" spans="1:18" ht="14.4">
      <c r="A86" s="26"/>
      <c r="B86" s="25"/>
      <c r="C86" s="34"/>
      <c r="D86" s="34"/>
      <c r="E86" s="34"/>
      <c r="F86" s="34"/>
      <c r="G86" s="34"/>
      <c r="H86" s="34"/>
      <c r="I86" s="34"/>
      <c r="J86" s="34"/>
      <c r="K86" s="34"/>
      <c r="L86" s="34"/>
      <c r="M86" s="34"/>
      <c r="N86" s="34"/>
      <c r="O86" s="34"/>
      <c r="P86" s="34"/>
      <c r="Q86" s="34"/>
      <c r="R86" s="35"/>
    </row>
    <row r="87" spans="1:18" ht="14.4">
      <c r="A87" s="26"/>
      <c r="B87" s="25"/>
      <c r="C87" s="34"/>
      <c r="D87" s="34"/>
      <c r="E87" s="34"/>
      <c r="F87" s="34"/>
      <c r="G87" s="34"/>
      <c r="H87" s="34"/>
      <c r="I87" s="34"/>
      <c r="J87" s="34"/>
      <c r="K87" s="34"/>
      <c r="L87" s="34"/>
      <c r="M87" s="34"/>
      <c r="N87" s="34"/>
      <c r="O87" s="34"/>
      <c r="P87" s="34"/>
      <c r="Q87" s="34"/>
      <c r="R87" s="35"/>
    </row>
    <row r="88" spans="1:18" ht="14.4">
      <c r="A88" s="26"/>
      <c r="B88" s="25"/>
      <c r="C88" s="34"/>
      <c r="D88" s="34"/>
      <c r="E88" s="34"/>
      <c r="F88" s="34"/>
      <c r="G88" s="34"/>
      <c r="H88" s="34"/>
      <c r="I88" s="34"/>
      <c r="J88" s="34"/>
      <c r="K88" s="34"/>
      <c r="L88" s="34"/>
      <c r="M88" s="34"/>
      <c r="N88" s="34"/>
      <c r="O88" s="34"/>
      <c r="P88" s="34"/>
      <c r="Q88" s="34"/>
      <c r="R88" s="35"/>
    </row>
    <row r="89" spans="1:18" ht="14.4">
      <c r="A89" s="26"/>
      <c r="B89" s="25"/>
      <c r="C89" s="34"/>
      <c r="D89" s="34"/>
      <c r="E89" s="34"/>
      <c r="F89" s="34"/>
      <c r="G89" s="34"/>
      <c r="H89" s="34"/>
      <c r="I89" s="34"/>
      <c r="J89" s="34"/>
      <c r="K89" s="34"/>
      <c r="L89" s="34"/>
      <c r="M89" s="34"/>
      <c r="N89" s="34"/>
      <c r="O89" s="34"/>
      <c r="P89" s="34"/>
      <c r="Q89" s="34"/>
      <c r="R89" s="35"/>
    </row>
    <row r="90" spans="1:18" ht="14.4">
      <c r="A90" s="26"/>
      <c r="B90" s="25"/>
      <c r="C90" s="34"/>
      <c r="D90" s="34"/>
      <c r="E90" s="34"/>
      <c r="F90" s="34"/>
      <c r="G90" s="34"/>
      <c r="H90" s="34"/>
      <c r="I90" s="34"/>
      <c r="J90" s="34"/>
      <c r="K90" s="34"/>
      <c r="L90" s="34"/>
      <c r="M90" s="34"/>
      <c r="N90" s="34"/>
      <c r="O90" s="34"/>
      <c r="P90" s="34"/>
      <c r="Q90" s="34"/>
      <c r="R90" s="35"/>
    </row>
    <row r="91" spans="1:18" ht="14.4">
      <c r="A91" s="26"/>
      <c r="B91" s="25"/>
      <c r="C91" s="34"/>
      <c r="D91" s="34"/>
      <c r="E91" s="34"/>
      <c r="F91" s="34"/>
      <c r="G91" s="34"/>
      <c r="H91" s="34"/>
      <c r="I91" s="34"/>
      <c r="J91" s="34"/>
      <c r="K91" s="34"/>
      <c r="L91" s="34"/>
      <c r="M91" s="34"/>
      <c r="N91" s="34"/>
      <c r="O91" s="34"/>
      <c r="P91" s="34"/>
      <c r="Q91" s="34"/>
      <c r="R91" s="35"/>
    </row>
    <row r="92" spans="1:18" ht="14.4">
      <c r="A92" s="26"/>
      <c r="B92" s="25"/>
      <c r="C92" s="34"/>
      <c r="D92" s="34"/>
      <c r="E92" s="34"/>
      <c r="F92" s="34"/>
      <c r="G92" s="34"/>
      <c r="H92" s="34"/>
      <c r="I92" s="34"/>
      <c r="J92" s="34"/>
      <c r="K92" s="34"/>
      <c r="L92" s="34"/>
      <c r="M92" s="34"/>
      <c r="N92" s="34"/>
      <c r="O92" s="34"/>
      <c r="P92" s="34"/>
      <c r="Q92" s="34"/>
      <c r="R92" s="35"/>
    </row>
    <row r="93" spans="1:18" ht="14.4">
      <c r="A93" s="26"/>
      <c r="B93" s="25"/>
      <c r="C93" s="34"/>
      <c r="D93" s="34"/>
      <c r="E93" s="34"/>
      <c r="F93" s="34"/>
      <c r="G93" s="34"/>
      <c r="H93" s="34"/>
      <c r="I93" s="34"/>
      <c r="J93" s="34"/>
      <c r="K93" s="34"/>
      <c r="L93" s="34"/>
      <c r="M93" s="34"/>
      <c r="N93" s="34"/>
      <c r="O93" s="34"/>
      <c r="P93" s="34"/>
      <c r="Q93" s="34"/>
      <c r="R93" s="35"/>
    </row>
    <row r="94" spans="1:18" ht="14.4">
      <c r="A94" s="26"/>
      <c r="B94" s="25"/>
      <c r="C94" s="34"/>
      <c r="D94" s="34"/>
      <c r="E94" s="34"/>
      <c r="F94" s="34"/>
      <c r="G94" s="34"/>
      <c r="H94" s="34"/>
      <c r="I94" s="34"/>
      <c r="J94" s="34"/>
      <c r="K94" s="34"/>
      <c r="L94" s="34"/>
      <c r="M94" s="34"/>
      <c r="N94" s="34"/>
      <c r="O94" s="34"/>
      <c r="P94" s="34"/>
      <c r="Q94" s="34"/>
      <c r="R94" s="35"/>
    </row>
    <row r="95" spans="1:18" ht="14.4">
      <c r="A95" s="26"/>
      <c r="B95" s="25"/>
      <c r="C95" s="34"/>
      <c r="D95" s="34"/>
      <c r="E95" s="34"/>
      <c r="F95" s="34"/>
      <c r="G95" s="34"/>
      <c r="H95" s="34"/>
      <c r="I95" s="34"/>
      <c r="J95" s="34"/>
      <c r="K95" s="34"/>
      <c r="L95" s="34"/>
      <c r="M95" s="34"/>
      <c r="N95" s="34"/>
      <c r="O95" s="34"/>
      <c r="P95" s="34"/>
      <c r="Q95" s="34"/>
      <c r="R95" s="35"/>
    </row>
    <row r="96" spans="1:18" ht="14.4">
      <c r="A96" s="26"/>
      <c r="B96" s="25"/>
      <c r="C96" s="34"/>
      <c r="D96" s="34"/>
      <c r="E96" s="34"/>
      <c r="F96" s="34"/>
      <c r="G96" s="34"/>
      <c r="H96" s="34"/>
      <c r="I96" s="34"/>
      <c r="J96" s="34"/>
      <c r="K96" s="34"/>
      <c r="L96" s="34"/>
      <c r="M96" s="34"/>
      <c r="N96" s="34"/>
      <c r="O96" s="34"/>
      <c r="P96" s="34"/>
      <c r="Q96" s="34"/>
      <c r="R96" s="35"/>
    </row>
    <row r="97" spans="1:18" ht="14.4">
      <c r="A97" s="26"/>
      <c r="B97" s="25"/>
      <c r="C97" s="34"/>
      <c r="D97" s="34"/>
      <c r="E97" s="34"/>
      <c r="F97" s="34"/>
      <c r="G97" s="34"/>
      <c r="H97" s="34"/>
      <c r="I97" s="34"/>
      <c r="J97" s="34"/>
      <c r="K97" s="34"/>
      <c r="L97" s="34"/>
      <c r="M97" s="34"/>
      <c r="N97" s="34"/>
      <c r="O97" s="34"/>
      <c r="P97" s="34"/>
      <c r="Q97" s="34"/>
      <c r="R97" s="35"/>
    </row>
    <row r="98" spans="1:18" ht="14.4">
      <c r="A98" s="26"/>
      <c r="B98" s="25"/>
      <c r="C98" s="34"/>
      <c r="D98" s="34"/>
      <c r="E98" s="34"/>
      <c r="F98" s="34"/>
      <c r="G98" s="34"/>
      <c r="H98" s="34"/>
      <c r="I98" s="34"/>
      <c r="J98" s="34"/>
      <c r="K98" s="34"/>
      <c r="L98" s="34"/>
      <c r="M98" s="34"/>
      <c r="N98" s="34"/>
      <c r="O98" s="34"/>
      <c r="P98" s="34"/>
      <c r="Q98" s="34"/>
      <c r="R98" s="35"/>
    </row>
    <row r="99" spans="1:18" ht="14.4">
      <c r="A99" s="26"/>
      <c r="B99" s="25"/>
      <c r="C99" s="34"/>
      <c r="D99" s="34"/>
      <c r="E99" s="34"/>
      <c r="F99" s="34"/>
      <c r="G99" s="34"/>
      <c r="H99" s="34"/>
      <c r="I99" s="34"/>
      <c r="J99" s="34"/>
      <c r="K99" s="34"/>
      <c r="L99" s="34"/>
      <c r="M99" s="34"/>
      <c r="N99" s="34"/>
      <c r="O99" s="34"/>
      <c r="P99" s="34"/>
      <c r="Q99" s="34"/>
      <c r="R99" s="35"/>
    </row>
    <row r="100" spans="1:18" ht="14.4">
      <c r="A100" s="26"/>
      <c r="B100" s="25"/>
      <c r="C100" s="34"/>
      <c r="D100" s="34"/>
      <c r="E100" s="34"/>
      <c r="F100" s="34"/>
      <c r="G100" s="34"/>
      <c r="H100" s="34"/>
      <c r="I100" s="34"/>
      <c r="J100" s="34"/>
      <c r="K100" s="34"/>
      <c r="L100" s="34"/>
      <c r="M100" s="34"/>
      <c r="N100" s="34"/>
      <c r="O100" s="34"/>
      <c r="P100" s="34"/>
      <c r="Q100" s="34"/>
      <c r="R100" s="35"/>
    </row>
    <row r="101" spans="1:18" ht="14.4">
      <c r="A101" s="26"/>
      <c r="B101" s="25"/>
      <c r="C101" s="34"/>
      <c r="D101" s="34"/>
      <c r="E101" s="34"/>
      <c r="F101" s="34"/>
      <c r="G101" s="34"/>
      <c r="H101" s="34"/>
      <c r="I101" s="34"/>
      <c r="J101" s="34"/>
      <c r="K101" s="34"/>
      <c r="L101" s="34"/>
      <c r="M101" s="34"/>
      <c r="N101" s="34"/>
      <c r="O101" s="34"/>
      <c r="P101" s="34"/>
      <c r="Q101" s="34"/>
      <c r="R101" s="35"/>
    </row>
    <row r="102" spans="1:18" ht="14.4">
      <c r="A102" s="26"/>
      <c r="B102" s="25"/>
      <c r="C102" s="34"/>
      <c r="D102" s="34"/>
      <c r="E102" s="34"/>
      <c r="F102" s="34"/>
      <c r="G102" s="34"/>
      <c r="H102" s="34"/>
      <c r="I102" s="34"/>
      <c r="J102" s="34"/>
      <c r="K102" s="34"/>
      <c r="L102" s="34"/>
      <c r="M102" s="34"/>
      <c r="N102" s="34"/>
      <c r="O102" s="34"/>
      <c r="P102" s="34"/>
      <c r="Q102" s="34"/>
      <c r="R102" s="35"/>
    </row>
    <row r="103" spans="1:18" ht="14.4">
      <c r="A103" s="26"/>
      <c r="B103" s="25"/>
      <c r="C103" s="34"/>
      <c r="D103" s="34"/>
      <c r="E103" s="34"/>
      <c r="F103" s="34"/>
      <c r="G103" s="34"/>
      <c r="H103" s="34"/>
      <c r="I103" s="34"/>
      <c r="J103" s="34"/>
      <c r="K103" s="34"/>
      <c r="L103" s="34"/>
      <c r="M103" s="34"/>
      <c r="N103" s="34"/>
      <c r="O103" s="34"/>
      <c r="P103" s="34"/>
      <c r="Q103" s="34"/>
      <c r="R103" s="35"/>
    </row>
    <row r="104" spans="1:18" ht="14.4">
      <c r="A104" s="26"/>
      <c r="B104" s="25"/>
      <c r="C104" s="34"/>
      <c r="D104" s="34"/>
      <c r="E104" s="34"/>
      <c r="F104" s="34"/>
      <c r="G104" s="34"/>
      <c r="H104" s="34"/>
      <c r="I104" s="34"/>
      <c r="J104" s="34"/>
      <c r="K104" s="34"/>
      <c r="L104" s="34"/>
      <c r="M104" s="34"/>
      <c r="N104" s="34"/>
      <c r="O104" s="34"/>
      <c r="P104" s="34"/>
      <c r="Q104" s="34"/>
      <c r="R104" s="35"/>
    </row>
    <row r="105" spans="1:18" ht="14.4">
      <c r="A105" s="26"/>
      <c r="B105" s="25"/>
      <c r="C105" s="34"/>
      <c r="D105" s="34"/>
      <c r="E105" s="34"/>
      <c r="F105" s="34"/>
      <c r="G105" s="34"/>
      <c r="H105" s="34"/>
      <c r="I105" s="34"/>
      <c r="J105" s="34"/>
      <c r="K105" s="34"/>
      <c r="L105" s="34"/>
      <c r="M105" s="34"/>
      <c r="N105" s="34"/>
      <c r="O105" s="34"/>
      <c r="P105" s="34"/>
      <c r="Q105" s="34"/>
      <c r="R105" s="35"/>
    </row>
    <row r="106" spans="1:18" ht="14.4">
      <c r="A106" s="26"/>
      <c r="B106" s="25"/>
      <c r="C106" s="34"/>
      <c r="D106" s="34"/>
      <c r="E106" s="34"/>
      <c r="F106" s="34"/>
      <c r="G106" s="34"/>
      <c r="H106" s="34"/>
      <c r="I106" s="34"/>
      <c r="J106" s="34"/>
      <c r="K106" s="34"/>
      <c r="L106" s="34"/>
      <c r="M106" s="34"/>
      <c r="N106" s="34"/>
      <c r="O106" s="34"/>
      <c r="P106" s="34"/>
      <c r="Q106" s="34"/>
      <c r="R106" s="35"/>
    </row>
    <row r="107" spans="1:18" ht="14.4">
      <c r="A107" s="26"/>
      <c r="B107" s="25"/>
      <c r="C107" s="34"/>
      <c r="D107" s="34"/>
      <c r="E107" s="34"/>
      <c r="F107" s="34"/>
      <c r="G107" s="34"/>
      <c r="H107" s="34"/>
      <c r="I107" s="34"/>
      <c r="J107" s="34"/>
      <c r="K107" s="34"/>
      <c r="L107" s="34"/>
      <c r="M107" s="34"/>
      <c r="N107" s="34"/>
      <c r="O107" s="34"/>
      <c r="P107" s="34"/>
      <c r="Q107" s="34"/>
      <c r="R107" s="35"/>
    </row>
    <row r="108" spans="1:18" ht="14.4">
      <c r="A108" s="26"/>
      <c r="B108" s="25"/>
      <c r="C108" s="34"/>
      <c r="D108" s="34"/>
      <c r="E108" s="34"/>
      <c r="F108" s="34"/>
      <c r="G108" s="34"/>
      <c r="H108" s="34"/>
      <c r="I108" s="34"/>
      <c r="J108" s="34"/>
      <c r="K108" s="34"/>
      <c r="L108" s="34"/>
      <c r="M108" s="34"/>
      <c r="N108" s="34"/>
      <c r="O108" s="34"/>
      <c r="P108" s="34"/>
      <c r="Q108" s="34"/>
      <c r="R108" s="35"/>
    </row>
    <row r="109" spans="1:18" ht="14.4">
      <c r="A109" s="26"/>
      <c r="B109" s="25"/>
      <c r="C109" s="34"/>
      <c r="D109" s="34"/>
      <c r="E109" s="34"/>
      <c r="F109" s="34"/>
      <c r="G109" s="34"/>
      <c r="H109" s="34"/>
      <c r="I109" s="34"/>
      <c r="J109" s="34"/>
      <c r="K109" s="34"/>
      <c r="L109" s="34"/>
      <c r="M109" s="34"/>
      <c r="N109" s="34"/>
      <c r="O109" s="34"/>
      <c r="P109" s="34"/>
      <c r="Q109" s="34"/>
      <c r="R109" s="35"/>
    </row>
    <row r="110" spans="1:18" ht="14.4">
      <c r="A110" s="26"/>
      <c r="B110" s="25"/>
      <c r="C110" s="34"/>
      <c r="D110" s="34"/>
      <c r="E110" s="34"/>
      <c r="F110" s="34"/>
      <c r="G110" s="34"/>
      <c r="H110" s="34"/>
      <c r="I110" s="34"/>
      <c r="J110" s="34"/>
      <c r="K110" s="34"/>
      <c r="L110" s="34"/>
      <c r="M110" s="34"/>
      <c r="N110" s="34"/>
      <c r="O110" s="34"/>
      <c r="P110" s="34"/>
      <c r="Q110" s="34"/>
      <c r="R110" s="35"/>
    </row>
    <row r="111" spans="1:18" ht="14.4">
      <c r="A111" s="26"/>
      <c r="B111" s="25"/>
      <c r="C111" s="34"/>
      <c r="D111" s="34"/>
      <c r="E111" s="34"/>
      <c r="F111" s="34"/>
      <c r="G111" s="34"/>
      <c r="H111" s="34"/>
      <c r="I111" s="34"/>
      <c r="J111" s="34"/>
      <c r="K111" s="34"/>
      <c r="L111" s="34"/>
      <c r="M111" s="34"/>
      <c r="N111" s="34"/>
      <c r="O111" s="34"/>
      <c r="P111" s="34"/>
      <c r="Q111" s="34"/>
      <c r="R111" s="35"/>
    </row>
    <row r="112" spans="1:18" ht="14.4" hidden="1">
      <c r="A112" s="26"/>
      <c r="B112" s="25"/>
      <c r="C112" s="34"/>
      <c r="D112" s="34"/>
      <c r="E112" s="34"/>
      <c r="F112" s="34"/>
      <c r="G112" s="34"/>
      <c r="H112" s="34"/>
      <c r="I112" s="34"/>
      <c r="J112" s="34"/>
      <c r="K112" s="34"/>
      <c r="L112" s="34"/>
      <c r="M112" s="34"/>
      <c r="N112" s="34"/>
      <c r="O112" s="34"/>
      <c r="P112" s="34"/>
      <c r="Q112" s="34"/>
      <c r="R112" s="35"/>
    </row>
    <row r="113" spans="1:18" ht="14.4" hidden="1">
      <c r="A113" s="26"/>
      <c r="B113" s="25"/>
      <c r="C113" s="34"/>
      <c r="D113" s="34"/>
      <c r="E113" s="34"/>
      <c r="F113" s="34"/>
      <c r="G113" s="34"/>
      <c r="H113" s="34"/>
      <c r="I113" s="34"/>
      <c r="J113" s="34"/>
      <c r="K113" s="34"/>
      <c r="L113" s="34"/>
      <c r="M113" s="34"/>
      <c r="N113" s="34"/>
      <c r="O113" s="34"/>
      <c r="P113" s="34"/>
      <c r="Q113" s="34"/>
      <c r="R113" s="35"/>
    </row>
    <row r="114" spans="1:18" ht="14.4" hidden="1">
      <c r="A114" s="26"/>
      <c r="B114" s="25"/>
      <c r="C114" s="34"/>
      <c r="D114" s="34"/>
      <c r="E114" s="34"/>
      <c r="F114" s="34"/>
      <c r="G114" s="34"/>
      <c r="H114" s="34"/>
      <c r="I114" s="34"/>
      <c r="J114" s="34"/>
      <c r="K114" s="34"/>
      <c r="L114" s="34"/>
      <c r="M114" s="34"/>
      <c r="N114" s="34"/>
      <c r="O114" s="34"/>
      <c r="P114" s="34"/>
      <c r="Q114" s="34"/>
      <c r="R114" s="35"/>
    </row>
    <row r="115" spans="1:18" ht="14.4" hidden="1">
      <c r="A115" s="26"/>
      <c r="B115" s="25"/>
      <c r="C115" s="34"/>
      <c r="D115" s="34"/>
      <c r="E115" s="34"/>
      <c r="F115" s="34"/>
      <c r="G115" s="34"/>
      <c r="H115" s="34"/>
      <c r="I115" s="34"/>
      <c r="J115" s="34"/>
      <c r="K115" s="34"/>
      <c r="L115" s="34"/>
      <c r="M115" s="34"/>
      <c r="N115" s="34"/>
      <c r="O115" s="34"/>
      <c r="P115" s="34"/>
      <c r="Q115" s="34"/>
      <c r="R115" s="35"/>
    </row>
    <row r="116" spans="1:18" ht="14.4" hidden="1">
      <c r="A116" s="26"/>
      <c r="B116" s="25"/>
      <c r="C116" s="34"/>
      <c r="D116" s="34"/>
      <c r="E116" s="34"/>
      <c r="F116" s="34"/>
      <c r="G116" s="34"/>
      <c r="H116" s="34"/>
      <c r="I116" s="34"/>
      <c r="J116" s="34"/>
      <c r="K116" s="34"/>
      <c r="L116" s="34"/>
      <c r="M116" s="34"/>
      <c r="N116" s="34"/>
      <c r="O116" s="34"/>
      <c r="P116" s="34"/>
      <c r="Q116" s="34"/>
      <c r="R116" s="35"/>
    </row>
    <row r="117" spans="1:18" ht="14.4" hidden="1">
      <c r="A117" s="26"/>
      <c r="B117" s="25"/>
      <c r="C117" s="34"/>
      <c r="D117" s="34"/>
      <c r="E117" s="34"/>
      <c r="F117" s="34"/>
      <c r="G117" s="34"/>
      <c r="H117" s="34"/>
      <c r="I117" s="34"/>
      <c r="J117" s="34"/>
      <c r="K117" s="34"/>
      <c r="L117" s="34"/>
      <c r="M117" s="34"/>
      <c r="N117" s="34"/>
      <c r="O117" s="34"/>
      <c r="P117" s="34"/>
      <c r="Q117" s="34"/>
      <c r="R117" s="35"/>
    </row>
    <row r="118" spans="1:18" ht="14.4" hidden="1">
      <c r="A118" s="26"/>
      <c r="B118" s="25"/>
      <c r="C118" s="34"/>
      <c r="D118" s="34"/>
      <c r="E118" s="34"/>
      <c r="F118" s="34"/>
      <c r="G118" s="34"/>
      <c r="H118" s="34"/>
      <c r="I118" s="34"/>
      <c r="J118" s="34"/>
      <c r="K118" s="34"/>
      <c r="L118" s="34"/>
      <c r="M118" s="34"/>
      <c r="N118" s="34"/>
      <c r="O118" s="34"/>
      <c r="P118" s="34"/>
      <c r="Q118" s="34"/>
      <c r="R118" s="35"/>
    </row>
    <row r="119" spans="1:18" ht="14.4" hidden="1">
      <c r="A119" s="26"/>
      <c r="B119" s="25"/>
      <c r="C119" s="34"/>
      <c r="D119" s="34"/>
      <c r="E119" s="34"/>
      <c r="F119" s="34"/>
      <c r="G119" s="34"/>
      <c r="H119" s="34"/>
      <c r="I119" s="34"/>
      <c r="J119" s="34"/>
      <c r="K119" s="34"/>
      <c r="L119" s="34"/>
      <c r="M119" s="34"/>
      <c r="N119" s="34"/>
      <c r="O119" s="34"/>
      <c r="P119" s="34"/>
      <c r="Q119" s="34"/>
      <c r="R119" s="35"/>
    </row>
    <row r="120" spans="1:18" ht="14.4" hidden="1">
      <c r="A120" s="26"/>
      <c r="B120" s="25"/>
      <c r="C120" s="34"/>
      <c r="D120" s="34"/>
      <c r="E120" s="34"/>
      <c r="F120" s="34"/>
      <c r="G120" s="34"/>
      <c r="H120" s="34"/>
      <c r="I120" s="34"/>
      <c r="J120" s="34"/>
      <c r="K120" s="34"/>
      <c r="L120" s="34"/>
      <c r="M120" s="34"/>
      <c r="N120" s="34"/>
      <c r="O120" s="34"/>
      <c r="P120" s="34"/>
      <c r="Q120" s="34"/>
      <c r="R120" s="35"/>
    </row>
    <row r="121" spans="1:18" ht="14.4" hidden="1">
      <c r="A121" s="26"/>
      <c r="B121" s="25"/>
      <c r="C121" s="34"/>
      <c r="D121" s="34"/>
      <c r="E121" s="34"/>
      <c r="F121" s="34"/>
      <c r="G121" s="34"/>
      <c r="H121" s="34"/>
      <c r="I121" s="34"/>
      <c r="J121" s="34"/>
      <c r="K121" s="34"/>
      <c r="L121" s="34"/>
      <c r="M121" s="34"/>
      <c r="N121" s="34"/>
      <c r="O121" s="34"/>
      <c r="P121" s="34"/>
      <c r="Q121" s="34"/>
      <c r="R121" s="35"/>
    </row>
    <row r="122" spans="1:18" ht="14.4" hidden="1">
      <c r="A122" s="26"/>
      <c r="B122" s="25"/>
      <c r="C122" s="34"/>
      <c r="D122" s="34"/>
      <c r="E122" s="34"/>
      <c r="F122" s="34"/>
      <c r="G122" s="34"/>
      <c r="H122" s="34"/>
      <c r="I122" s="34"/>
      <c r="J122" s="34"/>
      <c r="K122" s="34"/>
      <c r="L122" s="34"/>
      <c r="M122" s="34"/>
      <c r="N122" s="34"/>
      <c r="O122" s="34"/>
      <c r="P122" s="34"/>
      <c r="Q122" s="34"/>
      <c r="R122" s="35"/>
    </row>
    <row r="123" spans="1:18" ht="14.4" hidden="1">
      <c r="A123" s="26"/>
      <c r="B123" s="25"/>
      <c r="C123" s="34"/>
      <c r="D123" s="34"/>
      <c r="E123" s="34"/>
      <c r="F123" s="34"/>
      <c r="G123" s="34"/>
      <c r="H123" s="34"/>
      <c r="I123" s="34"/>
      <c r="J123" s="34"/>
      <c r="K123" s="34"/>
      <c r="L123" s="34"/>
      <c r="M123" s="34"/>
      <c r="N123" s="34"/>
      <c r="O123" s="34"/>
      <c r="P123" s="34"/>
      <c r="Q123" s="34"/>
      <c r="R123" s="35"/>
    </row>
    <row r="124" spans="1:18" ht="14.4" hidden="1">
      <c r="A124" s="26"/>
      <c r="B124" s="25"/>
      <c r="C124" s="34"/>
      <c r="D124" s="34"/>
      <c r="E124" s="34"/>
      <c r="F124" s="34"/>
      <c r="G124" s="34"/>
      <c r="H124" s="34"/>
      <c r="I124" s="34"/>
      <c r="J124" s="34"/>
      <c r="K124" s="34"/>
      <c r="L124" s="34"/>
      <c r="M124" s="34"/>
      <c r="N124" s="34"/>
      <c r="O124" s="34"/>
      <c r="P124" s="34"/>
      <c r="Q124" s="34"/>
      <c r="R124" s="35"/>
    </row>
    <row r="125" spans="1:18" ht="14.4" hidden="1">
      <c r="A125" s="26"/>
      <c r="B125" s="25"/>
      <c r="C125" s="34"/>
      <c r="D125" s="34"/>
      <c r="E125" s="34"/>
      <c r="F125" s="34"/>
      <c r="G125" s="34"/>
      <c r="H125" s="34"/>
      <c r="I125" s="34"/>
      <c r="J125" s="34"/>
      <c r="K125" s="34"/>
      <c r="L125" s="34"/>
      <c r="M125" s="34"/>
      <c r="N125" s="34"/>
      <c r="O125" s="34"/>
      <c r="P125" s="34"/>
      <c r="Q125" s="34"/>
      <c r="R125" s="35"/>
    </row>
    <row r="126" spans="1:18" ht="14.4" hidden="1">
      <c r="A126" s="26"/>
      <c r="B126" s="25"/>
      <c r="C126" s="34"/>
      <c r="D126" s="34"/>
      <c r="E126" s="34"/>
      <c r="F126" s="34"/>
      <c r="G126" s="34"/>
      <c r="H126" s="34"/>
      <c r="I126" s="34"/>
      <c r="J126" s="34"/>
      <c r="K126" s="34"/>
      <c r="L126" s="34"/>
      <c r="M126" s="34"/>
      <c r="N126" s="34"/>
      <c r="O126" s="34"/>
      <c r="P126" s="34"/>
      <c r="Q126" s="34"/>
      <c r="R126" s="35"/>
    </row>
    <row r="127" spans="1:18" ht="14.4" hidden="1">
      <c r="A127" s="26"/>
      <c r="B127" s="25"/>
      <c r="C127" s="34"/>
      <c r="D127" s="34"/>
      <c r="E127" s="34"/>
      <c r="F127" s="34"/>
      <c r="G127" s="34"/>
      <c r="H127" s="34"/>
      <c r="I127" s="34"/>
      <c r="J127" s="34"/>
      <c r="K127" s="34"/>
      <c r="L127" s="34"/>
      <c r="M127" s="34"/>
      <c r="N127" s="34"/>
      <c r="O127" s="34"/>
      <c r="P127" s="34"/>
      <c r="Q127" s="34"/>
      <c r="R127" s="35"/>
    </row>
    <row r="128" spans="1:18" ht="14.4" hidden="1">
      <c r="A128" s="26"/>
      <c r="B128" s="25"/>
      <c r="C128" s="34"/>
      <c r="D128" s="34"/>
      <c r="E128" s="34"/>
      <c r="F128" s="34"/>
      <c r="G128" s="34"/>
      <c r="H128" s="34"/>
      <c r="I128" s="34"/>
      <c r="J128" s="34"/>
      <c r="K128" s="34"/>
      <c r="L128" s="34"/>
      <c r="M128" s="34"/>
      <c r="N128" s="34"/>
      <c r="O128" s="34"/>
      <c r="P128" s="34"/>
      <c r="Q128" s="34"/>
      <c r="R128" s="35"/>
    </row>
    <row r="129" spans="1:18" ht="14.4" hidden="1">
      <c r="A129" s="26"/>
      <c r="B129" s="25"/>
      <c r="C129" s="34"/>
      <c r="D129" s="34"/>
      <c r="E129" s="34"/>
      <c r="F129" s="34"/>
      <c r="G129" s="34"/>
      <c r="H129" s="34"/>
      <c r="I129" s="34"/>
      <c r="J129" s="34"/>
      <c r="K129" s="34"/>
      <c r="L129" s="34"/>
      <c r="M129" s="34"/>
      <c r="N129" s="34"/>
      <c r="O129" s="34"/>
      <c r="P129" s="34"/>
      <c r="Q129" s="34"/>
      <c r="R129" s="35"/>
    </row>
    <row r="130" spans="1:18" ht="14.4" hidden="1">
      <c r="A130" s="26"/>
      <c r="B130" s="25"/>
      <c r="C130" s="34"/>
      <c r="D130" s="34"/>
      <c r="E130" s="34"/>
      <c r="F130" s="34"/>
      <c r="G130" s="34"/>
      <c r="H130" s="34"/>
      <c r="I130" s="34"/>
      <c r="J130" s="34"/>
      <c r="K130" s="34"/>
      <c r="L130" s="34"/>
      <c r="M130" s="34"/>
      <c r="N130" s="34"/>
      <c r="O130" s="34"/>
      <c r="P130" s="34"/>
      <c r="Q130" s="34"/>
      <c r="R130" s="35"/>
    </row>
    <row r="131" spans="1:18" ht="14.4" hidden="1">
      <c r="A131" s="26"/>
      <c r="B131" s="25"/>
      <c r="C131" s="34"/>
      <c r="D131" s="34"/>
      <c r="E131" s="34"/>
      <c r="F131" s="34"/>
      <c r="G131" s="34"/>
      <c r="H131" s="34"/>
      <c r="I131" s="34"/>
      <c r="J131" s="34"/>
      <c r="K131" s="34"/>
      <c r="L131" s="34"/>
      <c r="M131" s="34"/>
      <c r="N131" s="34"/>
      <c r="O131" s="34"/>
      <c r="P131" s="34"/>
      <c r="Q131" s="34"/>
      <c r="R131" s="35"/>
    </row>
    <row r="132" spans="1:18" ht="14.4" hidden="1">
      <c r="A132" s="26"/>
      <c r="B132" s="25"/>
      <c r="C132" s="34"/>
      <c r="D132" s="34"/>
      <c r="E132" s="34"/>
      <c r="F132" s="34"/>
      <c r="G132" s="34"/>
      <c r="H132" s="34"/>
      <c r="I132" s="34"/>
      <c r="J132" s="34"/>
      <c r="K132" s="34"/>
      <c r="L132" s="34"/>
      <c r="M132" s="34"/>
      <c r="N132" s="34"/>
      <c r="O132" s="34"/>
      <c r="P132" s="34"/>
      <c r="Q132" s="34"/>
      <c r="R132" s="35"/>
    </row>
    <row r="133" spans="1:18" ht="14.4" hidden="1">
      <c r="A133" s="26"/>
      <c r="B133" s="25"/>
      <c r="C133" s="34"/>
      <c r="D133" s="34"/>
      <c r="E133" s="34"/>
      <c r="F133" s="34"/>
      <c r="G133" s="34"/>
      <c r="H133" s="34"/>
      <c r="I133" s="34"/>
      <c r="J133" s="34"/>
      <c r="K133" s="34"/>
      <c r="L133" s="34"/>
      <c r="M133" s="34"/>
      <c r="N133" s="34"/>
      <c r="O133" s="34"/>
      <c r="P133" s="34"/>
      <c r="Q133" s="34"/>
      <c r="R133" s="35"/>
    </row>
    <row r="134" spans="1:18" ht="14.4" hidden="1">
      <c r="A134" s="26"/>
      <c r="B134" s="25"/>
      <c r="C134" s="34"/>
      <c r="D134" s="34"/>
      <c r="E134" s="34"/>
      <c r="F134" s="34"/>
      <c r="G134" s="34"/>
      <c r="H134" s="34"/>
      <c r="I134" s="34"/>
      <c r="J134" s="34"/>
      <c r="K134" s="34"/>
      <c r="L134" s="34"/>
      <c r="M134" s="34"/>
      <c r="N134" s="34"/>
      <c r="O134" s="34"/>
      <c r="P134" s="34"/>
      <c r="Q134" s="34"/>
      <c r="R134" s="35"/>
    </row>
    <row r="135" spans="1:18" ht="14.4" hidden="1">
      <c r="A135" s="26"/>
      <c r="B135" s="25"/>
      <c r="C135" s="34"/>
      <c r="D135" s="34"/>
      <c r="E135" s="34"/>
      <c r="F135" s="34"/>
      <c r="G135" s="34"/>
      <c r="H135" s="34"/>
      <c r="I135" s="34"/>
      <c r="J135" s="34"/>
      <c r="K135" s="34"/>
      <c r="L135" s="34"/>
      <c r="M135" s="34"/>
      <c r="N135" s="34"/>
      <c r="O135" s="34"/>
      <c r="P135" s="34"/>
      <c r="Q135" s="34"/>
      <c r="R135" s="35"/>
    </row>
    <row r="136" spans="1:18" ht="14.4" hidden="1">
      <c r="A136" s="26"/>
      <c r="B136" s="25"/>
      <c r="C136" s="34"/>
      <c r="D136" s="34"/>
      <c r="E136" s="34"/>
      <c r="F136" s="34"/>
      <c r="G136" s="34"/>
      <c r="H136" s="34"/>
      <c r="I136" s="34"/>
      <c r="J136" s="34"/>
      <c r="K136" s="34"/>
      <c r="L136" s="34"/>
      <c r="M136" s="34"/>
      <c r="N136" s="34"/>
      <c r="O136" s="34"/>
      <c r="P136" s="34"/>
      <c r="Q136" s="34"/>
      <c r="R136" s="35"/>
    </row>
    <row r="137" spans="1:18" ht="14.4" hidden="1">
      <c r="A137" s="26"/>
      <c r="B137" s="25"/>
      <c r="C137" s="34"/>
      <c r="D137" s="34"/>
      <c r="E137" s="34"/>
      <c r="F137" s="34"/>
      <c r="G137" s="34"/>
      <c r="H137" s="34"/>
      <c r="I137" s="34"/>
      <c r="J137" s="34"/>
      <c r="K137" s="34"/>
      <c r="L137" s="34"/>
      <c r="M137" s="34"/>
      <c r="N137" s="34"/>
      <c r="O137" s="34"/>
      <c r="P137" s="34"/>
      <c r="Q137" s="34"/>
      <c r="R137" s="35"/>
    </row>
    <row r="138" spans="1:18" ht="14.4" hidden="1">
      <c r="A138" s="26"/>
      <c r="B138" s="25"/>
      <c r="C138" s="34"/>
      <c r="D138" s="34"/>
      <c r="E138" s="34"/>
      <c r="F138" s="34"/>
      <c r="G138" s="34"/>
      <c r="H138" s="34"/>
      <c r="I138" s="34"/>
      <c r="J138" s="34"/>
      <c r="K138" s="34"/>
      <c r="L138" s="34"/>
      <c r="M138" s="34"/>
      <c r="N138" s="34"/>
      <c r="O138" s="34"/>
      <c r="P138" s="34"/>
      <c r="Q138" s="34"/>
      <c r="R138" s="35"/>
    </row>
    <row r="139" spans="1:18" ht="14.4" hidden="1">
      <c r="A139" s="26"/>
      <c r="B139" s="25"/>
      <c r="C139" s="34"/>
      <c r="D139" s="34"/>
      <c r="E139" s="34"/>
      <c r="F139" s="34"/>
      <c r="G139" s="34"/>
      <c r="H139" s="34"/>
      <c r="I139" s="34"/>
      <c r="J139" s="34"/>
      <c r="K139" s="34"/>
      <c r="L139" s="34"/>
      <c r="M139" s="34"/>
      <c r="N139" s="34"/>
      <c r="O139" s="34"/>
      <c r="P139" s="34"/>
      <c r="Q139" s="34"/>
      <c r="R139" s="35"/>
    </row>
    <row r="140" spans="1:18" ht="14.4" hidden="1">
      <c r="A140" s="26"/>
      <c r="B140" s="25"/>
      <c r="C140" s="34"/>
      <c r="D140" s="34"/>
      <c r="E140" s="34"/>
      <c r="F140" s="34"/>
      <c r="G140" s="34"/>
      <c r="H140" s="34"/>
      <c r="I140" s="34"/>
      <c r="J140" s="34"/>
      <c r="K140" s="34"/>
      <c r="L140" s="34"/>
      <c r="M140" s="34"/>
      <c r="N140" s="34"/>
      <c r="O140" s="34"/>
      <c r="P140" s="34"/>
      <c r="Q140" s="34"/>
      <c r="R140" s="35"/>
    </row>
    <row r="141" spans="1:18" ht="14.4" hidden="1">
      <c r="A141" s="26"/>
      <c r="B141" s="25"/>
      <c r="C141" s="34"/>
      <c r="D141" s="34"/>
      <c r="E141" s="34"/>
      <c r="F141" s="34"/>
      <c r="G141" s="34"/>
      <c r="H141" s="34"/>
      <c r="I141" s="34"/>
      <c r="J141" s="34"/>
      <c r="K141" s="34"/>
      <c r="L141" s="34"/>
      <c r="M141" s="34"/>
      <c r="N141" s="34"/>
      <c r="O141" s="34"/>
      <c r="P141" s="34"/>
      <c r="Q141" s="34"/>
      <c r="R141" s="35"/>
    </row>
    <row r="142" spans="1:18" ht="14.4" hidden="1">
      <c r="A142" s="26"/>
      <c r="B142" s="25"/>
      <c r="C142" s="34"/>
      <c r="D142" s="34"/>
      <c r="E142" s="34"/>
      <c r="F142" s="34"/>
      <c r="G142" s="34"/>
      <c r="H142" s="34"/>
      <c r="I142" s="34"/>
      <c r="J142" s="34"/>
      <c r="K142" s="34"/>
      <c r="L142" s="34"/>
      <c r="M142" s="34"/>
      <c r="N142" s="34"/>
      <c r="O142" s="34"/>
      <c r="P142" s="34"/>
      <c r="Q142" s="34"/>
      <c r="R142" s="35"/>
    </row>
    <row r="143" spans="1:18" ht="14.4" hidden="1">
      <c r="A143" s="26"/>
      <c r="B143" s="25"/>
      <c r="C143" s="34"/>
      <c r="D143" s="34"/>
      <c r="E143" s="34"/>
      <c r="F143" s="34"/>
      <c r="G143" s="34"/>
      <c r="H143" s="34"/>
      <c r="I143" s="34"/>
      <c r="J143" s="34"/>
      <c r="K143" s="34"/>
      <c r="L143" s="34"/>
      <c r="M143" s="34"/>
      <c r="N143" s="34"/>
      <c r="O143" s="34"/>
      <c r="P143" s="34"/>
      <c r="Q143" s="34"/>
      <c r="R143" s="35"/>
    </row>
    <row r="144" spans="1:18" ht="14.4" hidden="1">
      <c r="A144" s="26"/>
      <c r="B144" s="25"/>
      <c r="C144" s="34"/>
      <c r="D144" s="34"/>
      <c r="E144" s="34"/>
      <c r="F144" s="34"/>
      <c r="G144" s="34"/>
      <c r="H144" s="34"/>
      <c r="I144" s="34"/>
      <c r="J144" s="34"/>
      <c r="K144" s="34"/>
      <c r="L144" s="34"/>
      <c r="M144" s="34"/>
      <c r="N144" s="34"/>
      <c r="O144" s="34"/>
      <c r="P144" s="34"/>
      <c r="Q144" s="34"/>
      <c r="R144" s="35"/>
    </row>
    <row r="145" spans="1:18" ht="14.4" hidden="1">
      <c r="A145" s="26"/>
      <c r="B145" s="25"/>
      <c r="C145" s="34"/>
      <c r="D145" s="34"/>
      <c r="E145" s="34"/>
      <c r="F145" s="34"/>
      <c r="G145" s="34"/>
      <c r="H145" s="34"/>
      <c r="I145" s="34"/>
      <c r="J145" s="34"/>
      <c r="K145" s="34"/>
      <c r="L145" s="34"/>
      <c r="M145" s="34"/>
      <c r="N145" s="34"/>
      <c r="O145" s="34"/>
      <c r="P145" s="34"/>
      <c r="Q145" s="34"/>
      <c r="R145" s="35"/>
    </row>
    <row r="146" spans="1:18" ht="14.4" hidden="1">
      <c r="A146" s="26"/>
      <c r="B146" s="25"/>
      <c r="C146" s="34"/>
      <c r="D146" s="34"/>
      <c r="E146" s="34"/>
      <c r="F146" s="34"/>
      <c r="G146" s="34"/>
      <c r="H146" s="34"/>
      <c r="I146" s="34"/>
      <c r="J146" s="34"/>
      <c r="K146" s="34"/>
      <c r="L146" s="34"/>
      <c r="M146" s="34"/>
      <c r="N146" s="34"/>
      <c r="O146" s="34"/>
      <c r="P146" s="34"/>
      <c r="Q146" s="34"/>
      <c r="R146" s="35"/>
    </row>
    <row r="147" spans="1:18" ht="14.4" hidden="1">
      <c r="A147" s="26"/>
      <c r="B147" s="25"/>
      <c r="C147" s="34"/>
      <c r="D147" s="34"/>
      <c r="E147" s="34"/>
      <c r="F147" s="34"/>
      <c r="G147" s="34"/>
      <c r="H147" s="34"/>
      <c r="I147" s="34"/>
      <c r="J147" s="34"/>
      <c r="K147" s="34"/>
      <c r="L147" s="34"/>
      <c r="M147" s="34"/>
      <c r="N147" s="34"/>
      <c r="O147" s="34"/>
      <c r="P147" s="34"/>
      <c r="Q147" s="34"/>
      <c r="R147" s="35"/>
    </row>
    <row r="148" spans="1:18" ht="14.4" hidden="1">
      <c r="A148" s="26"/>
      <c r="B148" s="25"/>
      <c r="C148" s="34"/>
      <c r="D148" s="34"/>
      <c r="E148" s="34"/>
      <c r="F148" s="34"/>
      <c r="G148" s="34"/>
      <c r="H148" s="34"/>
      <c r="I148" s="34"/>
      <c r="J148" s="34"/>
      <c r="K148" s="34"/>
      <c r="L148" s="34"/>
      <c r="M148" s="34"/>
      <c r="N148" s="34"/>
      <c r="O148" s="34"/>
      <c r="P148" s="34"/>
      <c r="Q148" s="34"/>
      <c r="R148" s="35"/>
    </row>
    <row r="149" spans="1:18" ht="14.4" hidden="1">
      <c r="A149" s="26"/>
      <c r="B149" s="25"/>
      <c r="C149" s="34"/>
      <c r="D149" s="34"/>
      <c r="E149" s="34"/>
      <c r="F149" s="34"/>
      <c r="G149" s="34"/>
      <c r="H149" s="34"/>
      <c r="I149" s="34"/>
      <c r="J149" s="34"/>
      <c r="K149" s="34"/>
      <c r="L149" s="34"/>
      <c r="M149" s="34"/>
      <c r="N149" s="34"/>
      <c r="O149" s="34"/>
      <c r="P149" s="34"/>
      <c r="Q149" s="34"/>
      <c r="R149" s="35"/>
    </row>
    <row r="150" spans="1:18" ht="14.4" hidden="1">
      <c r="A150" s="26"/>
      <c r="B150" s="25"/>
      <c r="C150" s="34"/>
      <c r="D150" s="34"/>
      <c r="E150" s="34"/>
      <c r="F150" s="34"/>
      <c r="G150" s="34"/>
      <c r="H150" s="34"/>
      <c r="I150" s="34"/>
      <c r="J150" s="34"/>
      <c r="K150" s="34"/>
      <c r="L150" s="34"/>
      <c r="M150" s="34"/>
      <c r="N150" s="34"/>
      <c r="O150" s="34"/>
      <c r="P150" s="34"/>
      <c r="Q150" s="34"/>
      <c r="R150" s="35"/>
    </row>
    <row r="151" spans="1:18" ht="14.4" hidden="1">
      <c r="A151" s="26"/>
      <c r="B151" s="25"/>
      <c r="C151" s="34"/>
      <c r="D151" s="34"/>
      <c r="E151" s="34"/>
      <c r="F151" s="34"/>
      <c r="G151" s="34"/>
      <c r="H151" s="34"/>
      <c r="I151" s="34"/>
      <c r="J151" s="34"/>
      <c r="K151" s="34"/>
      <c r="L151" s="34"/>
      <c r="M151" s="34"/>
      <c r="N151" s="34"/>
      <c r="O151" s="34"/>
      <c r="P151" s="34"/>
      <c r="Q151" s="34"/>
      <c r="R151" s="35"/>
    </row>
    <row r="152" spans="1:18" ht="14.4" hidden="1">
      <c r="A152" s="26"/>
      <c r="B152" s="25"/>
      <c r="C152" s="34"/>
      <c r="D152" s="34"/>
      <c r="E152" s="34"/>
      <c r="F152" s="34"/>
      <c r="G152" s="34"/>
      <c r="H152" s="34"/>
      <c r="I152" s="34"/>
      <c r="J152" s="34"/>
      <c r="K152" s="34"/>
      <c r="L152" s="34"/>
      <c r="M152" s="34"/>
      <c r="N152" s="34"/>
      <c r="O152" s="34"/>
      <c r="P152" s="34"/>
      <c r="Q152" s="34"/>
      <c r="R152" s="35"/>
    </row>
    <row r="153" spans="1:18" ht="14.4" hidden="1">
      <c r="A153" s="26"/>
      <c r="B153" s="25"/>
      <c r="C153" s="34"/>
      <c r="D153" s="34"/>
      <c r="E153" s="34"/>
      <c r="F153" s="34"/>
      <c r="G153" s="34"/>
      <c r="H153" s="34"/>
      <c r="I153" s="34"/>
      <c r="J153" s="34"/>
      <c r="K153" s="34"/>
      <c r="L153" s="34"/>
      <c r="M153" s="34"/>
      <c r="N153" s="34"/>
      <c r="O153" s="34"/>
      <c r="P153" s="34"/>
      <c r="Q153" s="34"/>
      <c r="R153" s="35"/>
    </row>
    <row r="154" spans="1:18" ht="14.4" hidden="1">
      <c r="A154" s="26"/>
      <c r="B154" s="25"/>
      <c r="C154" s="34"/>
      <c r="D154" s="34"/>
      <c r="E154" s="34"/>
      <c r="F154" s="34"/>
      <c r="G154" s="34"/>
      <c r="H154" s="34"/>
      <c r="I154" s="34"/>
      <c r="J154" s="34"/>
      <c r="K154" s="34"/>
      <c r="L154" s="34"/>
      <c r="M154" s="34"/>
      <c r="N154" s="34"/>
      <c r="O154" s="34"/>
      <c r="P154" s="34"/>
      <c r="Q154" s="34"/>
      <c r="R154" s="35"/>
    </row>
    <row r="155" spans="1:18" ht="14.4" hidden="1">
      <c r="A155" s="26"/>
      <c r="B155" s="25"/>
      <c r="C155" s="34"/>
      <c r="D155" s="34"/>
      <c r="E155" s="34"/>
      <c r="F155" s="34"/>
      <c r="G155" s="34"/>
      <c r="H155" s="34"/>
      <c r="I155" s="34"/>
      <c r="J155" s="34"/>
      <c r="K155" s="34"/>
      <c r="L155" s="34"/>
      <c r="M155" s="34"/>
      <c r="N155" s="34"/>
      <c r="O155" s="34"/>
      <c r="P155" s="34"/>
      <c r="Q155" s="34"/>
      <c r="R155" s="35"/>
    </row>
    <row r="156" spans="1:18" ht="14.4" hidden="1">
      <c r="A156" s="26"/>
      <c r="B156" s="25"/>
      <c r="C156" s="34"/>
      <c r="D156" s="34"/>
      <c r="E156" s="34"/>
      <c r="F156" s="34"/>
      <c r="G156" s="34"/>
      <c r="H156" s="34"/>
      <c r="I156" s="34"/>
      <c r="J156" s="34"/>
      <c r="K156" s="34"/>
      <c r="L156" s="34"/>
      <c r="M156" s="34"/>
      <c r="N156" s="34"/>
      <c r="O156" s="34"/>
      <c r="P156" s="34"/>
      <c r="Q156" s="34"/>
      <c r="R156" s="35"/>
    </row>
    <row r="157" spans="1:18" ht="14.4" hidden="1">
      <c r="A157" s="26"/>
      <c r="B157" s="25"/>
      <c r="C157" s="34"/>
      <c r="D157" s="34"/>
      <c r="E157" s="34"/>
      <c r="F157" s="34"/>
      <c r="G157" s="34"/>
      <c r="H157" s="34"/>
      <c r="I157" s="34"/>
      <c r="J157" s="34"/>
      <c r="K157" s="34"/>
      <c r="L157" s="34"/>
      <c r="M157" s="34"/>
      <c r="N157" s="34"/>
      <c r="O157" s="34"/>
      <c r="P157" s="34"/>
      <c r="Q157" s="34"/>
      <c r="R157" s="35"/>
    </row>
    <row r="158" spans="1:18" ht="14.4" hidden="1">
      <c r="A158" s="26"/>
      <c r="B158" s="25"/>
      <c r="C158" s="34"/>
      <c r="D158" s="34"/>
      <c r="E158" s="34"/>
      <c r="F158" s="34"/>
      <c r="G158" s="34"/>
      <c r="H158" s="34"/>
      <c r="I158" s="34"/>
      <c r="J158" s="34"/>
      <c r="K158" s="34"/>
      <c r="L158" s="34"/>
      <c r="M158" s="34"/>
      <c r="N158" s="34"/>
      <c r="O158" s="34"/>
      <c r="P158" s="34"/>
      <c r="Q158" s="34"/>
      <c r="R158" s="35"/>
    </row>
    <row r="159" spans="1:18" ht="14.4" hidden="1">
      <c r="A159" s="26"/>
      <c r="B159" s="25"/>
      <c r="C159" s="34"/>
      <c r="D159" s="34"/>
      <c r="E159" s="34"/>
      <c r="F159" s="34"/>
      <c r="G159" s="34"/>
      <c r="H159" s="34"/>
      <c r="I159" s="34"/>
      <c r="J159" s="34"/>
      <c r="K159" s="34"/>
      <c r="L159" s="34"/>
      <c r="M159" s="34"/>
      <c r="N159" s="34"/>
      <c r="O159" s="34"/>
      <c r="P159" s="34"/>
      <c r="Q159" s="34"/>
      <c r="R159" s="35"/>
    </row>
    <row r="160" spans="1:18" ht="14.4" hidden="1">
      <c r="A160" s="26"/>
      <c r="B160" s="25"/>
      <c r="C160" s="34"/>
      <c r="D160" s="34"/>
      <c r="E160" s="34"/>
      <c r="F160" s="34"/>
      <c r="G160" s="34"/>
      <c r="H160" s="34"/>
      <c r="I160" s="34"/>
      <c r="J160" s="34"/>
      <c r="K160" s="34"/>
      <c r="L160" s="34"/>
      <c r="M160" s="34"/>
      <c r="N160" s="34"/>
      <c r="O160" s="34"/>
      <c r="P160" s="34"/>
      <c r="Q160" s="34"/>
      <c r="R160" s="35"/>
    </row>
    <row r="161" spans="1:18" ht="14.4" hidden="1">
      <c r="A161" s="26"/>
      <c r="B161" s="25"/>
      <c r="C161" s="34"/>
      <c r="D161" s="34"/>
      <c r="E161" s="34"/>
      <c r="F161" s="34"/>
      <c r="G161" s="34"/>
      <c r="H161" s="34"/>
      <c r="I161" s="34"/>
      <c r="J161" s="34"/>
      <c r="K161" s="34"/>
      <c r="L161" s="34"/>
      <c r="M161" s="34"/>
      <c r="N161" s="34"/>
      <c r="O161" s="34"/>
      <c r="P161" s="34"/>
      <c r="Q161" s="34"/>
      <c r="R161" s="35"/>
    </row>
    <row r="162" spans="1:18" ht="14.4" hidden="1">
      <c r="A162" s="26"/>
      <c r="B162" s="25"/>
      <c r="C162" s="34"/>
      <c r="D162" s="34"/>
      <c r="E162" s="34"/>
      <c r="F162" s="34"/>
      <c r="G162" s="34"/>
      <c r="H162" s="34"/>
      <c r="I162" s="34"/>
      <c r="J162" s="34"/>
      <c r="K162" s="34"/>
      <c r="L162" s="34"/>
      <c r="M162" s="34"/>
      <c r="N162" s="34"/>
      <c r="O162" s="34"/>
      <c r="P162" s="34"/>
      <c r="Q162" s="34"/>
      <c r="R162" s="35"/>
    </row>
  </sheetData>
  <sheetProtection algorithmName="SHA-512" hashValue="RArH3paDDx3e+wltDhDoU495HN3tF5x/rVi4gbQex8Mrmb+5JpRMUYBu8sT5xM/tDEScJ8Z0/IJynK22Q5tM+Q==" saltValue="dBN8b6fSysgoNoWa3pNzag==" spinCount="100000" sheet="1" objects="1" scenarios="1" selectLockedCells="1" selectUnlockedCells="1"/>
  <pageMargins left="0.7" right="0.7" top="0.75" bottom="0.75" header="0.3" footer="0.3"/>
  <pageSetup scale="20"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2AABBF-5B52-47C8-A4E1-08C76852E8F9}">
  <sheetPr codeName="Sheet5">
    <tabColor rgb="FF00B050"/>
  </sheetPr>
  <dimension ref="A1:AV209"/>
  <sheetViews>
    <sheetView showGridLines="0" topLeftCell="A45" zoomScale="85" zoomScaleNormal="85" zoomScaleSheetLayoutView="55" workbookViewId="0">
      <selection activeCell="L80" sqref="L80"/>
    </sheetView>
  </sheetViews>
  <sheetFormatPr defaultColWidth="0" defaultRowHeight="14.55" customHeight="1" zeroHeight="1"/>
  <cols>
    <col min="1" max="18" width="8.77734375" style="23" customWidth="1"/>
    <col min="19" max="48" width="0" style="23" hidden="1" customWidth="1"/>
    <col min="49" max="16384" width="8.77734375" style="23" hidden="1"/>
  </cols>
  <sheetData>
    <row r="1" spans="1:18" ht="14.4">
      <c r="A1" s="20" t="str">
        <f>'Revision History'!D4</f>
        <v>REV. NO.2 (9/14/2022)</v>
      </c>
      <c r="B1" s="21"/>
      <c r="C1" s="21"/>
      <c r="D1" s="21"/>
      <c r="E1" s="21"/>
      <c r="F1" s="21"/>
      <c r="G1" s="21"/>
      <c r="H1" s="21"/>
      <c r="I1" s="21"/>
      <c r="J1" s="22"/>
      <c r="K1" s="22"/>
      <c r="L1" s="22"/>
      <c r="M1" s="22"/>
      <c r="N1" s="22"/>
      <c r="O1" s="22"/>
      <c r="P1" s="22"/>
      <c r="Q1" s="22"/>
      <c r="R1" s="22" t="str">
        <f>'Revision History'!J4</f>
        <v>Scott Research Group (jkscottresearchgroup.com)</v>
      </c>
    </row>
    <row r="2" spans="1:18" ht="14.4">
      <c r="A2" s="29" t="s">
        <v>93</v>
      </c>
      <c r="B2" s="30"/>
      <c r="C2" s="30"/>
      <c r="D2" s="30"/>
      <c r="E2" s="30"/>
      <c r="F2" s="30"/>
      <c r="G2" s="30"/>
      <c r="H2" s="30"/>
      <c r="I2" s="30"/>
      <c r="J2" s="30"/>
      <c r="K2" s="30"/>
      <c r="L2" s="30"/>
      <c r="M2" s="30"/>
      <c r="N2" s="30"/>
      <c r="O2" s="30"/>
      <c r="P2" s="30"/>
      <c r="Q2" s="30"/>
      <c r="R2" s="104"/>
    </row>
    <row r="3" spans="1:18" ht="14.4">
      <c r="A3" s="26" t="s">
        <v>288</v>
      </c>
      <c r="B3" s="25"/>
      <c r="C3" s="25"/>
      <c r="D3" s="25"/>
      <c r="E3" s="25"/>
      <c r="F3" s="25"/>
      <c r="G3" s="25"/>
      <c r="H3" s="25"/>
      <c r="I3" s="25"/>
      <c r="J3" s="25"/>
      <c r="K3" s="25"/>
      <c r="L3" s="25"/>
      <c r="M3" s="25"/>
      <c r="N3" s="25"/>
      <c r="O3" s="25"/>
      <c r="P3" s="25"/>
      <c r="Q3" s="25"/>
      <c r="R3" s="37"/>
    </row>
    <row r="4" spans="1:18" ht="14.4">
      <c r="A4" s="26" t="s">
        <v>289</v>
      </c>
      <c r="B4" s="25"/>
      <c r="C4" s="25"/>
      <c r="D4" s="25"/>
      <c r="E4" s="25"/>
      <c r="F4" s="25"/>
      <c r="G4" s="25"/>
      <c r="H4" s="25"/>
      <c r="I4" s="25"/>
      <c r="J4" s="25"/>
      <c r="K4" s="25"/>
      <c r="L4" s="25"/>
      <c r="M4" s="25"/>
      <c r="N4" s="25"/>
      <c r="O4" s="25"/>
      <c r="P4" s="25"/>
      <c r="Q4" s="25"/>
      <c r="R4" s="37"/>
    </row>
    <row r="5" spans="1:18" ht="14.4">
      <c r="A5" s="26"/>
      <c r="B5" s="25" t="s">
        <v>290</v>
      </c>
      <c r="C5" s="25"/>
      <c r="D5" s="25"/>
      <c r="E5" s="25"/>
      <c r="F5" s="25"/>
      <c r="G5" s="25"/>
      <c r="H5" s="25"/>
      <c r="I5" s="25"/>
      <c r="J5" s="25"/>
      <c r="K5" s="25"/>
      <c r="L5" s="25"/>
      <c r="M5" s="25"/>
      <c r="N5" s="25"/>
      <c r="O5" s="25"/>
      <c r="P5" s="25"/>
      <c r="Q5" s="25"/>
      <c r="R5" s="37"/>
    </row>
    <row r="6" spans="1:18" ht="14.4">
      <c r="A6" s="26"/>
      <c r="B6" s="25" t="s">
        <v>291</v>
      </c>
      <c r="C6" s="25"/>
      <c r="D6" s="25"/>
      <c r="E6" s="25"/>
      <c r="F6" s="25"/>
      <c r="G6" s="25"/>
      <c r="H6" s="25"/>
      <c r="I6" s="25"/>
      <c r="J6" s="25"/>
      <c r="K6" s="25"/>
      <c r="L6" s="25"/>
      <c r="M6" s="25"/>
      <c r="N6" s="25"/>
      <c r="O6" s="25"/>
      <c r="P6" s="25"/>
      <c r="Q6" s="25"/>
      <c r="R6" s="37"/>
    </row>
    <row r="7" spans="1:18" ht="14.4">
      <c r="A7" s="26"/>
      <c r="B7" s="25" t="s">
        <v>292</v>
      </c>
      <c r="C7" s="25"/>
      <c r="D7" s="25"/>
      <c r="E7" s="25"/>
      <c r="F7" s="25"/>
      <c r="G7" s="25"/>
      <c r="H7" s="25"/>
      <c r="I7" s="25"/>
      <c r="J7" s="25"/>
      <c r="K7" s="25"/>
      <c r="L7" s="25"/>
      <c r="M7" s="25"/>
      <c r="N7" s="25"/>
      <c r="O7" s="25"/>
      <c r="P7" s="25"/>
      <c r="Q7" s="25"/>
      <c r="R7" s="37"/>
    </row>
    <row r="8" spans="1:18" ht="14.4">
      <c r="A8" s="26" t="s">
        <v>98</v>
      </c>
      <c r="B8" s="25"/>
      <c r="C8" s="25"/>
      <c r="D8" s="25"/>
      <c r="E8" s="25"/>
      <c r="F8" s="25"/>
      <c r="G8" s="25"/>
      <c r="H8" s="25"/>
      <c r="I8" s="25"/>
      <c r="J8" s="25"/>
      <c r="K8" s="25"/>
      <c r="L8" s="25"/>
      <c r="M8" s="25"/>
      <c r="N8" s="25"/>
      <c r="O8" s="25"/>
      <c r="P8" s="25"/>
      <c r="Q8" s="25"/>
      <c r="R8" s="37"/>
    </row>
    <row r="9" spans="1:18" ht="14.4">
      <c r="A9" s="26"/>
      <c r="B9" s="25" t="s">
        <v>99</v>
      </c>
      <c r="C9" s="25"/>
      <c r="D9" s="25"/>
      <c r="E9" s="25"/>
      <c r="F9" s="25"/>
      <c r="G9" s="25"/>
      <c r="H9" s="25"/>
      <c r="I9" s="25"/>
      <c r="J9" s="25"/>
      <c r="K9" s="25"/>
      <c r="L9" s="25"/>
      <c r="M9" s="25"/>
      <c r="N9" s="25"/>
      <c r="O9" s="25"/>
      <c r="P9" s="25"/>
      <c r="Q9" s="25"/>
      <c r="R9" s="37"/>
    </row>
    <row r="10" spans="1:18" ht="14.4">
      <c r="A10" s="26"/>
      <c r="B10" s="25"/>
      <c r="C10" s="25" t="s">
        <v>293</v>
      </c>
      <c r="D10" s="25"/>
      <c r="E10" s="25"/>
      <c r="F10" s="25"/>
      <c r="G10" s="25"/>
      <c r="H10" s="25"/>
      <c r="I10" s="25"/>
      <c r="J10" s="25"/>
      <c r="K10" s="25"/>
      <c r="L10" s="25"/>
      <c r="M10" s="25"/>
      <c r="N10" s="25"/>
      <c r="O10" s="25"/>
      <c r="P10" s="25"/>
      <c r="Q10" s="25"/>
      <c r="R10" s="37"/>
    </row>
    <row r="11" spans="1:18" ht="14.4">
      <c r="A11" s="26"/>
      <c r="B11" s="25"/>
      <c r="C11" s="25" t="s">
        <v>294</v>
      </c>
      <c r="D11" s="25"/>
      <c r="E11" s="25"/>
      <c r="F11" s="25"/>
      <c r="G11" s="25"/>
      <c r="H11" s="25"/>
      <c r="I11" s="25"/>
      <c r="J11" s="25"/>
      <c r="K11" s="25"/>
      <c r="L11" s="25"/>
      <c r="M11" s="25"/>
      <c r="N11" s="25"/>
      <c r="O11" s="25"/>
      <c r="P11" s="25"/>
      <c r="Q11" s="25"/>
      <c r="R11" s="37"/>
    </row>
    <row r="12" spans="1:18" ht="14.4">
      <c r="A12" s="26"/>
      <c r="B12" s="25" t="s">
        <v>101</v>
      </c>
      <c r="C12" s="25"/>
      <c r="D12" s="25"/>
      <c r="E12" s="25"/>
      <c r="F12" s="25"/>
      <c r="G12" s="25"/>
      <c r="H12" s="25"/>
      <c r="I12" s="25"/>
      <c r="J12" s="25"/>
      <c r="K12" s="25"/>
      <c r="L12" s="25"/>
      <c r="M12" s="25"/>
      <c r="N12" s="25"/>
      <c r="O12" s="25"/>
      <c r="P12" s="25"/>
      <c r="Q12" s="25"/>
      <c r="R12" s="37"/>
    </row>
    <row r="13" spans="1:18" ht="14.4">
      <c r="A13" s="26"/>
      <c r="B13" s="25"/>
      <c r="C13" s="25" t="s">
        <v>102</v>
      </c>
      <c r="D13" s="25"/>
      <c r="E13" s="25"/>
      <c r="F13" s="25"/>
      <c r="G13" s="25"/>
      <c r="H13" s="25"/>
      <c r="I13" s="25"/>
      <c r="J13" s="25"/>
      <c r="K13" s="25"/>
      <c r="L13" s="25"/>
      <c r="M13" s="25"/>
      <c r="N13" s="25"/>
      <c r="O13" s="25"/>
      <c r="P13" s="25"/>
      <c r="Q13" s="25"/>
      <c r="R13" s="37"/>
    </row>
    <row r="14" spans="1:18" ht="14.4">
      <c r="A14" s="26" t="s">
        <v>295</v>
      </c>
      <c r="B14" s="25"/>
      <c r="C14" s="25"/>
      <c r="D14" s="25"/>
      <c r="E14" s="25"/>
      <c r="F14" s="25"/>
      <c r="G14" s="25"/>
      <c r="H14" s="25"/>
      <c r="I14" s="25"/>
      <c r="J14" s="25"/>
      <c r="K14" s="25"/>
      <c r="L14" s="25"/>
      <c r="M14" s="25"/>
      <c r="N14" s="25"/>
      <c r="O14" s="25"/>
      <c r="P14" s="25"/>
      <c r="Q14" s="25"/>
      <c r="R14" s="37"/>
    </row>
    <row r="15" spans="1:18" ht="15.6">
      <c r="A15" s="26"/>
      <c r="B15" s="25" t="s">
        <v>296</v>
      </c>
      <c r="C15" s="25"/>
      <c r="D15" s="25"/>
      <c r="E15" s="25"/>
      <c r="F15" s="25"/>
      <c r="G15" s="25"/>
      <c r="H15" s="25"/>
      <c r="I15" s="25"/>
      <c r="J15" s="25"/>
      <c r="K15" s="25"/>
      <c r="L15" s="25"/>
      <c r="M15" s="25"/>
      <c r="N15" s="25"/>
      <c r="O15" s="25"/>
      <c r="P15" s="25"/>
      <c r="Q15" s="25"/>
      <c r="R15" s="37"/>
    </row>
    <row r="16" spans="1:18" ht="15.6">
      <c r="A16" s="26"/>
      <c r="B16" s="25" t="s">
        <v>297</v>
      </c>
      <c r="C16" s="25"/>
      <c r="D16" s="25"/>
      <c r="E16" s="25"/>
      <c r="F16" s="25"/>
      <c r="G16" s="25"/>
      <c r="H16" s="25"/>
      <c r="I16" s="25"/>
      <c r="J16" s="25"/>
      <c r="K16" s="25"/>
      <c r="L16" s="25"/>
      <c r="M16" s="25"/>
      <c r="N16" s="25"/>
      <c r="O16" s="25"/>
      <c r="P16" s="25"/>
      <c r="Q16" s="25"/>
      <c r="R16" s="37"/>
    </row>
    <row r="17" spans="1:18" ht="14.4">
      <c r="A17" s="26"/>
      <c r="B17" s="25"/>
      <c r="C17" s="25"/>
      <c r="D17" s="25"/>
      <c r="E17" s="25"/>
      <c r="F17" s="25"/>
      <c r="G17" s="25"/>
      <c r="H17" s="25"/>
      <c r="I17" s="25"/>
      <c r="J17" s="25"/>
      <c r="K17" s="25"/>
      <c r="L17" s="25"/>
      <c r="M17" s="25"/>
      <c r="N17" s="25"/>
      <c r="O17" s="25"/>
      <c r="P17" s="25"/>
      <c r="Q17" s="25"/>
      <c r="R17" s="37"/>
    </row>
    <row r="18" spans="1:18" ht="14.4">
      <c r="A18" s="133" t="s">
        <v>298</v>
      </c>
      <c r="B18" s="134"/>
      <c r="C18" s="134"/>
      <c r="D18" s="134"/>
      <c r="E18" s="134"/>
      <c r="F18" s="134"/>
      <c r="G18" s="134"/>
      <c r="H18" s="134"/>
      <c r="I18" s="134"/>
      <c r="J18" s="134"/>
      <c r="K18" s="134"/>
      <c r="L18" s="134"/>
      <c r="M18" s="134"/>
      <c r="N18" s="134"/>
      <c r="O18" s="134"/>
      <c r="P18" s="134"/>
      <c r="Q18" s="134"/>
      <c r="R18" s="135"/>
    </row>
    <row r="19" spans="1:18" ht="14.4">
      <c r="A19" s="26"/>
      <c r="B19" s="25" t="s">
        <v>299</v>
      </c>
      <c r="C19" s="25"/>
      <c r="D19" s="25"/>
      <c r="E19" s="25"/>
      <c r="F19" s="25"/>
      <c r="G19" s="25"/>
      <c r="H19" s="25"/>
      <c r="I19" s="25"/>
      <c r="J19" s="25"/>
      <c r="K19" s="25"/>
      <c r="L19" s="25"/>
      <c r="M19" s="25"/>
      <c r="N19" s="25"/>
      <c r="O19" s="25"/>
      <c r="P19" s="25"/>
      <c r="Q19" s="25"/>
      <c r="R19" s="37"/>
    </row>
    <row r="20" spans="1:18" ht="14.4">
      <c r="A20" s="26"/>
      <c r="B20" s="25"/>
      <c r="C20" s="25"/>
      <c r="D20" s="25"/>
      <c r="E20" s="25"/>
      <c r="F20" s="25"/>
      <c r="G20" s="25"/>
      <c r="H20" s="25"/>
      <c r="I20" s="25"/>
      <c r="J20" s="25"/>
      <c r="K20" s="25"/>
      <c r="L20" s="25"/>
      <c r="M20" s="25"/>
      <c r="N20" s="25"/>
      <c r="O20" s="25"/>
      <c r="P20" s="25"/>
      <c r="Q20" s="25"/>
      <c r="R20" s="37"/>
    </row>
    <row r="21" spans="1:18" ht="14.4">
      <c r="A21" s="26"/>
      <c r="B21" s="136" t="s">
        <v>110</v>
      </c>
      <c r="C21" s="137"/>
      <c r="D21" s="137"/>
      <c r="E21" s="137"/>
      <c r="F21" s="137"/>
      <c r="G21" s="137"/>
      <c r="H21" s="137"/>
      <c r="I21" s="137"/>
      <c r="J21" s="137"/>
      <c r="K21" s="137"/>
      <c r="L21" s="137"/>
      <c r="M21" s="137"/>
      <c r="N21" s="137"/>
      <c r="O21" s="137"/>
      <c r="P21" s="137"/>
      <c r="Q21" s="138"/>
      <c r="R21" s="25"/>
    </row>
    <row r="22" spans="1:18" ht="14.4">
      <c r="A22" s="26"/>
      <c r="B22" s="26"/>
      <c r="C22" s="25"/>
      <c r="D22" s="25"/>
      <c r="E22" s="25"/>
      <c r="F22" s="25"/>
      <c r="G22" s="25"/>
      <c r="H22" s="25"/>
      <c r="I22" s="105" t="s">
        <v>111</v>
      </c>
      <c r="J22" s="105"/>
      <c r="K22" s="105"/>
      <c r="L22" s="25"/>
      <c r="M22" s="25"/>
      <c r="N22" s="25"/>
      <c r="O22" s="25"/>
      <c r="P22" s="25"/>
      <c r="Q22" s="37"/>
      <c r="R22" s="25"/>
    </row>
    <row r="23" spans="1:18" ht="15.6">
      <c r="A23" s="26"/>
      <c r="B23" s="26"/>
      <c r="C23" s="24" t="s">
        <v>112</v>
      </c>
      <c r="D23" s="139">
        <f>IF($J$23&gt;$J$24,$D$24*$J$25/1000*$J$24/('[2]Ideal Gas Properties'!$B$10*$J$26)/($J$23-$J$24),IF($J$23&lt;$J$24,$D$24*$J$25/1000*$J$23/('[2]Ideal Gas Properties'!$B$10*$J$26)/($J$23-$J$24),""))</f>
        <v>4.7988257899407901E-9</v>
      </c>
      <c r="E23" s="139"/>
      <c r="F23" s="140" t="s">
        <v>67</v>
      </c>
      <c r="G23" s="141"/>
      <c r="H23" s="25"/>
      <c r="I23" s="106" t="s">
        <v>300</v>
      </c>
      <c r="J23" s="107">
        <f>110000/101325</f>
        <v>1.0856155933876142</v>
      </c>
      <c r="K23" s="33" t="s">
        <v>114</v>
      </c>
      <c r="L23" s="33" t="s">
        <v>301</v>
      </c>
      <c r="M23" s="33"/>
      <c r="N23" s="33"/>
      <c r="O23" s="33"/>
      <c r="P23" s="108"/>
      <c r="Q23" s="37"/>
      <c r="R23" s="25"/>
    </row>
    <row r="24" spans="1:18" ht="15.6">
      <c r="A24" s="26"/>
      <c r="B24" s="26"/>
      <c r="C24" s="109" t="s">
        <v>302</v>
      </c>
      <c r="D24" s="142">
        <f>IF($J$23&gt;$J$24,1,IF($J$23&lt;$J$24,-1,""))</f>
        <v>-1</v>
      </c>
      <c r="E24" s="142"/>
      <c r="F24" s="143" t="s">
        <v>3</v>
      </c>
      <c r="G24" s="144"/>
      <c r="H24" s="25"/>
      <c r="I24" s="110" t="s">
        <v>303</v>
      </c>
      <c r="J24" s="107">
        <f>358000/101325</f>
        <v>3.5331852948433258</v>
      </c>
      <c r="K24" s="25" t="s">
        <v>114</v>
      </c>
      <c r="L24" s="25" t="s">
        <v>304</v>
      </c>
      <c r="M24" s="25"/>
      <c r="N24" s="25"/>
      <c r="O24" s="25"/>
      <c r="P24" s="37"/>
      <c r="Q24" s="37"/>
      <c r="R24" s="25"/>
    </row>
    <row r="25" spans="1:18" ht="14.4">
      <c r="A25" s="26"/>
      <c r="B25" s="26"/>
      <c r="C25" s="25"/>
      <c r="D25" s="25"/>
      <c r="E25" s="25"/>
      <c r="F25" s="25"/>
      <c r="G25" s="25"/>
      <c r="H25" s="25"/>
      <c r="I25" s="110" t="s">
        <v>119</v>
      </c>
      <c r="J25" s="111">
        <v>0.27</v>
      </c>
      <c r="K25" s="25" t="s">
        <v>120</v>
      </c>
      <c r="L25" s="25" t="s">
        <v>305</v>
      </c>
      <c r="M25" s="25"/>
      <c r="N25" s="25"/>
      <c r="O25" s="25"/>
      <c r="P25" s="37"/>
      <c r="Q25" s="37"/>
      <c r="R25" s="25"/>
    </row>
    <row r="26" spans="1:18" ht="14.4">
      <c r="A26" s="26"/>
      <c r="B26" s="26"/>
      <c r="C26" s="25"/>
      <c r="D26" s="25"/>
      <c r="E26" s="25"/>
      <c r="F26" s="25"/>
      <c r="G26" s="25"/>
      <c r="H26" s="25"/>
      <c r="I26" s="109" t="s">
        <v>122</v>
      </c>
      <c r="J26" s="112">
        <v>300.14999999999998</v>
      </c>
      <c r="K26" s="44" t="s">
        <v>123</v>
      </c>
      <c r="L26" s="44" t="s">
        <v>124</v>
      </c>
      <c r="M26" s="44"/>
      <c r="N26" s="44"/>
      <c r="O26" s="44"/>
      <c r="P26" s="45"/>
      <c r="Q26" s="37"/>
      <c r="R26" s="25"/>
    </row>
    <row r="27" spans="1:18" ht="14.4">
      <c r="A27" s="26"/>
      <c r="B27" s="43"/>
      <c r="C27" s="44"/>
      <c r="D27" s="44"/>
      <c r="E27" s="44"/>
      <c r="F27" s="44"/>
      <c r="G27" s="44"/>
      <c r="H27" s="44"/>
      <c r="I27" s="44"/>
      <c r="J27" s="44"/>
      <c r="K27" s="44"/>
      <c r="L27" s="44"/>
      <c r="M27" s="44"/>
      <c r="N27" s="44"/>
      <c r="O27" s="44"/>
      <c r="P27" s="44"/>
      <c r="Q27" s="45"/>
      <c r="R27" s="25"/>
    </row>
    <row r="28" spans="1:18" ht="14.4">
      <c r="A28" s="26"/>
      <c r="B28" s="25"/>
      <c r="C28" s="25"/>
      <c r="D28" s="25"/>
      <c r="E28" s="25"/>
      <c r="F28" s="25"/>
      <c r="G28" s="25"/>
      <c r="H28" s="25"/>
      <c r="I28" s="25"/>
      <c r="J28" s="25"/>
      <c r="K28" s="25"/>
      <c r="L28" s="25"/>
      <c r="M28" s="25"/>
      <c r="N28" s="25"/>
      <c r="O28" s="25"/>
      <c r="P28" s="25"/>
      <c r="Q28" s="25"/>
      <c r="R28" s="37"/>
    </row>
    <row r="29" spans="1:18" ht="14.4">
      <c r="A29" s="26"/>
      <c r="B29" s="25" t="s">
        <v>125</v>
      </c>
      <c r="C29" s="25"/>
      <c r="D29" s="25"/>
      <c r="E29" s="25"/>
      <c r="F29" s="25"/>
      <c r="G29" s="25"/>
      <c r="H29" s="25"/>
      <c r="I29" s="25"/>
      <c r="J29" s="25"/>
      <c r="K29" s="25"/>
      <c r="L29" s="25"/>
      <c r="M29" s="25"/>
      <c r="N29" s="25"/>
      <c r="O29" s="25"/>
      <c r="P29" s="25"/>
      <c r="Q29" s="25"/>
      <c r="R29" s="37"/>
    </row>
    <row r="30" spans="1:18" ht="14.4">
      <c r="A30" s="26"/>
      <c r="B30" s="25"/>
      <c r="C30" s="25"/>
      <c r="D30" s="25"/>
      <c r="E30" s="25"/>
      <c r="F30" s="25"/>
      <c r="G30" s="25"/>
      <c r="H30" s="25"/>
      <c r="I30" s="25"/>
      <c r="J30" s="25"/>
      <c r="K30" s="25"/>
      <c r="L30" s="25"/>
      <c r="M30" s="25"/>
      <c r="N30" s="25"/>
      <c r="O30" s="25"/>
      <c r="P30" s="25"/>
      <c r="Q30" s="25"/>
      <c r="R30" s="37"/>
    </row>
    <row r="31" spans="1:18" ht="15.6">
      <c r="A31" s="26"/>
      <c r="B31" s="25"/>
      <c r="C31" s="25" t="s">
        <v>306</v>
      </c>
      <c r="D31" s="25"/>
      <c r="E31" s="25"/>
      <c r="F31" s="25"/>
      <c r="G31" s="25"/>
      <c r="H31" s="25"/>
      <c r="I31" s="25"/>
      <c r="J31" s="25"/>
      <c r="K31" s="25"/>
      <c r="L31" s="25"/>
      <c r="M31" s="25"/>
      <c r="N31" s="25"/>
      <c r="O31" s="25"/>
      <c r="P31" s="25"/>
      <c r="Q31" s="25"/>
      <c r="R31" s="37"/>
    </row>
    <row r="32" spans="1:18" ht="15.6">
      <c r="A32" s="26"/>
      <c r="B32" s="25"/>
      <c r="C32" s="25" t="s">
        <v>307</v>
      </c>
      <c r="D32" s="25"/>
      <c r="E32" s="25"/>
      <c r="F32" s="25"/>
      <c r="G32" s="25"/>
      <c r="H32" s="25"/>
      <c r="I32" s="25"/>
      <c r="J32" s="25"/>
      <c r="K32" s="25"/>
      <c r="L32" s="25"/>
      <c r="M32" s="25"/>
      <c r="N32" s="25"/>
      <c r="O32" s="25"/>
      <c r="P32" s="25"/>
      <c r="Q32" s="25"/>
      <c r="R32" s="37"/>
    </row>
    <row r="33" spans="1:18" ht="14.4">
      <c r="A33" s="26"/>
      <c r="B33" s="25"/>
      <c r="C33" s="25"/>
      <c r="D33" s="25"/>
      <c r="E33" s="25"/>
      <c r="F33" s="25"/>
      <c r="G33" s="25"/>
      <c r="H33" s="25"/>
      <c r="I33" s="25"/>
      <c r="J33" s="25"/>
      <c r="K33" s="25"/>
      <c r="L33" s="25"/>
      <c r="M33" s="25"/>
      <c r="N33" s="25"/>
      <c r="O33" s="25"/>
      <c r="P33" s="25"/>
      <c r="Q33" s="25"/>
      <c r="R33" s="37"/>
    </row>
    <row r="34" spans="1:18" ht="14.4">
      <c r="A34" s="26"/>
      <c r="B34" s="25"/>
      <c r="C34" s="25"/>
      <c r="D34" s="25"/>
      <c r="E34" s="25"/>
      <c r="F34" s="25"/>
      <c r="G34" s="25"/>
      <c r="H34" s="25"/>
      <c r="I34" s="25"/>
      <c r="J34" s="25"/>
      <c r="K34" s="25"/>
      <c r="L34" s="25"/>
      <c r="M34" s="25"/>
      <c r="N34" s="25"/>
      <c r="O34" s="25"/>
      <c r="P34" s="25"/>
      <c r="Q34" s="25"/>
      <c r="R34" s="37"/>
    </row>
    <row r="35" spans="1:18" ht="14.4">
      <c r="A35" s="26"/>
      <c r="B35" s="25"/>
      <c r="C35" s="25"/>
      <c r="D35" s="25"/>
      <c r="E35" s="25"/>
      <c r="F35" s="25"/>
      <c r="G35" s="25"/>
      <c r="H35" s="25"/>
      <c r="I35" s="25"/>
      <c r="J35" s="25"/>
      <c r="K35" s="25"/>
      <c r="L35" s="25"/>
      <c r="M35" s="25"/>
      <c r="N35" s="25"/>
      <c r="O35" s="25"/>
      <c r="P35" s="25"/>
      <c r="Q35" s="25"/>
      <c r="R35" s="37"/>
    </row>
    <row r="36" spans="1:18" ht="14.4">
      <c r="A36" s="26"/>
      <c r="B36" s="25" t="s">
        <v>128</v>
      </c>
      <c r="C36" s="25"/>
      <c r="D36" s="25"/>
      <c r="E36" s="25"/>
      <c r="F36" s="25"/>
      <c r="G36" s="25"/>
      <c r="H36" s="25"/>
      <c r="I36" s="25"/>
      <c r="J36" s="25"/>
      <c r="K36" s="25"/>
      <c r="L36" s="25"/>
      <c r="M36" s="25"/>
      <c r="N36" s="25"/>
      <c r="O36" s="25"/>
      <c r="P36" s="25"/>
      <c r="Q36" s="25"/>
      <c r="R36" s="37"/>
    </row>
    <row r="37" spans="1:18" ht="14.4">
      <c r="A37" s="26"/>
      <c r="B37" s="25"/>
      <c r="C37" s="25"/>
      <c r="D37" s="25"/>
      <c r="E37" s="25"/>
      <c r="F37" s="25"/>
      <c r="G37" s="25"/>
      <c r="H37" s="25"/>
      <c r="I37" s="25"/>
      <c r="J37" s="25"/>
      <c r="K37" s="25"/>
      <c r="L37" s="25"/>
      <c r="M37" s="25"/>
      <c r="N37" s="25"/>
      <c r="O37" s="25"/>
      <c r="P37" s="25"/>
      <c r="Q37" s="25"/>
      <c r="R37" s="37"/>
    </row>
    <row r="38" spans="1:18" ht="14.4">
      <c r="A38" s="26"/>
      <c r="B38" s="25" t="s">
        <v>308</v>
      </c>
      <c r="C38" s="25"/>
      <c r="D38" s="25"/>
      <c r="E38" s="25"/>
      <c r="F38" s="25"/>
      <c r="G38" s="25"/>
      <c r="H38" s="25"/>
      <c r="I38" s="25"/>
      <c r="J38" s="25"/>
      <c r="K38" s="25"/>
      <c r="L38" s="25"/>
      <c r="M38" s="25"/>
      <c r="N38" s="25"/>
      <c r="O38" s="25"/>
      <c r="P38" s="25"/>
      <c r="Q38" s="25"/>
      <c r="R38" s="37"/>
    </row>
    <row r="39" spans="1:18" ht="14.4">
      <c r="A39" s="26"/>
      <c r="B39" s="25"/>
      <c r="C39" s="25"/>
      <c r="D39" s="25"/>
      <c r="E39" s="25"/>
      <c r="F39" s="25"/>
      <c r="G39" s="25"/>
      <c r="H39" s="25"/>
      <c r="I39" s="25"/>
      <c r="J39" s="25"/>
      <c r="K39" s="25"/>
      <c r="L39" s="25"/>
      <c r="M39" s="25"/>
      <c r="N39" s="25"/>
      <c r="O39" s="25"/>
      <c r="P39" s="25"/>
      <c r="Q39" s="25"/>
      <c r="R39" s="37"/>
    </row>
    <row r="40" spans="1:18" ht="14.4">
      <c r="A40" s="26"/>
      <c r="B40" s="25"/>
      <c r="C40" s="25"/>
      <c r="D40" s="25"/>
      <c r="E40" s="25"/>
      <c r="F40" s="25"/>
      <c r="G40" s="25"/>
      <c r="H40" s="25"/>
      <c r="I40" s="25"/>
      <c r="J40" s="25"/>
      <c r="K40" s="25"/>
      <c r="L40" s="25"/>
      <c r="M40" s="25"/>
      <c r="N40" s="25"/>
      <c r="O40" s="25"/>
      <c r="P40" s="25"/>
      <c r="Q40" s="25"/>
      <c r="R40" s="37"/>
    </row>
    <row r="41" spans="1:18" ht="14.4">
      <c r="A41" s="26"/>
      <c r="B41" s="25"/>
      <c r="C41" s="25"/>
      <c r="D41" s="25"/>
      <c r="E41" s="25"/>
      <c r="F41" s="25"/>
      <c r="G41" s="25"/>
      <c r="H41" s="25"/>
      <c r="I41" s="25"/>
      <c r="J41" s="25"/>
      <c r="K41" s="25"/>
      <c r="L41" s="25"/>
      <c r="M41" s="25"/>
      <c r="N41" s="25"/>
      <c r="O41" s="25"/>
      <c r="P41" s="25"/>
      <c r="Q41" s="25"/>
      <c r="R41" s="37"/>
    </row>
    <row r="42" spans="1:18" ht="14.4">
      <c r="A42" s="26"/>
      <c r="B42" s="25"/>
      <c r="C42" s="25" t="s">
        <v>130</v>
      </c>
      <c r="D42" s="25"/>
      <c r="E42" s="25"/>
      <c r="F42" s="25"/>
      <c r="G42" s="25"/>
      <c r="H42" s="25"/>
      <c r="I42" s="25"/>
      <c r="J42" s="25"/>
      <c r="K42" s="25"/>
      <c r="L42" s="25"/>
      <c r="M42" s="25"/>
      <c r="N42" s="25"/>
      <c r="O42" s="25"/>
      <c r="P42" s="25"/>
      <c r="Q42" s="25"/>
      <c r="R42" s="37"/>
    </row>
    <row r="43" spans="1:18" ht="14.4">
      <c r="A43" s="26"/>
      <c r="B43" s="25"/>
      <c r="C43" s="25"/>
      <c r="D43" s="25"/>
      <c r="E43" s="25"/>
      <c r="F43" s="25"/>
      <c r="G43" s="25"/>
      <c r="H43" s="25"/>
      <c r="I43" s="25"/>
      <c r="J43" s="25"/>
      <c r="K43" s="25"/>
      <c r="L43" s="25"/>
      <c r="M43" s="25"/>
      <c r="N43" s="25"/>
      <c r="O43" s="25"/>
      <c r="P43" s="25"/>
      <c r="Q43" s="25"/>
      <c r="R43" s="37"/>
    </row>
    <row r="44" spans="1:18" ht="14.4">
      <c r="A44" s="26"/>
      <c r="B44" s="25" t="s">
        <v>309</v>
      </c>
      <c r="C44" s="25"/>
      <c r="D44" s="25"/>
      <c r="E44" s="25"/>
      <c r="F44" s="25"/>
      <c r="G44" s="25"/>
      <c r="H44" s="25"/>
      <c r="I44" s="25"/>
      <c r="J44" s="25"/>
      <c r="K44" s="25"/>
      <c r="L44" s="25"/>
      <c r="M44" s="25"/>
      <c r="N44" s="25"/>
      <c r="O44" s="25"/>
      <c r="P44" s="25"/>
      <c r="Q44" s="25"/>
      <c r="R44" s="37"/>
    </row>
    <row r="45" spans="1:18" ht="15.6">
      <c r="A45" s="26"/>
      <c r="B45" s="25"/>
      <c r="C45" s="25" t="s">
        <v>310</v>
      </c>
      <c r="D45" s="25"/>
      <c r="E45" s="25"/>
      <c r="F45" s="25"/>
      <c r="G45" s="25"/>
      <c r="H45" s="25"/>
      <c r="I45" s="25"/>
      <c r="J45" s="25"/>
      <c r="K45" s="25"/>
      <c r="L45" s="25"/>
      <c r="M45" s="25"/>
      <c r="N45" s="25"/>
      <c r="O45" s="25"/>
      <c r="P45" s="25"/>
      <c r="Q45" s="25"/>
      <c r="R45" s="37"/>
    </row>
    <row r="46" spans="1:18" ht="14.4">
      <c r="A46" s="26"/>
      <c r="B46" s="25"/>
      <c r="C46" s="25"/>
      <c r="D46" s="25"/>
      <c r="E46" s="25"/>
      <c r="F46" s="25"/>
      <c r="G46" s="25"/>
      <c r="H46" s="25"/>
      <c r="I46" s="25"/>
      <c r="J46" s="25"/>
      <c r="K46" s="25"/>
      <c r="L46" s="25"/>
      <c r="M46" s="25"/>
      <c r="N46" s="25"/>
      <c r="O46" s="25"/>
      <c r="P46" s="25"/>
      <c r="Q46" s="25"/>
      <c r="R46" s="37"/>
    </row>
    <row r="47" spans="1:18" ht="14.4">
      <c r="A47" s="26"/>
      <c r="B47" s="25" t="s">
        <v>311</v>
      </c>
      <c r="C47" s="25"/>
      <c r="D47" s="25"/>
      <c r="E47" s="25"/>
      <c r="F47" s="25"/>
      <c r="G47" s="25"/>
      <c r="H47" s="25"/>
      <c r="I47" s="25"/>
      <c r="J47" s="25"/>
      <c r="K47" s="25"/>
      <c r="L47" s="25"/>
      <c r="M47" s="25"/>
      <c r="N47" s="25"/>
      <c r="O47" s="25"/>
      <c r="P47" s="25"/>
      <c r="Q47" s="25"/>
      <c r="R47" s="37"/>
    </row>
    <row r="48" spans="1:18" ht="14.4">
      <c r="A48" s="26"/>
      <c r="B48" s="25"/>
      <c r="C48" s="25" t="s">
        <v>312</v>
      </c>
      <c r="D48" s="25"/>
      <c r="E48" s="25"/>
      <c r="F48" s="25"/>
      <c r="G48" s="25"/>
      <c r="H48" s="25"/>
      <c r="I48" s="25"/>
      <c r="J48" s="25"/>
      <c r="K48" s="25"/>
      <c r="L48" s="25"/>
      <c r="M48" s="25"/>
      <c r="N48" s="25"/>
      <c r="O48" s="25"/>
      <c r="P48" s="25"/>
      <c r="Q48" s="25"/>
      <c r="R48" s="37"/>
    </row>
    <row r="49" spans="1:18" ht="14.4">
      <c r="A49" s="26"/>
      <c r="B49" s="25"/>
      <c r="C49" s="25" t="s">
        <v>313</v>
      </c>
      <c r="D49" s="25"/>
      <c r="E49" s="25"/>
      <c r="F49" s="25"/>
      <c r="G49" s="25"/>
      <c r="H49" s="25"/>
      <c r="I49" s="25"/>
      <c r="J49" s="25"/>
      <c r="K49" s="25"/>
      <c r="L49" s="25"/>
      <c r="M49" s="25"/>
      <c r="N49" s="25"/>
      <c r="O49" s="25"/>
      <c r="P49" s="25"/>
      <c r="Q49" s="25"/>
      <c r="R49" s="37"/>
    </row>
    <row r="50" spans="1:18" ht="14.4">
      <c r="A50" s="26"/>
      <c r="B50" s="25"/>
      <c r="C50" s="25"/>
      <c r="D50" s="25" t="s">
        <v>314</v>
      </c>
      <c r="E50" s="25"/>
      <c r="F50" s="25"/>
      <c r="G50" s="25"/>
      <c r="H50" s="25"/>
      <c r="I50" s="25"/>
      <c r="J50" s="25"/>
      <c r="K50" s="25"/>
      <c r="L50" s="25"/>
      <c r="M50" s="25"/>
      <c r="N50" s="25"/>
      <c r="O50" s="25"/>
      <c r="P50" s="25"/>
      <c r="Q50" s="25"/>
      <c r="R50" s="37"/>
    </row>
    <row r="51" spans="1:18" ht="14.4">
      <c r="A51" s="26"/>
      <c r="B51" s="25"/>
      <c r="C51" s="25"/>
      <c r="D51" s="25" t="s">
        <v>315</v>
      </c>
      <c r="E51" s="25"/>
      <c r="F51" s="25"/>
      <c r="G51" s="25"/>
      <c r="H51" s="25"/>
      <c r="I51" s="25"/>
      <c r="J51" s="25"/>
      <c r="K51" s="25"/>
      <c r="L51" s="25"/>
      <c r="M51" s="25"/>
      <c r="N51" s="25"/>
      <c r="O51" s="25"/>
      <c r="P51" s="25"/>
      <c r="Q51" s="25"/>
      <c r="R51" s="37"/>
    </row>
    <row r="52" spans="1:18" ht="14.4">
      <c r="A52" s="26"/>
      <c r="B52" s="25"/>
      <c r="C52" s="25"/>
      <c r="D52" s="25" t="s">
        <v>316</v>
      </c>
      <c r="E52" s="25"/>
      <c r="F52" s="25"/>
      <c r="G52" s="25"/>
      <c r="H52" s="25"/>
      <c r="I52" s="25"/>
      <c r="J52" s="25"/>
      <c r="K52" s="25"/>
      <c r="L52" s="25"/>
      <c r="M52" s="25"/>
      <c r="N52" s="25"/>
      <c r="O52" s="25"/>
      <c r="P52" s="25"/>
      <c r="Q52" s="25"/>
      <c r="R52" s="37"/>
    </row>
    <row r="53" spans="1:18" ht="14.4">
      <c r="A53" s="26"/>
      <c r="B53" s="25"/>
      <c r="C53" s="25"/>
      <c r="D53" s="25" t="s">
        <v>317</v>
      </c>
      <c r="E53" s="25"/>
      <c r="F53" s="25"/>
      <c r="G53" s="25"/>
      <c r="H53" s="25"/>
      <c r="I53" s="25"/>
      <c r="J53" s="25"/>
      <c r="K53" s="25"/>
      <c r="L53" s="25"/>
      <c r="M53" s="25"/>
      <c r="N53" s="25"/>
      <c r="O53" s="25"/>
      <c r="P53" s="25"/>
      <c r="Q53" s="25"/>
      <c r="R53" s="37"/>
    </row>
    <row r="54" spans="1:18" s="113" customFormat="1" ht="14.4">
      <c r="A54" s="43"/>
      <c r="B54" s="44"/>
      <c r="C54" s="44"/>
      <c r="D54" s="44"/>
      <c r="E54" s="44"/>
      <c r="F54" s="44"/>
      <c r="G54" s="44"/>
      <c r="H54" s="44"/>
      <c r="I54" s="44"/>
      <c r="J54" s="44"/>
      <c r="K54" s="44"/>
      <c r="L54" s="44"/>
      <c r="M54" s="44"/>
      <c r="N54" s="44"/>
      <c r="O54" s="44"/>
      <c r="P54" s="44"/>
      <c r="Q54" s="44"/>
      <c r="R54" s="45"/>
    </row>
    <row r="55" spans="1:18" ht="14.4">
      <c r="A55" s="114" t="s">
        <v>318</v>
      </c>
      <c r="B55" s="25"/>
      <c r="C55" s="25"/>
      <c r="D55" s="25"/>
      <c r="E55" s="25"/>
      <c r="F55" s="25"/>
      <c r="G55" s="25"/>
      <c r="H55" s="25"/>
      <c r="I55" s="25"/>
      <c r="J55" s="25"/>
      <c r="K55" s="25"/>
      <c r="L55" s="25"/>
      <c r="M55" s="25"/>
      <c r="N55" s="25"/>
      <c r="O55" s="25"/>
      <c r="P55" s="25"/>
      <c r="Q55" s="25"/>
      <c r="R55" s="37"/>
    </row>
    <row r="56" spans="1:18" ht="14.4">
      <c r="A56" s="26"/>
      <c r="B56" s="25" t="s">
        <v>319</v>
      </c>
      <c r="C56" s="25"/>
      <c r="D56" s="25"/>
      <c r="E56" s="25"/>
      <c r="F56" s="25"/>
      <c r="G56" s="25"/>
      <c r="H56" s="25"/>
      <c r="I56" s="25"/>
      <c r="J56" s="25"/>
      <c r="K56" s="25"/>
      <c r="L56" s="25"/>
      <c r="M56" s="25"/>
      <c r="N56" s="25"/>
      <c r="O56" s="25"/>
      <c r="P56" s="25"/>
      <c r="Q56" s="25"/>
      <c r="R56" s="37"/>
    </row>
    <row r="57" spans="1:18" ht="14.4">
      <c r="A57" s="26"/>
      <c r="B57" s="25"/>
      <c r="C57" s="25"/>
      <c r="D57" s="25"/>
      <c r="E57" s="25"/>
      <c r="F57" s="25"/>
      <c r="G57" s="25"/>
      <c r="H57" s="25"/>
      <c r="I57" s="25"/>
      <c r="J57" s="25"/>
      <c r="K57" s="25"/>
      <c r="L57" s="25"/>
      <c r="M57" s="25"/>
      <c r="N57" s="25"/>
      <c r="O57" s="25"/>
      <c r="P57" s="25"/>
      <c r="Q57" s="25"/>
      <c r="R57" s="37"/>
    </row>
    <row r="58" spans="1:18" ht="14.4">
      <c r="A58" s="26"/>
      <c r="B58" s="25" t="s">
        <v>320</v>
      </c>
      <c r="C58" s="25"/>
      <c r="D58" s="25"/>
      <c r="E58" s="25"/>
      <c r="F58" s="25"/>
      <c r="G58" s="25"/>
      <c r="H58" s="25"/>
      <c r="I58" s="25"/>
      <c r="J58" s="25"/>
      <c r="K58" s="25"/>
      <c r="L58" s="25"/>
      <c r="M58" s="25"/>
      <c r="N58" s="25"/>
      <c r="O58" s="25"/>
      <c r="P58" s="25"/>
      <c r="Q58" s="25"/>
      <c r="R58" s="37"/>
    </row>
    <row r="59" spans="1:18" ht="14.4">
      <c r="A59" s="26"/>
      <c r="B59" s="25"/>
      <c r="C59" s="25" t="s">
        <v>321</v>
      </c>
      <c r="D59" s="25"/>
      <c r="E59" s="25"/>
      <c r="F59" s="25"/>
      <c r="G59" s="25"/>
      <c r="H59" s="25"/>
      <c r="I59" s="25"/>
      <c r="J59" s="25"/>
      <c r="K59" s="25"/>
      <c r="L59" s="25"/>
      <c r="M59" s="25"/>
      <c r="N59" s="25"/>
      <c r="O59" s="25"/>
      <c r="P59" s="25"/>
      <c r="Q59" s="25"/>
      <c r="R59" s="37"/>
    </row>
    <row r="60" spans="1:18" ht="14.4">
      <c r="A60" s="26"/>
      <c r="B60" s="25" t="s">
        <v>322</v>
      </c>
      <c r="C60" s="25"/>
      <c r="D60" s="25"/>
      <c r="E60" s="25"/>
      <c r="F60" s="25"/>
      <c r="G60" s="25"/>
      <c r="H60" s="25"/>
      <c r="I60" s="25"/>
      <c r="J60" s="25"/>
      <c r="K60" s="25"/>
      <c r="L60" s="25"/>
      <c r="M60" s="25"/>
      <c r="N60" s="25"/>
      <c r="O60" s="25"/>
      <c r="P60" s="25"/>
      <c r="Q60" s="25"/>
      <c r="R60" s="37"/>
    </row>
    <row r="61" spans="1:18" ht="14.4">
      <c r="A61" s="26"/>
      <c r="B61" s="25"/>
      <c r="C61" s="25"/>
      <c r="D61" s="25"/>
      <c r="E61" s="25"/>
      <c r="F61" s="25"/>
      <c r="G61" s="25"/>
      <c r="H61" s="25"/>
      <c r="I61" s="25"/>
      <c r="J61" s="25"/>
      <c r="K61" s="25"/>
      <c r="L61" s="25"/>
      <c r="M61" s="25"/>
      <c r="N61" s="25"/>
      <c r="O61" s="25"/>
      <c r="P61" s="25"/>
      <c r="Q61" s="25"/>
      <c r="R61" s="37"/>
    </row>
    <row r="62" spans="1:18" ht="14.4" customHeight="1">
      <c r="A62" s="26"/>
      <c r="B62" s="25"/>
      <c r="C62" s="105" t="s">
        <v>323</v>
      </c>
      <c r="D62" s="115"/>
      <c r="E62" s="115"/>
      <c r="F62" s="115"/>
      <c r="G62" s="115"/>
      <c r="H62" s="115"/>
      <c r="I62" s="115"/>
      <c r="J62" s="115"/>
      <c r="K62" s="115"/>
      <c r="L62" s="115"/>
      <c r="M62" s="115"/>
      <c r="N62" s="115"/>
      <c r="O62" s="115"/>
      <c r="P62" s="115"/>
      <c r="Q62" s="115"/>
      <c r="R62" s="115"/>
    </row>
    <row r="63" spans="1:18" ht="14.4">
      <c r="A63" s="26"/>
      <c r="B63" s="25"/>
      <c r="C63" s="115"/>
      <c r="D63" s="105" t="s">
        <v>324</v>
      </c>
      <c r="E63" s="115"/>
      <c r="F63" s="115"/>
      <c r="G63" s="115"/>
      <c r="H63" s="115"/>
      <c r="I63" s="115"/>
      <c r="J63" s="115"/>
      <c r="K63" s="115"/>
      <c r="L63" s="115"/>
      <c r="M63" s="115"/>
      <c r="N63" s="115"/>
      <c r="O63" s="115"/>
      <c r="P63" s="115"/>
      <c r="Q63" s="115"/>
      <c r="R63" s="115"/>
    </row>
    <row r="64" spans="1:18" ht="14.4">
      <c r="A64" s="26"/>
      <c r="B64" s="25"/>
      <c r="C64" s="25"/>
      <c r="D64" s="25" t="s">
        <v>325</v>
      </c>
      <c r="E64" s="25"/>
      <c r="F64" s="25"/>
      <c r="G64" s="25"/>
      <c r="H64" s="25"/>
      <c r="I64" s="25"/>
      <c r="J64" s="25"/>
      <c r="K64" s="25"/>
      <c r="L64" s="25"/>
      <c r="M64" s="25"/>
      <c r="N64" s="25"/>
      <c r="O64" s="25"/>
      <c r="P64" s="25"/>
      <c r="Q64" s="25"/>
      <c r="R64" s="37"/>
    </row>
    <row r="65" spans="1:18" ht="14.4">
      <c r="A65" s="26"/>
      <c r="B65" s="25"/>
      <c r="C65" s="25"/>
      <c r="D65" s="25"/>
      <c r="E65" s="25"/>
      <c r="F65" s="25"/>
      <c r="G65" s="25"/>
      <c r="H65" s="25"/>
      <c r="I65" s="25"/>
      <c r="J65" s="25"/>
      <c r="K65" s="25"/>
      <c r="L65" s="25"/>
      <c r="M65" s="25"/>
      <c r="N65" s="25"/>
      <c r="O65" s="25"/>
      <c r="P65" s="25"/>
      <c r="Q65" s="25"/>
      <c r="R65" s="37"/>
    </row>
    <row r="66" spans="1:18" ht="14.4">
      <c r="A66" s="26"/>
      <c r="B66" s="25"/>
      <c r="C66" s="25"/>
      <c r="D66" s="25"/>
      <c r="E66" s="25"/>
      <c r="F66" s="25"/>
      <c r="G66" s="25"/>
      <c r="H66" s="25"/>
      <c r="I66" s="25"/>
      <c r="J66" s="25"/>
      <c r="K66" s="25"/>
      <c r="L66" s="25"/>
      <c r="M66" s="25"/>
      <c r="N66" s="25"/>
      <c r="O66" s="25"/>
      <c r="P66" s="25"/>
      <c r="Q66" s="25"/>
      <c r="R66" s="37"/>
    </row>
    <row r="67" spans="1:18" ht="14.4">
      <c r="A67" s="26"/>
      <c r="B67" s="25"/>
      <c r="C67" s="145" t="s">
        <v>110</v>
      </c>
      <c r="D67" s="146"/>
      <c r="E67" s="146"/>
      <c r="F67" s="146"/>
      <c r="G67" s="146"/>
      <c r="H67" s="146"/>
      <c r="I67" s="146"/>
      <c r="J67" s="146"/>
      <c r="K67" s="146"/>
      <c r="L67" s="146"/>
      <c r="M67" s="146"/>
      <c r="N67" s="146"/>
      <c r="O67" s="146"/>
      <c r="P67" s="146"/>
      <c r="Q67" s="147"/>
      <c r="R67" s="37"/>
    </row>
    <row r="68" spans="1:18" ht="14.4">
      <c r="A68" s="26"/>
      <c r="B68" s="25"/>
      <c r="C68" s="26"/>
      <c r="D68" s="25"/>
      <c r="E68" s="25"/>
      <c r="F68" s="25"/>
      <c r="G68" s="25"/>
      <c r="H68" s="25"/>
      <c r="I68" s="25"/>
      <c r="J68" s="25"/>
      <c r="K68" s="25" t="s">
        <v>111</v>
      </c>
      <c r="L68" s="25"/>
      <c r="M68" s="25"/>
      <c r="N68" s="25"/>
      <c r="O68" s="25"/>
      <c r="P68" s="25"/>
      <c r="Q68" s="37"/>
      <c r="R68" s="37"/>
    </row>
    <row r="69" spans="1:18" ht="15.6">
      <c r="A69" s="26"/>
      <c r="B69" s="25"/>
      <c r="C69" s="26"/>
      <c r="D69" s="116" t="s">
        <v>112</v>
      </c>
      <c r="E69" s="148">
        <f>IF(AND($L$73-$L$74&gt;0,$L$75&lt;$L$73),"wrong Phat",IF(AND($L$73-$L$74&lt;0,$L$75&gt;$L$73),"wrong Phat",ABS($L$69*$L$70/('[2]Ideal Gas Properties'!$B$10*$L$71*($L$72))*LN(($L$75-$L$74)/($L$75-$L$73))/1000)))</f>
        <v>4.9113437756169229E-6</v>
      </c>
      <c r="F69" s="148"/>
      <c r="G69" s="149" t="s">
        <v>67</v>
      </c>
      <c r="H69" s="150"/>
      <c r="I69" s="25"/>
      <c r="J69" s="25"/>
      <c r="K69" s="24" t="s">
        <v>138</v>
      </c>
      <c r="L69" s="107">
        <v>0.6</v>
      </c>
      <c r="M69" s="33" t="s">
        <v>3</v>
      </c>
      <c r="N69" s="151" t="s">
        <v>139</v>
      </c>
      <c r="O69" s="151"/>
      <c r="P69" s="152"/>
      <c r="Q69" s="37"/>
      <c r="R69" s="37"/>
    </row>
    <row r="70" spans="1:18" ht="14.4">
      <c r="A70" s="26"/>
      <c r="B70" s="25"/>
      <c r="C70" s="26"/>
      <c r="D70" s="117"/>
      <c r="E70" s="25"/>
      <c r="F70" s="25"/>
      <c r="G70" s="25"/>
      <c r="H70" s="25"/>
      <c r="I70" s="25"/>
      <c r="J70" s="25"/>
      <c r="K70" s="26" t="s">
        <v>140</v>
      </c>
      <c r="L70" s="111">
        <f>101.6*PI()*1.04^2</f>
        <v>345.23137599486842</v>
      </c>
      <c r="M70" s="25" t="s">
        <v>141</v>
      </c>
      <c r="N70" s="131" t="s">
        <v>142</v>
      </c>
      <c r="O70" s="131"/>
      <c r="P70" s="132"/>
      <c r="Q70" s="37"/>
      <c r="R70" s="37"/>
    </row>
    <row r="71" spans="1:18" ht="14.4">
      <c r="A71" s="26"/>
      <c r="B71" s="25"/>
      <c r="C71" s="26"/>
      <c r="D71" s="25"/>
      <c r="E71" s="25"/>
      <c r="F71" s="25"/>
      <c r="G71" s="25"/>
      <c r="H71" s="25"/>
      <c r="I71" s="25"/>
      <c r="J71" s="25"/>
      <c r="K71" s="26" t="s">
        <v>143</v>
      </c>
      <c r="L71" s="111">
        <v>300.14999999999998</v>
      </c>
      <c r="M71" s="25" t="s">
        <v>123</v>
      </c>
      <c r="N71" s="131" t="s">
        <v>124</v>
      </c>
      <c r="O71" s="131"/>
      <c r="P71" s="132"/>
      <c r="Q71" s="37"/>
      <c r="R71" s="37"/>
    </row>
    <row r="72" spans="1:18" ht="15.6">
      <c r="A72" s="26"/>
      <c r="B72" s="25"/>
      <c r="C72" s="26"/>
      <c r="D72" s="25"/>
      <c r="E72" s="25"/>
      <c r="F72" s="25"/>
      <c r="G72" s="25"/>
      <c r="H72" s="25"/>
      <c r="I72" s="25"/>
      <c r="J72" s="25"/>
      <c r="K72" s="26" t="s">
        <v>326</v>
      </c>
      <c r="L72" s="111">
        <v>6</v>
      </c>
      <c r="M72" s="25" t="s">
        <v>62</v>
      </c>
      <c r="N72" s="131" t="s">
        <v>145</v>
      </c>
      <c r="O72" s="131"/>
      <c r="P72" s="132"/>
      <c r="Q72" s="37"/>
      <c r="R72" s="37"/>
    </row>
    <row r="73" spans="1:18" ht="15.6">
      <c r="A73" s="26"/>
      <c r="B73" s="25"/>
      <c r="C73" s="26"/>
      <c r="D73" s="25"/>
      <c r="E73" s="25"/>
      <c r="F73" s="25"/>
      <c r="G73" s="25"/>
      <c r="H73" s="25"/>
      <c r="I73" s="25"/>
      <c r="J73" s="25"/>
      <c r="K73" s="26" t="s">
        <v>146</v>
      </c>
      <c r="L73" s="111">
        <f>110000/101325</f>
        <v>1.0856155933876142</v>
      </c>
      <c r="M73" s="25" t="s">
        <v>114</v>
      </c>
      <c r="N73" s="131" t="s">
        <v>147</v>
      </c>
      <c r="O73" s="131"/>
      <c r="P73" s="132"/>
      <c r="Q73" s="37"/>
      <c r="R73" s="37"/>
    </row>
    <row r="74" spans="1:18" ht="15.6">
      <c r="A74" s="26"/>
      <c r="B74" s="25"/>
      <c r="C74" s="26"/>
      <c r="D74" s="25"/>
      <c r="E74" s="25"/>
      <c r="F74" s="25"/>
      <c r="G74" s="25"/>
      <c r="H74" s="25"/>
      <c r="I74" s="25"/>
      <c r="J74" s="25"/>
      <c r="K74" s="26" t="s">
        <v>148</v>
      </c>
      <c r="L74" s="111">
        <f>358000/101325</f>
        <v>3.5331852948433258</v>
      </c>
      <c r="M74" s="25" t="s">
        <v>114</v>
      </c>
      <c r="N74" s="131" t="s">
        <v>149</v>
      </c>
      <c r="O74" s="131"/>
      <c r="P74" s="132"/>
      <c r="Q74" s="37"/>
      <c r="R74" s="37"/>
    </row>
    <row r="75" spans="1:18" ht="14.4">
      <c r="A75" s="26"/>
      <c r="B75" s="25"/>
      <c r="C75" s="26"/>
      <c r="D75" s="25"/>
      <c r="E75" s="25"/>
      <c r="F75" s="25"/>
      <c r="G75" s="25"/>
      <c r="H75" s="25"/>
      <c r="I75" s="25"/>
      <c r="J75" s="25"/>
      <c r="K75" s="43" t="s">
        <v>150</v>
      </c>
      <c r="L75" s="112">
        <v>1.01325</v>
      </c>
      <c r="M75" s="44" t="s">
        <v>114</v>
      </c>
      <c r="N75" s="154" t="s">
        <v>327</v>
      </c>
      <c r="O75" s="154"/>
      <c r="P75" s="155"/>
      <c r="Q75" s="37"/>
      <c r="R75" s="37"/>
    </row>
    <row r="76" spans="1:18" ht="14.4">
      <c r="A76" s="26"/>
      <c r="B76" s="25"/>
      <c r="C76" s="43"/>
      <c r="D76" s="44"/>
      <c r="E76" s="44"/>
      <c r="F76" s="44"/>
      <c r="G76" s="44"/>
      <c r="H76" s="44"/>
      <c r="I76" s="44"/>
      <c r="J76" s="44"/>
      <c r="K76" s="44"/>
      <c r="L76" s="44"/>
      <c r="M76" s="44"/>
      <c r="N76" s="44"/>
      <c r="O76" s="44"/>
      <c r="P76" s="44"/>
      <c r="Q76" s="45"/>
      <c r="R76" s="37"/>
    </row>
    <row r="77" spans="1:18" ht="14.4">
      <c r="A77" s="26"/>
      <c r="B77" s="25"/>
      <c r="C77" s="25"/>
      <c r="D77" s="25"/>
      <c r="E77" s="25"/>
      <c r="F77" s="25"/>
      <c r="G77" s="25"/>
      <c r="H77" s="25"/>
      <c r="I77" s="25"/>
      <c r="J77" s="25"/>
      <c r="K77" s="25"/>
      <c r="L77" s="25"/>
      <c r="M77" s="25"/>
      <c r="N77" s="25"/>
      <c r="O77" s="25"/>
      <c r="P77" s="25"/>
      <c r="Q77" s="25"/>
      <c r="R77" s="37"/>
    </row>
    <row r="78" spans="1:18" ht="14.4">
      <c r="A78" s="26"/>
      <c r="B78" s="25"/>
      <c r="C78" s="145" t="s">
        <v>345</v>
      </c>
      <c r="D78" s="146"/>
      <c r="E78" s="146"/>
      <c r="F78" s="146"/>
      <c r="G78" s="146"/>
      <c r="H78" s="146"/>
      <c r="I78" s="146"/>
      <c r="J78" s="146"/>
      <c r="K78" s="146"/>
      <c r="L78" s="146"/>
      <c r="M78" s="146"/>
      <c r="N78" s="146"/>
      <c r="O78" s="146"/>
      <c r="P78" s="146"/>
      <c r="Q78" s="147"/>
      <c r="R78" s="25"/>
    </row>
    <row r="79" spans="1:18" ht="14.4">
      <c r="A79" s="26"/>
      <c r="B79" s="25"/>
      <c r="C79" s="26"/>
      <c r="D79" s="25"/>
      <c r="E79" s="25"/>
      <c r="F79" s="25"/>
      <c r="G79" s="25"/>
      <c r="H79" s="25"/>
      <c r="I79" s="25"/>
      <c r="J79" s="25"/>
      <c r="K79" s="25" t="s">
        <v>111</v>
      </c>
      <c r="L79" s="25"/>
      <c r="M79" s="25"/>
      <c r="N79" s="25"/>
      <c r="O79" s="25"/>
      <c r="P79" s="25"/>
      <c r="Q79" s="37"/>
      <c r="R79" s="25"/>
    </row>
    <row r="80" spans="1:18" ht="15.6">
      <c r="A80" s="26"/>
      <c r="B80" s="25"/>
      <c r="C80" s="26"/>
      <c r="D80" s="116" t="s">
        <v>328</v>
      </c>
      <c r="E80" s="156">
        <f>L84*(L80/L82)*(L83/L81)*1000/60</f>
        <v>0.27457510837252547</v>
      </c>
      <c r="F80" s="156"/>
      <c r="G80" s="48" t="s">
        <v>120</v>
      </c>
      <c r="H80" s="118"/>
      <c r="I80" s="25"/>
      <c r="J80" s="25"/>
      <c r="K80" s="24" t="s">
        <v>329</v>
      </c>
      <c r="L80" s="107">
        <v>300.14999999999998</v>
      </c>
      <c r="M80" s="33" t="s">
        <v>123</v>
      </c>
      <c r="N80" s="33" t="s">
        <v>330</v>
      </c>
      <c r="O80" s="33"/>
      <c r="P80" s="108"/>
      <c r="Q80" s="37"/>
      <c r="R80" s="25"/>
    </row>
    <row r="81" spans="1:18" ht="15.6">
      <c r="A81" s="26"/>
      <c r="B81" s="25"/>
      <c r="C81" s="26"/>
      <c r="D81" s="25"/>
      <c r="E81" s="25"/>
      <c r="F81" s="25"/>
      <c r="G81" s="25"/>
      <c r="H81" s="25"/>
      <c r="I81" s="25"/>
      <c r="J81" s="25"/>
      <c r="K81" s="26" t="s">
        <v>331</v>
      </c>
      <c r="L81" s="111">
        <f>358000/101325</f>
        <v>3.5331852948433258</v>
      </c>
      <c r="M81" s="25" t="s">
        <v>114</v>
      </c>
      <c r="N81" s="25" t="s">
        <v>332</v>
      </c>
      <c r="O81" s="25"/>
      <c r="P81" s="37"/>
      <c r="Q81" s="37"/>
      <c r="R81" s="25"/>
    </row>
    <row r="82" spans="1:18" ht="15.6">
      <c r="A82" s="26"/>
      <c r="B82" s="25"/>
      <c r="C82" s="26"/>
      <c r="D82" s="25"/>
      <c r="E82" s="25"/>
      <c r="F82" s="25"/>
      <c r="G82" s="25"/>
      <c r="H82" s="25"/>
      <c r="I82" s="25"/>
      <c r="J82" s="25"/>
      <c r="K82" s="26" t="s">
        <v>333</v>
      </c>
      <c r="L82" s="111">
        <v>273.14999999999998</v>
      </c>
      <c r="M82" s="25" t="s">
        <v>123</v>
      </c>
      <c r="N82" s="25" t="s">
        <v>334</v>
      </c>
      <c r="O82" s="25"/>
      <c r="P82" s="37"/>
      <c r="Q82" s="37"/>
      <c r="R82" s="25"/>
    </row>
    <row r="83" spans="1:18" ht="15.6">
      <c r="A83" s="26"/>
      <c r="B83" s="25"/>
      <c r="C83" s="26"/>
      <c r="D83" s="25"/>
      <c r="E83" s="25"/>
      <c r="F83" s="25"/>
      <c r="G83" s="25"/>
      <c r="H83" s="25"/>
      <c r="I83" s="25"/>
      <c r="J83" s="25"/>
      <c r="K83" s="26" t="s">
        <v>335</v>
      </c>
      <c r="L83" s="111">
        <v>1</v>
      </c>
      <c r="M83" s="25" t="s">
        <v>114</v>
      </c>
      <c r="N83" s="25" t="s">
        <v>336</v>
      </c>
      <c r="O83" s="25"/>
      <c r="P83" s="37"/>
      <c r="Q83" s="37"/>
      <c r="R83" s="25"/>
    </row>
    <row r="84" spans="1:18" ht="14.4">
      <c r="A84" s="26"/>
      <c r="B84" s="25"/>
      <c r="C84" s="26"/>
      <c r="D84" s="25"/>
      <c r="E84" s="25"/>
      <c r="F84" s="25"/>
      <c r="G84" s="25"/>
      <c r="H84" s="25"/>
      <c r="I84" s="25"/>
      <c r="J84" s="25"/>
      <c r="K84" s="43" t="s">
        <v>337</v>
      </c>
      <c r="L84" s="112">
        <f>0.0309*1000000/1000/(35/60)*(1*10^(-3))</f>
        <v>5.2971428571428572E-2</v>
      </c>
      <c r="M84" s="44" t="s">
        <v>338</v>
      </c>
      <c r="N84" s="44" t="s">
        <v>339</v>
      </c>
      <c r="O84" s="44"/>
      <c r="P84" s="45"/>
      <c r="Q84" s="37"/>
      <c r="R84" s="25"/>
    </row>
    <row r="85" spans="1:18" ht="14.4">
      <c r="A85" s="26"/>
      <c r="B85" s="25"/>
      <c r="C85" s="43"/>
      <c r="D85" s="44"/>
      <c r="E85" s="44"/>
      <c r="F85" s="44"/>
      <c r="G85" s="44"/>
      <c r="H85" s="44"/>
      <c r="I85" s="44"/>
      <c r="J85" s="44"/>
      <c r="K85" s="44"/>
      <c r="L85" s="44"/>
      <c r="M85" s="44"/>
      <c r="N85" s="44"/>
      <c r="O85" s="44"/>
      <c r="P85" s="44"/>
      <c r="Q85" s="45"/>
      <c r="R85" s="25"/>
    </row>
    <row r="86" spans="1:18" ht="14.4">
      <c r="A86" s="26"/>
      <c r="B86" s="25"/>
      <c r="C86" s="25"/>
      <c r="D86" s="25"/>
      <c r="E86" s="25"/>
      <c r="F86" s="25"/>
      <c r="G86" s="25"/>
      <c r="H86" s="25"/>
      <c r="I86" s="25"/>
      <c r="J86" s="25"/>
      <c r="K86" s="25"/>
      <c r="L86" s="25"/>
      <c r="M86" s="25"/>
      <c r="N86" s="25"/>
      <c r="O86" s="25"/>
      <c r="P86" s="25"/>
      <c r="Q86" s="25"/>
      <c r="R86" s="25"/>
    </row>
    <row r="87" spans="1:18" ht="14.4">
      <c r="A87" s="26"/>
      <c r="B87" s="25"/>
      <c r="C87" s="25" t="s">
        <v>152</v>
      </c>
      <c r="D87" s="25"/>
      <c r="E87" s="25"/>
      <c r="F87" s="25"/>
      <c r="G87" s="25"/>
      <c r="H87" s="25"/>
      <c r="I87" s="25"/>
      <c r="J87" s="25"/>
      <c r="K87" s="25"/>
      <c r="L87" s="25"/>
      <c r="M87" s="25"/>
      <c r="N87" s="25"/>
      <c r="O87" s="25"/>
      <c r="P87" s="25"/>
      <c r="Q87" s="25"/>
      <c r="R87" s="25"/>
    </row>
    <row r="88" spans="1:18" ht="14.4">
      <c r="A88" s="26"/>
      <c r="B88" s="25"/>
      <c r="C88" s="25"/>
      <c r="D88" s="25"/>
      <c r="E88" s="25"/>
      <c r="F88" s="25"/>
      <c r="G88" s="25"/>
      <c r="H88" s="25"/>
      <c r="I88" s="25"/>
      <c r="J88" s="25"/>
      <c r="K88" s="25"/>
      <c r="L88" s="25"/>
      <c r="M88" s="25"/>
      <c r="N88" s="25"/>
      <c r="O88" s="25"/>
      <c r="P88" s="25"/>
      <c r="Q88" s="25"/>
      <c r="R88" s="25"/>
    </row>
    <row r="89" spans="1:18" ht="14.4">
      <c r="A89" s="26"/>
      <c r="B89" s="25"/>
      <c r="C89" s="25"/>
      <c r="D89" s="25"/>
      <c r="E89" s="25"/>
      <c r="F89" s="25"/>
      <c r="G89" s="25"/>
      <c r="H89" s="25"/>
      <c r="I89" s="25"/>
      <c r="J89" s="25"/>
      <c r="K89" s="25"/>
      <c r="L89" s="25"/>
      <c r="M89" s="25"/>
      <c r="N89" s="25"/>
      <c r="O89" s="25"/>
      <c r="P89" s="25"/>
      <c r="Q89" s="25"/>
      <c r="R89" s="25"/>
    </row>
    <row r="90" spans="1:18" ht="14.4">
      <c r="A90" s="26"/>
      <c r="B90" s="25"/>
      <c r="C90" s="25"/>
      <c r="D90" s="25"/>
      <c r="E90" s="25"/>
      <c r="F90" s="25"/>
      <c r="G90" s="25"/>
      <c r="H90" s="25"/>
      <c r="I90" s="25"/>
      <c r="J90" s="25"/>
      <c r="K90" s="25"/>
      <c r="L90" s="25"/>
      <c r="M90" s="25"/>
      <c r="N90" s="25"/>
      <c r="O90" s="25"/>
      <c r="P90" s="25"/>
      <c r="Q90" s="25"/>
      <c r="R90" s="25"/>
    </row>
    <row r="91" spans="1:18" ht="14.4">
      <c r="A91" s="26"/>
      <c r="B91" s="25"/>
      <c r="C91" s="25"/>
      <c r="D91" s="25"/>
      <c r="E91" s="25"/>
      <c r="F91" s="25"/>
      <c r="G91" s="25"/>
      <c r="H91" s="25"/>
      <c r="I91" s="25"/>
      <c r="J91" s="25"/>
      <c r="K91" s="25"/>
      <c r="L91" s="25"/>
      <c r="M91" s="25"/>
      <c r="N91" s="25"/>
      <c r="O91" s="25"/>
      <c r="P91" s="25"/>
      <c r="Q91" s="25"/>
      <c r="R91" s="25"/>
    </row>
    <row r="92" spans="1:18" ht="14.4">
      <c r="A92" s="26"/>
      <c r="B92" s="25"/>
      <c r="C92" s="25"/>
      <c r="D92" s="25"/>
      <c r="E92" s="25"/>
      <c r="F92" s="25"/>
      <c r="G92" s="25"/>
      <c r="H92" s="25"/>
      <c r="I92" s="25"/>
      <c r="J92" s="25"/>
      <c r="K92" s="25"/>
      <c r="L92" s="25"/>
      <c r="M92" s="25"/>
      <c r="N92" s="25"/>
      <c r="O92" s="25"/>
      <c r="P92" s="25"/>
      <c r="Q92" s="25"/>
      <c r="R92" s="25"/>
    </row>
    <row r="93" spans="1:18" ht="14.4">
      <c r="A93" s="26"/>
      <c r="B93" s="25"/>
      <c r="C93" s="25"/>
      <c r="D93" s="25"/>
      <c r="E93" s="25"/>
      <c r="F93" s="25"/>
      <c r="G93" s="25"/>
      <c r="H93" s="25"/>
      <c r="I93" s="25"/>
      <c r="J93" s="25"/>
      <c r="K93" s="25"/>
      <c r="L93" s="25"/>
      <c r="M93" s="25"/>
      <c r="N93" s="25"/>
      <c r="O93" s="25"/>
      <c r="P93" s="25"/>
      <c r="Q93" s="25"/>
      <c r="R93" s="25"/>
    </row>
    <row r="94" spans="1:18" ht="14.4">
      <c r="A94" s="26"/>
      <c r="B94" s="25"/>
      <c r="C94" s="25"/>
      <c r="D94" s="25"/>
      <c r="E94" s="25"/>
      <c r="F94" s="25"/>
      <c r="G94" s="25"/>
      <c r="H94" s="25"/>
      <c r="I94" s="25"/>
      <c r="J94" s="25"/>
      <c r="K94" s="25"/>
      <c r="L94" s="25"/>
      <c r="M94" s="25"/>
      <c r="N94" s="25"/>
      <c r="O94" s="25"/>
      <c r="P94" s="25"/>
      <c r="Q94" s="25"/>
      <c r="R94" s="25"/>
    </row>
    <row r="95" spans="1:18" ht="14.4">
      <c r="A95" s="26"/>
      <c r="B95" s="25"/>
      <c r="C95" s="25"/>
      <c r="D95" s="25"/>
      <c r="E95" s="25"/>
      <c r="F95" s="25"/>
      <c r="G95" s="25"/>
      <c r="H95" s="25"/>
      <c r="I95" s="25"/>
      <c r="J95" s="25"/>
      <c r="K95" s="25"/>
      <c r="L95" s="25"/>
      <c r="M95" s="25"/>
      <c r="N95" s="25"/>
      <c r="O95" s="25"/>
      <c r="P95" s="25"/>
      <c r="Q95" s="25"/>
      <c r="R95" s="25"/>
    </row>
    <row r="96" spans="1:18" ht="14.4">
      <c r="A96" s="26"/>
      <c r="B96" s="25"/>
      <c r="C96" s="25"/>
      <c r="D96" s="25"/>
      <c r="E96" s="25"/>
      <c r="F96" s="25"/>
      <c r="G96" s="25"/>
      <c r="H96" s="25"/>
      <c r="I96" s="25"/>
      <c r="J96" s="25"/>
      <c r="K96" s="25"/>
      <c r="L96" s="25"/>
      <c r="M96" s="25"/>
      <c r="N96" s="25"/>
      <c r="O96" s="25"/>
      <c r="P96" s="25"/>
      <c r="Q96" s="25"/>
      <c r="R96" s="25"/>
    </row>
    <row r="97" spans="1:18" ht="14.4">
      <c r="A97" s="26"/>
      <c r="B97" s="25"/>
      <c r="C97" s="25"/>
      <c r="D97" s="25"/>
      <c r="E97" s="25"/>
      <c r="F97" s="25"/>
      <c r="G97" s="25"/>
      <c r="H97" s="25"/>
      <c r="I97" s="25"/>
      <c r="J97" s="25"/>
      <c r="K97" s="25"/>
      <c r="L97" s="25"/>
      <c r="M97" s="25"/>
      <c r="N97" s="25"/>
      <c r="O97" s="25"/>
      <c r="P97" s="25"/>
      <c r="Q97" s="25"/>
      <c r="R97" s="25"/>
    </row>
    <row r="98" spans="1:18" ht="14.4">
      <c r="A98" s="26"/>
      <c r="B98" s="25"/>
      <c r="C98" s="25"/>
      <c r="D98" s="25"/>
      <c r="E98" s="25"/>
      <c r="F98" s="25"/>
      <c r="G98" s="25"/>
      <c r="H98" s="25"/>
      <c r="I98" s="25"/>
      <c r="J98" s="25"/>
      <c r="K98" s="25"/>
      <c r="L98" s="25"/>
      <c r="M98" s="25"/>
      <c r="N98" s="25"/>
      <c r="O98" s="25"/>
      <c r="P98" s="25"/>
      <c r="Q98" s="25"/>
      <c r="R98" s="25"/>
    </row>
    <row r="99" spans="1:18" ht="14.4">
      <c r="A99" s="26"/>
      <c r="B99" s="25"/>
      <c r="C99" s="25" t="s">
        <v>153</v>
      </c>
      <c r="D99" s="25"/>
      <c r="E99" s="25"/>
      <c r="F99" s="25"/>
      <c r="G99" s="25"/>
      <c r="H99" s="25"/>
      <c r="I99" s="25"/>
      <c r="J99" s="25"/>
      <c r="K99" s="25"/>
      <c r="L99" s="25"/>
      <c r="M99" s="25"/>
      <c r="N99" s="25"/>
      <c r="O99" s="25"/>
      <c r="P99" s="25"/>
      <c r="Q99" s="25"/>
      <c r="R99" s="25"/>
    </row>
    <row r="100" spans="1:18" ht="14.4">
      <c r="A100" s="26"/>
      <c r="B100" s="25"/>
      <c r="C100" s="25"/>
      <c r="D100" s="25"/>
      <c r="E100" s="25"/>
      <c r="F100" s="25"/>
      <c r="G100" s="25"/>
      <c r="H100" s="25"/>
      <c r="I100" s="25"/>
      <c r="J100" s="25"/>
      <c r="K100" s="25"/>
      <c r="L100" s="25"/>
      <c r="M100" s="25"/>
      <c r="N100" s="25"/>
      <c r="O100" s="25"/>
      <c r="P100" s="25"/>
      <c r="Q100" s="25"/>
      <c r="R100" s="25"/>
    </row>
    <row r="101" spans="1:18" ht="14.4">
      <c r="A101" s="26"/>
      <c r="B101" s="25"/>
      <c r="C101" s="25"/>
      <c r="D101" s="25"/>
      <c r="E101" s="25"/>
      <c r="F101" s="25"/>
      <c r="G101" s="25"/>
      <c r="H101" s="25"/>
      <c r="I101" s="25"/>
      <c r="J101" s="25"/>
      <c r="K101" s="25"/>
      <c r="L101" s="25"/>
      <c r="M101" s="25"/>
      <c r="N101" s="25"/>
      <c r="O101" s="25"/>
      <c r="P101" s="25"/>
      <c r="Q101" s="25"/>
      <c r="R101" s="25"/>
    </row>
    <row r="102" spans="1:18" ht="14.4">
      <c r="A102" s="26"/>
      <c r="B102" s="25"/>
      <c r="C102" s="25"/>
      <c r="D102" s="25"/>
      <c r="E102" s="25"/>
      <c r="F102" s="25"/>
      <c r="G102" s="25"/>
      <c r="H102" s="25"/>
      <c r="I102" s="25"/>
      <c r="J102" s="25"/>
      <c r="K102" s="25"/>
      <c r="L102" s="25"/>
      <c r="M102" s="25"/>
      <c r="N102" s="25"/>
      <c r="O102" s="25"/>
      <c r="P102" s="25"/>
      <c r="Q102" s="25"/>
      <c r="R102" s="25"/>
    </row>
    <row r="103" spans="1:18" ht="14.4">
      <c r="A103" s="26"/>
      <c r="B103" s="25"/>
      <c r="C103" s="25" t="s">
        <v>154</v>
      </c>
      <c r="D103" s="25"/>
      <c r="E103" s="25"/>
      <c r="F103" s="25"/>
      <c r="G103" s="25"/>
      <c r="H103" s="25"/>
      <c r="I103" s="25"/>
      <c r="J103" s="25"/>
      <c r="K103" s="25"/>
      <c r="L103" s="25"/>
      <c r="M103" s="25"/>
      <c r="N103" s="25"/>
      <c r="O103" s="25"/>
      <c r="P103" s="25"/>
      <c r="Q103" s="25"/>
      <c r="R103" s="25"/>
    </row>
    <row r="104" spans="1:18" ht="14.4">
      <c r="A104" s="26"/>
      <c r="B104" s="25"/>
      <c r="C104" s="25"/>
      <c r="D104" s="25"/>
      <c r="E104" s="25"/>
      <c r="F104" s="25"/>
      <c r="G104" s="25"/>
      <c r="H104" s="25"/>
      <c r="I104" s="25"/>
      <c r="J104" s="25"/>
      <c r="K104" s="25"/>
      <c r="L104" s="25"/>
      <c r="M104" s="25"/>
      <c r="N104" s="25"/>
      <c r="O104" s="25"/>
      <c r="P104" s="25"/>
      <c r="Q104" s="25"/>
      <c r="R104" s="25"/>
    </row>
    <row r="105" spans="1:18" ht="14.4">
      <c r="A105" s="26"/>
      <c r="B105" s="25"/>
      <c r="C105" s="25"/>
      <c r="D105" s="25"/>
      <c r="E105" s="25"/>
      <c r="F105" s="25"/>
      <c r="G105" s="25"/>
      <c r="H105" s="25"/>
      <c r="I105" s="25"/>
      <c r="J105" s="25"/>
      <c r="K105" s="25"/>
      <c r="L105" s="25"/>
      <c r="M105" s="25"/>
      <c r="N105" s="25"/>
      <c r="O105" s="25"/>
      <c r="P105" s="25"/>
      <c r="Q105" s="25"/>
      <c r="R105" s="25"/>
    </row>
    <row r="106" spans="1:18" ht="14.4">
      <c r="A106" s="26"/>
      <c r="B106" s="25"/>
      <c r="C106" s="25"/>
      <c r="D106" s="25"/>
      <c r="E106" s="25"/>
      <c r="F106" s="25"/>
      <c r="G106" s="25"/>
      <c r="H106" s="25"/>
      <c r="I106" s="25"/>
      <c r="J106" s="25"/>
      <c r="K106" s="25"/>
      <c r="L106" s="25"/>
      <c r="M106" s="25"/>
      <c r="N106" s="25"/>
      <c r="O106" s="25"/>
      <c r="P106" s="25"/>
      <c r="Q106" s="25"/>
      <c r="R106" s="25"/>
    </row>
    <row r="107" spans="1:18" ht="14.4">
      <c r="A107" s="26"/>
      <c r="B107" s="25"/>
      <c r="C107" s="25"/>
      <c r="D107" s="25"/>
      <c r="E107" s="25"/>
      <c r="F107" s="25"/>
      <c r="G107" s="25"/>
      <c r="H107" s="25"/>
      <c r="I107" s="25"/>
      <c r="J107" s="25"/>
      <c r="K107" s="25"/>
      <c r="L107" s="25"/>
      <c r="M107" s="25"/>
      <c r="N107" s="25"/>
      <c r="O107" s="25"/>
      <c r="P107" s="25"/>
      <c r="Q107" s="25"/>
      <c r="R107" s="25"/>
    </row>
    <row r="108" spans="1:18" ht="14.4">
      <c r="A108" s="26"/>
      <c r="B108" s="25"/>
      <c r="C108" s="25"/>
      <c r="D108" s="25"/>
      <c r="E108" s="25"/>
      <c r="F108" s="25"/>
      <c r="G108" s="25"/>
      <c r="H108" s="25"/>
      <c r="I108" s="25"/>
      <c r="J108" s="25"/>
      <c r="K108" s="25"/>
      <c r="L108" s="25"/>
      <c r="M108" s="25"/>
      <c r="N108" s="25"/>
      <c r="O108" s="25"/>
      <c r="P108" s="25"/>
      <c r="Q108" s="25"/>
      <c r="R108" s="25"/>
    </row>
    <row r="109" spans="1:18" ht="14.4">
      <c r="A109" s="26"/>
      <c r="B109" s="25"/>
      <c r="C109" s="25" t="s">
        <v>155</v>
      </c>
      <c r="D109" s="25"/>
      <c r="E109" s="25"/>
      <c r="F109" s="25"/>
      <c r="G109" s="25"/>
      <c r="H109" s="25"/>
      <c r="I109" s="25"/>
      <c r="J109" s="25"/>
      <c r="K109" s="25"/>
      <c r="L109" s="25"/>
      <c r="M109" s="25"/>
      <c r="N109" s="25"/>
      <c r="O109" s="25"/>
      <c r="P109" s="25"/>
      <c r="Q109" s="25"/>
      <c r="R109" s="25"/>
    </row>
    <row r="110" spans="1:18" ht="14.4">
      <c r="A110" s="26"/>
      <c r="B110" s="25"/>
      <c r="C110" s="25"/>
      <c r="D110" s="25"/>
      <c r="E110" s="25"/>
      <c r="F110" s="25"/>
      <c r="G110" s="25"/>
      <c r="H110" s="25"/>
      <c r="I110" s="25"/>
      <c r="J110" s="25"/>
      <c r="K110" s="25"/>
      <c r="L110" s="25"/>
      <c r="M110" s="25"/>
      <c r="N110" s="25"/>
      <c r="O110" s="25"/>
      <c r="P110" s="25"/>
      <c r="Q110" s="25"/>
      <c r="R110" s="25"/>
    </row>
    <row r="111" spans="1:18" ht="14.4">
      <c r="A111" s="26"/>
      <c r="B111" s="25"/>
      <c r="C111" s="25"/>
      <c r="D111" s="25"/>
      <c r="E111" s="25"/>
      <c r="F111" s="25"/>
      <c r="G111" s="25"/>
      <c r="H111" s="25"/>
      <c r="I111" s="25"/>
      <c r="J111" s="25"/>
      <c r="K111" s="25"/>
      <c r="L111" s="25"/>
      <c r="M111" s="25"/>
      <c r="N111" s="25"/>
      <c r="O111" s="25"/>
      <c r="P111" s="25"/>
      <c r="Q111" s="25"/>
      <c r="R111" s="25"/>
    </row>
    <row r="112" spans="1:18" ht="14.4">
      <c r="A112" s="26"/>
      <c r="B112" s="25"/>
      <c r="C112" s="25"/>
      <c r="D112" s="25"/>
      <c r="E112" s="25"/>
      <c r="F112" s="25"/>
      <c r="G112" s="25"/>
      <c r="H112" s="25"/>
      <c r="I112" s="25"/>
      <c r="J112" s="25"/>
      <c r="K112" s="25"/>
      <c r="L112" s="25"/>
      <c r="M112" s="25"/>
      <c r="N112" s="25"/>
      <c r="O112" s="25"/>
      <c r="P112" s="25"/>
      <c r="Q112" s="25"/>
      <c r="R112" s="25"/>
    </row>
    <row r="113" spans="1:18" ht="14.4">
      <c r="A113" s="26"/>
      <c r="B113" s="25"/>
      <c r="C113" s="25"/>
      <c r="D113" s="25"/>
      <c r="E113" s="25"/>
      <c r="F113" s="25"/>
      <c r="G113" s="25"/>
      <c r="H113" s="25"/>
      <c r="I113" s="25"/>
      <c r="J113" s="25"/>
      <c r="K113" s="25"/>
      <c r="L113" s="25"/>
      <c r="M113" s="25"/>
      <c r="N113" s="25"/>
      <c r="O113" s="25"/>
      <c r="P113" s="25"/>
      <c r="Q113" s="25"/>
      <c r="R113" s="25"/>
    </row>
    <row r="114" spans="1:18" ht="14.4">
      <c r="A114" s="26"/>
      <c r="B114" s="25"/>
      <c r="C114" s="25"/>
      <c r="D114" s="25"/>
      <c r="E114" s="25"/>
      <c r="F114" s="25"/>
      <c r="G114" s="25"/>
      <c r="H114" s="25"/>
      <c r="I114" s="25"/>
      <c r="J114" s="25"/>
      <c r="K114" s="25"/>
      <c r="L114" s="25"/>
      <c r="M114" s="25"/>
      <c r="N114" s="25"/>
      <c r="O114" s="25"/>
      <c r="P114" s="25"/>
      <c r="Q114" s="25"/>
      <c r="R114" s="25"/>
    </row>
    <row r="115" spans="1:18" ht="14.4">
      <c r="A115" s="26"/>
      <c r="B115" s="25"/>
      <c r="C115" s="25" t="s">
        <v>156</v>
      </c>
      <c r="D115" s="25"/>
      <c r="E115" s="25"/>
      <c r="F115" s="25"/>
      <c r="G115" s="25"/>
      <c r="H115" s="25"/>
      <c r="I115" s="25"/>
      <c r="J115" s="25"/>
      <c r="K115" s="25"/>
      <c r="L115" s="25"/>
      <c r="M115" s="25"/>
      <c r="N115" s="25"/>
      <c r="O115" s="25"/>
      <c r="P115" s="25"/>
      <c r="Q115" s="25"/>
      <c r="R115" s="25"/>
    </row>
    <row r="116" spans="1:18" ht="16.2">
      <c r="A116" s="26"/>
      <c r="B116" s="25"/>
      <c r="C116" s="25"/>
      <c r="D116" s="25" t="s">
        <v>340</v>
      </c>
      <c r="E116" s="25"/>
      <c r="F116" s="25"/>
      <c r="G116" s="25"/>
      <c r="H116" s="25"/>
      <c r="I116" s="25"/>
      <c r="J116" s="25"/>
      <c r="K116" s="25"/>
      <c r="L116" s="25"/>
      <c r="M116" s="25"/>
      <c r="N116" s="25"/>
      <c r="O116" s="25"/>
      <c r="P116" s="25"/>
      <c r="Q116" s="25"/>
      <c r="R116" s="25"/>
    </row>
    <row r="117" spans="1:18" ht="16.2">
      <c r="A117" s="26"/>
      <c r="B117" s="25"/>
      <c r="C117" s="25"/>
      <c r="D117" s="25" t="s">
        <v>341</v>
      </c>
      <c r="E117" s="25"/>
      <c r="F117" s="25"/>
      <c r="G117" s="25"/>
      <c r="H117" s="25"/>
      <c r="I117" s="25"/>
      <c r="J117" s="25"/>
      <c r="K117" s="25"/>
      <c r="L117" s="25"/>
      <c r="M117" s="25"/>
      <c r="N117" s="25"/>
      <c r="O117" s="25"/>
      <c r="P117" s="25"/>
      <c r="Q117" s="25"/>
      <c r="R117" s="25"/>
    </row>
    <row r="118" spans="1:18" ht="14.4">
      <c r="A118" s="26"/>
      <c r="B118" s="25"/>
      <c r="C118" s="25"/>
      <c r="D118" s="25"/>
      <c r="E118" s="25"/>
      <c r="F118" s="25"/>
      <c r="G118" s="25"/>
      <c r="H118" s="25"/>
      <c r="I118" s="25"/>
      <c r="J118" s="25"/>
      <c r="K118" s="25"/>
      <c r="L118" s="25"/>
      <c r="M118" s="25"/>
      <c r="N118" s="25"/>
      <c r="O118" s="25"/>
      <c r="P118" s="25"/>
      <c r="Q118" s="25"/>
      <c r="R118" s="25"/>
    </row>
    <row r="119" spans="1:18" ht="14.4">
      <c r="A119" s="26"/>
      <c r="B119" s="25"/>
      <c r="C119" s="25" t="s">
        <v>159</v>
      </c>
      <c r="D119" s="25"/>
      <c r="E119" s="25"/>
      <c r="F119" s="25"/>
      <c r="G119" s="25"/>
      <c r="H119" s="25"/>
      <c r="I119" s="25"/>
      <c r="J119" s="25"/>
      <c r="K119" s="25"/>
      <c r="L119" s="25"/>
      <c r="M119" s="25"/>
      <c r="N119" s="25"/>
      <c r="O119" s="25"/>
      <c r="P119" s="25"/>
      <c r="Q119" s="25"/>
      <c r="R119" s="25"/>
    </row>
    <row r="120" spans="1:18" ht="14.4">
      <c r="A120" s="26"/>
      <c r="B120" s="25"/>
      <c r="C120" s="25"/>
      <c r="D120" s="25" t="s">
        <v>342</v>
      </c>
      <c r="E120" s="25"/>
      <c r="F120" s="25"/>
      <c r="G120" s="25"/>
      <c r="H120" s="25"/>
      <c r="I120" s="25"/>
      <c r="J120" s="25"/>
      <c r="K120" s="25"/>
      <c r="L120" s="25" t="s">
        <v>343</v>
      </c>
      <c r="M120" s="25"/>
      <c r="N120" s="25"/>
      <c r="O120" s="25"/>
      <c r="P120" s="25"/>
      <c r="Q120" s="25"/>
      <c r="R120" s="25"/>
    </row>
    <row r="121" spans="1:18" ht="14.4">
      <c r="A121" s="26"/>
      <c r="B121" s="25"/>
      <c r="C121" s="25"/>
      <c r="D121" s="25" t="s">
        <v>344</v>
      </c>
      <c r="E121" s="25"/>
      <c r="F121" s="25"/>
      <c r="G121" s="25"/>
      <c r="H121" s="25"/>
      <c r="I121" s="25"/>
      <c r="J121" s="25"/>
      <c r="K121" s="25"/>
      <c r="L121" s="25" t="s">
        <v>344</v>
      </c>
      <c r="M121" s="25"/>
      <c r="N121" s="25"/>
      <c r="O121" s="25"/>
      <c r="P121" s="25"/>
      <c r="Q121" s="25"/>
      <c r="R121" s="25"/>
    </row>
    <row r="122" spans="1:18" ht="14.4">
      <c r="A122" s="26"/>
      <c r="B122" s="25"/>
      <c r="C122" s="25"/>
      <c r="D122" s="25" t="s">
        <v>162</v>
      </c>
      <c r="E122" s="25"/>
      <c r="F122" s="25"/>
      <c r="G122" s="25"/>
      <c r="H122" s="25"/>
      <c r="I122" s="25"/>
      <c r="J122" s="25"/>
      <c r="K122" s="25"/>
      <c r="L122" s="25" t="s">
        <v>163</v>
      </c>
      <c r="M122" s="25"/>
      <c r="N122" s="25"/>
      <c r="O122" s="25"/>
      <c r="P122" s="25"/>
      <c r="Q122" s="25"/>
      <c r="R122" s="25"/>
    </row>
    <row r="123" spans="1:18" ht="14.4">
      <c r="A123" s="26"/>
      <c r="B123" s="25"/>
      <c r="C123" s="25"/>
      <c r="D123" s="25"/>
      <c r="E123" s="25"/>
      <c r="F123" s="25"/>
      <c r="G123" s="25"/>
      <c r="H123" s="25"/>
      <c r="I123" s="25"/>
      <c r="J123" s="25"/>
      <c r="K123" s="25"/>
      <c r="L123" s="25"/>
      <c r="M123" s="25"/>
      <c r="N123" s="25"/>
      <c r="O123" s="25"/>
      <c r="P123" s="25"/>
      <c r="Q123" s="25"/>
      <c r="R123" s="25"/>
    </row>
    <row r="124" spans="1:18" ht="14.4">
      <c r="A124" s="26"/>
      <c r="B124" s="25"/>
      <c r="C124" s="25"/>
      <c r="D124" s="25"/>
      <c r="E124" s="25"/>
      <c r="F124" s="25"/>
      <c r="G124" s="25"/>
      <c r="H124" s="25"/>
      <c r="I124" s="25"/>
      <c r="J124" s="25"/>
      <c r="K124" s="25"/>
      <c r="L124" s="25"/>
      <c r="M124" s="25"/>
      <c r="N124" s="25"/>
      <c r="O124" s="25"/>
      <c r="P124" s="25"/>
      <c r="Q124" s="25"/>
      <c r="R124" s="25"/>
    </row>
    <row r="125" spans="1:18" ht="14.4">
      <c r="A125" s="26"/>
      <c r="B125" s="25"/>
      <c r="C125" s="25"/>
      <c r="D125" s="25"/>
      <c r="E125" s="25"/>
      <c r="F125" s="25"/>
      <c r="G125" s="25"/>
      <c r="H125" s="25"/>
      <c r="I125" s="25"/>
      <c r="J125" s="25"/>
      <c r="K125" s="25"/>
      <c r="L125" s="25"/>
      <c r="M125" s="25"/>
      <c r="N125" s="25"/>
      <c r="O125" s="25"/>
      <c r="P125" s="25"/>
      <c r="Q125" s="25"/>
      <c r="R125" s="25"/>
    </row>
    <row r="126" spans="1:18" ht="14.4">
      <c r="A126" s="26"/>
      <c r="B126" s="25"/>
      <c r="C126" s="25"/>
      <c r="D126" s="25"/>
      <c r="E126" s="25"/>
      <c r="F126" s="25"/>
      <c r="G126" s="25"/>
      <c r="H126" s="25"/>
      <c r="I126" s="25"/>
      <c r="J126" s="25"/>
      <c r="K126" s="25"/>
      <c r="L126" s="25"/>
      <c r="M126" s="25"/>
      <c r="N126" s="25"/>
      <c r="O126" s="25"/>
      <c r="P126" s="25"/>
      <c r="Q126" s="25"/>
      <c r="R126" s="25"/>
    </row>
    <row r="127" spans="1:18" ht="14.4">
      <c r="A127" s="26"/>
      <c r="B127" s="25"/>
      <c r="C127" s="25"/>
      <c r="D127" s="25"/>
      <c r="E127" s="25"/>
      <c r="F127" s="25"/>
      <c r="G127" s="25"/>
      <c r="H127" s="25"/>
      <c r="I127" s="25"/>
      <c r="J127" s="25"/>
      <c r="K127" s="25"/>
      <c r="L127" s="25"/>
      <c r="M127" s="25"/>
      <c r="N127" s="25"/>
      <c r="O127" s="25"/>
      <c r="P127" s="25"/>
      <c r="Q127" s="25"/>
      <c r="R127" s="25"/>
    </row>
    <row r="128" spans="1:18" ht="14.4">
      <c r="A128" s="26"/>
      <c r="B128" s="25"/>
      <c r="C128" s="25"/>
      <c r="D128" s="25"/>
      <c r="E128" s="25"/>
      <c r="F128" s="25"/>
      <c r="G128" s="25"/>
      <c r="H128" s="25"/>
      <c r="I128" s="25"/>
      <c r="J128" s="25"/>
      <c r="K128" s="25"/>
      <c r="L128" s="25"/>
      <c r="M128" s="25"/>
      <c r="N128" s="25"/>
      <c r="O128" s="25"/>
      <c r="P128" s="25"/>
      <c r="Q128" s="25"/>
      <c r="R128" s="25"/>
    </row>
    <row r="129" spans="1:18" ht="14.4">
      <c r="A129" s="26"/>
      <c r="B129" s="25"/>
      <c r="C129" s="25" t="s">
        <v>164</v>
      </c>
      <c r="D129" s="25"/>
      <c r="E129" s="25"/>
      <c r="F129" s="25"/>
      <c r="G129" s="25"/>
      <c r="H129" s="25"/>
      <c r="I129" s="25"/>
      <c r="J129" s="25"/>
      <c r="K129" s="25"/>
      <c r="L129" s="25"/>
      <c r="M129" s="25"/>
      <c r="N129" s="25"/>
      <c r="O129" s="25"/>
      <c r="P129" s="25"/>
      <c r="Q129" s="25"/>
      <c r="R129" s="25"/>
    </row>
    <row r="130" spans="1:18" ht="14.4">
      <c r="A130" s="26"/>
      <c r="B130" s="25"/>
      <c r="C130" s="25"/>
      <c r="D130" s="25"/>
      <c r="E130" s="25"/>
      <c r="F130" s="25"/>
      <c r="G130" s="25"/>
      <c r="H130" s="25"/>
      <c r="I130" s="25"/>
      <c r="J130" s="25"/>
      <c r="K130" s="25"/>
      <c r="L130" s="25"/>
      <c r="M130" s="25"/>
      <c r="N130" s="25"/>
      <c r="O130" s="25"/>
      <c r="P130" s="25"/>
      <c r="Q130" s="25"/>
      <c r="R130" s="25"/>
    </row>
    <row r="131" spans="1:18" ht="14.4">
      <c r="A131" s="26"/>
      <c r="B131" s="25"/>
      <c r="C131" s="25"/>
      <c r="D131" s="25"/>
      <c r="E131" s="25"/>
      <c r="F131" s="25"/>
      <c r="G131" s="25"/>
      <c r="H131" s="25"/>
      <c r="I131" s="25"/>
      <c r="J131" s="25"/>
      <c r="K131" s="25"/>
      <c r="L131" s="25"/>
      <c r="M131" s="25"/>
      <c r="N131" s="25"/>
      <c r="O131" s="25"/>
      <c r="P131" s="25"/>
      <c r="Q131" s="25"/>
      <c r="R131" s="25"/>
    </row>
    <row r="132" spans="1:18" ht="14.4">
      <c r="A132" s="26"/>
      <c r="B132" s="25"/>
      <c r="C132" s="25"/>
      <c r="D132" s="25"/>
      <c r="E132" s="25"/>
      <c r="F132" s="25"/>
      <c r="G132" s="25"/>
      <c r="H132" s="25"/>
      <c r="I132" s="25"/>
      <c r="J132" s="25"/>
      <c r="K132" s="25"/>
      <c r="L132" s="25"/>
      <c r="M132" s="25"/>
      <c r="N132" s="25"/>
      <c r="O132" s="25"/>
      <c r="P132" s="25"/>
      <c r="Q132" s="25"/>
      <c r="R132" s="25"/>
    </row>
    <row r="133" spans="1:18" ht="14.4">
      <c r="A133" s="26"/>
      <c r="B133" s="25"/>
      <c r="C133" s="25"/>
      <c r="D133" s="25"/>
      <c r="E133" s="25"/>
      <c r="F133" s="25"/>
      <c r="G133" s="25"/>
      <c r="H133" s="25"/>
      <c r="I133" s="25"/>
      <c r="J133" s="25"/>
      <c r="K133" s="25"/>
      <c r="L133" s="25"/>
      <c r="M133" s="25"/>
      <c r="N133" s="25"/>
      <c r="O133" s="25"/>
      <c r="P133" s="25"/>
      <c r="Q133" s="25"/>
      <c r="R133" s="25"/>
    </row>
    <row r="134" spans="1:18" ht="14.4">
      <c r="A134" s="26"/>
      <c r="B134" s="25"/>
      <c r="C134" s="25"/>
      <c r="D134" s="25"/>
      <c r="E134" s="25"/>
      <c r="F134" s="25"/>
      <c r="G134" s="25"/>
      <c r="H134" s="25"/>
      <c r="I134" s="25"/>
      <c r="J134" s="25"/>
      <c r="K134" s="25"/>
      <c r="L134" s="25"/>
      <c r="M134" s="25"/>
      <c r="N134" s="25"/>
      <c r="O134" s="25"/>
      <c r="P134" s="25"/>
      <c r="Q134" s="25"/>
      <c r="R134" s="25"/>
    </row>
    <row r="135" spans="1:18" ht="14.4">
      <c r="A135" s="26"/>
      <c r="B135" s="25"/>
      <c r="C135" s="25"/>
      <c r="D135" s="25"/>
      <c r="E135" s="25"/>
      <c r="F135" s="25"/>
      <c r="G135" s="25"/>
      <c r="H135" s="25"/>
      <c r="I135" s="25"/>
      <c r="J135" s="25"/>
      <c r="K135" s="25"/>
      <c r="L135" s="25"/>
      <c r="M135" s="25"/>
      <c r="N135" s="25"/>
      <c r="O135" s="25"/>
      <c r="P135" s="25"/>
      <c r="Q135" s="25"/>
      <c r="R135" s="25"/>
    </row>
    <row r="136" spans="1:18" ht="14.4">
      <c r="A136" s="26"/>
      <c r="B136" s="25"/>
      <c r="C136" s="25"/>
      <c r="D136" s="25"/>
      <c r="E136" s="25"/>
      <c r="F136" s="25"/>
      <c r="G136" s="25"/>
      <c r="H136" s="25"/>
      <c r="I136" s="25"/>
      <c r="J136" s="25"/>
      <c r="K136" s="25"/>
      <c r="L136" s="25"/>
      <c r="M136" s="25"/>
      <c r="N136" s="25"/>
      <c r="O136" s="25"/>
      <c r="P136" s="25"/>
      <c r="Q136" s="25"/>
      <c r="R136" s="25"/>
    </row>
    <row r="137" spans="1:18" ht="14.4">
      <c r="A137" s="26"/>
      <c r="B137" s="25"/>
      <c r="C137" s="25"/>
      <c r="D137" s="25"/>
      <c r="E137" s="25"/>
      <c r="F137" s="25"/>
      <c r="G137" s="25"/>
      <c r="H137" s="25"/>
      <c r="I137" s="25"/>
      <c r="J137" s="25"/>
      <c r="K137" s="25"/>
      <c r="L137" s="25"/>
      <c r="M137" s="25"/>
      <c r="N137" s="25"/>
      <c r="O137" s="25"/>
      <c r="P137" s="25"/>
      <c r="Q137" s="25"/>
      <c r="R137" s="25"/>
    </row>
    <row r="138" spans="1:18" ht="14.4">
      <c r="A138" s="26"/>
      <c r="B138" s="25"/>
      <c r="C138" s="25"/>
      <c r="D138" s="25"/>
      <c r="E138" s="25"/>
      <c r="F138" s="25"/>
      <c r="G138" s="25"/>
      <c r="H138" s="25"/>
      <c r="I138" s="25"/>
      <c r="J138" s="25"/>
      <c r="K138" s="25"/>
      <c r="L138" s="25"/>
      <c r="M138" s="25"/>
      <c r="N138" s="25"/>
      <c r="O138" s="25"/>
      <c r="P138" s="25"/>
      <c r="Q138" s="25"/>
      <c r="R138" s="25"/>
    </row>
    <row r="139" spans="1:18" ht="14.4">
      <c r="A139" s="26"/>
      <c r="B139" s="25"/>
      <c r="C139" s="25" t="s">
        <v>165</v>
      </c>
      <c r="D139" s="25"/>
      <c r="E139" s="25"/>
      <c r="F139" s="25"/>
      <c r="G139" s="25"/>
      <c r="H139" s="25"/>
      <c r="I139" s="25"/>
      <c r="J139" s="25"/>
      <c r="K139" s="25"/>
      <c r="L139" s="25"/>
      <c r="M139" s="25"/>
      <c r="N139" s="25"/>
      <c r="O139" s="25"/>
      <c r="P139" s="25"/>
      <c r="Q139" s="25"/>
      <c r="R139" s="25"/>
    </row>
    <row r="140" spans="1:18" ht="14.4">
      <c r="A140" s="26"/>
      <c r="B140" s="25"/>
      <c r="C140" s="25"/>
      <c r="D140" s="25"/>
      <c r="E140" s="25"/>
      <c r="F140" s="25"/>
      <c r="G140" s="25"/>
      <c r="H140" s="25"/>
      <c r="I140" s="25"/>
      <c r="J140" s="25"/>
      <c r="K140" s="25"/>
      <c r="L140" s="25"/>
      <c r="M140" s="25"/>
      <c r="N140" s="25"/>
      <c r="O140" s="25"/>
      <c r="P140" s="25"/>
      <c r="Q140" s="25"/>
      <c r="R140" s="25"/>
    </row>
    <row r="141" spans="1:18" ht="14.4">
      <c r="A141" s="26"/>
      <c r="B141" s="25"/>
      <c r="C141" s="25"/>
      <c r="D141" s="25"/>
      <c r="E141" s="25"/>
      <c r="F141" s="25"/>
      <c r="G141" s="25"/>
      <c r="H141" s="25"/>
      <c r="I141" s="25"/>
      <c r="J141" s="25"/>
      <c r="K141" s="25"/>
      <c r="L141" s="25"/>
      <c r="M141" s="25"/>
      <c r="N141" s="25"/>
      <c r="O141" s="25"/>
      <c r="P141" s="25"/>
      <c r="Q141" s="25"/>
      <c r="R141" s="25"/>
    </row>
    <row r="142" spans="1:18" ht="14.4">
      <c r="A142" s="26"/>
      <c r="B142" s="25"/>
      <c r="C142" s="25"/>
      <c r="D142" s="25"/>
      <c r="E142" s="25"/>
      <c r="F142" s="25"/>
      <c r="G142" s="25"/>
      <c r="H142" s="25"/>
      <c r="I142" s="25"/>
      <c r="J142" s="25"/>
      <c r="K142" s="25"/>
      <c r="L142" s="25"/>
      <c r="M142" s="25"/>
      <c r="N142" s="25"/>
      <c r="O142" s="25"/>
      <c r="P142" s="25"/>
      <c r="Q142" s="25"/>
      <c r="R142" s="25"/>
    </row>
    <row r="143" spans="1:18" ht="14.4">
      <c r="A143" s="26"/>
      <c r="B143" s="25"/>
      <c r="C143" s="25"/>
      <c r="D143" s="25"/>
      <c r="E143" s="25"/>
      <c r="F143" s="25"/>
      <c r="G143" s="25"/>
      <c r="H143" s="25"/>
      <c r="I143" s="25"/>
      <c r="J143" s="25"/>
      <c r="K143" s="25"/>
      <c r="L143" s="25"/>
      <c r="M143" s="25"/>
      <c r="N143" s="25"/>
      <c r="O143" s="25"/>
      <c r="P143" s="25"/>
      <c r="Q143" s="25"/>
      <c r="R143" s="25"/>
    </row>
    <row r="144" spans="1:18" ht="14.4">
      <c r="A144" s="26"/>
      <c r="B144" s="25"/>
      <c r="C144" s="25"/>
      <c r="D144" s="25"/>
      <c r="E144" s="25"/>
      <c r="F144" s="25"/>
      <c r="G144" s="25"/>
      <c r="H144" s="25"/>
      <c r="I144" s="25"/>
      <c r="J144" s="25"/>
      <c r="K144" s="25"/>
      <c r="L144" s="25"/>
      <c r="M144" s="25"/>
      <c r="N144" s="25"/>
      <c r="O144" s="25"/>
      <c r="P144" s="25"/>
      <c r="Q144" s="25"/>
      <c r="R144" s="25"/>
    </row>
    <row r="145" spans="1:18" ht="14.4">
      <c r="A145" s="26"/>
      <c r="B145" s="25"/>
      <c r="C145" s="25"/>
      <c r="D145" s="25"/>
      <c r="E145" s="25"/>
      <c r="F145" s="25"/>
      <c r="G145" s="25"/>
      <c r="H145" s="25"/>
      <c r="I145" s="25"/>
      <c r="J145" s="25"/>
      <c r="K145" s="25"/>
      <c r="L145" s="25"/>
      <c r="M145" s="25"/>
      <c r="N145" s="25"/>
      <c r="O145" s="25"/>
      <c r="P145" s="25"/>
      <c r="Q145" s="25"/>
      <c r="R145" s="25"/>
    </row>
    <row r="146" spans="1:18" ht="14.4">
      <c r="A146" s="26"/>
      <c r="B146" s="25"/>
      <c r="C146" s="25"/>
      <c r="D146" s="25"/>
      <c r="E146" s="25"/>
      <c r="F146" s="25"/>
      <c r="G146" s="25"/>
      <c r="H146" s="25"/>
      <c r="I146" s="25"/>
      <c r="J146" s="25"/>
      <c r="K146" s="25"/>
      <c r="L146" s="25"/>
      <c r="M146" s="25"/>
      <c r="N146" s="25"/>
      <c r="O146" s="25"/>
      <c r="P146" s="25"/>
      <c r="Q146" s="25"/>
      <c r="R146" s="25"/>
    </row>
    <row r="147" spans="1:18" ht="14.4">
      <c r="A147" s="26"/>
      <c r="B147" s="25"/>
      <c r="C147" s="25"/>
      <c r="D147" s="25"/>
      <c r="E147" s="25"/>
      <c r="F147" s="25"/>
      <c r="G147" s="25"/>
      <c r="H147" s="25"/>
      <c r="I147" s="25"/>
      <c r="J147" s="25"/>
      <c r="K147" s="25"/>
      <c r="L147" s="25"/>
      <c r="M147" s="25"/>
      <c r="N147" s="25"/>
      <c r="O147" s="25"/>
      <c r="P147" s="25"/>
      <c r="Q147" s="25"/>
      <c r="R147" s="25"/>
    </row>
    <row r="148" spans="1:18" ht="14.4">
      <c r="A148" s="26"/>
      <c r="B148" s="25"/>
      <c r="C148" s="25"/>
      <c r="D148" s="25"/>
      <c r="E148" s="25"/>
      <c r="F148" s="25"/>
      <c r="G148" s="25"/>
      <c r="H148" s="25"/>
      <c r="I148" s="25"/>
      <c r="J148" s="25"/>
      <c r="K148" s="25"/>
      <c r="L148" s="25"/>
      <c r="M148" s="25"/>
      <c r="N148" s="25"/>
      <c r="O148" s="25"/>
      <c r="P148" s="25"/>
      <c r="Q148" s="25"/>
      <c r="R148" s="25"/>
    </row>
    <row r="149" spans="1:18" ht="14.4">
      <c r="A149" s="26"/>
      <c r="B149" s="25"/>
      <c r="C149" s="25"/>
      <c r="D149" s="25"/>
      <c r="E149" s="25"/>
      <c r="F149" s="25"/>
      <c r="G149" s="25"/>
      <c r="H149" s="25"/>
      <c r="I149" s="25"/>
      <c r="J149" s="25"/>
      <c r="K149" s="25"/>
      <c r="L149" s="25"/>
      <c r="M149" s="25"/>
      <c r="N149" s="25"/>
      <c r="O149" s="25"/>
      <c r="P149" s="25"/>
      <c r="Q149" s="25"/>
      <c r="R149" s="25"/>
    </row>
    <row r="150" spans="1:18" ht="14.4">
      <c r="A150" s="26"/>
      <c r="B150" s="25"/>
      <c r="C150" s="25"/>
      <c r="D150" s="25"/>
      <c r="E150" s="25"/>
      <c r="F150" s="25"/>
      <c r="G150" s="25"/>
      <c r="H150" s="25"/>
      <c r="I150" s="25"/>
      <c r="J150" s="25"/>
      <c r="K150" s="25"/>
      <c r="L150" s="25"/>
      <c r="M150" s="25"/>
      <c r="N150" s="25"/>
      <c r="O150" s="25"/>
      <c r="P150" s="25"/>
      <c r="Q150" s="25"/>
      <c r="R150" s="25"/>
    </row>
    <row r="151" spans="1:18" ht="14.4">
      <c r="A151" s="26"/>
      <c r="B151" s="25"/>
      <c r="C151" s="25"/>
      <c r="D151" s="25"/>
      <c r="E151" s="25"/>
      <c r="F151" s="25"/>
      <c r="G151" s="25"/>
      <c r="H151" s="25"/>
      <c r="I151" s="25"/>
      <c r="J151" s="25"/>
      <c r="K151" s="25"/>
      <c r="L151" s="25"/>
      <c r="M151" s="25"/>
      <c r="N151" s="25"/>
      <c r="O151" s="25"/>
      <c r="P151" s="25"/>
      <c r="Q151" s="25"/>
      <c r="R151" s="25"/>
    </row>
    <row r="152" spans="1:18" ht="14.4" customHeight="1">
      <c r="A152" s="26"/>
      <c r="B152" s="25"/>
      <c r="C152" s="25"/>
      <c r="D152" s="25"/>
      <c r="E152" s="25"/>
      <c r="F152" s="25"/>
      <c r="G152" s="25"/>
      <c r="H152" s="25"/>
      <c r="I152" s="25"/>
      <c r="J152" s="25"/>
      <c r="K152" s="25"/>
      <c r="L152" s="25"/>
      <c r="M152" s="25"/>
      <c r="N152" s="25"/>
      <c r="O152" s="25"/>
      <c r="P152" s="25"/>
      <c r="Q152" s="25"/>
      <c r="R152" s="25"/>
    </row>
    <row r="153" spans="1:18" ht="14.4" customHeight="1">
      <c r="A153" s="26"/>
      <c r="B153" s="25"/>
      <c r="C153" s="25"/>
      <c r="D153" s="25"/>
      <c r="E153" s="25"/>
      <c r="F153" s="25"/>
      <c r="G153" s="25"/>
      <c r="H153" s="25"/>
      <c r="I153" s="25"/>
      <c r="J153" s="25"/>
      <c r="K153" s="25"/>
      <c r="L153" s="25"/>
      <c r="M153" s="25"/>
      <c r="N153" s="25"/>
      <c r="O153" s="25"/>
      <c r="P153" s="25"/>
      <c r="Q153" s="25"/>
      <c r="R153" s="25"/>
    </row>
    <row r="154" spans="1:18" ht="14.4" customHeight="1">
      <c r="A154" s="26"/>
      <c r="B154" s="25"/>
      <c r="C154" s="25"/>
      <c r="D154" s="25"/>
      <c r="E154" s="25"/>
      <c r="F154" s="25"/>
      <c r="G154" s="25"/>
      <c r="H154" s="25"/>
      <c r="I154" s="25"/>
      <c r="J154" s="25"/>
      <c r="K154" s="25"/>
      <c r="L154" s="25"/>
      <c r="M154" s="25"/>
      <c r="N154" s="25"/>
      <c r="O154" s="25"/>
      <c r="P154" s="25"/>
      <c r="Q154" s="25"/>
      <c r="R154" s="25"/>
    </row>
    <row r="155" spans="1:18" ht="14.4" customHeight="1">
      <c r="A155" s="26"/>
      <c r="B155" s="25"/>
      <c r="C155" s="25"/>
      <c r="D155" s="25"/>
      <c r="E155" s="25"/>
      <c r="F155" s="25"/>
      <c r="G155" s="25"/>
      <c r="H155" s="25"/>
      <c r="I155" s="25"/>
      <c r="J155" s="25"/>
      <c r="K155" s="25"/>
      <c r="L155" s="25"/>
      <c r="M155" s="25"/>
      <c r="N155" s="25"/>
      <c r="O155" s="25"/>
      <c r="P155" s="25"/>
      <c r="Q155" s="25"/>
      <c r="R155" s="25"/>
    </row>
    <row r="156" spans="1:18" ht="14.4">
      <c r="A156" s="26"/>
      <c r="B156" s="25"/>
      <c r="C156" s="153" t="s">
        <v>166</v>
      </c>
      <c r="D156" s="153"/>
      <c r="E156" s="153"/>
      <c r="F156" s="153"/>
      <c r="G156" s="153"/>
      <c r="H156" s="153"/>
      <c r="I156" s="153"/>
      <c r="J156" s="153"/>
      <c r="K156" s="153"/>
      <c r="L156" s="153"/>
      <c r="M156" s="153"/>
      <c r="N156" s="153"/>
      <c r="O156" s="153"/>
      <c r="P156" s="153"/>
      <c r="Q156" s="153"/>
      <c r="R156" s="153"/>
    </row>
    <row r="157" spans="1:18" ht="14.4">
      <c r="A157" s="26"/>
      <c r="B157" s="25"/>
      <c r="C157" s="153"/>
      <c r="D157" s="153"/>
      <c r="E157" s="153"/>
      <c r="F157" s="153"/>
      <c r="G157" s="153"/>
      <c r="H157" s="153"/>
      <c r="I157" s="153"/>
      <c r="J157" s="153"/>
      <c r="K157" s="153"/>
      <c r="L157" s="153"/>
      <c r="M157" s="153"/>
      <c r="N157" s="153"/>
      <c r="O157" s="153"/>
      <c r="P157" s="153"/>
      <c r="Q157" s="153"/>
      <c r="R157" s="153"/>
    </row>
    <row r="158" spans="1:18" ht="14.4">
      <c r="A158" s="26"/>
      <c r="B158" s="25"/>
      <c r="C158" s="25"/>
      <c r="D158" s="25"/>
      <c r="E158" s="25"/>
      <c r="F158" s="25"/>
      <c r="G158" s="25"/>
      <c r="H158" s="25"/>
      <c r="I158" s="25"/>
      <c r="J158" s="25"/>
      <c r="K158" s="25"/>
      <c r="L158" s="25"/>
      <c r="M158" s="25"/>
      <c r="N158" s="25"/>
      <c r="O158" s="25"/>
      <c r="P158" s="25"/>
      <c r="Q158" s="25"/>
      <c r="R158" s="37"/>
    </row>
    <row r="159" spans="1:18" ht="14.4" hidden="1" customHeight="1">
      <c r="A159" s="26"/>
      <c r="B159" s="25"/>
      <c r="C159" s="25"/>
      <c r="D159" s="25"/>
      <c r="E159" s="25"/>
      <c r="F159" s="25"/>
      <c r="G159" s="25"/>
      <c r="H159" s="25"/>
      <c r="I159" s="25"/>
      <c r="J159" s="25"/>
      <c r="K159" s="25"/>
      <c r="L159" s="25"/>
      <c r="M159" s="25"/>
      <c r="N159" s="25"/>
      <c r="O159" s="25"/>
      <c r="P159" s="25"/>
      <c r="Q159" s="25"/>
      <c r="R159" s="37"/>
    </row>
    <row r="160" spans="1:18" ht="14.4" hidden="1" customHeight="1">
      <c r="A160" s="26"/>
      <c r="B160" s="25"/>
      <c r="C160" s="25"/>
      <c r="D160" s="25"/>
      <c r="E160" s="25"/>
      <c r="F160" s="25"/>
      <c r="G160" s="25"/>
      <c r="H160" s="25"/>
      <c r="I160" s="25"/>
      <c r="J160" s="25"/>
      <c r="K160" s="25"/>
      <c r="L160" s="25"/>
      <c r="M160" s="25"/>
      <c r="N160" s="25"/>
      <c r="O160" s="25"/>
      <c r="P160" s="25"/>
      <c r="Q160" s="25"/>
      <c r="R160" s="37"/>
    </row>
    <row r="161" spans="1:18" ht="14.4" hidden="1" customHeight="1">
      <c r="A161" s="26"/>
      <c r="B161" s="25"/>
      <c r="C161" s="25"/>
      <c r="D161" s="25"/>
      <c r="E161" s="25"/>
      <c r="F161" s="25"/>
      <c r="G161" s="25"/>
      <c r="H161" s="25"/>
      <c r="I161" s="25"/>
      <c r="J161" s="25"/>
      <c r="K161" s="25"/>
      <c r="L161" s="25"/>
      <c r="M161" s="25"/>
      <c r="N161" s="25"/>
      <c r="O161" s="25"/>
      <c r="P161" s="25"/>
      <c r="Q161" s="25"/>
      <c r="R161" s="37"/>
    </row>
    <row r="162" spans="1:18" ht="14.4" hidden="1" customHeight="1">
      <c r="A162" s="26"/>
      <c r="B162" s="25"/>
      <c r="C162" s="25"/>
      <c r="D162" s="25"/>
      <c r="E162" s="25"/>
      <c r="F162" s="25"/>
      <c r="G162" s="25"/>
      <c r="H162" s="25"/>
      <c r="I162" s="25"/>
      <c r="J162" s="25"/>
      <c r="K162" s="25"/>
      <c r="L162" s="25"/>
      <c r="M162" s="25"/>
      <c r="N162" s="25"/>
      <c r="O162" s="25"/>
      <c r="P162" s="25"/>
      <c r="Q162" s="25"/>
      <c r="R162" s="37"/>
    </row>
    <row r="163" spans="1:18" ht="14.4" hidden="1" customHeight="1">
      <c r="A163" s="26"/>
      <c r="B163" s="25"/>
      <c r="C163" s="25"/>
      <c r="D163" s="25"/>
      <c r="E163" s="25"/>
      <c r="F163" s="25"/>
      <c r="G163" s="25"/>
      <c r="H163" s="25"/>
      <c r="I163" s="25"/>
      <c r="J163" s="25"/>
      <c r="K163" s="25"/>
      <c r="L163" s="25"/>
      <c r="M163" s="25"/>
      <c r="N163" s="25"/>
      <c r="O163" s="25"/>
      <c r="P163" s="25"/>
      <c r="Q163" s="25"/>
      <c r="R163" s="37"/>
    </row>
    <row r="164" spans="1:18" ht="14.4" hidden="1" customHeight="1">
      <c r="A164" s="26"/>
      <c r="B164" s="25"/>
      <c r="C164" s="25"/>
      <c r="D164" s="25"/>
      <c r="E164" s="25"/>
      <c r="F164" s="25"/>
      <c r="G164" s="25"/>
      <c r="H164" s="25"/>
      <c r="I164" s="25"/>
      <c r="J164" s="25"/>
      <c r="K164" s="25"/>
      <c r="L164" s="25"/>
      <c r="M164" s="25"/>
      <c r="N164" s="25"/>
      <c r="O164" s="25"/>
      <c r="P164" s="25"/>
      <c r="Q164" s="25"/>
      <c r="R164" s="37"/>
    </row>
    <row r="165" spans="1:18" ht="14.4" hidden="1" customHeight="1">
      <c r="A165" s="26"/>
      <c r="B165" s="25"/>
      <c r="C165" s="25"/>
      <c r="D165" s="25"/>
      <c r="E165" s="25"/>
      <c r="F165" s="25"/>
      <c r="G165" s="25"/>
      <c r="H165" s="25"/>
      <c r="I165" s="25"/>
      <c r="J165" s="25"/>
      <c r="K165" s="25"/>
      <c r="L165" s="25"/>
      <c r="M165" s="25"/>
      <c r="N165" s="25"/>
      <c r="O165" s="25"/>
      <c r="P165" s="25"/>
      <c r="Q165" s="25"/>
      <c r="R165" s="37"/>
    </row>
    <row r="166" spans="1:18" ht="14.4" hidden="1" customHeight="1">
      <c r="A166" s="26"/>
      <c r="B166" s="25"/>
      <c r="C166" s="25"/>
      <c r="D166" s="25"/>
      <c r="E166" s="25"/>
      <c r="F166" s="25"/>
      <c r="G166" s="25"/>
      <c r="H166" s="25"/>
      <c r="I166" s="25"/>
      <c r="J166" s="25"/>
      <c r="K166" s="25"/>
      <c r="L166" s="25"/>
      <c r="M166" s="25"/>
      <c r="N166" s="25"/>
      <c r="O166" s="25"/>
      <c r="P166" s="25"/>
      <c r="Q166" s="25"/>
      <c r="R166" s="37"/>
    </row>
    <row r="167" spans="1:18" ht="14.4" hidden="1" customHeight="1">
      <c r="A167" s="26"/>
      <c r="B167" s="25"/>
      <c r="C167" s="25"/>
      <c r="D167" s="25"/>
      <c r="E167" s="25"/>
      <c r="F167" s="25"/>
      <c r="G167" s="25"/>
      <c r="H167" s="25"/>
      <c r="I167" s="25"/>
      <c r="J167" s="25"/>
      <c r="K167" s="25"/>
      <c r="L167" s="25"/>
      <c r="M167" s="25"/>
      <c r="N167" s="25"/>
      <c r="O167" s="25"/>
      <c r="P167" s="25"/>
      <c r="Q167" s="25"/>
      <c r="R167" s="37"/>
    </row>
    <row r="168" spans="1:18" ht="14.4" hidden="1" customHeight="1">
      <c r="A168" s="26"/>
      <c r="B168" s="25"/>
      <c r="C168" s="25"/>
      <c r="D168" s="25"/>
      <c r="E168" s="25"/>
      <c r="F168" s="25"/>
      <c r="G168" s="25"/>
      <c r="H168" s="25"/>
      <c r="I168" s="25"/>
      <c r="J168" s="25"/>
      <c r="K168" s="25"/>
      <c r="L168" s="25"/>
      <c r="M168" s="25"/>
      <c r="N168" s="25"/>
      <c r="O168" s="25"/>
      <c r="P168" s="25"/>
      <c r="Q168" s="25"/>
      <c r="R168" s="37"/>
    </row>
    <row r="169" spans="1:18" ht="14.4" hidden="1" customHeight="1">
      <c r="A169" s="26"/>
      <c r="B169" s="25"/>
      <c r="C169" s="25"/>
      <c r="D169" s="25"/>
      <c r="E169" s="25"/>
      <c r="F169" s="25"/>
      <c r="G169" s="25"/>
      <c r="H169" s="25"/>
      <c r="I169" s="25"/>
      <c r="J169" s="25"/>
      <c r="K169" s="25"/>
      <c r="L169" s="25"/>
      <c r="M169" s="25"/>
      <c r="N169" s="25"/>
      <c r="O169" s="25"/>
      <c r="P169" s="25"/>
      <c r="Q169" s="25"/>
      <c r="R169" s="37"/>
    </row>
    <row r="170" spans="1:18" ht="14.4" hidden="1" customHeight="1">
      <c r="A170" s="26"/>
      <c r="B170" s="25"/>
      <c r="C170" s="25"/>
      <c r="D170" s="25"/>
      <c r="E170" s="25"/>
      <c r="F170" s="25"/>
      <c r="G170" s="25"/>
      <c r="H170" s="25"/>
      <c r="I170" s="25"/>
      <c r="J170" s="25"/>
      <c r="K170" s="25"/>
      <c r="L170" s="25"/>
      <c r="M170" s="25"/>
      <c r="N170" s="25"/>
      <c r="O170" s="25"/>
      <c r="P170" s="25"/>
      <c r="Q170" s="25"/>
      <c r="R170" s="37"/>
    </row>
    <row r="171" spans="1:18" ht="14.4" hidden="1" customHeight="1">
      <c r="A171" s="26"/>
      <c r="B171" s="25"/>
      <c r="C171" s="25"/>
      <c r="D171" s="25"/>
      <c r="E171" s="25"/>
      <c r="F171" s="25"/>
      <c r="G171" s="25"/>
      <c r="H171" s="25"/>
      <c r="I171" s="25"/>
      <c r="J171" s="25"/>
      <c r="K171" s="25"/>
      <c r="L171" s="25"/>
      <c r="M171" s="25"/>
      <c r="N171" s="25"/>
      <c r="O171" s="25"/>
      <c r="P171" s="25"/>
      <c r="Q171" s="25"/>
      <c r="R171" s="37"/>
    </row>
    <row r="172" spans="1:18" ht="14.4" hidden="1" customHeight="1">
      <c r="A172" s="26"/>
      <c r="B172" s="25"/>
      <c r="C172" s="25"/>
      <c r="D172" s="25"/>
      <c r="E172" s="25"/>
      <c r="F172" s="25"/>
      <c r="G172" s="25"/>
      <c r="H172" s="25"/>
      <c r="I172" s="25"/>
      <c r="J172" s="25"/>
      <c r="K172" s="25"/>
      <c r="L172" s="25"/>
      <c r="M172" s="25"/>
      <c r="N172" s="25"/>
      <c r="O172" s="25"/>
      <c r="P172" s="25"/>
      <c r="Q172" s="25"/>
      <c r="R172" s="37"/>
    </row>
    <row r="173" spans="1:18" ht="14.4" hidden="1" customHeight="1">
      <c r="A173" s="26"/>
      <c r="B173" s="25"/>
      <c r="C173" s="25"/>
      <c r="D173" s="25"/>
      <c r="E173" s="25"/>
      <c r="F173" s="25"/>
      <c r="G173" s="25"/>
      <c r="H173" s="25"/>
      <c r="I173" s="25"/>
      <c r="J173" s="25"/>
      <c r="K173" s="25"/>
      <c r="L173" s="25"/>
      <c r="M173" s="25"/>
      <c r="N173" s="25"/>
      <c r="O173" s="25"/>
      <c r="P173" s="25"/>
      <c r="Q173" s="25"/>
      <c r="R173" s="37"/>
    </row>
    <row r="174" spans="1:18" ht="14.4" hidden="1" customHeight="1">
      <c r="A174" s="26"/>
      <c r="B174" s="25"/>
      <c r="C174" s="25"/>
      <c r="D174" s="25"/>
      <c r="E174" s="25"/>
      <c r="F174" s="25"/>
      <c r="G174" s="25"/>
      <c r="H174" s="25"/>
      <c r="I174" s="25"/>
      <c r="J174" s="25"/>
      <c r="K174" s="25"/>
      <c r="L174" s="25"/>
      <c r="M174" s="25"/>
      <c r="N174" s="25"/>
      <c r="O174" s="25"/>
      <c r="P174" s="25"/>
      <c r="Q174" s="25"/>
      <c r="R174" s="37"/>
    </row>
    <row r="175" spans="1:18" ht="14.4" hidden="1" customHeight="1">
      <c r="A175" s="26"/>
      <c r="B175" s="25"/>
      <c r="C175" s="25"/>
      <c r="D175" s="25"/>
      <c r="E175" s="25"/>
      <c r="F175" s="25"/>
      <c r="G175" s="25"/>
      <c r="H175" s="25"/>
      <c r="I175" s="25"/>
      <c r="J175" s="25"/>
      <c r="K175" s="25"/>
      <c r="L175" s="25"/>
      <c r="M175" s="25"/>
      <c r="N175" s="25"/>
      <c r="O175" s="25"/>
      <c r="P175" s="25"/>
      <c r="Q175" s="25"/>
      <c r="R175" s="37"/>
    </row>
    <row r="176" spans="1:18" ht="14.4" hidden="1" customHeight="1">
      <c r="A176" s="26"/>
      <c r="B176" s="25"/>
      <c r="C176" s="25"/>
      <c r="D176" s="25"/>
      <c r="E176" s="25"/>
      <c r="F176" s="25"/>
      <c r="G176" s="25"/>
      <c r="H176" s="25"/>
      <c r="I176" s="25"/>
      <c r="J176" s="25"/>
      <c r="K176" s="25"/>
      <c r="L176" s="25"/>
      <c r="M176" s="25"/>
      <c r="N176" s="25"/>
      <c r="O176" s="25"/>
      <c r="P176" s="25"/>
      <c r="Q176" s="25"/>
      <c r="R176" s="37"/>
    </row>
    <row r="177" spans="1:18" ht="14.4" hidden="1" customHeight="1">
      <c r="A177" s="26"/>
      <c r="B177" s="25"/>
      <c r="C177" s="25"/>
      <c r="D177" s="25"/>
      <c r="E177" s="25"/>
      <c r="F177" s="25"/>
      <c r="G177" s="25"/>
      <c r="H177" s="25"/>
      <c r="I177" s="25"/>
      <c r="J177" s="25"/>
      <c r="K177" s="25"/>
      <c r="L177" s="25"/>
      <c r="M177" s="25"/>
      <c r="N177" s="25"/>
      <c r="O177" s="25"/>
      <c r="P177" s="25"/>
      <c r="Q177" s="25"/>
      <c r="R177" s="37"/>
    </row>
    <row r="178" spans="1:18" ht="14.4" hidden="1" customHeight="1">
      <c r="A178" s="26"/>
      <c r="B178" s="25"/>
      <c r="C178" s="25"/>
      <c r="D178" s="25"/>
      <c r="E178" s="25"/>
      <c r="F178" s="25"/>
      <c r="G178" s="25"/>
      <c r="H178" s="25"/>
      <c r="I178" s="25"/>
      <c r="J178" s="25"/>
      <c r="K178" s="25"/>
      <c r="L178" s="25"/>
      <c r="M178" s="25"/>
      <c r="N178" s="25"/>
      <c r="O178" s="25"/>
      <c r="P178" s="25"/>
      <c r="Q178" s="25"/>
      <c r="R178" s="37"/>
    </row>
    <row r="179" spans="1:18" ht="14.4" hidden="1" customHeight="1">
      <c r="A179" s="26"/>
      <c r="B179" s="25"/>
      <c r="C179" s="25"/>
      <c r="D179" s="25"/>
      <c r="E179" s="25"/>
      <c r="F179" s="25"/>
      <c r="G179" s="25"/>
      <c r="H179" s="25"/>
      <c r="I179" s="25"/>
      <c r="J179" s="25"/>
      <c r="K179" s="25"/>
      <c r="L179" s="25"/>
      <c r="M179" s="25"/>
      <c r="N179" s="25"/>
      <c r="O179" s="25"/>
      <c r="P179" s="25"/>
      <c r="Q179" s="25"/>
      <c r="R179" s="37"/>
    </row>
    <row r="180" spans="1:18" ht="14.4" hidden="1" customHeight="1">
      <c r="A180" s="26"/>
      <c r="B180" s="25"/>
      <c r="C180" s="25"/>
      <c r="D180" s="25"/>
      <c r="E180" s="25"/>
      <c r="F180" s="25"/>
      <c r="G180" s="25"/>
      <c r="H180" s="25"/>
      <c r="I180" s="25"/>
      <c r="J180" s="25"/>
      <c r="K180" s="25"/>
      <c r="L180" s="25"/>
      <c r="M180" s="25"/>
      <c r="N180" s="25"/>
      <c r="O180" s="25"/>
      <c r="P180" s="25"/>
      <c r="Q180" s="25"/>
      <c r="R180" s="37"/>
    </row>
    <row r="181" spans="1:18" ht="14.4" hidden="1" customHeight="1">
      <c r="A181" s="26"/>
      <c r="B181" s="25"/>
      <c r="C181" s="25"/>
      <c r="D181" s="25"/>
      <c r="E181" s="25"/>
      <c r="F181" s="25"/>
      <c r="G181" s="25"/>
      <c r="H181" s="25"/>
      <c r="I181" s="25"/>
      <c r="J181" s="25"/>
      <c r="K181" s="25"/>
      <c r="L181" s="25"/>
      <c r="M181" s="25"/>
      <c r="N181" s="25"/>
      <c r="O181" s="25"/>
      <c r="P181" s="25"/>
      <c r="Q181" s="25"/>
      <c r="R181" s="37"/>
    </row>
    <row r="182" spans="1:18" ht="14.4" hidden="1" customHeight="1">
      <c r="A182" s="26"/>
      <c r="B182" s="25"/>
      <c r="C182" s="25"/>
      <c r="D182" s="25"/>
      <c r="E182" s="25"/>
      <c r="F182" s="25"/>
      <c r="G182" s="25"/>
      <c r="H182" s="25"/>
      <c r="I182" s="25"/>
      <c r="J182" s="25"/>
      <c r="K182" s="25"/>
      <c r="L182" s="25"/>
      <c r="M182" s="25"/>
      <c r="N182" s="25"/>
      <c r="O182" s="25"/>
      <c r="P182" s="25"/>
      <c r="Q182" s="25"/>
      <c r="R182" s="37"/>
    </row>
    <row r="183" spans="1:18" ht="14.4" hidden="1" customHeight="1">
      <c r="A183" s="26"/>
      <c r="B183" s="25"/>
      <c r="C183" s="25"/>
      <c r="D183" s="25"/>
      <c r="E183" s="25"/>
      <c r="F183" s="25"/>
      <c r="G183" s="25"/>
      <c r="H183" s="25"/>
      <c r="I183" s="25"/>
      <c r="J183" s="25"/>
      <c r="K183" s="25"/>
      <c r="L183" s="25"/>
      <c r="M183" s="25"/>
      <c r="N183" s="25"/>
      <c r="O183" s="25"/>
      <c r="P183" s="25"/>
      <c r="Q183" s="25"/>
      <c r="R183" s="37"/>
    </row>
    <row r="184" spans="1:18" ht="14.4" hidden="1" customHeight="1">
      <c r="A184" s="26"/>
      <c r="B184" s="25"/>
      <c r="C184" s="25"/>
      <c r="D184" s="25"/>
      <c r="E184" s="25"/>
      <c r="F184" s="25"/>
      <c r="G184" s="25"/>
      <c r="H184" s="25"/>
      <c r="I184" s="25"/>
      <c r="J184" s="25"/>
      <c r="K184" s="25"/>
      <c r="L184" s="25"/>
      <c r="M184" s="25"/>
      <c r="N184" s="25"/>
      <c r="O184" s="25"/>
      <c r="P184" s="25"/>
      <c r="Q184" s="25"/>
      <c r="R184" s="37"/>
    </row>
    <row r="185" spans="1:18" ht="14.4" hidden="1">
      <c r="A185" s="26"/>
      <c r="B185" s="25"/>
      <c r="C185" s="25"/>
      <c r="D185" s="25"/>
      <c r="E185" s="25"/>
      <c r="F185" s="25"/>
      <c r="G185" s="25"/>
      <c r="H185" s="25"/>
      <c r="I185" s="25"/>
      <c r="J185" s="25"/>
      <c r="K185" s="25"/>
      <c r="L185" s="25"/>
      <c r="M185" s="25"/>
      <c r="N185" s="25"/>
      <c r="O185" s="25"/>
      <c r="P185" s="25"/>
      <c r="Q185" s="25"/>
      <c r="R185" s="37"/>
    </row>
    <row r="186" spans="1:18" ht="14.4" hidden="1">
      <c r="A186" s="26"/>
      <c r="B186" s="25"/>
      <c r="C186" s="25"/>
      <c r="D186" s="25"/>
      <c r="E186" s="25"/>
      <c r="F186" s="25"/>
      <c r="G186" s="25"/>
      <c r="H186" s="25"/>
      <c r="I186" s="25"/>
      <c r="J186" s="25"/>
      <c r="K186" s="25"/>
      <c r="L186" s="25"/>
      <c r="M186" s="25"/>
      <c r="N186" s="25"/>
      <c r="O186" s="25"/>
      <c r="P186" s="25"/>
      <c r="Q186" s="25"/>
      <c r="R186" s="37"/>
    </row>
    <row r="187" spans="1:18" ht="14.4" hidden="1">
      <c r="A187" s="26"/>
      <c r="B187" s="25"/>
      <c r="C187" s="25"/>
      <c r="D187" s="25"/>
      <c r="E187" s="25"/>
      <c r="F187" s="25"/>
      <c r="G187" s="25"/>
      <c r="H187" s="25"/>
      <c r="I187" s="25"/>
      <c r="J187" s="25"/>
      <c r="K187" s="25"/>
      <c r="L187" s="25"/>
      <c r="M187" s="25"/>
      <c r="N187" s="25"/>
      <c r="O187" s="25"/>
      <c r="P187" s="25"/>
      <c r="Q187" s="25"/>
      <c r="R187" s="37"/>
    </row>
    <row r="188" spans="1:18" ht="14.4" hidden="1">
      <c r="A188" s="26"/>
      <c r="B188" s="25"/>
      <c r="C188" s="25"/>
      <c r="D188" s="25"/>
      <c r="E188" s="25"/>
      <c r="F188" s="25"/>
      <c r="G188" s="25"/>
      <c r="H188" s="25"/>
      <c r="I188" s="25"/>
      <c r="J188" s="25"/>
      <c r="K188" s="25"/>
      <c r="L188" s="25"/>
      <c r="M188" s="25"/>
      <c r="N188" s="25"/>
      <c r="O188" s="25"/>
      <c r="P188" s="25"/>
      <c r="Q188" s="25"/>
      <c r="R188" s="37"/>
    </row>
    <row r="189" spans="1:18" ht="14.4" hidden="1">
      <c r="A189" s="26"/>
      <c r="B189" s="25"/>
      <c r="C189" s="25"/>
      <c r="D189" s="25"/>
      <c r="E189" s="25"/>
      <c r="F189" s="25"/>
      <c r="G189" s="25"/>
      <c r="H189" s="25"/>
      <c r="I189" s="25"/>
      <c r="J189" s="25"/>
      <c r="K189" s="25"/>
      <c r="L189" s="25"/>
      <c r="M189" s="25"/>
      <c r="N189" s="25"/>
      <c r="O189" s="25"/>
      <c r="P189" s="25"/>
      <c r="Q189" s="25"/>
      <c r="R189" s="37"/>
    </row>
    <row r="190" spans="1:18" ht="14.4" hidden="1">
      <c r="A190" s="26"/>
      <c r="B190" s="25"/>
      <c r="C190" s="25"/>
      <c r="D190" s="25"/>
      <c r="E190" s="25"/>
      <c r="F190" s="25"/>
      <c r="G190" s="25"/>
      <c r="H190" s="25"/>
      <c r="I190" s="25"/>
      <c r="J190" s="25"/>
      <c r="K190" s="25"/>
      <c r="L190" s="25"/>
      <c r="M190" s="25"/>
      <c r="N190" s="25"/>
      <c r="O190" s="25"/>
      <c r="P190" s="25"/>
      <c r="Q190" s="25"/>
      <c r="R190" s="37"/>
    </row>
    <row r="191" spans="1:18" ht="14.4" hidden="1">
      <c r="A191" s="26"/>
      <c r="B191" s="25"/>
      <c r="C191" s="25"/>
      <c r="D191" s="25"/>
      <c r="E191" s="25"/>
      <c r="F191" s="25"/>
      <c r="G191" s="25"/>
      <c r="H191" s="25"/>
      <c r="I191" s="25"/>
      <c r="J191" s="25"/>
      <c r="K191" s="25"/>
      <c r="L191" s="25"/>
      <c r="M191" s="25"/>
      <c r="N191" s="25"/>
      <c r="O191" s="25"/>
      <c r="P191" s="25"/>
      <c r="Q191" s="25"/>
      <c r="R191" s="37"/>
    </row>
    <row r="192" spans="1:18" ht="14.4" hidden="1">
      <c r="A192" s="26"/>
      <c r="B192" s="25"/>
      <c r="C192" s="25"/>
      <c r="D192" s="25"/>
      <c r="E192" s="25"/>
      <c r="F192" s="25"/>
      <c r="G192" s="25"/>
      <c r="H192" s="25"/>
      <c r="I192" s="25"/>
      <c r="J192" s="25"/>
      <c r="K192" s="25"/>
      <c r="L192" s="25"/>
      <c r="M192" s="25"/>
      <c r="N192" s="25"/>
      <c r="O192" s="25"/>
      <c r="P192" s="25"/>
      <c r="Q192" s="25"/>
      <c r="R192" s="37"/>
    </row>
    <row r="193" spans="1:18" ht="14.4" hidden="1">
      <c r="A193" s="26"/>
      <c r="B193" s="25"/>
      <c r="C193" s="25"/>
      <c r="D193" s="25"/>
      <c r="E193" s="25"/>
      <c r="F193" s="25"/>
      <c r="G193" s="25"/>
      <c r="H193" s="25"/>
      <c r="I193" s="25"/>
      <c r="J193" s="25"/>
      <c r="K193" s="25"/>
      <c r="L193" s="25"/>
      <c r="M193" s="25"/>
      <c r="N193" s="25"/>
      <c r="O193" s="25"/>
      <c r="P193" s="25"/>
      <c r="Q193" s="25"/>
      <c r="R193" s="37"/>
    </row>
    <row r="194" spans="1:18" ht="14.4" hidden="1">
      <c r="A194" s="26"/>
      <c r="B194" s="25"/>
      <c r="C194" s="25"/>
      <c r="D194" s="25"/>
      <c r="E194" s="25"/>
      <c r="F194" s="25"/>
      <c r="G194" s="25"/>
      <c r="H194" s="25"/>
      <c r="I194" s="25"/>
      <c r="J194" s="25"/>
      <c r="K194" s="25"/>
      <c r="L194" s="25"/>
      <c r="M194" s="25"/>
      <c r="N194" s="25"/>
      <c r="O194" s="25"/>
      <c r="P194" s="25"/>
      <c r="Q194" s="25"/>
      <c r="R194" s="37"/>
    </row>
    <row r="195" spans="1:18" ht="14.4" hidden="1">
      <c r="A195" s="26"/>
      <c r="B195" s="25"/>
      <c r="C195" s="25"/>
      <c r="D195" s="25"/>
      <c r="E195" s="25"/>
      <c r="F195" s="25"/>
      <c r="G195" s="25"/>
      <c r="H195" s="25"/>
      <c r="I195" s="25"/>
      <c r="J195" s="25"/>
      <c r="K195" s="25"/>
      <c r="L195" s="25"/>
      <c r="M195" s="25"/>
      <c r="N195" s="25"/>
      <c r="O195" s="25"/>
      <c r="P195" s="25"/>
      <c r="Q195" s="25"/>
      <c r="R195" s="37"/>
    </row>
    <row r="196" spans="1:18" ht="14.4" hidden="1">
      <c r="A196" s="26"/>
      <c r="B196" s="25"/>
      <c r="C196" s="25"/>
      <c r="D196" s="25"/>
      <c r="E196" s="25"/>
      <c r="F196" s="25"/>
      <c r="G196" s="25"/>
      <c r="H196" s="25"/>
      <c r="I196" s="25"/>
      <c r="J196" s="25"/>
      <c r="K196" s="25"/>
      <c r="L196" s="25"/>
      <c r="M196" s="25"/>
      <c r="N196" s="25"/>
      <c r="O196" s="25"/>
      <c r="P196" s="25"/>
      <c r="Q196" s="25"/>
      <c r="R196" s="37"/>
    </row>
    <row r="197" spans="1:18" ht="14.4" hidden="1">
      <c r="A197" s="26"/>
      <c r="B197" s="25"/>
      <c r="C197" s="25"/>
      <c r="D197" s="25"/>
      <c r="E197" s="25"/>
      <c r="F197" s="25"/>
      <c r="G197" s="25"/>
      <c r="H197" s="25"/>
      <c r="I197" s="25"/>
      <c r="J197" s="25"/>
      <c r="K197" s="25"/>
      <c r="L197" s="25"/>
      <c r="M197" s="25"/>
      <c r="N197" s="25"/>
      <c r="O197" s="25"/>
      <c r="P197" s="25"/>
      <c r="Q197" s="25"/>
      <c r="R197" s="37"/>
    </row>
    <row r="198" spans="1:18" ht="14.4" hidden="1">
      <c r="A198" s="26"/>
      <c r="B198" s="25"/>
      <c r="C198" s="25"/>
      <c r="D198" s="25"/>
      <c r="E198" s="25"/>
      <c r="F198" s="25"/>
      <c r="G198" s="25"/>
      <c r="H198" s="25"/>
      <c r="I198" s="25"/>
      <c r="J198" s="25"/>
      <c r="K198" s="25"/>
      <c r="L198" s="25"/>
      <c r="M198" s="25"/>
      <c r="N198" s="25"/>
      <c r="O198" s="25"/>
      <c r="P198" s="25"/>
      <c r="Q198" s="25"/>
      <c r="R198" s="37"/>
    </row>
    <row r="199" spans="1:18" ht="14.4" hidden="1">
      <c r="A199" s="26"/>
      <c r="B199" s="25"/>
      <c r="C199" s="25"/>
      <c r="D199" s="25"/>
      <c r="E199" s="25"/>
      <c r="F199" s="25"/>
      <c r="G199" s="25"/>
      <c r="H199" s="25"/>
      <c r="I199" s="25"/>
      <c r="J199" s="25"/>
      <c r="K199" s="25"/>
      <c r="L199" s="25"/>
      <c r="M199" s="25"/>
      <c r="N199" s="25"/>
      <c r="O199" s="25"/>
      <c r="P199" s="25"/>
      <c r="Q199" s="25"/>
      <c r="R199" s="37"/>
    </row>
    <row r="200" spans="1:18" ht="14.4" hidden="1">
      <c r="A200" s="26"/>
      <c r="B200" s="25"/>
      <c r="C200" s="25"/>
      <c r="D200" s="25"/>
      <c r="E200" s="25"/>
      <c r="F200" s="25"/>
      <c r="G200" s="25"/>
      <c r="H200" s="25"/>
      <c r="I200" s="25"/>
      <c r="J200" s="25"/>
      <c r="K200" s="25"/>
      <c r="L200" s="25"/>
      <c r="M200" s="25"/>
      <c r="N200" s="25"/>
      <c r="O200" s="25"/>
      <c r="P200" s="25"/>
      <c r="Q200" s="25"/>
      <c r="R200" s="37"/>
    </row>
    <row r="201" spans="1:18" ht="14.4" hidden="1">
      <c r="A201" s="26"/>
      <c r="B201" s="25"/>
      <c r="C201" s="25"/>
      <c r="D201" s="25"/>
      <c r="E201" s="25"/>
      <c r="F201" s="25"/>
      <c r="G201" s="25"/>
      <c r="H201" s="25"/>
      <c r="I201" s="25"/>
      <c r="J201" s="25"/>
      <c r="K201" s="25"/>
      <c r="L201" s="25"/>
      <c r="M201" s="25"/>
      <c r="N201" s="25"/>
      <c r="O201" s="25"/>
      <c r="P201" s="25"/>
      <c r="Q201" s="25"/>
      <c r="R201" s="37"/>
    </row>
    <row r="202" spans="1:18" ht="14.4" hidden="1">
      <c r="A202" s="26"/>
      <c r="B202" s="25"/>
      <c r="C202" s="25"/>
      <c r="D202" s="25"/>
      <c r="E202" s="25"/>
      <c r="F202" s="25"/>
      <c r="G202" s="25"/>
      <c r="H202" s="25"/>
      <c r="I202" s="25"/>
      <c r="J202" s="25"/>
      <c r="K202" s="25"/>
      <c r="L202" s="25"/>
      <c r="M202" s="25"/>
      <c r="N202" s="25"/>
      <c r="O202" s="25"/>
      <c r="P202" s="25"/>
      <c r="Q202" s="25"/>
      <c r="R202" s="37"/>
    </row>
    <row r="203" spans="1:18" ht="14.4" hidden="1">
      <c r="A203" s="26"/>
      <c r="B203" s="25"/>
      <c r="C203" s="25"/>
      <c r="D203" s="25"/>
      <c r="E203" s="25"/>
      <c r="F203" s="25"/>
      <c r="G203" s="25"/>
      <c r="H203" s="25"/>
      <c r="I203" s="25"/>
      <c r="J203" s="25"/>
      <c r="K203" s="25"/>
      <c r="L203" s="25"/>
      <c r="M203" s="25"/>
      <c r="N203" s="25"/>
      <c r="O203" s="25"/>
      <c r="P203" s="25"/>
      <c r="Q203" s="25"/>
      <c r="R203" s="37"/>
    </row>
    <row r="204" spans="1:18" ht="14.4" hidden="1">
      <c r="A204" s="26"/>
      <c r="B204" s="25"/>
      <c r="C204" s="25"/>
      <c r="D204" s="25"/>
      <c r="E204" s="25"/>
      <c r="F204" s="25"/>
      <c r="G204" s="25"/>
      <c r="H204" s="25"/>
      <c r="I204" s="25"/>
      <c r="J204" s="25"/>
      <c r="K204" s="25"/>
      <c r="L204" s="25"/>
      <c r="M204" s="25"/>
      <c r="N204" s="25"/>
      <c r="O204" s="25"/>
      <c r="P204" s="25"/>
      <c r="Q204" s="25"/>
      <c r="R204" s="37"/>
    </row>
    <row r="205" spans="1:18" ht="14.4" hidden="1">
      <c r="A205" s="26"/>
      <c r="B205" s="25"/>
      <c r="C205" s="25"/>
      <c r="D205" s="25"/>
      <c r="E205" s="25"/>
      <c r="F205" s="25"/>
      <c r="G205" s="25"/>
      <c r="H205" s="25"/>
      <c r="I205" s="25"/>
      <c r="J205" s="25"/>
      <c r="K205" s="25"/>
      <c r="L205" s="25"/>
      <c r="M205" s="25"/>
      <c r="N205" s="25"/>
      <c r="O205" s="25"/>
      <c r="P205" s="25"/>
      <c r="Q205" s="25"/>
      <c r="R205" s="37"/>
    </row>
    <row r="206" spans="1:18" ht="14.4" hidden="1">
      <c r="A206" s="26"/>
      <c r="B206" s="25"/>
      <c r="C206" s="25"/>
      <c r="D206" s="25"/>
      <c r="E206" s="25"/>
      <c r="F206" s="25"/>
      <c r="G206" s="25"/>
      <c r="H206" s="25"/>
      <c r="I206" s="25"/>
      <c r="J206" s="25"/>
      <c r="K206" s="25"/>
      <c r="L206" s="25"/>
      <c r="M206" s="25"/>
      <c r="N206" s="25"/>
      <c r="O206" s="25"/>
      <c r="P206" s="25"/>
      <c r="Q206" s="25"/>
      <c r="R206" s="37"/>
    </row>
    <row r="207" spans="1:18" ht="14.4" hidden="1">
      <c r="A207" s="26"/>
      <c r="B207" s="25"/>
      <c r="C207" s="25"/>
      <c r="D207" s="25"/>
      <c r="E207" s="25"/>
      <c r="F207" s="25"/>
      <c r="G207" s="25"/>
      <c r="H207" s="25"/>
      <c r="I207" s="25"/>
      <c r="J207" s="25"/>
      <c r="K207" s="25"/>
      <c r="L207" s="25"/>
      <c r="M207" s="25"/>
      <c r="N207" s="25"/>
      <c r="O207" s="25"/>
      <c r="P207" s="25"/>
      <c r="Q207" s="25"/>
      <c r="R207" s="37"/>
    </row>
    <row r="208" spans="1:18" ht="14.4" hidden="1">
      <c r="A208" s="26"/>
      <c r="B208" s="25"/>
      <c r="C208" s="25"/>
      <c r="D208" s="25"/>
      <c r="E208" s="25"/>
      <c r="F208" s="25"/>
      <c r="G208" s="25"/>
      <c r="H208" s="25"/>
      <c r="I208" s="25"/>
      <c r="J208" s="25"/>
      <c r="K208" s="25"/>
      <c r="L208" s="25"/>
      <c r="M208" s="25"/>
      <c r="N208" s="25"/>
      <c r="O208" s="25"/>
      <c r="P208" s="25"/>
      <c r="Q208" s="25"/>
      <c r="R208" s="37"/>
    </row>
    <row r="209" spans="1:18" ht="14.4" hidden="1">
      <c r="A209" s="26"/>
      <c r="B209" s="25"/>
      <c r="C209" s="25"/>
      <c r="D209" s="25"/>
      <c r="E209" s="25"/>
      <c r="F209" s="25"/>
      <c r="G209" s="25"/>
      <c r="H209" s="25"/>
      <c r="I209" s="25"/>
      <c r="J209" s="25"/>
      <c r="K209" s="25"/>
      <c r="L209" s="25"/>
      <c r="M209" s="25"/>
      <c r="N209" s="25"/>
      <c r="O209" s="25"/>
      <c r="P209" s="25"/>
      <c r="Q209" s="25"/>
      <c r="R209" s="37"/>
    </row>
  </sheetData>
  <sheetProtection algorithmName="SHA-512" hashValue="NX7/Jqg2oaHdJx/t7X1E8y2Yg0yteVbTeHirLJovU6i4YXlTGvv6EP7Noe8vuovbMa/zZKwVPZ8A3Zt9UxSn7g==" saltValue="hYRgxXqPSqipDNvwD5Ui8g==" spinCount="100000" sheet="1" objects="1" scenarios="1" formatCells="0" selectLockedCells="1"/>
  <mergeCells count="19">
    <mergeCell ref="C156:R157"/>
    <mergeCell ref="N72:P72"/>
    <mergeCell ref="N73:P73"/>
    <mergeCell ref="N74:P74"/>
    <mergeCell ref="N75:P75"/>
    <mergeCell ref="C78:Q78"/>
    <mergeCell ref="E80:F80"/>
    <mergeCell ref="N71:P71"/>
    <mergeCell ref="A18:R18"/>
    <mergeCell ref="B21:Q21"/>
    <mergeCell ref="D23:E23"/>
    <mergeCell ref="F23:G23"/>
    <mergeCell ref="D24:E24"/>
    <mergeCell ref="F24:G24"/>
    <mergeCell ref="C67:Q67"/>
    <mergeCell ref="E69:F69"/>
    <mergeCell ref="G69:H69"/>
    <mergeCell ref="N69:P69"/>
    <mergeCell ref="N70:P70"/>
  </mergeCells>
  <pageMargins left="0.7" right="0.7" top="0.75" bottom="0.75" header="0.3" footer="0.3"/>
  <pageSetup scale="20"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C5369B-E888-4199-90FD-012053B06066}">
  <sheetPr codeName="Sheet15">
    <tabColor rgb="FF00B050"/>
  </sheetPr>
  <dimension ref="A1:AV198"/>
  <sheetViews>
    <sheetView showGridLines="0" zoomScaleNormal="100" zoomScaleSheetLayoutView="55" workbookViewId="0">
      <pane ySplit="2" topLeftCell="A3" activePane="bottomLeft" state="frozen"/>
      <selection pane="bottomLeft" activeCell="L51" sqref="L51"/>
    </sheetView>
  </sheetViews>
  <sheetFormatPr defaultColWidth="0" defaultRowHeight="14.55" customHeight="1" zeroHeight="1"/>
  <cols>
    <col min="1" max="2" width="8.77734375" style="23" customWidth="1"/>
    <col min="3" max="3" width="13.109375" style="23" customWidth="1"/>
    <col min="4" max="4" width="13.44140625" style="23" customWidth="1"/>
    <col min="5" max="7" width="8.77734375" style="23" customWidth="1"/>
    <col min="8" max="8" width="14.77734375" style="23" customWidth="1"/>
    <col min="9" max="9" width="11.6640625" style="23" customWidth="1"/>
    <col min="10" max="10" width="10.33203125" style="23" customWidth="1"/>
    <col min="11" max="11" width="33.6640625" style="23" customWidth="1"/>
    <col min="12" max="12" width="40.77734375" style="23" customWidth="1"/>
    <col min="13" max="18" width="8.77734375" style="23" customWidth="1"/>
    <col min="19" max="48" width="0" style="36" hidden="1" customWidth="1"/>
    <col min="49" max="16384" width="8.77734375" style="36" hidden="1"/>
  </cols>
  <sheetData>
    <row r="1" spans="1:18" ht="14.55" customHeight="1">
      <c r="A1" s="20" t="s">
        <v>282</v>
      </c>
      <c r="B1" s="21"/>
      <c r="C1" s="21"/>
      <c r="D1" s="21"/>
      <c r="E1" s="21"/>
      <c r="F1" s="21"/>
      <c r="G1" s="21"/>
      <c r="H1" s="21"/>
      <c r="I1" s="21"/>
      <c r="J1" s="22"/>
      <c r="K1" s="22"/>
      <c r="L1" s="22"/>
      <c r="M1" s="22"/>
      <c r="N1" s="22"/>
      <c r="O1" s="22"/>
      <c r="P1" s="22"/>
      <c r="Q1" s="22"/>
      <c r="R1" s="22" t="s">
        <v>68</v>
      </c>
    </row>
    <row r="2" spans="1:18" ht="14.4">
      <c r="A2" s="161" t="s">
        <v>94</v>
      </c>
      <c r="B2" s="162"/>
      <c r="C2" s="162"/>
      <c r="D2" s="162"/>
      <c r="E2" s="162"/>
      <c r="F2" s="162"/>
      <c r="G2" s="162"/>
      <c r="H2" s="162"/>
      <c r="I2" s="162"/>
      <c r="J2" s="162"/>
      <c r="K2" s="162"/>
      <c r="L2" s="162"/>
      <c r="M2" s="162"/>
      <c r="N2" s="162"/>
      <c r="O2" s="162"/>
      <c r="P2" s="162"/>
      <c r="Q2" s="162"/>
      <c r="R2" s="162"/>
    </row>
    <row r="3" spans="1:18" ht="14.4">
      <c r="A3" s="163" t="s">
        <v>95</v>
      </c>
      <c r="B3" s="164"/>
      <c r="C3" s="164"/>
      <c r="D3" s="164"/>
      <c r="E3" s="164"/>
      <c r="F3" s="164"/>
      <c r="G3" s="164"/>
      <c r="H3" s="164"/>
      <c r="I3" s="164"/>
      <c r="J3" s="164"/>
      <c r="K3" s="164"/>
      <c r="L3" s="164"/>
      <c r="M3" s="164"/>
      <c r="N3" s="164"/>
      <c r="O3" s="164"/>
      <c r="P3" s="164"/>
      <c r="Q3" s="164"/>
      <c r="R3" s="164"/>
    </row>
    <row r="4" spans="1:18" ht="14.4">
      <c r="A4" s="24" t="s">
        <v>96</v>
      </c>
      <c r="B4" s="25"/>
      <c r="C4" s="25"/>
      <c r="D4" s="25"/>
      <c r="E4" s="25"/>
      <c r="F4" s="25"/>
      <c r="G4" s="25"/>
      <c r="H4" s="25"/>
      <c r="I4" s="25"/>
      <c r="J4" s="25"/>
      <c r="K4" s="25"/>
      <c r="L4" s="25"/>
      <c r="M4" s="25"/>
      <c r="N4" s="25"/>
      <c r="O4" s="25"/>
      <c r="P4" s="25"/>
      <c r="Q4" s="25"/>
      <c r="R4" s="25"/>
    </row>
    <row r="5" spans="1:18" ht="14.4">
      <c r="A5" s="26"/>
      <c r="B5" s="25" t="s">
        <v>97</v>
      </c>
      <c r="C5" s="25"/>
      <c r="D5" s="25"/>
      <c r="E5" s="25"/>
      <c r="F5" s="25"/>
      <c r="G5" s="25"/>
      <c r="H5" s="25"/>
      <c r="I5" s="25"/>
      <c r="J5" s="25"/>
      <c r="K5" s="25"/>
      <c r="L5" s="25"/>
      <c r="M5" s="25"/>
      <c r="N5" s="25"/>
      <c r="O5" s="25"/>
      <c r="P5" s="25"/>
      <c r="Q5" s="25"/>
      <c r="R5" s="25"/>
    </row>
    <row r="6" spans="1:18" ht="14.4">
      <c r="A6" s="26" t="s">
        <v>98</v>
      </c>
      <c r="B6" s="25"/>
      <c r="C6" s="25"/>
      <c r="D6" s="25"/>
      <c r="E6" s="25"/>
      <c r="F6" s="25"/>
      <c r="G6" s="25"/>
      <c r="H6" s="25"/>
      <c r="I6" s="25"/>
      <c r="J6" s="25"/>
      <c r="K6" s="25"/>
      <c r="L6" s="25"/>
      <c r="M6" s="25"/>
      <c r="N6" s="25"/>
      <c r="O6" s="25"/>
      <c r="P6" s="25"/>
      <c r="Q6" s="25"/>
      <c r="R6" s="25"/>
    </row>
    <row r="7" spans="1:18" ht="14.4">
      <c r="A7" s="26"/>
      <c r="B7" s="27" t="s">
        <v>99</v>
      </c>
      <c r="C7" s="25"/>
      <c r="D7" s="25"/>
      <c r="E7" s="25"/>
      <c r="F7" s="25"/>
      <c r="G7" s="25"/>
      <c r="H7" s="25"/>
      <c r="I7" s="25"/>
      <c r="J7" s="25"/>
      <c r="K7" s="25"/>
      <c r="L7" s="25"/>
      <c r="M7" s="25"/>
      <c r="N7" s="25"/>
      <c r="O7" s="25"/>
      <c r="P7" s="25"/>
      <c r="Q7" s="25"/>
      <c r="R7" s="25"/>
    </row>
    <row r="8" spans="1:18" ht="14.4">
      <c r="A8" s="26"/>
      <c r="B8" s="25" t="s">
        <v>100</v>
      </c>
      <c r="C8" s="25"/>
      <c r="D8" s="25"/>
      <c r="E8" s="25"/>
      <c r="F8" s="25"/>
      <c r="G8" s="25"/>
      <c r="H8" s="25"/>
      <c r="I8" s="25"/>
      <c r="J8" s="25"/>
      <c r="K8" s="25"/>
      <c r="L8" s="25"/>
      <c r="M8" s="25"/>
      <c r="N8" s="25"/>
      <c r="O8" s="25"/>
      <c r="P8" s="25"/>
      <c r="Q8" s="25"/>
      <c r="R8" s="25"/>
    </row>
    <row r="9" spans="1:18" ht="14.4">
      <c r="A9" s="26"/>
      <c r="B9" s="27" t="s">
        <v>101</v>
      </c>
      <c r="C9" s="25"/>
      <c r="D9" s="25"/>
      <c r="E9" s="25"/>
      <c r="F9" s="25"/>
      <c r="G9" s="25"/>
      <c r="H9" s="25"/>
      <c r="I9" s="25"/>
      <c r="J9" s="25"/>
      <c r="K9" s="25"/>
      <c r="L9" s="25"/>
      <c r="M9" s="25"/>
      <c r="N9" s="25"/>
      <c r="O9" s="25"/>
      <c r="P9" s="25"/>
      <c r="Q9" s="25"/>
      <c r="R9" s="25"/>
    </row>
    <row r="10" spans="1:18" ht="14.4">
      <c r="A10" s="26"/>
      <c r="B10" s="25" t="s">
        <v>102</v>
      </c>
      <c r="C10" s="25"/>
      <c r="D10" s="25"/>
      <c r="E10" s="25"/>
      <c r="F10" s="25"/>
      <c r="G10" s="25"/>
      <c r="H10" s="25"/>
      <c r="I10" s="25"/>
      <c r="J10" s="25"/>
      <c r="K10" s="25"/>
      <c r="L10" s="25"/>
      <c r="M10" s="25"/>
      <c r="N10" s="25"/>
      <c r="O10" s="25"/>
      <c r="P10" s="25"/>
      <c r="Q10" s="25"/>
      <c r="R10" s="25"/>
    </row>
    <row r="11" spans="1:18" ht="14.4">
      <c r="A11" s="26"/>
      <c r="B11" s="27" t="s">
        <v>103</v>
      </c>
      <c r="C11" s="25"/>
      <c r="D11" s="25"/>
      <c r="E11" s="25"/>
      <c r="F11" s="25"/>
      <c r="G11" s="25"/>
      <c r="H11" s="25"/>
      <c r="I11" s="25"/>
      <c r="J11" s="25"/>
      <c r="K11" s="25"/>
      <c r="L11" s="25"/>
      <c r="M11" s="25"/>
      <c r="N11" s="25"/>
      <c r="O11" s="25"/>
      <c r="P11" s="25"/>
      <c r="Q11" s="25"/>
      <c r="R11" s="25"/>
    </row>
    <row r="12" spans="1:18" ht="14.4">
      <c r="A12" s="26"/>
      <c r="B12" s="25" t="s">
        <v>104</v>
      </c>
      <c r="C12" s="25"/>
      <c r="D12" s="25"/>
      <c r="E12" s="25"/>
      <c r="F12" s="25"/>
      <c r="G12" s="25"/>
      <c r="H12" s="25"/>
      <c r="I12" s="25"/>
      <c r="J12" s="25"/>
      <c r="K12" s="25"/>
      <c r="L12" s="25"/>
      <c r="M12" s="25"/>
      <c r="N12" s="25"/>
      <c r="O12" s="25"/>
      <c r="P12" s="25"/>
      <c r="Q12" s="25"/>
      <c r="R12" s="25"/>
    </row>
    <row r="13" spans="1:18" ht="14.4">
      <c r="A13" s="26" t="s">
        <v>105</v>
      </c>
      <c r="B13" s="25"/>
      <c r="C13" s="25"/>
      <c r="D13" s="25"/>
      <c r="E13" s="25"/>
      <c r="F13" s="25"/>
      <c r="G13" s="25"/>
      <c r="H13" s="25"/>
      <c r="I13" s="25"/>
      <c r="J13" s="25"/>
      <c r="K13" s="25"/>
      <c r="L13" s="25"/>
      <c r="M13" s="25"/>
      <c r="N13" s="25"/>
      <c r="O13" s="25"/>
      <c r="P13" s="25"/>
      <c r="Q13" s="25"/>
      <c r="R13" s="25"/>
    </row>
    <row r="14" spans="1:18" ht="14.4">
      <c r="A14" s="26"/>
      <c r="B14" s="153" t="s">
        <v>106</v>
      </c>
      <c r="C14" s="153"/>
      <c r="D14" s="153"/>
      <c r="E14" s="153"/>
      <c r="F14" s="153"/>
      <c r="G14" s="153"/>
      <c r="H14" s="153"/>
      <c r="I14" s="153"/>
      <c r="J14" s="153"/>
      <c r="K14" s="153"/>
      <c r="L14" s="153"/>
      <c r="M14" s="153"/>
      <c r="N14" s="25"/>
      <c r="O14" s="25"/>
      <c r="P14" s="25"/>
      <c r="Q14" s="25"/>
      <c r="R14" s="25"/>
    </row>
    <row r="15" spans="1:18" ht="14.4">
      <c r="A15" s="26"/>
      <c r="B15" s="153" t="s">
        <v>107</v>
      </c>
      <c r="C15" s="153"/>
      <c r="D15" s="153"/>
      <c r="E15" s="153"/>
      <c r="F15" s="153"/>
      <c r="G15" s="153"/>
      <c r="H15" s="153"/>
      <c r="I15" s="153"/>
      <c r="J15" s="153"/>
      <c r="K15" s="153"/>
      <c r="L15" s="153"/>
      <c r="M15" s="153"/>
      <c r="N15" s="25"/>
      <c r="O15" s="25"/>
      <c r="P15" s="25"/>
      <c r="Q15" s="25"/>
      <c r="R15" s="25"/>
    </row>
    <row r="16" spans="1:18" ht="14.4">
      <c r="A16" s="26"/>
      <c r="B16" s="25"/>
      <c r="C16" s="25"/>
      <c r="D16" s="25"/>
      <c r="E16" s="25"/>
      <c r="F16" s="25"/>
      <c r="G16" s="25"/>
      <c r="H16" s="25"/>
      <c r="I16" s="25"/>
      <c r="J16" s="25"/>
      <c r="K16" s="25"/>
      <c r="L16" s="25"/>
      <c r="M16" s="25"/>
      <c r="N16" s="25"/>
      <c r="O16" s="25"/>
      <c r="P16" s="25"/>
      <c r="Q16" s="25"/>
      <c r="R16" s="25"/>
    </row>
    <row r="17" spans="1:18" ht="14.4">
      <c r="A17" s="26"/>
      <c r="B17" s="25"/>
      <c r="C17" s="25"/>
      <c r="D17" s="25"/>
      <c r="E17" s="25"/>
      <c r="F17" s="25"/>
      <c r="G17" s="25"/>
      <c r="H17" s="25"/>
      <c r="I17" s="25"/>
      <c r="J17" s="25"/>
      <c r="K17" s="25"/>
      <c r="L17" s="25"/>
      <c r="M17" s="25"/>
      <c r="N17" s="25"/>
      <c r="O17" s="25"/>
      <c r="P17" s="25"/>
      <c r="Q17" s="25"/>
      <c r="R17" s="25"/>
    </row>
    <row r="18" spans="1:18" ht="14.4">
      <c r="A18" s="26"/>
      <c r="B18" s="25"/>
      <c r="C18" s="25"/>
      <c r="D18" s="25"/>
      <c r="E18" s="25"/>
      <c r="F18" s="25"/>
      <c r="G18" s="25"/>
      <c r="H18" s="25"/>
      <c r="I18" s="25"/>
      <c r="J18" s="25"/>
      <c r="K18" s="25"/>
      <c r="L18" s="25"/>
      <c r="M18" s="25"/>
      <c r="N18" s="25"/>
      <c r="O18" s="25"/>
      <c r="P18" s="25"/>
      <c r="Q18" s="25"/>
      <c r="R18" s="25"/>
    </row>
    <row r="19" spans="1:18" ht="14.4">
      <c r="A19" s="26"/>
      <c r="B19" s="25"/>
      <c r="C19" s="25"/>
      <c r="D19" s="25"/>
      <c r="E19" s="25"/>
      <c r="F19" s="25"/>
      <c r="G19" s="25"/>
      <c r="H19" s="25"/>
      <c r="I19" s="25"/>
      <c r="J19" s="25"/>
      <c r="K19" s="25"/>
      <c r="L19" s="25"/>
      <c r="M19" s="25"/>
      <c r="N19" s="25"/>
      <c r="O19" s="25"/>
      <c r="P19" s="25"/>
      <c r="Q19" s="25"/>
      <c r="R19" s="25"/>
    </row>
    <row r="20" spans="1:18" ht="14.4">
      <c r="A20" s="26"/>
      <c r="B20" s="25"/>
      <c r="C20" s="25"/>
      <c r="D20" s="25"/>
      <c r="E20" s="25"/>
      <c r="F20" s="25"/>
      <c r="G20" s="25"/>
      <c r="H20" s="25"/>
      <c r="I20" s="25"/>
      <c r="J20" s="25"/>
      <c r="K20" s="25"/>
      <c r="L20" s="25"/>
      <c r="M20" s="25"/>
      <c r="N20" s="25"/>
      <c r="O20" s="25"/>
      <c r="P20" s="25"/>
      <c r="Q20" s="25"/>
      <c r="R20" s="25"/>
    </row>
    <row r="21" spans="1:18" ht="14.4">
      <c r="A21" s="26"/>
      <c r="B21" s="25"/>
      <c r="C21" s="25"/>
      <c r="D21" s="25"/>
      <c r="E21" s="25"/>
      <c r="F21" s="25"/>
      <c r="G21" s="25"/>
      <c r="H21" s="25"/>
      <c r="I21" s="25"/>
      <c r="J21" s="25"/>
      <c r="K21" s="25"/>
      <c r="L21" s="25"/>
      <c r="M21" s="25"/>
      <c r="N21" s="25"/>
      <c r="O21" s="25"/>
      <c r="P21" s="25"/>
      <c r="Q21" s="25"/>
      <c r="R21" s="25"/>
    </row>
    <row r="22" spans="1:18" ht="14.4">
      <c r="A22" s="26"/>
      <c r="B22" s="25"/>
      <c r="C22" s="25"/>
      <c r="D22" s="25"/>
      <c r="E22" s="25"/>
      <c r="F22" s="25"/>
      <c r="G22" s="25"/>
      <c r="H22" s="25"/>
      <c r="I22" s="25"/>
      <c r="J22" s="25"/>
      <c r="K22" s="25"/>
      <c r="L22" s="25"/>
      <c r="M22" s="25"/>
      <c r="N22" s="25"/>
      <c r="O22" s="25"/>
      <c r="P22" s="25"/>
      <c r="Q22" s="25"/>
      <c r="R22" s="25"/>
    </row>
    <row r="23" spans="1:18" ht="14.4">
      <c r="A23" s="26"/>
      <c r="B23" s="25"/>
      <c r="C23" s="25"/>
      <c r="D23" s="25"/>
      <c r="E23" s="25"/>
      <c r="F23" s="25"/>
      <c r="G23" s="25"/>
      <c r="H23" s="25"/>
      <c r="I23" s="25"/>
      <c r="J23" s="25"/>
      <c r="K23" s="25"/>
      <c r="L23" s="25"/>
      <c r="M23" s="25"/>
      <c r="N23" s="25"/>
      <c r="O23" s="25"/>
      <c r="P23" s="25"/>
      <c r="Q23" s="25"/>
      <c r="R23" s="25"/>
    </row>
    <row r="24" spans="1:18" ht="14.4">
      <c r="A24" s="26"/>
      <c r="B24" s="25"/>
      <c r="C24" s="25"/>
      <c r="D24" s="25"/>
      <c r="E24" s="25"/>
      <c r="F24" s="25"/>
      <c r="G24" s="25"/>
      <c r="H24" s="25"/>
      <c r="I24" s="25"/>
      <c r="J24" s="25"/>
      <c r="K24" s="25"/>
      <c r="L24" s="25"/>
      <c r="M24" s="25"/>
      <c r="N24" s="25"/>
      <c r="O24" s="25"/>
      <c r="P24" s="25"/>
      <c r="Q24" s="25"/>
      <c r="R24" s="25"/>
    </row>
    <row r="25" spans="1:18" ht="14.4">
      <c r="A25" s="26"/>
      <c r="B25" s="25"/>
      <c r="C25" s="25"/>
      <c r="D25" s="25"/>
      <c r="E25" s="25"/>
      <c r="F25" s="25"/>
      <c r="G25" s="25"/>
      <c r="H25" s="25"/>
      <c r="I25" s="25"/>
      <c r="J25" s="25"/>
      <c r="K25" s="25"/>
      <c r="L25" s="25"/>
      <c r="M25" s="25"/>
      <c r="N25" s="25"/>
      <c r="O25" s="25"/>
      <c r="P25" s="25"/>
      <c r="Q25" s="25"/>
      <c r="R25" s="25"/>
    </row>
    <row r="26" spans="1:18" ht="14.4">
      <c r="A26" s="26"/>
      <c r="B26" s="25"/>
      <c r="C26" s="25"/>
      <c r="D26" s="25"/>
      <c r="E26" s="25"/>
      <c r="F26" s="25"/>
      <c r="G26" s="25"/>
      <c r="H26" s="25"/>
      <c r="I26" s="25"/>
      <c r="J26" s="25"/>
      <c r="K26" s="25"/>
      <c r="L26" s="25"/>
      <c r="M26" s="25"/>
      <c r="N26" s="25"/>
      <c r="O26" s="25"/>
      <c r="P26" s="25"/>
      <c r="Q26" s="25"/>
      <c r="R26" s="25"/>
    </row>
    <row r="27" spans="1:18" ht="14.4">
      <c r="A27" s="26"/>
      <c r="B27" s="25"/>
      <c r="C27" s="25"/>
      <c r="D27" s="25"/>
      <c r="E27" s="25"/>
      <c r="F27" s="25"/>
      <c r="G27" s="25"/>
      <c r="H27" s="25"/>
      <c r="I27" s="25"/>
      <c r="J27" s="25"/>
      <c r="K27" s="25"/>
      <c r="L27" s="25"/>
      <c r="M27" s="25"/>
      <c r="N27" s="25"/>
      <c r="O27" s="25"/>
      <c r="P27" s="25"/>
      <c r="Q27" s="25"/>
      <c r="R27" s="25"/>
    </row>
    <row r="28" spans="1:18" ht="14.4">
      <c r="A28" s="26"/>
      <c r="B28" s="25"/>
      <c r="C28" s="25"/>
      <c r="D28" s="25"/>
      <c r="E28" s="25"/>
      <c r="F28" s="25"/>
      <c r="G28" s="25"/>
      <c r="H28" s="25"/>
      <c r="I28" s="25"/>
      <c r="J28" s="25"/>
      <c r="K28" s="25"/>
      <c r="L28" s="25"/>
      <c r="M28" s="25"/>
      <c r="N28" s="25"/>
      <c r="O28" s="25"/>
      <c r="P28" s="25"/>
      <c r="Q28" s="25"/>
      <c r="R28" s="25"/>
    </row>
    <row r="29" spans="1:18" ht="14.4">
      <c r="A29" s="26"/>
      <c r="B29" s="25"/>
      <c r="C29" s="25"/>
      <c r="D29" s="25"/>
      <c r="E29" s="25"/>
      <c r="F29" s="25"/>
      <c r="G29" s="25"/>
      <c r="H29" s="25"/>
      <c r="I29" s="25"/>
      <c r="J29" s="25"/>
      <c r="K29" s="25"/>
      <c r="L29" s="25"/>
      <c r="M29" s="25"/>
      <c r="N29" s="25"/>
      <c r="O29" s="25"/>
      <c r="P29" s="25"/>
      <c r="Q29" s="25"/>
      <c r="R29" s="25"/>
    </row>
    <row r="30" spans="1:18" ht="14.4">
      <c r="A30" s="26"/>
      <c r="B30" s="25"/>
      <c r="C30" s="25"/>
      <c r="D30" s="25"/>
      <c r="E30" s="25"/>
      <c r="F30" s="25"/>
      <c r="G30" s="25"/>
      <c r="H30" s="25"/>
      <c r="I30" s="25"/>
      <c r="J30" s="25"/>
      <c r="K30" s="25"/>
      <c r="L30" s="25"/>
      <c r="M30" s="25"/>
      <c r="N30" s="25"/>
      <c r="O30" s="25"/>
      <c r="P30" s="25"/>
      <c r="Q30" s="25"/>
      <c r="R30" s="25"/>
    </row>
    <row r="31" spans="1:18" ht="14.4">
      <c r="A31" s="26"/>
      <c r="B31" s="25"/>
      <c r="C31" s="25"/>
      <c r="D31" s="25"/>
      <c r="E31" s="25"/>
      <c r="F31" s="25"/>
      <c r="G31" s="25"/>
      <c r="H31" s="25"/>
      <c r="I31" s="25"/>
      <c r="J31" s="25"/>
      <c r="K31" s="25"/>
      <c r="L31" s="25"/>
      <c r="M31" s="25"/>
      <c r="N31" s="25"/>
      <c r="O31" s="25"/>
      <c r="P31" s="25"/>
      <c r="Q31" s="25"/>
      <c r="R31" s="25"/>
    </row>
    <row r="32" spans="1:18" ht="14.4">
      <c r="A32" s="163" t="s">
        <v>108</v>
      </c>
      <c r="B32" s="164"/>
      <c r="C32" s="164"/>
      <c r="D32" s="164"/>
      <c r="E32" s="164"/>
      <c r="F32" s="164"/>
      <c r="G32" s="164"/>
      <c r="H32" s="164"/>
      <c r="I32" s="164"/>
      <c r="J32" s="164"/>
      <c r="K32" s="164"/>
      <c r="L32" s="164"/>
      <c r="M32" s="164"/>
      <c r="N32" s="164"/>
      <c r="O32" s="164"/>
      <c r="P32" s="164"/>
      <c r="Q32" s="164"/>
      <c r="R32" s="164"/>
    </row>
    <row r="33" spans="1:18" ht="14.4">
      <c r="A33" s="157" t="s">
        <v>109</v>
      </c>
      <c r="B33" s="158"/>
      <c r="C33" s="158"/>
      <c r="D33" s="158"/>
      <c r="E33" s="158"/>
      <c r="F33" s="158"/>
      <c r="G33" s="158"/>
      <c r="H33" s="158"/>
      <c r="I33" s="158"/>
      <c r="J33" s="158"/>
      <c r="K33" s="158"/>
      <c r="L33" s="158"/>
      <c r="M33" s="158"/>
      <c r="N33" s="158"/>
      <c r="O33" s="158"/>
      <c r="P33" s="158"/>
      <c r="Q33" s="158"/>
      <c r="R33" s="158"/>
    </row>
    <row r="34" spans="1:18" ht="14.4">
      <c r="A34" s="159"/>
      <c r="B34" s="160"/>
      <c r="C34" s="160"/>
      <c r="D34" s="160"/>
      <c r="E34" s="160"/>
      <c r="F34" s="160"/>
      <c r="G34" s="160"/>
      <c r="H34" s="160"/>
      <c r="I34" s="160"/>
      <c r="J34" s="160"/>
      <c r="K34" s="160"/>
      <c r="L34" s="160"/>
      <c r="M34" s="160"/>
      <c r="N34" s="160"/>
      <c r="O34" s="160"/>
      <c r="P34" s="160"/>
      <c r="Q34" s="160"/>
      <c r="R34" s="160"/>
    </row>
    <row r="35" spans="1:18" ht="14.4">
      <c r="A35" s="26"/>
      <c r="B35" s="25"/>
      <c r="C35" s="25"/>
      <c r="D35" s="25"/>
      <c r="E35" s="25"/>
      <c r="F35" s="25"/>
      <c r="G35" s="25"/>
      <c r="H35" s="25"/>
      <c r="I35" s="25"/>
      <c r="J35" s="25"/>
      <c r="K35" s="25"/>
      <c r="L35" s="25"/>
      <c r="M35" s="25"/>
      <c r="N35" s="25"/>
      <c r="O35" s="25"/>
      <c r="P35" s="25"/>
      <c r="Q35" s="25"/>
      <c r="R35" s="25"/>
    </row>
    <row r="36" spans="1:18" ht="14.4">
      <c r="A36" s="26"/>
      <c r="B36" s="165" t="s">
        <v>110</v>
      </c>
      <c r="C36" s="166"/>
      <c r="D36" s="166"/>
      <c r="E36" s="166"/>
      <c r="F36" s="166"/>
      <c r="G36" s="166"/>
      <c r="H36" s="166"/>
      <c r="I36" s="166"/>
      <c r="J36" s="166"/>
      <c r="K36" s="166"/>
      <c r="L36" s="166"/>
      <c r="M36" s="167"/>
      <c r="N36" s="25"/>
      <c r="O36" s="25"/>
      <c r="P36" s="25"/>
      <c r="Q36" s="25"/>
      <c r="R36" s="25"/>
    </row>
    <row r="37" spans="1:18" ht="14.4">
      <c r="A37" s="26"/>
      <c r="B37" s="26"/>
      <c r="C37" s="25"/>
      <c r="D37" s="25"/>
      <c r="E37" s="25"/>
      <c r="F37" s="25"/>
      <c r="G37" s="25"/>
      <c r="H37" s="149" t="s">
        <v>111</v>
      </c>
      <c r="I37" s="149"/>
      <c r="J37" s="149"/>
      <c r="K37" s="25"/>
      <c r="L37" s="25"/>
      <c r="M37" s="37"/>
      <c r="N37" s="25"/>
      <c r="O37" s="25"/>
      <c r="P37" s="25"/>
      <c r="Q37" s="25"/>
      <c r="R37" s="25"/>
    </row>
    <row r="38" spans="1:18" ht="15.6">
      <c r="A38" s="26"/>
      <c r="B38" s="26"/>
      <c r="C38" s="38" t="s">
        <v>112</v>
      </c>
      <c r="D38" s="39" t="e">
        <f>IF($I$38&gt;$I$39,$D$39*$I$40/1000*$I$39/(#REF!*'Cv Estimator'!$I$41)/($I$38-$I$39),IF($I$38&lt;$I$39,$D$39*$I$40/1000*$I$38/(#REF!*'Cv Estimator'!$I$41)/($I$38-$I$39),""))</f>
        <v>#REF!</v>
      </c>
      <c r="E38" s="168" t="s">
        <v>67</v>
      </c>
      <c r="F38" s="168"/>
      <c r="G38" s="25"/>
      <c r="H38" s="40" t="s">
        <v>113</v>
      </c>
      <c r="I38" s="41">
        <v>3.0856051517533301</v>
      </c>
      <c r="J38" s="38" t="s">
        <v>114</v>
      </c>
      <c r="K38" s="168" t="s">
        <v>115</v>
      </c>
      <c r="L38" s="168"/>
      <c r="M38" s="37"/>
      <c r="N38" s="25"/>
      <c r="O38" s="25"/>
      <c r="P38" s="25"/>
      <c r="Q38" s="25"/>
      <c r="R38" s="25"/>
    </row>
    <row r="39" spans="1:18" ht="15.6">
      <c r="A39" s="26"/>
      <c r="B39" s="26"/>
      <c r="C39" s="40" t="s">
        <v>116</v>
      </c>
      <c r="D39" s="42">
        <f>IF($I$38&gt;$I$39,1,IF($I$38&lt;$I$39,-1,""))</f>
        <v>1</v>
      </c>
      <c r="E39" s="168" t="s">
        <v>3</v>
      </c>
      <c r="F39" s="168"/>
      <c r="G39" s="25"/>
      <c r="H39" s="40" t="s">
        <v>117</v>
      </c>
      <c r="I39" s="41">
        <v>2.95</v>
      </c>
      <c r="J39" s="38" t="s">
        <v>114</v>
      </c>
      <c r="K39" s="168" t="s">
        <v>118</v>
      </c>
      <c r="L39" s="168"/>
      <c r="M39" s="37"/>
      <c r="N39" s="25"/>
      <c r="O39" s="25"/>
      <c r="P39" s="25"/>
      <c r="Q39" s="25"/>
      <c r="R39" s="25"/>
    </row>
    <row r="40" spans="1:18" ht="14.4">
      <c r="A40" s="26"/>
      <c r="B40" s="26"/>
      <c r="C40" s="25"/>
      <c r="D40" s="25"/>
      <c r="E40" s="25"/>
      <c r="F40" s="25"/>
      <c r="G40" s="25"/>
      <c r="H40" s="40" t="s">
        <v>119</v>
      </c>
      <c r="I40" s="41">
        <v>14.734460115406172</v>
      </c>
      <c r="J40" s="38" t="s">
        <v>120</v>
      </c>
      <c r="K40" s="168" t="s">
        <v>121</v>
      </c>
      <c r="L40" s="168"/>
      <c r="M40" s="37"/>
      <c r="N40" s="25"/>
      <c r="O40" s="25"/>
      <c r="P40" s="25"/>
      <c r="Q40" s="25"/>
      <c r="R40" s="25"/>
    </row>
    <row r="41" spans="1:18" ht="14.4">
      <c r="A41" s="26"/>
      <c r="B41" s="26"/>
      <c r="C41" s="25"/>
      <c r="D41" s="25"/>
      <c r="E41" s="25"/>
      <c r="F41" s="25"/>
      <c r="G41" s="25"/>
      <c r="H41" s="40" t="s">
        <v>122</v>
      </c>
      <c r="I41" s="41">
        <v>318.14999999999998</v>
      </c>
      <c r="J41" s="38" t="s">
        <v>123</v>
      </c>
      <c r="K41" s="168" t="s">
        <v>124</v>
      </c>
      <c r="L41" s="168"/>
      <c r="M41" s="37"/>
      <c r="N41" s="25"/>
      <c r="O41" s="25"/>
      <c r="P41" s="25"/>
      <c r="Q41" s="25"/>
      <c r="R41" s="25"/>
    </row>
    <row r="42" spans="1:18" s="23" customFormat="1" ht="14.4">
      <c r="A42" s="26"/>
      <c r="B42" s="43"/>
      <c r="C42" s="44"/>
      <c r="D42" s="44"/>
      <c r="E42" s="44"/>
      <c r="F42" s="44"/>
      <c r="G42" s="44"/>
      <c r="H42" s="44"/>
      <c r="I42" s="44"/>
      <c r="J42" s="44"/>
      <c r="K42" s="44"/>
      <c r="L42" s="44"/>
      <c r="M42" s="45"/>
      <c r="N42" s="25"/>
      <c r="O42" s="25"/>
      <c r="P42" s="25"/>
      <c r="Q42" s="25"/>
      <c r="R42" s="25"/>
    </row>
    <row r="43" spans="1:18" s="23" customFormat="1" ht="14.4">
      <c r="A43" s="26"/>
      <c r="B43" s="25"/>
      <c r="C43" s="25"/>
      <c r="D43" s="25"/>
      <c r="E43" s="25"/>
      <c r="F43" s="25"/>
      <c r="G43" s="25"/>
      <c r="H43" s="25"/>
      <c r="I43" s="25"/>
      <c r="J43" s="25"/>
      <c r="K43" s="25"/>
      <c r="L43" s="25"/>
      <c r="M43" s="25"/>
      <c r="N43" s="25"/>
      <c r="O43" s="25"/>
      <c r="P43" s="25"/>
      <c r="Q43" s="25"/>
      <c r="R43" s="25"/>
    </row>
    <row r="44" spans="1:18" s="23" customFormat="1" ht="14.4">
      <c r="A44" s="26"/>
      <c r="B44" s="25" t="s">
        <v>125</v>
      </c>
      <c r="C44" s="25"/>
      <c r="D44" s="25"/>
      <c r="E44" s="25"/>
      <c r="F44" s="25"/>
      <c r="G44" s="25"/>
      <c r="H44" s="25"/>
      <c r="I44" s="25"/>
      <c r="J44" s="25"/>
      <c r="K44" s="25"/>
      <c r="L44" s="25"/>
      <c r="M44" s="25"/>
      <c r="N44" s="25"/>
      <c r="O44" s="25"/>
      <c r="P44" s="25"/>
      <c r="Q44" s="25"/>
      <c r="R44" s="25"/>
    </row>
    <row r="45" spans="1:18" s="23" customFormat="1" ht="14.4">
      <c r="A45" s="26"/>
      <c r="B45" s="25"/>
      <c r="C45" s="25"/>
      <c r="D45" s="25"/>
      <c r="E45" s="25"/>
      <c r="F45" s="25"/>
      <c r="G45" s="25"/>
      <c r="H45" s="25"/>
      <c r="I45" s="25"/>
      <c r="J45" s="25"/>
      <c r="K45" s="25"/>
      <c r="L45" s="25"/>
      <c r="M45" s="25"/>
      <c r="N45" s="25"/>
      <c r="O45" s="25"/>
      <c r="P45" s="25"/>
      <c r="Q45" s="25"/>
      <c r="R45" s="25"/>
    </row>
    <row r="46" spans="1:18" s="23" customFormat="1" ht="14.4">
      <c r="A46" s="26"/>
      <c r="B46" s="25"/>
      <c r="C46" s="25" t="s">
        <v>126</v>
      </c>
      <c r="D46" s="25"/>
      <c r="E46" s="25"/>
      <c r="F46" s="25"/>
      <c r="G46" s="25"/>
      <c r="H46" s="25"/>
      <c r="I46" s="25"/>
      <c r="J46" s="25"/>
      <c r="K46" s="25"/>
      <c r="L46" s="25"/>
      <c r="M46" s="25"/>
      <c r="N46" s="25"/>
      <c r="O46" s="25"/>
      <c r="P46" s="25"/>
      <c r="Q46" s="25"/>
      <c r="R46" s="25"/>
    </row>
    <row r="47" spans="1:18" s="23" customFormat="1" ht="14.4">
      <c r="A47" s="26"/>
      <c r="B47" s="25"/>
      <c r="C47" s="25" t="s">
        <v>127</v>
      </c>
      <c r="D47" s="25"/>
      <c r="E47" s="25"/>
      <c r="F47" s="25"/>
      <c r="G47" s="25"/>
      <c r="H47" s="25"/>
      <c r="I47" s="25"/>
      <c r="J47" s="25"/>
      <c r="K47" s="25"/>
      <c r="L47" s="25"/>
      <c r="M47" s="25"/>
      <c r="N47" s="25"/>
      <c r="O47" s="25"/>
      <c r="P47" s="25"/>
      <c r="Q47" s="25"/>
      <c r="R47" s="25"/>
    </row>
    <row r="48" spans="1:18" s="23" customFormat="1" ht="14.4">
      <c r="A48" s="26"/>
      <c r="B48" s="25"/>
      <c r="C48" s="25"/>
      <c r="D48" s="25"/>
      <c r="E48" s="25"/>
      <c r="F48" s="25"/>
      <c r="G48" s="25"/>
      <c r="H48" s="25"/>
      <c r="I48" s="25"/>
      <c r="J48" s="25"/>
      <c r="K48" s="25"/>
      <c r="L48" s="25"/>
      <c r="M48" s="25"/>
      <c r="N48" s="25"/>
      <c r="O48" s="25"/>
      <c r="P48" s="25"/>
      <c r="Q48" s="25"/>
      <c r="R48" s="25"/>
    </row>
    <row r="49" spans="1:18" s="23" customFormat="1" ht="14.4">
      <c r="A49" s="26"/>
      <c r="B49" s="25" t="s">
        <v>128</v>
      </c>
      <c r="C49" s="25"/>
      <c r="D49" s="25"/>
      <c r="E49" s="25"/>
      <c r="F49" s="25"/>
      <c r="G49" s="25"/>
      <c r="H49" s="25"/>
      <c r="I49" s="25"/>
      <c r="J49" s="25"/>
      <c r="K49" s="25"/>
      <c r="L49" s="25"/>
      <c r="M49" s="25"/>
      <c r="N49" s="25"/>
      <c r="O49" s="25"/>
      <c r="P49" s="25"/>
      <c r="Q49" s="25"/>
      <c r="R49" s="25"/>
    </row>
    <row r="50" spans="1:18" s="23" customFormat="1" ht="14.4">
      <c r="A50" s="26"/>
      <c r="B50" s="25"/>
      <c r="C50" s="25"/>
      <c r="D50" s="25"/>
      <c r="E50" s="25"/>
      <c r="F50" s="25"/>
      <c r="G50" s="25"/>
      <c r="H50" s="25"/>
      <c r="I50" s="25"/>
      <c r="J50" s="25"/>
      <c r="K50" s="25"/>
      <c r="L50" s="25"/>
      <c r="M50" s="25"/>
      <c r="N50" s="25"/>
      <c r="O50" s="25"/>
      <c r="P50" s="25"/>
      <c r="Q50" s="25"/>
      <c r="R50" s="25"/>
    </row>
    <row r="51" spans="1:18" s="23" customFormat="1" ht="14.4">
      <c r="A51" s="26"/>
      <c r="B51" s="25" t="s">
        <v>129</v>
      </c>
      <c r="C51" s="25"/>
      <c r="D51" s="25"/>
      <c r="E51" s="25"/>
      <c r="F51" s="25"/>
      <c r="G51" s="25"/>
      <c r="H51" s="25"/>
      <c r="I51" s="25"/>
      <c r="J51" s="25"/>
      <c r="K51" s="25"/>
      <c r="L51" s="25"/>
      <c r="M51" s="25"/>
      <c r="N51" s="25"/>
      <c r="O51" s="25"/>
      <c r="P51" s="25"/>
      <c r="Q51" s="25"/>
      <c r="R51" s="25"/>
    </row>
    <row r="52" spans="1:18" s="23" customFormat="1" ht="14.4">
      <c r="A52" s="26"/>
      <c r="B52" s="25"/>
      <c r="C52" s="25"/>
      <c r="D52" s="25"/>
      <c r="E52" s="25"/>
      <c r="F52" s="25"/>
      <c r="G52" s="25"/>
      <c r="H52" s="25"/>
      <c r="I52" s="25"/>
      <c r="J52" s="25"/>
      <c r="K52" s="25"/>
      <c r="L52" s="25"/>
      <c r="M52" s="25"/>
      <c r="N52" s="25"/>
      <c r="O52" s="25"/>
      <c r="P52" s="25"/>
      <c r="Q52" s="25"/>
      <c r="R52" s="25"/>
    </row>
    <row r="53" spans="1:18" s="23" customFormat="1" ht="14.4">
      <c r="A53" s="26"/>
      <c r="B53" s="25"/>
      <c r="C53" s="25"/>
      <c r="D53" s="25"/>
      <c r="E53" s="25"/>
      <c r="F53" s="25"/>
      <c r="G53" s="25"/>
      <c r="H53" s="25"/>
      <c r="I53" s="25"/>
      <c r="J53" s="25"/>
      <c r="K53" s="25"/>
      <c r="L53" s="25"/>
      <c r="M53" s="25"/>
      <c r="N53" s="25"/>
      <c r="O53" s="25"/>
      <c r="P53" s="25"/>
      <c r="Q53" s="25"/>
      <c r="R53" s="25"/>
    </row>
    <row r="54" spans="1:18" s="23" customFormat="1" ht="14.4">
      <c r="A54" s="26"/>
      <c r="B54" s="25"/>
      <c r="C54" s="25"/>
      <c r="D54" s="25"/>
      <c r="E54" s="25"/>
      <c r="F54" s="25"/>
      <c r="G54" s="25"/>
      <c r="H54" s="25"/>
      <c r="I54" s="25"/>
      <c r="J54" s="25"/>
      <c r="K54" s="25"/>
      <c r="L54" s="25"/>
      <c r="M54" s="25"/>
      <c r="N54" s="25"/>
      <c r="O54" s="25"/>
      <c r="P54" s="25"/>
      <c r="Q54" s="25"/>
      <c r="R54" s="25"/>
    </row>
    <row r="55" spans="1:18" s="23" customFormat="1" ht="14.4">
      <c r="A55" s="26"/>
      <c r="B55" s="25"/>
      <c r="C55" s="25" t="s">
        <v>130</v>
      </c>
      <c r="D55" s="25"/>
      <c r="E55" s="25"/>
      <c r="F55" s="25"/>
      <c r="G55" s="25"/>
      <c r="H55" s="25"/>
      <c r="I55" s="25"/>
      <c r="J55" s="25"/>
      <c r="K55" s="25"/>
      <c r="L55" s="25"/>
      <c r="M55" s="25"/>
      <c r="N55" s="25"/>
      <c r="O55" s="25"/>
      <c r="P55" s="25"/>
      <c r="Q55" s="25"/>
      <c r="R55" s="25"/>
    </row>
    <row r="56" spans="1:18" s="23" customFormat="1" ht="14.4">
      <c r="A56" s="26"/>
      <c r="B56" s="25"/>
      <c r="C56" s="25"/>
      <c r="D56" s="25"/>
      <c r="E56" s="25"/>
      <c r="F56" s="25"/>
      <c r="G56" s="25"/>
      <c r="H56" s="25"/>
      <c r="I56" s="25"/>
      <c r="J56" s="25"/>
      <c r="K56" s="25"/>
      <c r="L56" s="25"/>
      <c r="M56" s="25"/>
      <c r="N56" s="25"/>
      <c r="O56" s="25"/>
      <c r="P56" s="25"/>
      <c r="Q56" s="25"/>
      <c r="R56" s="25"/>
    </row>
    <row r="57" spans="1:18" s="23" customFormat="1" ht="14.4">
      <c r="A57" s="26"/>
      <c r="B57" s="160" t="s">
        <v>131</v>
      </c>
      <c r="C57" s="160"/>
      <c r="D57" s="160"/>
      <c r="E57" s="160"/>
      <c r="F57" s="160"/>
      <c r="G57" s="160"/>
      <c r="H57" s="160"/>
      <c r="I57" s="160"/>
      <c r="J57" s="160"/>
      <c r="K57" s="160"/>
      <c r="L57" s="160"/>
      <c r="M57" s="160"/>
      <c r="N57" s="160"/>
      <c r="O57" s="160"/>
      <c r="P57" s="160"/>
      <c r="Q57" s="160"/>
      <c r="R57" s="160"/>
    </row>
    <row r="58" spans="1:18" s="23" customFormat="1" ht="14.4">
      <c r="A58" s="26"/>
      <c r="B58" s="160"/>
      <c r="C58" s="160"/>
      <c r="D58" s="160"/>
      <c r="E58" s="160"/>
      <c r="F58" s="160"/>
      <c r="G58" s="160"/>
      <c r="H58" s="160"/>
      <c r="I58" s="160"/>
      <c r="J58" s="160"/>
      <c r="K58" s="160"/>
      <c r="L58" s="160"/>
      <c r="M58" s="160"/>
      <c r="N58" s="160"/>
      <c r="O58" s="160"/>
      <c r="P58" s="160"/>
      <c r="Q58" s="160"/>
      <c r="R58" s="160"/>
    </row>
    <row r="59" spans="1:18" s="23" customFormat="1" ht="14.4">
      <c r="A59" s="26"/>
      <c r="B59" s="25"/>
      <c r="C59" s="25"/>
      <c r="D59" s="25"/>
      <c r="E59" s="25"/>
      <c r="F59" s="25"/>
      <c r="G59" s="25"/>
      <c r="H59" s="25"/>
      <c r="I59" s="25"/>
      <c r="J59" s="25"/>
      <c r="K59" s="25"/>
      <c r="L59" s="25"/>
      <c r="M59" s="25"/>
      <c r="N59" s="25"/>
      <c r="O59" s="25"/>
      <c r="P59" s="25"/>
      <c r="Q59" s="25"/>
      <c r="R59" s="25"/>
    </row>
    <row r="60" spans="1:18" s="23" customFormat="1" ht="14.4">
      <c r="A60" s="26"/>
      <c r="B60" s="25" t="s">
        <v>132</v>
      </c>
      <c r="C60" s="25"/>
      <c r="D60" s="25"/>
      <c r="E60" s="25"/>
      <c r="F60" s="25"/>
      <c r="G60" s="25"/>
      <c r="H60" s="25"/>
      <c r="I60" s="25"/>
      <c r="J60" s="25"/>
      <c r="K60" s="25"/>
      <c r="L60" s="25"/>
      <c r="M60" s="25"/>
      <c r="N60" s="25"/>
      <c r="O60" s="25"/>
      <c r="P60" s="25"/>
      <c r="Q60" s="25"/>
      <c r="R60" s="25"/>
    </row>
    <row r="61" spans="1:18" s="23" customFormat="1" ht="14.4">
      <c r="A61" s="26"/>
      <c r="B61" s="25"/>
      <c r="C61" s="160" t="s">
        <v>133</v>
      </c>
      <c r="D61" s="160"/>
      <c r="E61" s="160"/>
      <c r="F61" s="160"/>
      <c r="G61" s="160"/>
      <c r="H61" s="160"/>
      <c r="I61" s="160"/>
      <c r="J61" s="160"/>
      <c r="K61" s="160"/>
      <c r="L61" s="160"/>
      <c r="M61" s="160"/>
      <c r="N61" s="160"/>
      <c r="O61" s="160"/>
      <c r="P61" s="160"/>
      <c r="Q61" s="160"/>
      <c r="R61" s="160"/>
    </row>
    <row r="62" spans="1:18" s="23" customFormat="1" ht="14.4">
      <c r="A62" s="26"/>
      <c r="B62" s="25"/>
      <c r="C62" s="160"/>
      <c r="D62" s="160"/>
      <c r="E62" s="160"/>
      <c r="F62" s="160"/>
      <c r="G62" s="160"/>
      <c r="H62" s="160"/>
      <c r="I62" s="160"/>
      <c r="J62" s="160"/>
      <c r="K62" s="160"/>
      <c r="L62" s="160"/>
      <c r="M62" s="160"/>
      <c r="N62" s="160"/>
      <c r="O62" s="160"/>
      <c r="P62" s="160"/>
      <c r="Q62" s="160"/>
      <c r="R62" s="160"/>
    </row>
    <row r="63" spans="1:18" s="23" customFormat="1" ht="14.4">
      <c r="A63" s="26"/>
      <c r="B63" s="25"/>
      <c r="C63" s="160"/>
      <c r="D63" s="160"/>
      <c r="E63" s="160"/>
      <c r="F63" s="160"/>
      <c r="G63" s="160"/>
      <c r="H63" s="160"/>
      <c r="I63" s="160"/>
      <c r="J63" s="160"/>
      <c r="K63" s="160"/>
      <c r="L63" s="160"/>
      <c r="M63" s="160"/>
      <c r="N63" s="160"/>
      <c r="O63" s="160"/>
      <c r="P63" s="160"/>
      <c r="Q63" s="160"/>
      <c r="R63" s="160"/>
    </row>
    <row r="64" spans="1:18" s="23" customFormat="1" ht="14.4">
      <c r="A64" s="26"/>
      <c r="B64" s="25"/>
      <c r="C64" s="25"/>
      <c r="D64" s="25"/>
      <c r="E64" s="25"/>
      <c r="F64" s="25"/>
      <c r="G64" s="25"/>
      <c r="H64" s="25"/>
      <c r="I64" s="25"/>
      <c r="J64" s="25"/>
      <c r="K64" s="25"/>
      <c r="L64" s="25"/>
      <c r="M64" s="25"/>
      <c r="N64" s="25"/>
      <c r="O64" s="25"/>
      <c r="P64" s="25"/>
      <c r="Q64" s="25"/>
      <c r="R64" s="25"/>
    </row>
    <row r="65" spans="1:18" s="163" customFormat="1" ht="14.4">
      <c r="A65" s="169" t="s">
        <v>134</v>
      </c>
      <c r="B65" s="170"/>
      <c r="C65" s="170"/>
      <c r="D65" s="170"/>
      <c r="E65" s="170"/>
      <c r="F65" s="170"/>
      <c r="G65" s="170"/>
      <c r="H65" s="170"/>
      <c r="I65" s="170"/>
      <c r="J65" s="170"/>
      <c r="K65" s="170"/>
      <c r="L65" s="170"/>
      <c r="M65" s="170"/>
      <c r="N65" s="170"/>
      <c r="O65" s="170"/>
      <c r="P65" s="170"/>
      <c r="Q65" s="170"/>
      <c r="R65" s="170"/>
    </row>
    <row r="66" spans="1:18" s="23" customFormat="1" ht="14.4">
      <c r="A66" s="157" t="s">
        <v>135</v>
      </c>
      <c r="B66" s="158"/>
      <c r="C66" s="158"/>
      <c r="D66" s="158"/>
      <c r="E66" s="158"/>
      <c r="F66" s="158"/>
      <c r="G66" s="158"/>
      <c r="H66" s="158"/>
      <c r="I66" s="158"/>
      <c r="J66" s="158"/>
      <c r="K66" s="158"/>
      <c r="L66" s="158"/>
      <c r="M66" s="158"/>
      <c r="N66" s="158"/>
      <c r="O66" s="158"/>
      <c r="P66" s="158"/>
      <c r="Q66" s="158"/>
      <c r="R66" s="158"/>
    </row>
    <row r="67" spans="1:18" s="23" customFormat="1" ht="14.4">
      <c r="A67" s="159" t="s">
        <v>136</v>
      </c>
      <c r="B67" s="160"/>
      <c r="C67" s="160"/>
      <c r="D67" s="160"/>
      <c r="E67" s="160"/>
      <c r="F67" s="160"/>
      <c r="G67" s="160"/>
      <c r="H67" s="160"/>
      <c r="I67" s="160"/>
      <c r="J67" s="160"/>
      <c r="K67" s="160"/>
      <c r="L67" s="160"/>
      <c r="M67" s="160"/>
      <c r="N67" s="160"/>
      <c r="O67" s="160"/>
      <c r="P67" s="160"/>
      <c r="Q67" s="160"/>
      <c r="R67" s="160"/>
    </row>
    <row r="68" spans="1:18" s="23" customFormat="1" ht="14.4">
      <c r="A68" s="46"/>
      <c r="B68" s="47"/>
      <c r="C68" s="47"/>
      <c r="D68" s="47"/>
      <c r="E68" s="47"/>
      <c r="F68" s="47"/>
      <c r="G68" s="47"/>
      <c r="H68" s="47"/>
      <c r="I68" s="47"/>
      <c r="J68" s="47"/>
      <c r="K68" s="47"/>
      <c r="L68" s="47"/>
      <c r="M68" s="47"/>
      <c r="N68" s="47"/>
      <c r="O68" s="47"/>
      <c r="P68" s="47"/>
      <c r="Q68" s="47"/>
      <c r="R68" s="47"/>
    </row>
    <row r="69" spans="1:18" s="23" customFormat="1" ht="14.4">
      <c r="A69" s="46"/>
      <c r="B69" s="160" t="s">
        <v>137</v>
      </c>
      <c r="C69" s="160"/>
      <c r="D69" s="160"/>
      <c r="E69" s="160"/>
      <c r="F69" s="160"/>
      <c r="G69" s="160"/>
      <c r="H69" s="160"/>
      <c r="I69" s="160"/>
      <c r="J69" s="160"/>
      <c r="K69" s="160"/>
      <c r="L69" s="160"/>
      <c r="M69" s="160"/>
      <c r="N69" s="160"/>
      <c r="O69" s="160"/>
      <c r="P69" s="160"/>
      <c r="Q69" s="160"/>
      <c r="R69" s="47"/>
    </row>
    <row r="70" spans="1:18" s="23" customFormat="1" ht="14.4">
      <c r="A70" s="46"/>
      <c r="B70" s="160"/>
      <c r="C70" s="160"/>
      <c r="D70" s="160"/>
      <c r="E70" s="160"/>
      <c r="F70" s="160"/>
      <c r="G70" s="160"/>
      <c r="H70" s="160"/>
      <c r="I70" s="160"/>
      <c r="J70" s="160"/>
      <c r="K70" s="160"/>
      <c r="L70" s="160"/>
      <c r="M70" s="160"/>
      <c r="N70" s="160"/>
      <c r="O70" s="160"/>
      <c r="P70" s="160"/>
      <c r="Q70" s="160"/>
      <c r="R70" s="47"/>
    </row>
    <row r="71" spans="1:18" s="23" customFormat="1" ht="14.4">
      <c r="A71" s="46"/>
      <c r="B71" s="47"/>
      <c r="C71" s="47"/>
      <c r="D71" s="47"/>
      <c r="E71" s="47"/>
      <c r="F71" s="47"/>
      <c r="G71" s="47"/>
      <c r="H71" s="47"/>
      <c r="I71" s="47"/>
      <c r="J71" s="47"/>
      <c r="K71" s="47"/>
      <c r="L71" s="47"/>
      <c r="M71" s="47"/>
      <c r="N71" s="47"/>
      <c r="O71" s="47"/>
      <c r="P71" s="47"/>
      <c r="Q71" s="47"/>
      <c r="R71" s="47"/>
    </row>
    <row r="72" spans="1:18" s="23" customFormat="1" ht="14.4">
      <c r="A72" s="46"/>
      <c r="B72" s="165" t="s">
        <v>110</v>
      </c>
      <c r="C72" s="166"/>
      <c r="D72" s="166"/>
      <c r="E72" s="166"/>
      <c r="F72" s="166"/>
      <c r="G72" s="166"/>
      <c r="H72" s="166"/>
      <c r="I72" s="166"/>
      <c r="J72" s="166"/>
      <c r="K72" s="166"/>
      <c r="L72" s="166"/>
      <c r="M72" s="167"/>
      <c r="N72" s="47"/>
      <c r="O72" s="47"/>
      <c r="P72" s="47"/>
      <c r="Q72" s="47"/>
      <c r="R72" s="47"/>
    </row>
    <row r="73" spans="1:18" s="23" customFormat="1" ht="14.4">
      <c r="A73" s="46"/>
      <c r="B73" s="26"/>
      <c r="C73" s="25"/>
      <c r="D73" s="25"/>
      <c r="E73" s="25"/>
      <c r="F73" s="25"/>
      <c r="G73" s="25"/>
      <c r="H73" s="48" t="s">
        <v>111</v>
      </c>
      <c r="I73" s="48"/>
      <c r="J73" s="48"/>
      <c r="K73" s="25"/>
      <c r="L73" s="25"/>
      <c r="M73" s="37"/>
      <c r="N73" s="47"/>
      <c r="O73" s="47"/>
      <c r="P73" s="47"/>
      <c r="Q73" s="47"/>
      <c r="R73" s="47"/>
    </row>
    <row r="74" spans="1:18" ht="15.6">
      <c r="A74" s="46"/>
      <c r="B74" s="26"/>
      <c r="C74" s="38" t="s">
        <v>112</v>
      </c>
      <c r="D74" s="39" t="e">
        <f>$I$74*$I$75/(#REF!*$I$76*($I$77))*LN(($I$80-$I$79)/($I$80-$I$78))/1000</f>
        <v>#REF!</v>
      </c>
      <c r="E74" s="168" t="s">
        <v>67</v>
      </c>
      <c r="F74" s="168"/>
      <c r="G74" s="25"/>
      <c r="H74" s="38" t="s">
        <v>138</v>
      </c>
      <c r="I74" s="41">
        <v>0.48</v>
      </c>
      <c r="J74" s="38" t="s">
        <v>3</v>
      </c>
      <c r="K74" s="168" t="s">
        <v>139</v>
      </c>
      <c r="L74" s="168"/>
      <c r="M74" s="37"/>
      <c r="N74" s="47"/>
      <c r="O74" s="47"/>
      <c r="P74" s="47"/>
      <c r="Q74" s="47"/>
      <c r="R74" s="47"/>
    </row>
    <row r="75" spans="1:18" ht="14.4">
      <c r="A75" s="46"/>
      <c r="B75" s="26"/>
      <c r="C75" s="40" t="s">
        <v>116</v>
      </c>
      <c r="D75" s="42"/>
      <c r="E75" s="168" t="s">
        <v>3</v>
      </c>
      <c r="F75" s="168"/>
      <c r="G75" s="25"/>
      <c r="H75" s="38" t="s">
        <v>140</v>
      </c>
      <c r="I75" s="41">
        <v>312.74999024855759</v>
      </c>
      <c r="J75" s="38" t="s">
        <v>141</v>
      </c>
      <c r="K75" s="168" t="s">
        <v>142</v>
      </c>
      <c r="L75" s="168"/>
      <c r="M75" s="37"/>
      <c r="N75" s="47"/>
      <c r="O75" s="47"/>
      <c r="P75" s="47"/>
      <c r="Q75" s="47"/>
      <c r="R75" s="47"/>
    </row>
    <row r="76" spans="1:18" ht="14.4">
      <c r="A76" s="46"/>
      <c r="B76" s="26"/>
      <c r="C76" s="25"/>
      <c r="D76" s="25"/>
      <c r="E76" s="25"/>
      <c r="F76" s="25"/>
      <c r="G76" s="25"/>
      <c r="H76" s="38" t="s">
        <v>143</v>
      </c>
      <c r="I76" s="41">
        <v>318.14999999999998</v>
      </c>
      <c r="J76" s="38" t="s">
        <v>123</v>
      </c>
      <c r="K76" s="168" t="s">
        <v>124</v>
      </c>
      <c r="L76" s="168"/>
      <c r="M76" s="37"/>
      <c r="N76" s="47"/>
      <c r="O76" s="47"/>
      <c r="P76" s="47"/>
      <c r="Q76" s="47"/>
      <c r="R76" s="47"/>
    </row>
    <row r="77" spans="1:18" ht="15.6">
      <c r="A77" s="46"/>
      <c r="B77" s="26"/>
      <c r="C77" s="25"/>
      <c r="D77" s="25"/>
      <c r="E77" s="25"/>
      <c r="F77" s="25"/>
      <c r="G77" s="25"/>
      <c r="H77" s="38" t="s">
        <v>144</v>
      </c>
      <c r="I77" s="41">
        <v>5</v>
      </c>
      <c r="J77" s="38" t="s">
        <v>62</v>
      </c>
      <c r="K77" s="168" t="s">
        <v>145</v>
      </c>
      <c r="L77" s="168"/>
      <c r="M77" s="37"/>
      <c r="N77" s="47"/>
      <c r="O77" s="47"/>
      <c r="P77" s="47"/>
      <c r="Q77" s="47"/>
      <c r="R77" s="47"/>
    </row>
    <row r="78" spans="1:18" ht="15.6">
      <c r="A78" s="46"/>
      <c r="B78" s="26"/>
      <c r="C78" s="25"/>
      <c r="D78" s="25"/>
      <c r="E78" s="25"/>
      <c r="F78" s="25"/>
      <c r="G78" s="25"/>
      <c r="H78" s="38" t="s">
        <v>146</v>
      </c>
      <c r="I78" s="41">
        <v>3.07</v>
      </c>
      <c r="J78" s="38" t="s">
        <v>114</v>
      </c>
      <c r="K78" s="168" t="s">
        <v>147</v>
      </c>
      <c r="L78" s="168"/>
      <c r="M78" s="37"/>
      <c r="N78" s="47"/>
      <c r="O78" s="47"/>
      <c r="P78" s="47"/>
      <c r="Q78" s="47"/>
      <c r="R78" s="47"/>
    </row>
    <row r="79" spans="1:18" ht="15.6">
      <c r="A79" s="46"/>
      <c r="B79" s="26"/>
      <c r="C79" s="25"/>
      <c r="D79" s="25"/>
      <c r="E79" s="25"/>
      <c r="F79" s="25"/>
      <c r="G79" s="25"/>
      <c r="H79" s="38" t="s">
        <v>148</v>
      </c>
      <c r="I79" s="41">
        <v>0.4764958148898909</v>
      </c>
      <c r="J79" s="38" t="s">
        <v>114</v>
      </c>
      <c r="K79" s="168" t="s">
        <v>149</v>
      </c>
      <c r="L79" s="168"/>
      <c r="M79" s="37"/>
      <c r="N79" s="47"/>
      <c r="O79" s="47"/>
      <c r="P79" s="47"/>
      <c r="Q79" s="47"/>
      <c r="R79" s="47"/>
    </row>
    <row r="80" spans="1:18" ht="14.4">
      <c r="A80" s="46"/>
      <c r="B80" s="26"/>
      <c r="C80" s="25"/>
      <c r="D80" s="25"/>
      <c r="E80" s="25"/>
      <c r="F80" s="25"/>
      <c r="G80" s="25"/>
      <c r="H80" s="38" t="s">
        <v>150</v>
      </c>
      <c r="I80" s="41">
        <v>3.0856051517533336</v>
      </c>
      <c r="J80" s="38" t="s">
        <v>114</v>
      </c>
      <c r="K80" s="168" t="s">
        <v>151</v>
      </c>
      <c r="L80" s="168"/>
      <c r="M80" s="37"/>
      <c r="N80" s="47"/>
      <c r="O80" s="47"/>
      <c r="P80" s="47"/>
      <c r="Q80" s="47"/>
      <c r="R80" s="47"/>
    </row>
    <row r="81" spans="1:18" ht="14.4">
      <c r="A81" s="46"/>
      <c r="B81" s="26"/>
      <c r="C81" s="25"/>
      <c r="D81" s="25"/>
      <c r="E81" s="25"/>
      <c r="F81" s="25"/>
      <c r="G81" s="25"/>
      <c r="H81" s="25"/>
      <c r="I81" s="25"/>
      <c r="J81" s="25"/>
      <c r="K81" s="25"/>
      <c r="L81" s="25"/>
      <c r="M81" s="37"/>
      <c r="N81" s="47"/>
      <c r="O81" s="47"/>
      <c r="P81" s="47"/>
      <c r="Q81" s="47"/>
      <c r="R81" s="47"/>
    </row>
    <row r="82" spans="1:18" ht="14.4">
      <c r="A82" s="46"/>
      <c r="B82" s="43"/>
      <c r="C82" s="44"/>
      <c r="D82" s="44"/>
      <c r="E82" s="44"/>
      <c r="F82" s="44"/>
      <c r="G82" s="44"/>
      <c r="H82" s="44"/>
      <c r="I82" s="44"/>
      <c r="J82" s="44"/>
      <c r="K82" s="44"/>
      <c r="L82" s="44"/>
      <c r="M82" s="45"/>
      <c r="N82" s="47"/>
      <c r="O82" s="47"/>
      <c r="P82" s="47"/>
      <c r="Q82" s="47"/>
      <c r="R82" s="47"/>
    </row>
    <row r="83" spans="1:18" ht="14.4">
      <c r="A83" s="46"/>
      <c r="B83" s="47"/>
      <c r="C83" s="47"/>
      <c r="D83" s="47"/>
      <c r="E83" s="47"/>
      <c r="F83" s="47"/>
      <c r="G83" s="47"/>
      <c r="H83" s="47"/>
      <c r="I83" s="47"/>
      <c r="J83" s="47"/>
      <c r="K83" s="47"/>
      <c r="L83" s="47"/>
      <c r="M83" s="47"/>
      <c r="N83" s="47"/>
      <c r="O83" s="47"/>
      <c r="P83" s="47"/>
      <c r="Q83" s="47"/>
      <c r="R83" s="47"/>
    </row>
    <row r="84" spans="1:18" ht="14.4">
      <c r="A84" s="26"/>
      <c r="B84" s="25" t="s">
        <v>152</v>
      </c>
      <c r="C84" s="25"/>
      <c r="D84" s="25"/>
      <c r="E84" s="25"/>
      <c r="F84" s="25"/>
      <c r="G84" s="25"/>
      <c r="H84" s="25"/>
      <c r="I84" s="25"/>
      <c r="J84" s="25"/>
      <c r="K84" s="25"/>
      <c r="L84" s="25"/>
      <c r="M84" s="25"/>
      <c r="N84" s="25"/>
      <c r="O84" s="25"/>
      <c r="P84" s="25"/>
      <c r="Q84" s="25"/>
      <c r="R84" s="25"/>
    </row>
    <row r="85" spans="1:18" ht="14.4">
      <c r="A85" s="26"/>
      <c r="B85" s="25"/>
      <c r="C85" s="25"/>
      <c r="D85" s="25"/>
      <c r="E85" s="25"/>
      <c r="F85" s="25"/>
      <c r="G85" s="25"/>
      <c r="H85" s="25"/>
      <c r="I85" s="25"/>
      <c r="J85" s="25"/>
      <c r="K85" s="25"/>
      <c r="L85" s="25"/>
      <c r="M85" s="25"/>
      <c r="N85" s="25"/>
      <c r="O85" s="25"/>
      <c r="P85" s="25"/>
      <c r="Q85" s="25"/>
      <c r="R85" s="25"/>
    </row>
    <row r="86" spans="1:18" ht="14.4">
      <c r="A86" s="26"/>
      <c r="B86" s="25"/>
      <c r="C86" s="25"/>
      <c r="D86" s="25"/>
      <c r="E86" s="25"/>
      <c r="F86" s="25"/>
      <c r="G86" s="25"/>
      <c r="H86" s="25"/>
      <c r="I86" s="25"/>
      <c r="J86" s="25"/>
      <c r="K86" s="25"/>
      <c r="L86" s="25"/>
      <c r="M86" s="25"/>
      <c r="N86" s="25"/>
      <c r="O86" s="25"/>
      <c r="P86" s="25"/>
      <c r="Q86" s="25"/>
      <c r="R86" s="25"/>
    </row>
    <row r="87" spans="1:18" ht="14.4">
      <c r="A87" s="26"/>
      <c r="B87" s="25"/>
      <c r="C87" s="25"/>
      <c r="D87" s="25"/>
      <c r="E87" s="25"/>
      <c r="F87" s="25"/>
      <c r="G87" s="25"/>
      <c r="H87" s="25"/>
      <c r="I87" s="25"/>
      <c r="J87" s="25"/>
      <c r="K87" s="25"/>
      <c r="L87" s="25"/>
      <c r="M87" s="25"/>
      <c r="N87" s="25"/>
      <c r="O87" s="25"/>
      <c r="P87" s="25"/>
      <c r="Q87" s="25"/>
      <c r="R87" s="25"/>
    </row>
    <row r="88" spans="1:18" ht="14.4">
      <c r="A88" s="26"/>
      <c r="B88" s="25"/>
      <c r="C88" s="25"/>
      <c r="D88" s="25"/>
      <c r="E88" s="25"/>
      <c r="F88" s="25"/>
      <c r="G88" s="25"/>
      <c r="H88" s="25"/>
      <c r="I88" s="25"/>
      <c r="J88" s="25"/>
      <c r="K88" s="25"/>
      <c r="L88" s="25"/>
      <c r="M88" s="25"/>
      <c r="N88" s="25"/>
      <c r="O88" s="25"/>
      <c r="P88" s="25"/>
      <c r="Q88" s="25"/>
      <c r="R88" s="25"/>
    </row>
    <row r="89" spans="1:18" ht="14.4">
      <c r="A89" s="26"/>
      <c r="B89" s="25"/>
      <c r="C89" s="25"/>
      <c r="D89" s="25"/>
      <c r="E89" s="25"/>
      <c r="F89" s="25"/>
      <c r="G89" s="25"/>
      <c r="H89" s="25"/>
      <c r="I89" s="25"/>
      <c r="J89" s="25"/>
      <c r="K89" s="25"/>
      <c r="L89" s="25"/>
      <c r="M89" s="25"/>
      <c r="N89" s="25"/>
      <c r="O89" s="25"/>
      <c r="P89" s="25"/>
      <c r="Q89" s="25"/>
      <c r="R89" s="25"/>
    </row>
    <row r="90" spans="1:18" ht="14.4">
      <c r="A90" s="26"/>
      <c r="B90" s="25"/>
      <c r="C90" s="25"/>
      <c r="D90" s="25"/>
      <c r="E90" s="25"/>
      <c r="F90" s="25"/>
      <c r="G90" s="25"/>
      <c r="H90" s="25"/>
      <c r="I90" s="25"/>
      <c r="J90" s="25"/>
      <c r="K90" s="25"/>
      <c r="L90" s="25"/>
      <c r="M90" s="25"/>
      <c r="N90" s="25"/>
      <c r="O90" s="25"/>
      <c r="P90" s="25"/>
      <c r="Q90" s="25"/>
      <c r="R90" s="25"/>
    </row>
    <row r="91" spans="1:18" ht="14.4">
      <c r="A91" s="26"/>
      <c r="B91" s="25" t="s">
        <v>153</v>
      </c>
      <c r="C91" s="25"/>
      <c r="D91" s="25"/>
      <c r="E91" s="25"/>
      <c r="F91" s="25"/>
      <c r="G91" s="25"/>
      <c r="H91" s="25"/>
      <c r="I91" s="25"/>
      <c r="J91" s="25"/>
      <c r="K91" s="25"/>
      <c r="L91" s="25"/>
      <c r="M91" s="25"/>
      <c r="N91" s="25"/>
      <c r="O91" s="25"/>
      <c r="P91" s="25"/>
      <c r="Q91" s="25"/>
      <c r="R91" s="25"/>
    </row>
    <row r="92" spans="1:18" ht="14.4">
      <c r="A92" s="26"/>
      <c r="B92" s="25"/>
      <c r="C92" s="25"/>
      <c r="D92" s="25"/>
      <c r="E92" s="25"/>
      <c r="F92" s="25"/>
      <c r="G92" s="25"/>
      <c r="H92" s="25"/>
      <c r="I92" s="25"/>
      <c r="J92" s="25"/>
      <c r="K92" s="25"/>
      <c r="L92" s="25"/>
      <c r="M92" s="25"/>
      <c r="N92" s="25"/>
      <c r="O92" s="25"/>
      <c r="P92" s="25"/>
      <c r="Q92" s="25"/>
      <c r="R92" s="25"/>
    </row>
    <row r="93" spans="1:18" ht="14.4">
      <c r="A93" s="26"/>
      <c r="B93" s="25"/>
      <c r="C93" s="25"/>
      <c r="D93" s="25"/>
      <c r="E93" s="25"/>
      <c r="F93" s="25"/>
      <c r="G93" s="25"/>
      <c r="H93" s="25"/>
      <c r="I93" s="25"/>
      <c r="J93" s="25"/>
      <c r="K93" s="25"/>
      <c r="L93" s="25"/>
      <c r="M93" s="25"/>
      <c r="N93" s="25"/>
      <c r="O93" s="25"/>
      <c r="P93" s="25"/>
      <c r="Q93" s="25"/>
      <c r="R93" s="25"/>
    </row>
    <row r="94" spans="1:18" ht="14.4">
      <c r="A94" s="26"/>
      <c r="B94" s="25"/>
      <c r="C94" s="25"/>
      <c r="D94" s="25"/>
      <c r="E94" s="25"/>
      <c r="F94" s="25"/>
      <c r="G94" s="25"/>
      <c r="H94" s="25"/>
      <c r="I94" s="25"/>
      <c r="J94" s="25"/>
      <c r="K94" s="25"/>
      <c r="L94" s="25"/>
      <c r="M94" s="25"/>
      <c r="N94" s="25"/>
      <c r="O94" s="25"/>
      <c r="P94" s="25"/>
      <c r="Q94" s="25"/>
      <c r="R94" s="25"/>
    </row>
    <row r="95" spans="1:18" ht="14.4">
      <c r="A95" s="26"/>
      <c r="B95" s="25" t="s">
        <v>154</v>
      </c>
      <c r="C95" s="25"/>
      <c r="D95" s="25"/>
      <c r="E95" s="25"/>
      <c r="F95" s="25"/>
      <c r="G95" s="25"/>
      <c r="H95" s="25"/>
      <c r="I95" s="25"/>
      <c r="J95" s="25"/>
      <c r="K95" s="25"/>
      <c r="L95" s="25"/>
      <c r="M95" s="25"/>
      <c r="N95" s="25"/>
      <c r="O95" s="25"/>
      <c r="P95" s="25"/>
      <c r="Q95" s="25"/>
      <c r="R95" s="25"/>
    </row>
    <row r="96" spans="1:18" ht="14.4">
      <c r="A96" s="26"/>
      <c r="B96" s="25"/>
      <c r="C96" s="25"/>
      <c r="D96" s="25"/>
      <c r="E96" s="25"/>
      <c r="F96" s="25"/>
      <c r="G96" s="25"/>
      <c r="H96" s="25"/>
      <c r="I96" s="25"/>
      <c r="J96" s="25"/>
      <c r="K96" s="25"/>
      <c r="L96" s="25"/>
      <c r="M96" s="25"/>
      <c r="N96" s="25"/>
      <c r="O96" s="25"/>
      <c r="P96" s="25"/>
      <c r="Q96" s="25"/>
      <c r="R96" s="25"/>
    </row>
    <row r="97" spans="1:18" ht="14.4">
      <c r="A97" s="26"/>
      <c r="B97" s="25"/>
      <c r="C97" s="25"/>
      <c r="D97" s="25"/>
      <c r="E97" s="25"/>
      <c r="F97" s="25"/>
      <c r="G97" s="25"/>
      <c r="H97" s="25"/>
      <c r="I97" s="25"/>
      <c r="J97" s="25"/>
      <c r="K97" s="25"/>
      <c r="L97" s="25"/>
      <c r="M97" s="25"/>
      <c r="N97" s="25"/>
      <c r="O97" s="25"/>
      <c r="P97" s="25"/>
      <c r="Q97" s="25"/>
      <c r="R97" s="25"/>
    </row>
    <row r="98" spans="1:18" ht="14.4">
      <c r="A98" s="26"/>
      <c r="B98" s="25"/>
      <c r="C98" s="25"/>
      <c r="D98" s="25"/>
      <c r="E98" s="25"/>
      <c r="F98" s="25"/>
      <c r="G98" s="25"/>
      <c r="H98" s="25"/>
      <c r="I98" s="25"/>
      <c r="J98" s="25"/>
      <c r="K98" s="25"/>
      <c r="L98" s="25"/>
      <c r="M98" s="25"/>
      <c r="N98" s="25"/>
      <c r="O98" s="25"/>
      <c r="P98" s="25"/>
      <c r="Q98" s="25"/>
      <c r="R98" s="25"/>
    </row>
    <row r="99" spans="1:18" ht="14.4">
      <c r="A99" s="26"/>
      <c r="B99" s="25"/>
      <c r="C99" s="25"/>
      <c r="D99" s="25"/>
      <c r="E99" s="25"/>
      <c r="F99" s="25"/>
      <c r="G99" s="25"/>
      <c r="H99" s="25"/>
      <c r="I99" s="25"/>
      <c r="J99" s="25"/>
      <c r="K99" s="25"/>
      <c r="L99" s="25"/>
      <c r="M99" s="25"/>
      <c r="N99" s="25"/>
      <c r="O99" s="25"/>
      <c r="P99" s="25"/>
      <c r="Q99" s="25"/>
      <c r="R99" s="25"/>
    </row>
    <row r="100" spans="1:18" ht="14.4">
      <c r="A100" s="26"/>
      <c r="B100" s="25"/>
      <c r="C100" s="25"/>
      <c r="D100" s="25"/>
      <c r="E100" s="25"/>
      <c r="F100" s="25"/>
      <c r="G100" s="25"/>
      <c r="H100" s="25"/>
      <c r="I100" s="25"/>
      <c r="J100" s="25"/>
      <c r="K100" s="25"/>
      <c r="L100" s="25"/>
      <c r="M100" s="25"/>
      <c r="N100" s="25"/>
      <c r="O100" s="25"/>
      <c r="P100" s="25"/>
      <c r="Q100" s="25"/>
      <c r="R100" s="25"/>
    </row>
    <row r="101" spans="1:18" ht="14.4">
      <c r="A101" s="26"/>
      <c r="B101" s="25" t="s">
        <v>155</v>
      </c>
      <c r="C101" s="25"/>
      <c r="D101" s="25"/>
      <c r="E101" s="25"/>
      <c r="F101" s="25"/>
      <c r="G101" s="25"/>
      <c r="H101" s="25"/>
      <c r="I101" s="25"/>
      <c r="J101" s="25"/>
      <c r="K101" s="25"/>
      <c r="L101" s="25"/>
      <c r="M101" s="25"/>
      <c r="N101" s="25"/>
      <c r="O101" s="25"/>
      <c r="P101" s="25"/>
      <c r="Q101" s="25"/>
      <c r="R101" s="25"/>
    </row>
    <row r="102" spans="1:18" ht="14.4">
      <c r="A102" s="26"/>
      <c r="B102" s="25"/>
      <c r="C102" s="25"/>
      <c r="D102" s="25"/>
      <c r="E102" s="25"/>
      <c r="F102" s="25"/>
      <c r="G102" s="25"/>
      <c r="H102" s="25"/>
      <c r="I102" s="25"/>
      <c r="J102" s="25"/>
      <c r="K102" s="25"/>
      <c r="L102" s="25"/>
      <c r="M102" s="25"/>
      <c r="N102" s="25"/>
      <c r="O102" s="25"/>
      <c r="P102" s="25"/>
      <c r="Q102" s="25"/>
      <c r="R102" s="25"/>
    </row>
    <row r="103" spans="1:18" ht="14.4">
      <c r="A103" s="26"/>
      <c r="B103" s="25"/>
      <c r="C103" s="25"/>
      <c r="D103" s="25"/>
      <c r="E103" s="25"/>
      <c r="F103" s="25"/>
      <c r="G103" s="25"/>
      <c r="H103" s="25"/>
      <c r="I103" s="25"/>
      <c r="J103" s="25"/>
      <c r="K103" s="25"/>
      <c r="L103" s="25"/>
      <c r="M103" s="25"/>
      <c r="N103" s="25"/>
      <c r="O103" s="25"/>
      <c r="P103" s="25"/>
      <c r="Q103" s="25"/>
      <c r="R103" s="25"/>
    </row>
    <row r="104" spans="1:18" ht="14.4">
      <c r="A104" s="26"/>
      <c r="B104" s="25"/>
      <c r="C104" s="25"/>
      <c r="D104" s="25"/>
      <c r="E104" s="25"/>
      <c r="F104" s="25"/>
      <c r="G104" s="25"/>
      <c r="H104" s="25"/>
      <c r="I104" s="25"/>
      <c r="J104" s="25"/>
      <c r="K104" s="25"/>
      <c r="L104" s="25"/>
      <c r="M104" s="25"/>
      <c r="N104" s="25"/>
      <c r="O104" s="25"/>
      <c r="P104" s="25"/>
      <c r="Q104" s="25"/>
      <c r="R104" s="25"/>
    </row>
    <row r="105" spans="1:18" ht="14.4">
      <c r="A105" s="26"/>
      <c r="B105" s="25"/>
      <c r="C105" s="25"/>
      <c r="D105" s="25"/>
      <c r="E105" s="25"/>
      <c r="F105" s="25"/>
      <c r="G105" s="25"/>
      <c r="H105" s="25"/>
      <c r="I105" s="25"/>
      <c r="J105" s="25"/>
      <c r="K105" s="25"/>
      <c r="L105" s="25"/>
      <c r="M105" s="25"/>
      <c r="N105" s="25"/>
      <c r="O105" s="25"/>
      <c r="P105" s="25"/>
      <c r="Q105" s="25"/>
      <c r="R105" s="25"/>
    </row>
    <row r="106" spans="1:18" ht="14.4">
      <c r="A106" s="26"/>
      <c r="B106" s="25"/>
      <c r="C106" s="25"/>
      <c r="D106" s="25"/>
      <c r="E106" s="25"/>
      <c r="F106" s="25"/>
      <c r="G106" s="25"/>
      <c r="H106" s="25"/>
      <c r="I106" s="25"/>
      <c r="J106" s="25"/>
      <c r="K106" s="25"/>
      <c r="L106" s="25"/>
      <c r="M106" s="25"/>
      <c r="N106" s="25"/>
      <c r="O106" s="25"/>
      <c r="P106" s="25"/>
      <c r="Q106" s="25"/>
      <c r="R106" s="25"/>
    </row>
    <row r="107" spans="1:18" ht="14.4">
      <c r="A107" s="26"/>
      <c r="B107" s="25" t="s">
        <v>156</v>
      </c>
      <c r="C107" s="25"/>
      <c r="D107" s="25"/>
      <c r="E107" s="25"/>
      <c r="F107" s="25"/>
      <c r="G107" s="25"/>
      <c r="H107" s="25"/>
      <c r="I107" s="25"/>
      <c r="J107" s="25"/>
      <c r="K107" s="25"/>
      <c r="L107" s="25"/>
      <c r="M107" s="25"/>
      <c r="N107" s="25"/>
      <c r="O107" s="25"/>
      <c r="P107" s="25"/>
      <c r="Q107" s="25"/>
      <c r="R107" s="25"/>
    </row>
    <row r="108" spans="1:18" ht="16.2">
      <c r="A108" s="26"/>
      <c r="B108" s="25"/>
      <c r="C108" s="25" t="s">
        <v>157</v>
      </c>
      <c r="D108" s="25"/>
      <c r="E108" s="25"/>
      <c r="F108" s="25"/>
      <c r="G108" s="25"/>
      <c r="H108" s="25"/>
      <c r="I108" s="25"/>
      <c r="J108" s="25"/>
      <c r="K108" s="25"/>
      <c r="L108" s="25"/>
      <c r="M108" s="25"/>
      <c r="N108" s="25"/>
      <c r="O108" s="25"/>
      <c r="P108" s="25"/>
      <c r="Q108" s="25"/>
      <c r="R108" s="25"/>
    </row>
    <row r="109" spans="1:18" ht="16.2">
      <c r="A109" s="26"/>
      <c r="B109" s="25"/>
      <c r="C109" s="25" t="s">
        <v>158</v>
      </c>
      <c r="D109" s="25"/>
      <c r="E109" s="25"/>
      <c r="F109" s="25"/>
      <c r="G109" s="25"/>
      <c r="H109" s="25"/>
      <c r="I109" s="25"/>
      <c r="J109" s="25"/>
      <c r="K109" s="25"/>
      <c r="L109" s="25"/>
      <c r="M109" s="25"/>
      <c r="N109" s="25"/>
      <c r="O109" s="25"/>
      <c r="P109" s="25"/>
      <c r="Q109" s="25"/>
      <c r="R109" s="25"/>
    </row>
    <row r="110" spans="1:18" ht="14.4">
      <c r="A110" s="26"/>
      <c r="B110" s="25"/>
      <c r="C110" s="25"/>
      <c r="D110" s="25"/>
      <c r="E110" s="25"/>
      <c r="F110" s="25"/>
      <c r="G110" s="25"/>
      <c r="H110" s="25"/>
      <c r="I110" s="25"/>
      <c r="J110" s="25"/>
      <c r="K110" s="25"/>
      <c r="L110" s="25"/>
      <c r="M110" s="25"/>
      <c r="N110" s="25"/>
      <c r="O110" s="25"/>
      <c r="P110" s="25"/>
      <c r="Q110" s="25"/>
      <c r="R110" s="25"/>
    </row>
    <row r="111" spans="1:18" ht="14.4">
      <c r="A111" s="26"/>
      <c r="B111" s="25" t="s">
        <v>159</v>
      </c>
      <c r="C111" s="25"/>
      <c r="D111" s="25"/>
      <c r="E111" s="25"/>
      <c r="F111" s="25"/>
      <c r="G111" s="25"/>
      <c r="H111" s="25"/>
      <c r="I111" s="25"/>
      <c r="J111" s="25"/>
      <c r="K111" s="25"/>
      <c r="L111" s="25"/>
      <c r="M111" s="25"/>
      <c r="N111" s="25"/>
      <c r="O111" s="25"/>
      <c r="P111" s="25"/>
      <c r="Q111" s="25"/>
      <c r="R111" s="25"/>
    </row>
    <row r="112" spans="1:18" ht="14.4">
      <c r="A112" s="26"/>
      <c r="B112" s="25"/>
      <c r="C112" s="25" t="s">
        <v>160</v>
      </c>
      <c r="D112" s="25"/>
      <c r="E112" s="25"/>
      <c r="F112" s="25"/>
      <c r="G112" s="25"/>
      <c r="H112" s="25"/>
      <c r="I112" s="25"/>
      <c r="J112" s="25"/>
      <c r="K112" s="25" t="s">
        <v>161</v>
      </c>
      <c r="L112" s="25"/>
      <c r="M112" s="25"/>
      <c r="N112" s="25"/>
      <c r="O112" s="25"/>
      <c r="P112" s="25"/>
      <c r="Q112" s="25"/>
      <c r="R112" s="25"/>
    </row>
    <row r="113" spans="1:18" ht="14.4">
      <c r="A113" s="26"/>
      <c r="B113" s="25"/>
      <c r="C113" s="25" t="s">
        <v>162</v>
      </c>
      <c r="D113" s="25"/>
      <c r="E113" s="25"/>
      <c r="F113" s="25"/>
      <c r="G113" s="25"/>
      <c r="H113" s="25"/>
      <c r="I113" s="25"/>
      <c r="J113" s="25"/>
      <c r="K113" s="25" t="s">
        <v>163</v>
      </c>
      <c r="L113" s="25"/>
      <c r="M113" s="25"/>
      <c r="N113" s="25"/>
      <c r="O113" s="25"/>
      <c r="P113" s="25"/>
      <c r="Q113" s="25"/>
      <c r="R113" s="25"/>
    </row>
    <row r="114" spans="1:18" ht="14.4">
      <c r="A114" s="26"/>
      <c r="B114" s="25"/>
      <c r="C114" s="25"/>
      <c r="D114" s="25"/>
      <c r="E114" s="25"/>
      <c r="F114" s="25"/>
      <c r="G114" s="25"/>
      <c r="H114" s="25"/>
      <c r="I114" s="25"/>
      <c r="J114" s="25"/>
      <c r="K114" s="25"/>
      <c r="L114" s="25"/>
      <c r="M114" s="25"/>
      <c r="N114" s="25"/>
      <c r="O114" s="25"/>
      <c r="P114" s="25"/>
      <c r="Q114" s="25"/>
      <c r="R114" s="25"/>
    </row>
    <row r="115" spans="1:18" ht="14.4">
      <c r="A115" s="26"/>
      <c r="B115" s="25"/>
      <c r="C115" s="25"/>
      <c r="D115" s="25"/>
      <c r="E115" s="25"/>
      <c r="F115" s="25"/>
      <c r="G115" s="25"/>
      <c r="H115" s="25"/>
      <c r="I115" s="25"/>
      <c r="J115" s="25"/>
      <c r="K115" s="25"/>
      <c r="L115" s="25"/>
      <c r="M115" s="25"/>
      <c r="N115" s="25"/>
      <c r="O115" s="25"/>
      <c r="P115" s="25"/>
      <c r="Q115" s="25"/>
      <c r="R115" s="25"/>
    </row>
    <row r="116" spans="1:18" ht="14.4">
      <c r="A116" s="26"/>
      <c r="B116" s="25"/>
      <c r="C116" s="25"/>
      <c r="D116" s="25"/>
      <c r="E116" s="25"/>
      <c r="F116" s="25"/>
      <c r="G116" s="25"/>
      <c r="H116" s="25"/>
      <c r="I116" s="25"/>
      <c r="J116" s="25"/>
      <c r="K116" s="25"/>
      <c r="L116" s="25"/>
      <c r="M116" s="25"/>
      <c r="N116" s="25"/>
      <c r="O116" s="25"/>
      <c r="P116" s="25"/>
      <c r="Q116" s="25"/>
      <c r="R116" s="25"/>
    </row>
    <row r="117" spans="1:18" ht="14.4">
      <c r="A117" s="26"/>
      <c r="B117" s="25"/>
      <c r="C117" s="25"/>
      <c r="D117" s="25"/>
      <c r="E117" s="25"/>
      <c r="F117" s="25"/>
      <c r="G117" s="25"/>
      <c r="H117" s="25"/>
      <c r="I117" s="25"/>
      <c r="J117" s="25"/>
      <c r="K117" s="25"/>
      <c r="L117" s="25"/>
      <c r="M117" s="25"/>
      <c r="N117" s="25"/>
      <c r="O117" s="25"/>
      <c r="P117" s="25"/>
      <c r="Q117" s="25"/>
      <c r="R117" s="25"/>
    </row>
    <row r="118" spans="1:18" ht="14.4">
      <c r="A118" s="26"/>
      <c r="B118" s="25"/>
      <c r="C118" s="25"/>
      <c r="D118" s="25"/>
      <c r="E118" s="25"/>
      <c r="F118" s="25"/>
      <c r="G118" s="25"/>
      <c r="H118" s="25"/>
      <c r="I118" s="25"/>
      <c r="J118" s="25"/>
      <c r="K118" s="25"/>
      <c r="L118" s="25"/>
      <c r="M118" s="25"/>
      <c r="N118" s="25"/>
      <c r="O118" s="25"/>
      <c r="P118" s="25"/>
      <c r="Q118" s="25"/>
      <c r="R118" s="25"/>
    </row>
    <row r="119" spans="1:18" ht="14.4">
      <c r="A119" s="26"/>
      <c r="B119" s="25"/>
      <c r="C119" s="25"/>
      <c r="D119" s="25"/>
      <c r="E119" s="25"/>
      <c r="F119" s="25"/>
      <c r="G119" s="25"/>
      <c r="H119" s="25"/>
      <c r="I119" s="25"/>
      <c r="J119" s="25"/>
      <c r="K119" s="25"/>
      <c r="L119" s="25"/>
      <c r="M119" s="25"/>
      <c r="N119" s="25"/>
      <c r="O119" s="25"/>
      <c r="P119" s="25"/>
      <c r="Q119" s="25"/>
      <c r="R119" s="25"/>
    </row>
    <row r="120" spans="1:18" ht="14.4">
      <c r="A120" s="26"/>
      <c r="B120" s="25"/>
      <c r="C120" s="25"/>
      <c r="D120" s="25"/>
      <c r="E120" s="25"/>
      <c r="F120" s="25"/>
      <c r="G120" s="25"/>
      <c r="H120" s="25"/>
      <c r="I120" s="25"/>
      <c r="J120" s="25"/>
      <c r="K120" s="25"/>
      <c r="L120" s="25"/>
      <c r="M120" s="25"/>
      <c r="N120" s="25"/>
      <c r="O120" s="25"/>
      <c r="P120" s="25"/>
      <c r="Q120" s="25"/>
      <c r="R120" s="25"/>
    </row>
    <row r="121" spans="1:18" ht="14.4">
      <c r="A121" s="26"/>
      <c r="B121" s="25" t="s">
        <v>164</v>
      </c>
      <c r="C121" s="25"/>
      <c r="D121" s="25"/>
      <c r="E121" s="25"/>
      <c r="F121" s="25"/>
      <c r="G121" s="25"/>
      <c r="H121" s="25"/>
      <c r="I121" s="25"/>
      <c r="J121" s="25"/>
      <c r="K121" s="25"/>
      <c r="L121" s="25"/>
      <c r="M121" s="25"/>
      <c r="N121" s="25"/>
      <c r="O121" s="25"/>
      <c r="P121" s="25"/>
      <c r="Q121" s="25"/>
      <c r="R121" s="25"/>
    </row>
    <row r="122" spans="1:18" ht="14.4">
      <c r="A122" s="26"/>
      <c r="B122" s="25"/>
      <c r="C122" s="25"/>
      <c r="D122" s="25"/>
      <c r="E122" s="25"/>
      <c r="F122" s="25"/>
      <c r="G122" s="25"/>
      <c r="H122" s="25"/>
      <c r="I122" s="25"/>
      <c r="J122" s="25"/>
      <c r="K122" s="25"/>
      <c r="L122" s="25"/>
      <c r="M122" s="25"/>
      <c r="N122" s="25"/>
      <c r="O122" s="25"/>
      <c r="P122" s="25"/>
      <c r="Q122" s="25"/>
      <c r="R122" s="25"/>
    </row>
    <row r="123" spans="1:18" ht="14.4">
      <c r="A123" s="26"/>
      <c r="B123" s="25"/>
      <c r="C123" s="25"/>
      <c r="D123" s="25"/>
      <c r="E123" s="25"/>
      <c r="F123" s="25"/>
      <c r="G123" s="25"/>
      <c r="H123" s="25"/>
      <c r="I123" s="25"/>
      <c r="J123" s="25"/>
      <c r="K123" s="25"/>
      <c r="L123" s="25"/>
      <c r="M123" s="25"/>
      <c r="N123" s="25"/>
      <c r="O123" s="25"/>
      <c r="P123" s="25"/>
      <c r="Q123" s="25"/>
      <c r="R123" s="25"/>
    </row>
    <row r="124" spans="1:18" ht="14.4">
      <c r="A124" s="26"/>
      <c r="B124" s="25"/>
      <c r="C124" s="25"/>
      <c r="D124" s="25"/>
      <c r="E124" s="25"/>
      <c r="F124" s="25"/>
      <c r="G124" s="25"/>
      <c r="H124" s="25"/>
      <c r="I124" s="25"/>
      <c r="J124" s="25"/>
      <c r="K124" s="25"/>
      <c r="L124" s="25"/>
      <c r="M124" s="25"/>
      <c r="N124" s="25"/>
      <c r="O124" s="25"/>
      <c r="P124" s="25"/>
      <c r="Q124" s="25"/>
      <c r="R124" s="25"/>
    </row>
    <row r="125" spans="1:18" ht="14.4">
      <c r="A125" s="26"/>
      <c r="B125" s="25"/>
      <c r="C125" s="25"/>
      <c r="D125" s="25"/>
      <c r="E125" s="25"/>
      <c r="F125" s="25"/>
      <c r="G125" s="25"/>
      <c r="H125" s="25"/>
      <c r="I125" s="25"/>
      <c r="J125" s="25"/>
      <c r="K125" s="25"/>
      <c r="L125" s="25"/>
      <c r="M125" s="25"/>
      <c r="N125" s="25"/>
      <c r="O125" s="25"/>
      <c r="P125" s="25"/>
      <c r="Q125" s="25"/>
      <c r="R125" s="25"/>
    </row>
    <row r="126" spans="1:18" ht="14.4">
      <c r="A126" s="26"/>
      <c r="B126" s="25"/>
      <c r="C126" s="25"/>
      <c r="D126" s="25"/>
      <c r="E126" s="25"/>
      <c r="F126" s="25"/>
      <c r="G126" s="25"/>
      <c r="H126" s="25"/>
      <c r="I126" s="25"/>
      <c r="J126" s="25"/>
      <c r="K126" s="25"/>
      <c r="L126" s="25"/>
      <c r="M126" s="25"/>
      <c r="N126" s="25"/>
      <c r="O126" s="25"/>
      <c r="P126" s="25"/>
      <c r="Q126" s="25"/>
      <c r="R126" s="25"/>
    </row>
    <row r="127" spans="1:18" ht="14.4">
      <c r="A127" s="26"/>
      <c r="B127" s="25"/>
      <c r="C127" s="25"/>
      <c r="D127" s="25"/>
      <c r="E127" s="25"/>
      <c r="F127" s="25"/>
      <c r="G127" s="25"/>
      <c r="H127" s="25"/>
      <c r="I127" s="25"/>
      <c r="J127" s="25"/>
      <c r="K127" s="25"/>
      <c r="L127" s="25"/>
      <c r="M127" s="25"/>
      <c r="N127" s="25"/>
      <c r="O127" s="25"/>
      <c r="P127" s="25"/>
      <c r="Q127" s="25"/>
      <c r="R127" s="25"/>
    </row>
    <row r="128" spans="1:18" ht="14.4">
      <c r="A128" s="26"/>
      <c r="B128" s="25"/>
      <c r="C128" s="25"/>
      <c r="D128" s="25"/>
      <c r="E128" s="25"/>
      <c r="F128" s="25"/>
      <c r="G128" s="25"/>
      <c r="H128" s="25"/>
      <c r="I128" s="25"/>
      <c r="J128" s="25"/>
      <c r="K128" s="25"/>
      <c r="L128" s="25"/>
      <c r="M128" s="25"/>
      <c r="N128" s="25"/>
      <c r="O128" s="25"/>
      <c r="P128" s="25"/>
      <c r="Q128" s="25"/>
      <c r="R128" s="25"/>
    </row>
    <row r="129" spans="1:18" ht="14.4">
      <c r="A129" s="26"/>
      <c r="B129" s="25" t="s">
        <v>165</v>
      </c>
      <c r="C129" s="25"/>
      <c r="D129" s="25"/>
      <c r="E129" s="25"/>
      <c r="F129" s="25"/>
      <c r="G129" s="25"/>
      <c r="H129" s="25"/>
      <c r="I129" s="25"/>
      <c r="J129" s="25"/>
      <c r="K129" s="25"/>
      <c r="L129" s="25"/>
      <c r="M129" s="25"/>
      <c r="N129" s="25"/>
      <c r="O129" s="25"/>
      <c r="P129" s="25"/>
      <c r="Q129" s="25"/>
      <c r="R129" s="25"/>
    </row>
    <row r="130" spans="1:18" ht="14.4">
      <c r="A130" s="26"/>
      <c r="B130" s="25"/>
      <c r="C130" s="25"/>
      <c r="D130" s="25"/>
      <c r="E130" s="25"/>
      <c r="F130" s="25"/>
      <c r="G130" s="25"/>
      <c r="H130" s="25"/>
      <c r="I130" s="25"/>
      <c r="J130" s="25"/>
      <c r="K130" s="25"/>
      <c r="L130" s="25"/>
      <c r="M130" s="25"/>
      <c r="N130" s="25"/>
      <c r="O130" s="25"/>
      <c r="P130" s="25"/>
      <c r="Q130" s="25"/>
      <c r="R130" s="25"/>
    </row>
    <row r="131" spans="1:18" ht="14.4">
      <c r="A131" s="26"/>
      <c r="B131" s="25"/>
      <c r="C131" s="25"/>
      <c r="D131" s="25"/>
      <c r="E131" s="25"/>
      <c r="F131" s="25"/>
      <c r="G131" s="25"/>
      <c r="H131" s="25"/>
      <c r="I131" s="25"/>
      <c r="J131" s="25"/>
      <c r="K131" s="25"/>
      <c r="L131" s="25"/>
      <c r="M131" s="25"/>
      <c r="N131" s="25"/>
      <c r="O131" s="25"/>
      <c r="P131" s="25"/>
      <c r="Q131" s="25"/>
      <c r="R131" s="25"/>
    </row>
    <row r="132" spans="1:18" ht="14.4">
      <c r="A132" s="26"/>
      <c r="B132" s="25"/>
      <c r="C132" s="25"/>
      <c r="D132" s="25"/>
      <c r="E132" s="25"/>
      <c r="F132" s="25"/>
      <c r="G132" s="25"/>
      <c r="H132" s="25"/>
      <c r="I132" s="25"/>
      <c r="J132" s="25"/>
      <c r="K132" s="25"/>
      <c r="L132" s="25"/>
      <c r="M132" s="25"/>
      <c r="N132" s="25"/>
      <c r="O132" s="25"/>
      <c r="P132" s="25"/>
      <c r="Q132" s="25"/>
      <c r="R132" s="25"/>
    </row>
    <row r="133" spans="1:18" ht="14.4">
      <c r="A133" s="26"/>
      <c r="B133" s="25"/>
      <c r="C133" s="25"/>
      <c r="D133" s="25"/>
      <c r="E133" s="25"/>
      <c r="F133" s="25"/>
      <c r="G133" s="25"/>
      <c r="H133" s="25"/>
      <c r="I133" s="25"/>
      <c r="J133" s="25"/>
      <c r="K133" s="25"/>
      <c r="L133" s="25"/>
      <c r="M133" s="25"/>
      <c r="N133" s="25"/>
      <c r="O133" s="25"/>
      <c r="P133" s="25"/>
      <c r="Q133" s="25"/>
      <c r="R133" s="25"/>
    </row>
    <row r="134" spans="1:18" ht="14.4">
      <c r="A134" s="26"/>
      <c r="B134" s="25"/>
      <c r="C134" s="25"/>
      <c r="D134" s="25"/>
      <c r="E134" s="25"/>
      <c r="F134" s="25"/>
      <c r="G134" s="25"/>
      <c r="H134" s="25"/>
      <c r="I134" s="25"/>
      <c r="J134" s="25"/>
      <c r="K134" s="25"/>
      <c r="L134" s="25"/>
      <c r="M134" s="25"/>
      <c r="N134" s="25"/>
      <c r="O134" s="25"/>
      <c r="P134" s="25"/>
      <c r="Q134" s="25"/>
      <c r="R134" s="25"/>
    </row>
    <row r="135" spans="1:18" ht="14.4">
      <c r="A135" s="26"/>
      <c r="B135" s="25"/>
      <c r="C135" s="25"/>
      <c r="D135" s="25"/>
      <c r="E135" s="25"/>
      <c r="F135" s="25"/>
      <c r="G135" s="25"/>
      <c r="H135" s="25"/>
      <c r="I135" s="25"/>
      <c r="J135" s="25"/>
      <c r="K135" s="25"/>
      <c r="L135" s="25"/>
      <c r="M135" s="25"/>
      <c r="N135" s="25"/>
      <c r="O135" s="25"/>
      <c r="P135" s="25"/>
      <c r="Q135" s="25"/>
      <c r="R135" s="25"/>
    </row>
    <row r="136" spans="1:18" ht="14.4">
      <c r="A136" s="26"/>
      <c r="B136" s="25"/>
      <c r="C136" s="25"/>
      <c r="D136" s="25"/>
      <c r="E136" s="25"/>
      <c r="F136" s="25"/>
      <c r="G136" s="25"/>
      <c r="H136" s="25"/>
      <c r="I136" s="25"/>
      <c r="J136" s="25"/>
      <c r="K136" s="25"/>
      <c r="L136" s="25"/>
      <c r="M136" s="25"/>
      <c r="N136" s="25"/>
      <c r="O136" s="25"/>
      <c r="P136" s="25"/>
      <c r="Q136" s="25"/>
      <c r="R136" s="25"/>
    </row>
    <row r="137" spans="1:18" ht="14.4">
      <c r="A137" s="26"/>
      <c r="B137" s="25"/>
      <c r="C137" s="25"/>
      <c r="D137" s="25"/>
      <c r="E137" s="25"/>
      <c r="F137" s="25"/>
      <c r="G137" s="25"/>
      <c r="H137" s="25"/>
      <c r="I137" s="25"/>
      <c r="J137" s="25"/>
      <c r="K137" s="25"/>
      <c r="L137" s="25"/>
      <c r="M137" s="25"/>
      <c r="N137" s="25"/>
      <c r="O137" s="25"/>
      <c r="P137" s="25"/>
      <c r="Q137" s="25"/>
      <c r="R137" s="25"/>
    </row>
    <row r="138" spans="1:18" ht="14.4">
      <c r="A138" s="26"/>
      <c r="B138" s="25"/>
      <c r="C138" s="25"/>
      <c r="D138" s="25"/>
      <c r="E138" s="25"/>
      <c r="F138" s="25"/>
      <c r="G138" s="25"/>
      <c r="H138" s="25"/>
      <c r="I138" s="25"/>
      <c r="J138" s="25"/>
      <c r="K138" s="25"/>
      <c r="L138" s="25"/>
      <c r="M138" s="25"/>
      <c r="N138" s="25"/>
      <c r="O138" s="25"/>
      <c r="P138" s="25"/>
      <c r="Q138" s="25"/>
      <c r="R138" s="25"/>
    </row>
    <row r="139" spans="1:18" ht="14.4">
      <c r="A139" s="26"/>
      <c r="B139" s="25"/>
      <c r="C139" s="25"/>
      <c r="D139" s="25"/>
      <c r="E139" s="25"/>
      <c r="F139" s="25"/>
      <c r="G139" s="25"/>
      <c r="H139" s="25"/>
      <c r="I139" s="25"/>
      <c r="J139" s="25"/>
      <c r="K139" s="25"/>
      <c r="L139" s="25"/>
      <c r="M139" s="25"/>
      <c r="N139" s="25"/>
      <c r="O139" s="25"/>
      <c r="P139" s="25"/>
      <c r="Q139" s="25"/>
      <c r="R139" s="25"/>
    </row>
    <row r="140" spans="1:18" ht="14.4">
      <c r="A140" s="26"/>
      <c r="B140" s="25"/>
      <c r="C140" s="25"/>
      <c r="D140" s="25"/>
      <c r="E140" s="25"/>
      <c r="F140" s="25"/>
      <c r="G140" s="25"/>
      <c r="H140" s="25"/>
      <c r="I140" s="25"/>
      <c r="J140" s="25"/>
      <c r="K140" s="25"/>
      <c r="L140" s="25"/>
      <c r="M140" s="25"/>
      <c r="N140" s="25"/>
      <c r="O140" s="25"/>
      <c r="P140" s="25"/>
      <c r="Q140" s="25"/>
      <c r="R140" s="25"/>
    </row>
    <row r="141" spans="1:18" ht="14.4">
      <c r="A141" s="26"/>
      <c r="B141" s="25"/>
      <c r="C141" s="25"/>
      <c r="D141" s="25"/>
      <c r="E141" s="25"/>
      <c r="F141" s="25"/>
      <c r="G141" s="25"/>
      <c r="H141" s="25"/>
      <c r="I141" s="25"/>
      <c r="J141" s="25"/>
      <c r="K141" s="25"/>
      <c r="L141" s="25"/>
      <c r="M141" s="25"/>
      <c r="N141" s="25"/>
      <c r="O141" s="25"/>
      <c r="P141" s="25"/>
      <c r="Q141" s="25"/>
      <c r="R141" s="25"/>
    </row>
    <row r="142" spans="1:18" ht="14.4">
      <c r="A142" s="26"/>
      <c r="B142" s="25"/>
      <c r="C142" s="25"/>
      <c r="D142" s="25"/>
      <c r="E142" s="25"/>
      <c r="F142" s="25"/>
      <c r="G142" s="25"/>
      <c r="H142" s="25"/>
      <c r="I142" s="25"/>
      <c r="J142" s="25"/>
      <c r="K142" s="25"/>
      <c r="L142" s="25"/>
      <c r="M142" s="25"/>
      <c r="N142" s="25"/>
      <c r="O142" s="25"/>
      <c r="P142" s="25"/>
      <c r="Q142" s="25"/>
      <c r="R142" s="25"/>
    </row>
    <row r="143" spans="1:18" ht="14.4">
      <c r="A143" s="26"/>
      <c r="B143" s="25"/>
      <c r="C143" s="25"/>
      <c r="D143" s="25"/>
      <c r="E143" s="25"/>
      <c r="F143" s="25"/>
      <c r="G143" s="25"/>
      <c r="H143" s="25"/>
      <c r="I143" s="25"/>
      <c r="J143" s="25"/>
      <c r="K143" s="25"/>
      <c r="L143" s="25"/>
      <c r="M143" s="25"/>
      <c r="N143" s="25"/>
      <c r="O143" s="25"/>
      <c r="P143" s="25"/>
      <c r="Q143" s="25"/>
      <c r="R143" s="25"/>
    </row>
    <row r="144" spans="1:18" ht="14.4">
      <c r="A144" s="26"/>
      <c r="B144" s="153" t="s">
        <v>166</v>
      </c>
      <c r="C144" s="153"/>
      <c r="D144" s="153"/>
      <c r="E144" s="153"/>
      <c r="F144" s="153"/>
      <c r="G144" s="153"/>
      <c r="H144" s="153"/>
      <c r="I144" s="153"/>
      <c r="J144" s="153"/>
      <c r="K144" s="153"/>
      <c r="L144" s="153"/>
      <c r="M144" s="153"/>
      <c r="N144" s="153"/>
      <c r="O144" s="153"/>
      <c r="P144" s="153"/>
      <c r="Q144" s="153"/>
      <c r="R144" s="25"/>
    </row>
    <row r="145" spans="1:18" ht="14.4">
      <c r="A145" s="26"/>
      <c r="B145" s="153"/>
      <c r="C145" s="153"/>
      <c r="D145" s="153"/>
      <c r="E145" s="153"/>
      <c r="F145" s="153"/>
      <c r="G145" s="153"/>
      <c r="H145" s="153"/>
      <c r="I145" s="153"/>
      <c r="J145" s="153"/>
      <c r="K145" s="153"/>
      <c r="L145" s="153"/>
      <c r="M145" s="153"/>
      <c r="N145" s="153"/>
      <c r="O145" s="153"/>
      <c r="P145" s="153"/>
      <c r="Q145" s="153"/>
      <c r="R145" s="25"/>
    </row>
    <row r="146" spans="1:18" ht="14.4">
      <c r="A146" s="26"/>
      <c r="B146" s="25"/>
      <c r="C146" s="25"/>
      <c r="D146" s="25"/>
      <c r="E146" s="25"/>
      <c r="F146" s="25"/>
      <c r="G146" s="25"/>
      <c r="H146" s="25"/>
      <c r="I146" s="25"/>
      <c r="J146" s="25"/>
      <c r="K146" s="25"/>
      <c r="L146" s="25"/>
      <c r="M146" s="25"/>
      <c r="N146" s="25"/>
      <c r="O146" s="25"/>
      <c r="P146" s="25"/>
      <c r="Q146" s="25"/>
      <c r="R146" s="25"/>
    </row>
    <row r="147" spans="1:18" ht="14.4">
      <c r="A147" s="163" t="s">
        <v>167</v>
      </c>
      <c r="B147" s="164"/>
      <c r="C147" s="164"/>
      <c r="D147" s="164"/>
      <c r="E147" s="164"/>
      <c r="F147" s="164"/>
      <c r="G147" s="164"/>
      <c r="H147" s="164"/>
      <c r="I147" s="164"/>
      <c r="J147" s="164"/>
      <c r="K147" s="164"/>
      <c r="L147" s="164"/>
      <c r="M147" s="164"/>
      <c r="N147" s="164"/>
      <c r="O147" s="164"/>
      <c r="P147" s="164"/>
      <c r="Q147" s="164"/>
      <c r="R147" s="164"/>
    </row>
    <row r="148" spans="1:18" ht="14.4">
      <c r="A148" s="24"/>
      <c r="B148" s="33"/>
      <c r="C148" s="33"/>
      <c r="D148" s="33"/>
      <c r="E148" s="33"/>
      <c r="F148" s="33"/>
      <c r="G148" s="33"/>
      <c r="H148" s="33"/>
      <c r="I148" s="33"/>
      <c r="J148" s="33"/>
      <c r="K148" s="33"/>
      <c r="L148" s="33"/>
      <c r="M148" s="33"/>
      <c r="N148" s="33"/>
      <c r="O148" s="33"/>
      <c r="P148" s="33"/>
      <c r="Q148" s="33"/>
      <c r="R148" s="33"/>
    </row>
    <row r="149" spans="1:18" ht="14.4">
      <c r="A149" s="26"/>
      <c r="B149" s="25"/>
      <c r="C149" s="25"/>
      <c r="D149" s="25"/>
      <c r="E149" s="25"/>
      <c r="F149" s="25"/>
      <c r="G149" s="25"/>
      <c r="H149" s="25"/>
      <c r="I149" s="25"/>
      <c r="J149" s="25"/>
      <c r="K149" s="25"/>
      <c r="L149" s="25"/>
      <c r="M149" s="25"/>
      <c r="N149" s="25"/>
      <c r="O149" s="25"/>
      <c r="P149" s="25"/>
      <c r="Q149" s="25"/>
      <c r="R149" s="25"/>
    </row>
    <row r="150" spans="1:18" ht="14.4">
      <c r="A150" s="26"/>
      <c r="B150" s="25"/>
      <c r="C150" s="25"/>
      <c r="D150" s="25"/>
      <c r="E150" s="25"/>
      <c r="F150" s="25"/>
      <c r="G150" s="25"/>
      <c r="H150" s="25"/>
      <c r="I150" s="25"/>
      <c r="J150" s="25"/>
      <c r="K150" s="25"/>
      <c r="L150" s="25"/>
      <c r="M150" s="25"/>
      <c r="N150" s="25"/>
      <c r="O150" s="25"/>
      <c r="P150" s="25"/>
      <c r="Q150" s="25"/>
      <c r="R150" s="25"/>
    </row>
    <row r="151" spans="1:18" ht="14.4">
      <c r="A151" s="26"/>
      <c r="B151" s="25"/>
      <c r="C151" s="25"/>
      <c r="D151" s="25"/>
      <c r="E151" s="25"/>
      <c r="F151" s="25"/>
      <c r="G151" s="25"/>
      <c r="H151" s="25"/>
      <c r="I151" s="25"/>
      <c r="J151" s="25"/>
      <c r="K151" s="25"/>
      <c r="L151" s="25"/>
      <c r="M151" s="25"/>
      <c r="N151" s="25"/>
      <c r="O151" s="25"/>
      <c r="P151" s="25"/>
      <c r="Q151" s="25"/>
      <c r="R151" s="25"/>
    </row>
    <row r="152" spans="1:18" ht="14.4">
      <c r="A152" s="26"/>
      <c r="B152" s="25"/>
      <c r="C152" s="25"/>
      <c r="D152" s="25"/>
      <c r="E152" s="25"/>
      <c r="F152" s="25"/>
      <c r="G152" s="25"/>
      <c r="H152" s="25"/>
      <c r="I152" s="25"/>
      <c r="J152" s="25"/>
      <c r="K152" s="25"/>
      <c r="L152" s="25"/>
      <c r="M152" s="25"/>
      <c r="N152" s="25"/>
      <c r="O152" s="25"/>
      <c r="P152" s="25"/>
      <c r="Q152" s="25"/>
      <c r="R152" s="25"/>
    </row>
    <row r="153" spans="1:18" ht="14.4">
      <c r="A153" s="26"/>
      <c r="B153" s="25"/>
      <c r="C153" s="25"/>
      <c r="D153" s="25"/>
      <c r="E153" s="25"/>
      <c r="F153" s="25"/>
      <c r="G153" s="25"/>
      <c r="H153" s="25"/>
      <c r="I153" s="25"/>
      <c r="J153" s="25"/>
      <c r="K153" s="25"/>
      <c r="L153" s="25"/>
      <c r="M153" s="25"/>
      <c r="N153" s="25"/>
      <c r="O153" s="25"/>
      <c r="P153" s="25"/>
      <c r="Q153" s="25"/>
      <c r="R153" s="25"/>
    </row>
    <row r="154" spans="1:18" ht="14.4">
      <c r="A154" s="26"/>
      <c r="B154" s="25"/>
      <c r="C154" s="25"/>
      <c r="D154" s="25"/>
      <c r="E154" s="25"/>
      <c r="F154" s="25"/>
      <c r="G154" s="25"/>
      <c r="H154" s="25"/>
      <c r="I154" s="25"/>
      <c r="J154" s="25"/>
      <c r="K154" s="25"/>
      <c r="L154" s="25"/>
      <c r="M154" s="25"/>
      <c r="N154" s="25"/>
      <c r="O154" s="25"/>
      <c r="P154" s="25"/>
      <c r="Q154" s="25"/>
      <c r="R154" s="25"/>
    </row>
    <row r="155" spans="1:18" ht="14.4">
      <c r="A155" s="26"/>
      <c r="B155" s="25"/>
      <c r="C155" s="25"/>
      <c r="D155" s="25"/>
      <c r="E155" s="25"/>
      <c r="F155" s="25"/>
      <c r="G155" s="25"/>
      <c r="H155" s="25"/>
      <c r="I155" s="25"/>
      <c r="J155" s="25"/>
      <c r="K155" s="25"/>
      <c r="L155" s="25"/>
      <c r="M155" s="25"/>
      <c r="N155" s="25"/>
      <c r="O155" s="25"/>
      <c r="P155" s="25"/>
      <c r="Q155" s="25"/>
      <c r="R155" s="25"/>
    </row>
    <row r="156" spans="1:18" ht="14.4">
      <c r="A156" s="26"/>
      <c r="B156" s="25"/>
      <c r="C156" s="25"/>
      <c r="D156" s="25"/>
      <c r="E156" s="25"/>
      <c r="F156" s="25"/>
      <c r="G156" s="25"/>
      <c r="H156" s="25"/>
      <c r="I156" s="25"/>
      <c r="J156" s="25"/>
      <c r="K156" s="25"/>
      <c r="L156" s="25"/>
      <c r="M156" s="25"/>
      <c r="N156" s="25"/>
      <c r="O156" s="25"/>
      <c r="P156" s="25"/>
      <c r="Q156" s="25"/>
      <c r="R156" s="25"/>
    </row>
    <row r="157" spans="1:18" ht="14.4">
      <c r="A157" s="26"/>
      <c r="B157" s="25"/>
      <c r="C157" s="25"/>
      <c r="D157" s="25"/>
      <c r="E157" s="25"/>
      <c r="F157" s="25"/>
      <c r="G157" s="25"/>
      <c r="H157" s="25"/>
      <c r="I157" s="25"/>
      <c r="J157" s="25"/>
      <c r="K157" s="25"/>
      <c r="L157" s="25"/>
      <c r="M157" s="25"/>
      <c r="N157" s="25"/>
      <c r="O157" s="25"/>
      <c r="P157" s="25"/>
      <c r="Q157" s="25"/>
      <c r="R157" s="25"/>
    </row>
    <row r="158" spans="1:18" ht="14.4">
      <c r="A158" s="26"/>
      <c r="B158" s="25"/>
      <c r="C158" s="25"/>
      <c r="D158" s="25"/>
      <c r="E158" s="25"/>
      <c r="F158" s="25"/>
      <c r="G158" s="25"/>
      <c r="H158" s="25"/>
      <c r="I158" s="25"/>
      <c r="J158" s="25"/>
      <c r="K158" s="25"/>
      <c r="L158" s="25"/>
      <c r="M158" s="25"/>
      <c r="N158" s="25"/>
      <c r="O158" s="25"/>
      <c r="P158" s="25"/>
      <c r="Q158" s="25"/>
      <c r="R158" s="25"/>
    </row>
    <row r="159" spans="1:18" ht="14.4">
      <c r="A159" s="26"/>
      <c r="B159" s="25"/>
      <c r="C159" s="25"/>
      <c r="D159" s="25"/>
      <c r="E159" s="25"/>
      <c r="F159" s="25"/>
      <c r="G159" s="25"/>
      <c r="H159" s="25"/>
      <c r="I159" s="25"/>
      <c r="J159" s="25"/>
      <c r="K159" s="25"/>
      <c r="L159" s="25"/>
      <c r="M159" s="25"/>
      <c r="N159" s="25"/>
      <c r="O159" s="25"/>
      <c r="P159" s="25"/>
      <c r="Q159" s="25"/>
      <c r="R159" s="25"/>
    </row>
    <row r="160" spans="1:18" ht="14.4">
      <c r="A160" s="26"/>
      <c r="B160" s="25"/>
      <c r="C160" s="25"/>
      <c r="D160" s="25"/>
      <c r="E160" s="25"/>
      <c r="F160" s="25"/>
      <c r="G160" s="25"/>
      <c r="H160" s="25"/>
      <c r="I160" s="25"/>
      <c r="J160" s="25"/>
      <c r="K160" s="25"/>
      <c r="L160" s="25"/>
      <c r="M160" s="25"/>
      <c r="N160" s="25"/>
      <c r="O160" s="25"/>
      <c r="P160" s="25"/>
      <c r="Q160" s="25"/>
      <c r="R160" s="25"/>
    </row>
    <row r="161" spans="1:18" ht="14.4">
      <c r="A161" s="26"/>
      <c r="B161" s="25"/>
      <c r="C161" s="25"/>
      <c r="D161" s="25"/>
      <c r="E161" s="25"/>
      <c r="F161" s="25"/>
      <c r="G161" s="25"/>
      <c r="H161" s="25"/>
      <c r="I161" s="25"/>
      <c r="J161" s="25"/>
      <c r="K161" s="25"/>
      <c r="L161" s="25"/>
      <c r="M161" s="25"/>
      <c r="N161" s="25"/>
      <c r="O161" s="25"/>
      <c r="P161" s="25"/>
      <c r="Q161" s="25"/>
      <c r="R161" s="25"/>
    </row>
    <row r="162" spans="1:18" ht="14.4">
      <c r="A162" s="26"/>
      <c r="B162" s="25"/>
      <c r="C162" s="25"/>
      <c r="D162" s="25"/>
      <c r="E162" s="25"/>
      <c r="F162" s="25"/>
      <c r="G162" s="25"/>
      <c r="H162" s="25"/>
      <c r="I162" s="25"/>
      <c r="J162" s="25"/>
      <c r="K162" s="25"/>
      <c r="L162" s="25"/>
      <c r="M162" s="25"/>
      <c r="N162" s="25"/>
      <c r="O162" s="25"/>
      <c r="P162" s="25"/>
      <c r="Q162" s="25"/>
      <c r="R162" s="25"/>
    </row>
    <row r="163" spans="1:18" ht="14.4">
      <c r="A163" s="26"/>
      <c r="B163" s="25"/>
      <c r="C163" s="25"/>
      <c r="D163" s="25"/>
      <c r="E163" s="25"/>
      <c r="F163" s="25"/>
      <c r="G163" s="25"/>
      <c r="H163" s="25"/>
      <c r="I163" s="25"/>
      <c r="J163" s="25"/>
      <c r="K163" s="25"/>
      <c r="L163" s="25"/>
      <c r="M163" s="25"/>
      <c r="N163" s="25"/>
      <c r="O163" s="25"/>
      <c r="P163" s="25"/>
      <c r="Q163" s="25"/>
      <c r="R163" s="25"/>
    </row>
    <row r="164" spans="1:18" ht="14.4">
      <c r="A164" s="26"/>
      <c r="B164" s="25"/>
      <c r="C164" s="25"/>
      <c r="D164" s="25"/>
      <c r="E164" s="25"/>
      <c r="F164" s="25"/>
      <c r="G164" s="25"/>
      <c r="H164" s="25"/>
      <c r="I164" s="25"/>
      <c r="J164" s="25"/>
      <c r="K164" s="25"/>
      <c r="L164" s="25"/>
      <c r="M164" s="25"/>
      <c r="N164" s="25"/>
      <c r="O164" s="25"/>
      <c r="P164" s="25"/>
      <c r="Q164" s="25"/>
      <c r="R164" s="25"/>
    </row>
    <row r="165" spans="1:18" ht="14.4">
      <c r="A165" s="26"/>
      <c r="B165" s="25"/>
      <c r="C165" s="25"/>
      <c r="D165" s="25"/>
      <c r="E165" s="25"/>
      <c r="F165" s="25"/>
      <c r="G165" s="25"/>
      <c r="H165" s="25"/>
      <c r="I165" s="25"/>
      <c r="J165" s="25"/>
      <c r="K165" s="25"/>
      <c r="L165" s="25"/>
      <c r="M165" s="25"/>
      <c r="N165" s="25"/>
      <c r="O165" s="25"/>
      <c r="P165" s="25"/>
      <c r="Q165" s="25"/>
      <c r="R165" s="25"/>
    </row>
    <row r="166" spans="1:18" ht="14.4">
      <c r="A166" s="26"/>
      <c r="B166" s="25"/>
      <c r="C166" s="25"/>
      <c r="D166" s="25"/>
      <c r="E166" s="25"/>
      <c r="F166" s="25"/>
      <c r="G166" s="25"/>
      <c r="H166" s="25"/>
      <c r="I166" s="25"/>
      <c r="J166" s="25"/>
      <c r="K166" s="25"/>
      <c r="L166" s="25"/>
      <c r="M166" s="25"/>
      <c r="N166" s="25"/>
      <c r="O166" s="25"/>
      <c r="P166" s="25"/>
      <c r="Q166" s="25"/>
      <c r="R166" s="25"/>
    </row>
    <row r="167" spans="1:18" ht="14.4">
      <c r="A167" s="26"/>
      <c r="B167" s="25"/>
      <c r="C167" s="25"/>
      <c r="D167" s="25"/>
      <c r="E167" s="25"/>
      <c r="F167" s="25"/>
      <c r="G167" s="25"/>
      <c r="H167" s="25"/>
      <c r="I167" s="25"/>
      <c r="J167" s="25"/>
      <c r="K167" s="25"/>
      <c r="L167" s="25"/>
      <c r="M167" s="25"/>
      <c r="N167" s="25"/>
      <c r="O167" s="25"/>
      <c r="P167" s="25"/>
      <c r="Q167" s="25"/>
      <c r="R167" s="25"/>
    </row>
    <row r="168" spans="1:18" ht="14.4">
      <c r="A168" s="26"/>
      <c r="B168" s="25"/>
      <c r="C168" s="25"/>
      <c r="D168" s="25"/>
      <c r="E168" s="25"/>
      <c r="F168" s="25"/>
      <c r="G168" s="25"/>
      <c r="H168" s="25"/>
      <c r="I168" s="25"/>
      <c r="J168" s="25"/>
      <c r="K168" s="25"/>
      <c r="L168" s="25"/>
      <c r="M168" s="25"/>
      <c r="N168" s="25"/>
      <c r="O168" s="25"/>
      <c r="P168" s="25"/>
      <c r="Q168" s="25"/>
      <c r="R168" s="25"/>
    </row>
    <row r="169" spans="1:18" ht="14.4">
      <c r="A169" s="26"/>
      <c r="B169" s="25"/>
      <c r="C169" s="25"/>
      <c r="D169" s="25"/>
      <c r="E169" s="25"/>
      <c r="F169" s="25"/>
      <c r="G169" s="25"/>
      <c r="H169" s="25"/>
      <c r="I169" s="25"/>
      <c r="J169" s="25"/>
      <c r="K169" s="25"/>
      <c r="L169" s="25"/>
      <c r="M169" s="25"/>
      <c r="N169" s="25"/>
      <c r="O169" s="25"/>
      <c r="P169" s="25"/>
      <c r="Q169" s="25"/>
      <c r="R169" s="25"/>
    </row>
    <row r="170" spans="1:18" ht="14.4">
      <c r="A170" s="26"/>
      <c r="B170" s="25"/>
      <c r="C170" s="25"/>
      <c r="D170" s="25"/>
      <c r="E170" s="25"/>
      <c r="F170" s="25"/>
      <c r="G170" s="25"/>
      <c r="H170" s="25"/>
      <c r="I170" s="25"/>
      <c r="J170" s="25"/>
      <c r="K170" s="25"/>
      <c r="L170" s="25"/>
      <c r="M170" s="25"/>
      <c r="N170" s="25"/>
      <c r="O170" s="25"/>
      <c r="P170" s="25"/>
      <c r="Q170" s="25"/>
      <c r="R170" s="25"/>
    </row>
    <row r="171" spans="1:18" ht="14.4">
      <c r="A171" s="26"/>
      <c r="B171" s="25"/>
      <c r="C171" s="25"/>
      <c r="D171" s="25"/>
      <c r="E171" s="25"/>
      <c r="F171" s="25"/>
      <c r="G171" s="25"/>
      <c r="H171" s="25"/>
      <c r="I171" s="25"/>
      <c r="J171" s="25"/>
      <c r="K171" s="25"/>
      <c r="L171" s="25"/>
      <c r="M171" s="25"/>
      <c r="N171" s="25"/>
      <c r="O171" s="25"/>
      <c r="P171" s="25"/>
      <c r="Q171" s="25"/>
      <c r="R171" s="25"/>
    </row>
    <row r="172" spans="1:18" ht="14.4">
      <c r="A172" s="26"/>
      <c r="B172" s="25"/>
      <c r="C172" s="25"/>
      <c r="D172" s="25"/>
      <c r="E172" s="25"/>
      <c r="F172" s="25"/>
      <c r="G172" s="25"/>
      <c r="H172" s="25"/>
      <c r="I172" s="25"/>
      <c r="J172" s="25"/>
      <c r="K172" s="25"/>
      <c r="L172" s="25"/>
      <c r="M172" s="25"/>
      <c r="N172" s="25"/>
      <c r="O172" s="25"/>
      <c r="P172" s="25"/>
      <c r="Q172" s="25"/>
      <c r="R172" s="25"/>
    </row>
    <row r="173" spans="1:18" ht="14.4">
      <c r="A173" s="26"/>
      <c r="B173" s="25"/>
      <c r="C173" s="25"/>
      <c r="D173" s="25"/>
      <c r="E173" s="25"/>
      <c r="F173" s="25"/>
      <c r="G173" s="25"/>
      <c r="H173" s="25"/>
      <c r="I173" s="25"/>
      <c r="J173" s="25"/>
      <c r="K173" s="25"/>
      <c r="L173" s="25"/>
      <c r="M173" s="25"/>
      <c r="N173" s="25"/>
      <c r="O173" s="25"/>
      <c r="P173" s="25"/>
      <c r="Q173" s="25"/>
      <c r="R173" s="25"/>
    </row>
    <row r="174" spans="1:18" ht="14.4">
      <c r="A174" s="26"/>
      <c r="B174" s="25"/>
      <c r="C174" s="25"/>
      <c r="D174" s="25"/>
      <c r="E174" s="25"/>
      <c r="F174" s="25"/>
      <c r="G174" s="25"/>
      <c r="H174" s="25"/>
      <c r="I174" s="25"/>
      <c r="J174" s="25"/>
      <c r="K174" s="25"/>
      <c r="L174" s="25"/>
      <c r="M174" s="25"/>
      <c r="N174" s="25"/>
      <c r="O174" s="25"/>
      <c r="P174" s="25"/>
      <c r="Q174" s="25"/>
      <c r="R174" s="25"/>
    </row>
    <row r="175" spans="1:18" ht="14.4">
      <c r="A175" s="26"/>
      <c r="B175" s="25"/>
      <c r="C175" s="25"/>
      <c r="D175" s="25"/>
      <c r="E175" s="25"/>
      <c r="F175" s="25"/>
      <c r="G175" s="25"/>
      <c r="H175" s="25"/>
      <c r="I175" s="25"/>
      <c r="J175" s="25"/>
      <c r="K175" s="25"/>
      <c r="L175" s="25"/>
      <c r="M175" s="25"/>
      <c r="N175" s="25"/>
      <c r="O175" s="25"/>
      <c r="P175" s="25"/>
      <c r="Q175" s="25"/>
      <c r="R175" s="25"/>
    </row>
    <row r="176" spans="1:18" ht="14.4">
      <c r="A176" s="26"/>
      <c r="B176" s="25"/>
      <c r="C176" s="25"/>
      <c r="D176" s="25"/>
      <c r="E176" s="25"/>
      <c r="F176" s="25"/>
      <c r="G176" s="25"/>
      <c r="H176" s="25"/>
      <c r="I176" s="25"/>
      <c r="J176" s="25"/>
      <c r="K176" s="25"/>
      <c r="L176" s="25"/>
      <c r="M176" s="25"/>
      <c r="N176" s="25"/>
      <c r="O176" s="25"/>
      <c r="P176" s="25"/>
      <c r="Q176" s="25"/>
      <c r="R176" s="25"/>
    </row>
    <row r="177" spans="1:18" ht="14.4">
      <c r="A177" s="26"/>
      <c r="B177" s="25"/>
      <c r="C177" s="25"/>
      <c r="D177" s="25"/>
      <c r="E177" s="25"/>
      <c r="F177" s="25"/>
      <c r="G177" s="25"/>
      <c r="H177" s="25"/>
      <c r="I177" s="25"/>
      <c r="J177" s="25"/>
      <c r="K177" s="25"/>
      <c r="L177" s="25"/>
      <c r="M177" s="25"/>
      <c r="N177" s="25"/>
      <c r="O177" s="25"/>
      <c r="P177" s="25"/>
      <c r="Q177" s="25"/>
      <c r="R177" s="25"/>
    </row>
    <row r="178" spans="1:18" ht="14.4">
      <c r="A178" s="26"/>
      <c r="B178" s="25"/>
      <c r="C178" s="25"/>
      <c r="D178" s="25"/>
      <c r="E178" s="25"/>
      <c r="F178" s="25"/>
      <c r="G178" s="25"/>
      <c r="H178" s="25"/>
      <c r="I178" s="25"/>
      <c r="J178" s="25"/>
      <c r="K178" s="25"/>
      <c r="L178" s="25"/>
      <c r="M178" s="25"/>
      <c r="N178" s="25"/>
      <c r="O178" s="25"/>
      <c r="P178" s="25"/>
      <c r="Q178" s="25"/>
      <c r="R178" s="25"/>
    </row>
    <row r="179" spans="1:18" ht="14.4">
      <c r="A179" s="26"/>
      <c r="B179" s="25"/>
      <c r="C179" s="25"/>
      <c r="D179" s="25"/>
      <c r="E179" s="25"/>
      <c r="F179" s="25"/>
      <c r="G179" s="25"/>
      <c r="H179" s="25"/>
      <c r="I179" s="25"/>
      <c r="J179" s="25"/>
      <c r="K179" s="25"/>
      <c r="L179" s="25"/>
      <c r="M179" s="25"/>
      <c r="N179" s="25"/>
      <c r="O179" s="25"/>
      <c r="P179" s="25"/>
      <c r="Q179" s="25"/>
      <c r="R179" s="25"/>
    </row>
    <row r="180" spans="1:18" ht="14.4">
      <c r="A180" s="26"/>
      <c r="B180" s="25"/>
      <c r="C180" s="25"/>
      <c r="D180" s="25"/>
      <c r="E180" s="25"/>
      <c r="F180" s="25"/>
      <c r="G180" s="25"/>
      <c r="H180" s="25"/>
      <c r="I180" s="25"/>
      <c r="J180" s="25"/>
      <c r="K180" s="25"/>
      <c r="L180" s="25"/>
      <c r="M180" s="25"/>
      <c r="N180" s="25"/>
      <c r="O180" s="25"/>
      <c r="P180" s="25"/>
      <c r="Q180" s="25"/>
      <c r="R180" s="25"/>
    </row>
    <row r="181" spans="1:18" ht="14.4">
      <c r="A181" s="26"/>
      <c r="B181" s="25"/>
      <c r="C181" s="25"/>
      <c r="D181" s="25"/>
      <c r="E181" s="25"/>
      <c r="F181" s="25"/>
      <c r="G181" s="25"/>
      <c r="H181" s="25"/>
      <c r="I181" s="25"/>
      <c r="J181" s="25"/>
      <c r="K181" s="25"/>
      <c r="L181" s="25"/>
      <c r="M181" s="25"/>
      <c r="N181" s="25"/>
      <c r="O181" s="25"/>
      <c r="P181" s="25"/>
      <c r="Q181" s="25"/>
      <c r="R181" s="25"/>
    </row>
    <row r="182" spans="1:18" ht="14.4">
      <c r="A182" s="26"/>
      <c r="B182" s="25"/>
      <c r="C182" s="25"/>
      <c r="D182" s="25"/>
      <c r="E182" s="25"/>
      <c r="F182" s="25"/>
      <c r="G182" s="25"/>
      <c r="H182" s="25"/>
      <c r="I182" s="25"/>
      <c r="J182" s="25"/>
      <c r="K182" s="25"/>
      <c r="L182" s="25"/>
      <c r="M182" s="25"/>
      <c r="N182" s="25"/>
      <c r="O182" s="25"/>
      <c r="P182" s="25"/>
      <c r="Q182" s="25"/>
      <c r="R182" s="25"/>
    </row>
    <row r="183" spans="1:18" ht="14.4">
      <c r="A183" s="26"/>
      <c r="B183" s="25"/>
      <c r="C183" s="25"/>
      <c r="D183" s="25"/>
      <c r="E183" s="25"/>
      <c r="F183" s="25"/>
      <c r="G183" s="25"/>
      <c r="H183" s="25"/>
      <c r="I183" s="25"/>
      <c r="J183" s="25"/>
      <c r="K183" s="25"/>
      <c r="L183" s="25"/>
      <c r="M183" s="25"/>
      <c r="N183" s="25"/>
      <c r="O183" s="25"/>
      <c r="P183" s="25"/>
      <c r="Q183" s="25"/>
      <c r="R183" s="25"/>
    </row>
    <row r="184" spans="1:18" ht="14.4">
      <c r="A184" s="26"/>
      <c r="B184" s="25"/>
      <c r="C184" s="25"/>
      <c r="D184" s="25"/>
      <c r="E184" s="25"/>
      <c r="F184" s="25"/>
      <c r="G184" s="25"/>
      <c r="H184" s="25"/>
      <c r="I184" s="25"/>
      <c r="J184" s="25"/>
      <c r="K184" s="25"/>
      <c r="L184" s="25"/>
      <c r="M184" s="25"/>
      <c r="N184" s="25"/>
      <c r="O184" s="25"/>
      <c r="P184" s="25"/>
      <c r="Q184" s="25"/>
      <c r="R184" s="25"/>
    </row>
    <row r="185" spans="1:18" ht="14.4">
      <c r="A185" s="26"/>
      <c r="B185" s="25"/>
      <c r="C185" s="25"/>
      <c r="D185" s="25"/>
      <c r="E185" s="25"/>
      <c r="F185" s="25"/>
      <c r="G185" s="25"/>
      <c r="H185" s="25"/>
      <c r="I185" s="25"/>
      <c r="J185" s="25"/>
      <c r="K185" s="25"/>
      <c r="L185" s="25"/>
      <c r="M185" s="25"/>
      <c r="N185" s="25"/>
      <c r="O185" s="25"/>
      <c r="P185" s="25"/>
      <c r="Q185" s="25"/>
      <c r="R185" s="25"/>
    </row>
    <row r="186" spans="1:18" ht="14.4">
      <c r="A186" s="26"/>
      <c r="B186" s="25"/>
      <c r="C186" s="25"/>
      <c r="D186" s="25"/>
      <c r="E186" s="25"/>
      <c r="F186" s="25"/>
      <c r="G186" s="25"/>
      <c r="H186" s="25"/>
      <c r="I186" s="25"/>
      <c r="J186" s="25"/>
      <c r="K186" s="25"/>
      <c r="L186" s="25"/>
      <c r="M186" s="25"/>
      <c r="N186" s="25"/>
      <c r="O186" s="25"/>
      <c r="P186" s="25"/>
      <c r="Q186" s="25"/>
      <c r="R186" s="25"/>
    </row>
    <row r="187" spans="1:18" ht="14.4">
      <c r="A187" s="26"/>
      <c r="B187" s="25"/>
      <c r="C187" s="25"/>
      <c r="D187" s="25"/>
      <c r="E187" s="25"/>
      <c r="F187" s="25"/>
      <c r="G187" s="25"/>
      <c r="H187" s="25"/>
      <c r="I187" s="25"/>
      <c r="J187" s="25"/>
      <c r="K187" s="25"/>
      <c r="L187" s="25"/>
      <c r="M187" s="25"/>
      <c r="N187" s="25"/>
      <c r="O187" s="25"/>
      <c r="P187" s="25"/>
      <c r="Q187" s="25"/>
      <c r="R187" s="25"/>
    </row>
    <row r="188" spans="1:18" ht="14.4">
      <c r="A188" s="26"/>
      <c r="B188" s="25"/>
      <c r="C188" s="25"/>
      <c r="D188" s="25"/>
      <c r="E188" s="25"/>
      <c r="F188" s="25"/>
      <c r="G188" s="25"/>
      <c r="H188" s="25"/>
      <c r="I188" s="25"/>
      <c r="J188" s="25"/>
      <c r="K188" s="25"/>
      <c r="L188" s="25"/>
      <c r="M188" s="25"/>
      <c r="N188" s="25"/>
      <c r="O188" s="25"/>
      <c r="P188" s="25"/>
      <c r="Q188" s="25"/>
      <c r="R188" s="25"/>
    </row>
    <row r="189" spans="1:18" ht="14.4">
      <c r="A189" s="26"/>
      <c r="B189" s="25"/>
      <c r="C189" s="25"/>
      <c r="D189" s="25"/>
      <c r="E189" s="25"/>
      <c r="F189" s="25"/>
      <c r="G189" s="25"/>
      <c r="H189" s="25"/>
      <c r="I189" s="25"/>
      <c r="J189" s="25"/>
      <c r="K189" s="25"/>
      <c r="L189" s="25"/>
      <c r="M189" s="25"/>
      <c r="N189" s="25"/>
      <c r="O189" s="25"/>
      <c r="P189" s="25"/>
      <c r="Q189" s="25"/>
      <c r="R189" s="25"/>
    </row>
    <row r="190" spans="1:18" ht="14.4">
      <c r="A190" s="26"/>
      <c r="B190" s="25"/>
      <c r="C190" s="25"/>
      <c r="D190" s="25"/>
      <c r="E190" s="25"/>
      <c r="F190" s="25"/>
      <c r="G190" s="25"/>
      <c r="H190" s="25"/>
      <c r="I190" s="25"/>
      <c r="J190" s="25"/>
      <c r="K190" s="25"/>
      <c r="L190" s="25"/>
      <c r="M190" s="25"/>
      <c r="N190" s="25"/>
      <c r="O190" s="25"/>
      <c r="P190" s="25"/>
      <c r="Q190" s="25"/>
      <c r="R190" s="25"/>
    </row>
    <row r="191" spans="1:18" ht="14.4">
      <c r="A191" s="26"/>
      <c r="B191" s="25"/>
      <c r="C191" s="25"/>
      <c r="D191" s="25"/>
      <c r="E191" s="25"/>
      <c r="F191" s="25"/>
      <c r="G191" s="25"/>
      <c r="H191" s="25"/>
      <c r="I191" s="25"/>
      <c r="J191" s="25"/>
      <c r="K191" s="25"/>
      <c r="L191" s="25"/>
      <c r="M191" s="25"/>
      <c r="N191" s="25"/>
      <c r="O191" s="25"/>
      <c r="P191" s="25"/>
      <c r="Q191" s="25"/>
      <c r="R191" s="25"/>
    </row>
    <row r="192" spans="1:18" ht="14.4">
      <c r="A192" s="26"/>
      <c r="B192" s="25"/>
      <c r="C192" s="25"/>
      <c r="D192" s="25"/>
      <c r="E192" s="25"/>
      <c r="F192" s="25"/>
      <c r="G192" s="25"/>
      <c r="H192" s="25"/>
      <c r="I192" s="25"/>
      <c r="J192" s="25"/>
      <c r="K192" s="25"/>
      <c r="L192" s="25"/>
      <c r="M192" s="25"/>
      <c r="N192" s="25"/>
      <c r="O192" s="25"/>
      <c r="P192" s="25"/>
      <c r="Q192" s="25"/>
      <c r="R192" s="25"/>
    </row>
    <row r="193" spans="1:18" ht="14.4">
      <c r="A193" s="26"/>
      <c r="B193" s="25"/>
      <c r="C193" s="25"/>
      <c r="D193" s="25"/>
      <c r="E193" s="25"/>
      <c r="F193" s="25"/>
      <c r="G193" s="25"/>
      <c r="H193" s="25"/>
      <c r="I193" s="25"/>
      <c r="J193" s="25"/>
      <c r="K193" s="25"/>
      <c r="L193" s="25"/>
      <c r="M193" s="25"/>
      <c r="N193" s="25"/>
      <c r="O193" s="25"/>
      <c r="P193" s="25"/>
      <c r="Q193" s="25"/>
      <c r="R193" s="25"/>
    </row>
    <row r="194" spans="1:18" ht="14.4">
      <c r="A194" s="26"/>
      <c r="B194" s="25"/>
      <c r="C194" s="25"/>
      <c r="D194" s="25"/>
      <c r="E194" s="25"/>
      <c r="F194" s="25"/>
      <c r="G194" s="25"/>
      <c r="H194" s="25"/>
      <c r="I194" s="25"/>
      <c r="J194" s="25"/>
      <c r="K194" s="25"/>
      <c r="L194" s="25"/>
      <c r="M194" s="25"/>
      <c r="N194" s="25"/>
      <c r="O194" s="25"/>
      <c r="P194" s="25"/>
      <c r="Q194" s="25"/>
      <c r="R194" s="25"/>
    </row>
    <row r="195" spans="1:18" ht="14.4">
      <c r="A195" s="26"/>
      <c r="B195" s="25"/>
      <c r="C195" s="25"/>
      <c r="D195" s="25"/>
      <c r="E195" s="25"/>
      <c r="F195" s="25"/>
      <c r="G195" s="25"/>
      <c r="H195" s="25"/>
      <c r="I195" s="25"/>
      <c r="J195" s="25"/>
      <c r="K195" s="25"/>
      <c r="L195" s="25"/>
      <c r="M195" s="25"/>
      <c r="N195" s="25"/>
      <c r="O195" s="25"/>
      <c r="P195" s="25"/>
      <c r="Q195" s="25"/>
      <c r="R195" s="25"/>
    </row>
    <row r="196" spans="1:18" ht="14.4">
      <c r="A196" s="26"/>
      <c r="B196" s="25"/>
      <c r="C196" s="25"/>
      <c r="D196" s="25"/>
      <c r="E196" s="25"/>
      <c r="F196" s="25"/>
      <c r="G196" s="25"/>
      <c r="H196" s="25"/>
      <c r="I196" s="25"/>
      <c r="J196" s="25"/>
      <c r="K196" s="25"/>
      <c r="L196" s="25"/>
      <c r="M196" s="25"/>
      <c r="N196" s="25"/>
      <c r="O196" s="25"/>
      <c r="P196" s="25"/>
      <c r="Q196" s="25"/>
      <c r="R196" s="25"/>
    </row>
    <row r="197" spans="1:18" ht="14.4">
      <c r="A197" s="26"/>
      <c r="B197" s="25"/>
      <c r="C197" s="25"/>
      <c r="D197" s="25"/>
      <c r="E197" s="25"/>
      <c r="F197" s="25"/>
      <c r="G197" s="25"/>
      <c r="H197" s="25"/>
      <c r="I197" s="25"/>
      <c r="J197" s="25"/>
      <c r="K197" s="25"/>
      <c r="L197" s="25"/>
      <c r="M197" s="25"/>
      <c r="N197" s="25"/>
      <c r="O197" s="25"/>
      <c r="P197" s="25"/>
      <c r="Q197" s="25"/>
      <c r="R197" s="25"/>
    </row>
    <row r="198" spans="1:18" ht="14.4">
      <c r="A198" s="43"/>
      <c r="B198" s="44"/>
      <c r="C198" s="44"/>
      <c r="D198" s="44"/>
      <c r="E198" s="44"/>
      <c r="F198" s="44"/>
      <c r="G198" s="44"/>
      <c r="H198" s="44"/>
      <c r="I198" s="44"/>
      <c r="J198" s="44"/>
      <c r="K198" s="44"/>
      <c r="L198" s="44"/>
      <c r="M198" s="44"/>
      <c r="N198" s="44"/>
      <c r="O198" s="44"/>
      <c r="P198" s="44"/>
      <c r="Q198" s="44"/>
      <c r="R198" s="44"/>
    </row>
  </sheetData>
  <sheetProtection formatCells="0" selectLockedCells="1"/>
  <mergeCells count="32">
    <mergeCell ref="A147:R147"/>
    <mergeCell ref="K76:L76"/>
    <mergeCell ref="K77:L77"/>
    <mergeCell ref="K78:L78"/>
    <mergeCell ref="K79:L79"/>
    <mergeCell ref="K80:L80"/>
    <mergeCell ref="B144:Q145"/>
    <mergeCell ref="E75:F75"/>
    <mergeCell ref="K75:L75"/>
    <mergeCell ref="K40:L40"/>
    <mergeCell ref="K41:L41"/>
    <mergeCell ref="B57:R58"/>
    <mergeCell ref="C61:R63"/>
    <mergeCell ref="A65:XFD65"/>
    <mergeCell ref="A66:R66"/>
    <mergeCell ref="A67:R67"/>
    <mergeCell ref="B69:Q70"/>
    <mergeCell ref="B72:M72"/>
    <mergeCell ref="E74:F74"/>
    <mergeCell ref="K74:L74"/>
    <mergeCell ref="B36:M36"/>
    <mergeCell ref="H37:J37"/>
    <mergeCell ref="E38:F38"/>
    <mergeCell ref="K38:L38"/>
    <mergeCell ref="E39:F39"/>
    <mergeCell ref="K39:L39"/>
    <mergeCell ref="A33:R34"/>
    <mergeCell ref="A2:R2"/>
    <mergeCell ref="A3:R3"/>
    <mergeCell ref="B14:M14"/>
    <mergeCell ref="B15:M15"/>
    <mergeCell ref="A32:R32"/>
  </mergeCells>
  <pageMargins left="0.7" right="0.7" top="0.75" bottom="0.75" header="0.3" footer="0.3"/>
  <pageSetup scale="20" orientation="portrait" r:id="rId1"/>
  <drawing r:id="rId2"/>
  <legacyDrawing r:id="rId3"/>
  <oleObjects>
    <mc:AlternateContent xmlns:mc="http://schemas.openxmlformats.org/markup-compatibility/2006">
      <mc:Choice Requires="x14">
        <oleObject progId="Equation.DSMT4" shapeId="101377" r:id="rId4">
          <objectPr defaultSize="0" r:id="rId5">
            <anchor moveWithCells="1">
              <from>
                <xdr:col>2</xdr:col>
                <xdr:colOff>175260</xdr:colOff>
                <xdr:row>95</xdr:row>
                <xdr:rowOff>152400</xdr:rowOff>
              </from>
              <to>
                <xdr:col>4</xdr:col>
                <xdr:colOff>15240</xdr:colOff>
                <xdr:row>99</xdr:row>
                <xdr:rowOff>129540</xdr:rowOff>
              </to>
            </anchor>
          </objectPr>
        </oleObject>
      </mc:Choice>
      <mc:Fallback>
        <oleObject progId="Equation.DSMT4" shapeId="101377" r:id="rId4"/>
      </mc:Fallback>
    </mc:AlternateContent>
    <mc:AlternateContent xmlns:mc="http://schemas.openxmlformats.org/markup-compatibility/2006">
      <mc:Choice Requires="x14">
        <oleObject progId="Equation.DSMT4" shapeId="101378" r:id="rId6">
          <objectPr defaultSize="0" r:id="rId7">
            <anchor moveWithCells="1">
              <from>
                <xdr:col>2</xdr:col>
                <xdr:colOff>175260</xdr:colOff>
                <xdr:row>122</xdr:row>
                <xdr:rowOff>152400</xdr:rowOff>
              </from>
              <to>
                <xdr:col>8</xdr:col>
                <xdr:colOff>746760</xdr:colOff>
                <xdr:row>126</xdr:row>
                <xdr:rowOff>129540</xdr:rowOff>
              </to>
            </anchor>
          </objectPr>
        </oleObject>
      </mc:Choice>
      <mc:Fallback>
        <oleObject progId="Equation.DSMT4" shapeId="101378" r:id="rId6"/>
      </mc:Fallback>
    </mc:AlternateContent>
    <mc:AlternateContent xmlns:mc="http://schemas.openxmlformats.org/markup-compatibility/2006">
      <mc:Choice Requires="x14">
        <oleObject progId="Equation.DSMT4" shapeId="101379" r:id="rId8">
          <objectPr defaultSize="0" r:id="rId9">
            <anchor moveWithCells="1">
              <from>
                <xdr:col>10</xdr:col>
                <xdr:colOff>175260</xdr:colOff>
                <xdr:row>122</xdr:row>
                <xdr:rowOff>152400</xdr:rowOff>
              </from>
              <to>
                <xdr:col>12</xdr:col>
                <xdr:colOff>289560</xdr:colOff>
                <xdr:row>126</xdr:row>
                <xdr:rowOff>129540</xdr:rowOff>
              </to>
            </anchor>
          </objectPr>
        </oleObject>
      </mc:Choice>
      <mc:Fallback>
        <oleObject progId="Equation.DSMT4" shapeId="101379" r:id="rId8"/>
      </mc:Fallback>
    </mc:AlternateContent>
    <mc:AlternateContent xmlns:mc="http://schemas.openxmlformats.org/markup-compatibility/2006">
      <mc:Choice Requires="x14">
        <oleObject progId="Equation.DSMT4" shapeId="101380" r:id="rId10">
          <objectPr defaultSize="0" r:id="rId11">
            <anchor moveWithCells="1">
              <from>
                <xdr:col>2</xdr:col>
                <xdr:colOff>518160</xdr:colOff>
                <xdr:row>84</xdr:row>
                <xdr:rowOff>175260</xdr:rowOff>
              </from>
              <to>
                <xdr:col>4</xdr:col>
                <xdr:colOff>518160</xdr:colOff>
                <xdr:row>86</xdr:row>
                <xdr:rowOff>152400</xdr:rowOff>
              </to>
            </anchor>
          </objectPr>
        </oleObject>
      </mc:Choice>
      <mc:Fallback>
        <oleObject progId="Equation.DSMT4" shapeId="101380" r:id="rId10"/>
      </mc:Fallback>
    </mc:AlternateContent>
    <mc:AlternateContent xmlns:mc="http://schemas.openxmlformats.org/markup-compatibility/2006">
      <mc:Choice Requires="x14">
        <oleObject progId="Equation.DSMT4" shapeId="101381" r:id="rId12">
          <objectPr defaultSize="0" r:id="rId13">
            <anchor moveWithCells="1">
              <from>
                <xdr:col>6</xdr:col>
                <xdr:colOff>213360</xdr:colOff>
                <xdr:row>85</xdr:row>
                <xdr:rowOff>0</xdr:rowOff>
              </from>
              <to>
                <xdr:col>9</xdr:col>
                <xdr:colOff>403860</xdr:colOff>
                <xdr:row>86</xdr:row>
                <xdr:rowOff>167640</xdr:rowOff>
              </to>
            </anchor>
          </objectPr>
        </oleObject>
      </mc:Choice>
      <mc:Fallback>
        <oleObject progId="Equation.DSMT4" shapeId="101381" r:id="rId12"/>
      </mc:Fallback>
    </mc:AlternateContent>
    <mc:AlternateContent xmlns:mc="http://schemas.openxmlformats.org/markup-compatibility/2006">
      <mc:Choice Requires="x14">
        <oleObject progId="Equation.DSMT4" shapeId="101382" r:id="rId14">
          <objectPr defaultSize="0" r:id="rId15">
            <anchor moveWithCells="1">
              <from>
                <xdr:col>11</xdr:col>
                <xdr:colOff>213360</xdr:colOff>
                <xdr:row>85</xdr:row>
                <xdr:rowOff>0</xdr:rowOff>
              </from>
              <to>
                <xdr:col>11</xdr:col>
                <xdr:colOff>2682240</xdr:colOff>
                <xdr:row>86</xdr:row>
                <xdr:rowOff>91440</xdr:rowOff>
              </to>
            </anchor>
          </objectPr>
        </oleObject>
      </mc:Choice>
      <mc:Fallback>
        <oleObject progId="Equation.DSMT4" shapeId="101382" r:id="rId14"/>
      </mc:Fallback>
    </mc:AlternateContent>
    <mc:AlternateContent xmlns:mc="http://schemas.openxmlformats.org/markup-compatibility/2006">
      <mc:Choice Requires="x14">
        <oleObject progId="Equation.DSMT4" shapeId="101383" r:id="rId16">
          <objectPr defaultSize="0" r:id="rId17">
            <anchor moveWithCells="1">
              <from>
                <xdr:col>2</xdr:col>
                <xdr:colOff>213360</xdr:colOff>
                <xdr:row>87</xdr:row>
                <xdr:rowOff>0</xdr:rowOff>
              </from>
              <to>
                <xdr:col>7</xdr:col>
                <xdr:colOff>739140</xdr:colOff>
                <xdr:row>88</xdr:row>
                <xdr:rowOff>91440</xdr:rowOff>
              </to>
            </anchor>
          </objectPr>
        </oleObject>
      </mc:Choice>
      <mc:Fallback>
        <oleObject progId="Equation.DSMT4" shapeId="101383" r:id="rId16"/>
      </mc:Fallback>
    </mc:AlternateContent>
    <mc:AlternateContent xmlns:mc="http://schemas.openxmlformats.org/markup-compatibility/2006">
      <mc:Choice Requires="x14">
        <oleObject progId="Equation.DSMT4" shapeId="101384" r:id="rId18">
          <objectPr defaultSize="0" r:id="rId19">
            <anchor moveWithCells="1">
              <from>
                <xdr:col>10</xdr:col>
                <xdr:colOff>213360</xdr:colOff>
                <xdr:row>87</xdr:row>
                <xdr:rowOff>0</xdr:rowOff>
              </from>
              <to>
                <xdr:col>11</xdr:col>
                <xdr:colOff>190500</xdr:colOff>
                <xdr:row>88</xdr:row>
                <xdr:rowOff>91440</xdr:rowOff>
              </to>
            </anchor>
          </objectPr>
        </oleObject>
      </mc:Choice>
      <mc:Fallback>
        <oleObject progId="Equation.DSMT4" shapeId="101384" r:id="rId18"/>
      </mc:Fallback>
    </mc:AlternateContent>
    <mc:AlternateContent xmlns:mc="http://schemas.openxmlformats.org/markup-compatibility/2006">
      <mc:Choice Requires="x14">
        <oleObject progId="Equation.DSMT4" shapeId="101385" r:id="rId20">
          <objectPr defaultSize="0" r:id="rId21">
            <anchor moveWithCells="1">
              <from>
                <xdr:col>2</xdr:col>
                <xdr:colOff>213360</xdr:colOff>
                <xdr:row>92</xdr:row>
                <xdr:rowOff>0</xdr:rowOff>
              </from>
              <to>
                <xdr:col>3</xdr:col>
                <xdr:colOff>853440</xdr:colOff>
                <xdr:row>93</xdr:row>
                <xdr:rowOff>99060</xdr:rowOff>
              </to>
            </anchor>
          </objectPr>
        </oleObject>
      </mc:Choice>
      <mc:Fallback>
        <oleObject progId="Equation.DSMT4" shapeId="101385" r:id="rId20"/>
      </mc:Fallback>
    </mc:AlternateContent>
    <mc:AlternateContent xmlns:mc="http://schemas.openxmlformats.org/markup-compatibility/2006">
      <mc:Choice Requires="x14">
        <oleObject progId="Equation.DSMT4" shapeId="101386" r:id="rId22">
          <objectPr defaultSize="0" r:id="rId23">
            <anchor moveWithCells="1">
              <from>
                <xdr:col>10</xdr:col>
                <xdr:colOff>784860</xdr:colOff>
                <xdr:row>43</xdr:row>
                <xdr:rowOff>0</xdr:rowOff>
              </from>
              <to>
                <xdr:col>11</xdr:col>
                <xdr:colOff>1432560</xdr:colOff>
                <xdr:row>45</xdr:row>
                <xdr:rowOff>53340</xdr:rowOff>
              </to>
            </anchor>
          </objectPr>
        </oleObject>
      </mc:Choice>
      <mc:Fallback>
        <oleObject progId="Equation.DSMT4" shapeId="101386" r:id="rId22"/>
      </mc:Fallback>
    </mc:AlternateContent>
    <mc:AlternateContent xmlns:mc="http://schemas.openxmlformats.org/markup-compatibility/2006">
      <mc:Choice Requires="x14">
        <oleObject progId="Equation.DSMT4" shapeId="101387" r:id="rId24">
          <objectPr defaultSize="0" r:id="rId25">
            <anchor moveWithCells="1">
              <from>
                <xdr:col>2</xdr:col>
                <xdr:colOff>784860</xdr:colOff>
                <xdr:row>114</xdr:row>
                <xdr:rowOff>152400</xdr:rowOff>
              </from>
              <to>
                <xdr:col>7</xdr:col>
                <xdr:colOff>586740</xdr:colOff>
                <xdr:row>118</xdr:row>
                <xdr:rowOff>129540</xdr:rowOff>
              </to>
            </anchor>
          </objectPr>
        </oleObject>
      </mc:Choice>
      <mc:Fallback>
        <oleObject progId="Equation.DSMT4" shapeId="101387" r:id="rId24"/>
      </mc:Fallback>
    </mc:AlternateContent>
    <mc:AlternateContent xmlns:mc="http://schemas.openxmlformats.org/markup-compatibility/2006">
      <mc:Choice Requires="x14">
        <oleObject progId="Equation.DSMT4" shapeId="101388" r:id="rId26">
          <objectPr defaultSize="0" r:id="rId27">
            <anchor moveWithCells="1">
              <from>
                <xdr:col>10</xdr:col>
                <xdr:colOff>76200</xdr:colOff>
                <xdr:row>114</xdr:row>
                <xdr:rowOff>152400</xdr:rowOff>
              </from>
              <to>
                <xdr:col>11</xdr:col>
                <xdr:colOff>1295400</xdr:colOff>
                <xdr:row>118</xdr:row>
                <xdr:rowOff>129540</xdr:rowOff>
              </to>
            </anchor>
          </objectPr>
        </oleObject>
      </mc:Choice>
      <mc:Fallback>
        <oleObject progId="Equation.DSMT4" shapeId="101388" r:id="rId26"/>
      </mc:Fallback>
    </mc:AlternateContent>
    <mc:AlternateContent xmlns:mc="http://schemas.openxmlformats.org/markup-compatibility/2006">
      <mc:Choice Requires="x14">
        <oleObject progId="Equation.DSMT4" shapeId="101389" r:id="rId28">
          <objectPr defaultSize="0" r:id="rId29">
            <anchor moveWithCells="1">
              <from>
                <xdr:col>2</xdr:col>
                <xdr:colOff>861060</xdr:colOff>
                <xdr:row>51</xdr:row>
                <xdr:rowOff>91440</xdr:rowOff>
              </from>
              <to>
                <xdr:col>7</xdr:col>
                <xdr:colOff>396240</xdr:colOff>
                <xdr:row>53</xdr:row>
                <xdr:rowOff>137160</xdr:rowOff>
              </to>
            </anchor>
          </objectPr>
        </oleObject>
      </mc:Choice>
      <mc:Fallback>
        <oleObject progId="Equation.DSMT4" shapeId="101389" r:id="rId28"/>
      </mc:Fallback>
    </mc:AlternateContent>
    <mc:AlternateContent xmlns:mc="http://schemas.openxmlformats.org/markup-compatibility/2006">
      <mc:Choice Requires="x14">
        <oleObject progId="Equation.DSMT4" shapeId="101390" r:id="rId30">
          <objectPr defaultSize="0" r:id="rId31">
            <anchor moveWithCells="1">
              <from>
                <xdr:col>2</xdr:col>
                <xdr:colOff>175260</xdr:colOff>
                <xdr:row>101</xdr:row>
                <xdr:rowOff>152400</xdr:rowOff>
              </from>
              <to>
                <xdr:col>8</xdr:col>
                <xdr:colOff>167640</xdr:colOff>
                <xdr:row>105</xdr:row>
                <xdr:rowOff>129540</xdr:rowOff>
              </to>
            </anchor>
          </objectPr>
        </oleObject>
      </mc:Choice>
      <mc:Fallback>
        <oleObject progId="Equation.DSMT4" shapeId="101390" r:id="rId30"/>
      </mc:Fallback>
    </mc:AlternateContent>
    <mc:AlternateContent xmlns:mc="http://schemas.openxmlformats.org/markup-compatibility/2006">
      <mc:Choice Requires="x14">
        <oleObject progId="Equation.DSMT4" shapeId="101391" r:id="rId32">
          <objectPr defaultSize="0" r:id="rId33">
            <anchor moveWithCells="1">
              <from>
                <xdr:col>2</xdr:col>
                <xdr:colOff>175260</xdr:colOff>
                <xdr:row>129</xdr:row>
                <xdr:rowOff>15240</xdr:rowOff>
              </from>
              <to>
                <xdr:col>7</xdr:col>
                <xdr:colOff>815340</xdr:colOff>
                <xdr:row>141</xdr:row>
                <xdr:rowOff>175260</xdr:rowOff>
              </to>
            </anchor>
          </objectPr>
        </oleObject>
      </mc:Choice>
      <mc:Fallback>
        <oleObject progId="Equation.DSMT4" shapeId="101391" r:id="rId32"/>
      </mc:Fallback>
    </mc:AlternateContent>
    <mc:AlternateContent xmlns:mc="http://schemas.openxmlformats.org/markup-compatibility/2006">
      <mc:Choice Requires="x14">
        <oleObject progId="Equation.DSMT4" shapeId="101392" r:id="rId34">
          <objectPr defaultSize="0" r:id="rId35">
            <anchor moveWithCells="1">
              <from>
                <xdr:col>10</xdr:col>
                <xdr:colOff>175260</xdr:colOff>
                <xdr:row>129</xdr:row>
                <xdr:rowOff>15240</xdr:rowOff>
              </from>
              <to>
                <xdr:col>11</xdr:col>
                <xdr:colOff>2156460</xdr:colOff>
                <xdr:row>141</xdr:row>
                <xdr:rowOff>175260</xdr:rowOff>
              </to>
            </anchor>
          </objectPr>
        </oleObject>
      </mc:Choice>
      <mc:Fallback>
        <oleObject progId="Equation.DSMT4" shapeId="101392" r:id="rId34"/>
      </mc:Fallback>
    </mc:AlternateContent>
  </oleObjec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0F423B-050C-4C7E-ABF6-21516F88FFC8}">
  <sheetPr codeName="Sheet18">
    <tabColor rgb="FF00B050"/>
  </sheetPr>
  <dimension ref="A1:Q34"/>
  <sheetViews>
    <sheetView showGridLines="0" zoomScale="85" zoomScaleNormal="85" zoomScaleSheetLayoutView="55" workbookViewId="0">
      <pane ySplit="1" topLeftCell="A2" activePane="bottomLeft" state="frozen"/>
      <selection activeCell="D4" sqref="D4:J4"/>
      <selection pane="bottomLeft" activeCell="B4" sqref="B4"/>
    </sheetView>
  </sheetViews>
  <sheetFormatPr defaultColWidth="0" defaultRowHeight="0" customHeight="1" zeroHeight="1"/>
  <cols>
    <col min="1" max="2" width="8.77734375" style="23" customWidth="1"/>
    <col min="3" max="3" width="13.109375" style="23" customWidth="1"/>
    <col min="4" max="4" width="13.44140625" style="23" customWidth="1"/>
    <col min="5" max="6" width="8.77734375" style="23" customWidth="1"/>
    <col min="7" max="7" width="14.77734375" style="23" customWidth="1"/>
    <col min="8" max="8" width="11.6640625" style="23" customWidth="1"/>
    <col min="9" max="9" width="10.33203125" style="23" customWidth="1"/>
    <col min="10" max="10" width="5.6640625" style="23" customWidth="1"/>
    <col min="11" max="11" width="10.44140625" style="23" customWidth="1"/>
    <col min="12" max="17" width="8.77734375" style="23" customWidth="1"/>
    <col min="18" max="16384" width="8.77734375" style="23" hidden="1"/>
  </cols>
  <sheetData>
    <row r="1" spans="1:17" ht="14.4">
      <c r="A1" s="20" t="str">
        <f>'Revision History'!D4</f>
        <v>REV. NO.2 (9/14/2022)</v>
      </c>
      <c r="B1" s="21"/>
      <c r="C1" s="21"/>
      <c r="D1" s="21"/>
      <c r="E1" s="21"/>
      <c r="F1" s="21"/>
      <c r="G1" s="21"/>
      <c r="H1" s="21"/>
      <c r="I1" s="22"/>
      <c r="J1" s="22"/>
      <c r="K1" s="22"/>
      <c r="L1" s="22"/>
      <c r="M1" s="22"/>
      <c r="N1" s="22"/>
      <c r="O1" s="22"/>
      <c r="P1" s="22"/>
      <c r="Q1" s="22" t="s">
        <v>68</v>
      </c>
    </row>
    <row r="2" spans="1:17" ht="14.4">
      <c r="A2" s="161" t="s">
        <v>92</v>
      </c>
      <c r="B2" s="162"/>
      <c r="C2" s="162"/>
      <c r="D2" s="162"/>
      <c r="E2" s="162"/>
      <c r="F2" s="162"/>
      <c r="G2" s="162"/>
      <c r="H2" s="162"/>
      <c r="I2" s="162"/>
      <c r="J2" s="162"/>
      <c r="K2" s="162"/>
      <c r="L2" s="162"/>
      <c r="M2" s="162"/>
      <c r="N2" s="162"/>
      <c r="O2" s="162"/>
      <c r="P2" s="162"/>
      <c r="Q2" s="162"/>
    </row>
    <row r="3" spans="1:17" ht="14.4">
      <c r="A3" s="26"/>
      <c r="B3" s="25"/>
      <c r="C3" s="25"/>
      <c r="D3" s="25"/>
      <c r="E3" s="25"/>
      <c r="F3" s="25"/>
      <c r="G3" s="25"/>
      <c r="H3" s="25"/>
      <c r="I3" s="25"/>
      <c r="J3" s="25"/>
      <c r="K3" s="25"/>
      <c r="L3" s="25"/>
      <c r="M3" s="25"/>
      <c r="N3" s="25"/>
      <c r="O3" s="25"/>
      <c r="P3" s="25"/>
      <c r="Q3" s="25"/>
    </row>
    <row r="4" spans="1:17" ht="14.4">
      <c r="A4" s="26"/>
      <c r="B4" s="25" t="s">
        <v>75</v>
      </c>
      <c r="C4" s="25"/>
      <c r="D4" s="25"/>
      <c r="E4" s="25"/>
      <c r="F4" s="25"/>
      <c r="G4" s="25"/>
      <c r="H4" s="25"/>
      <c r="I4" s="25"/>
      <c r="J4" s="25"/>
      <c r="K4" s="25"/>
      <c r="L4" s="25"/>
      <c r="M4" s="25"/>
      <c r="N4" s="25"/>
      <c r="O4" s="25"/>
      <c r="P4" s="25"/>
      <c r="Q4" s="25"/>
    </row>
    <row r="5" spans="1:17" ht="14.4">
      <c r="A5" s="26"/>
      <c r="B5" s="27"/>
      <c r="C5" s="25" t="s">
        <v>76</v>
      </c>
      <c r="D5" s="25"/>
      <c r="E5" s="25"/>
      <c r="F5" s="25"/>
      <c r="G5" s="25"/>
      <c r="H5" s="25"/>
      <c r="I5" s="25"/>
      <c r="J5" s="25"/>
      <c r="K5" s="25"/>
      <c r="L5" s="25"/>
      <c r="M5" s="25"/>
      <c r="N5" s="25"/>
      <c r="O5" s="25"/>
      <c r="P5" s="25"/>
      <c r="Q5" s="25"/>
    </row>
    <row r="6" spans="1:17" ht="14.4">
      <c r="A6" s="26"/>
      <c r="B6" s="25"/>
      <c r="C6" s="25" t="s">
        <v>77</v>
      </c>
      <c r="D6" s="25"/>
      <c r="E6" s="25"/>
      <c r="F6" s="25"/>
      <c r="G6" s="25"/>
      <c r="H6" s="25"/>
      <c r="I6" s="25"/>
      <c r="J6" s="25"/>
      <c r="K6" s="25"/>
      <c r="L6" s="25"/>
      <c r="M6" s="25"/>
      <c r="N6" s="25"/>
      <c r="O6" s="25"/>
      <c r="P6" s="25"/>
      <c r="Q6" s="25"/>
    </row>
    <row r="7" spans="1:17" ht="14.4">
      <c r="A7" s="26"/>
      <c r="B7" s="25"/>
      <c r="C7" s="25" t="s">
        <v>78</v>
      </c>
      <c r="D7" s="25"/>
      <c r="E7" s="25"/>
      <c r="F7" s="25"/>
      <c r="G7" s="25"/>
      <c r="H7" s="25"/>
      <c r="I7" s="25"/>
      <c r="J7" s="25"/>
      <c r="K7" s="25"/>
      <c r="L7" s="25"/>
      <c r="M7" s="25"/>
      <c r="N7" s="25"/>
      <c r="O7" s="25"/>
      <c r="P7" s="25"/>
      <c r="Q7" s="25"/>
    </row>
    <row r="8" spans="1:17" ht="14.4">
      <c r="A8" s="26"/>
      <c r="B8" s="25"/>
      <c r="C8" s="25" t="s">
        <v>79</v>
      </c>
      <c r="D8" s="25"/>
      <c r="E8" s="25"/>
      <c r="F8" s="25"/>
      <c r="G8" s="25"/>
      <c r="H8" s="25"/>
      <c r="I8" s="25"/>
      <c r="J8" s="25"/>
      <c r="K8" s="25"/>
      <c r="L8" s="25"/>
      <c r="M8" s="25"/>
      <c r="N8" s="25"/>
      <c r="O8" s="25"/>
      <c r="P8" s="25"/>
      <c r="Q8" s="25"/>
    </row>
    <row r="9" spans="1:17" ht="14.4">
      <c r="A9" s="26"/>
      <c r="B9" s="25" t="s">
        <v>80</v>
      </c>
      <c r="C9" s="25"/>
      <c r="D9" s="25"/>
      <c r="E9" s="25"/>
      <c r="F9" s="25"/>
      <c r="G9" s="25"/>
      <c r="H9" s="25"/>
      <c r="I9" s="25"/>
      <c r="J9" s="25"/>
      <c r="K9" s="25"/>
      <c r="L9" s="25"/>
      <c r="M9" s="25"/>
      <c r="N9" s="25"/>
      <c r="O9" s="25"/>
      <c r="P9" s="25"/>
      <c r="Q9" s="25"/>
    </row>
    <row r="10" spans="1:17" ht="14.4">
      <c r="A10" s="26"/>
      <c r="B10" s="25"/>
      <c r="C10" s="25" t="s">
        <v>76</v>
      </c>
      <c r="D10" s="25"/>
      <c r="E10" s="25"/>
      <c r="F10" s="25"/>
      <c r="G10" s="25"/>
      <c r="H10" s="25"/>
      <c r="I10" s="25"/>
      <c r="J10" s="25"/>
      <c r="K10" s="25"/>
      <c r="L10" s="25"/>
      <c r="M10" s="25"/>
      <c r="N10" s="25"/>
      <c r="O10" s="25"/>
      <c r="P10" s="25"/>
      <c r="Q10" s="25"/>
    </row>
    <row r="11" spans="1:17" ht="14.4">
      <c r="A11" s="26"/>
      <c r="B11" s="25"/>
      <c r="C11" s="25" t="s">
        <v>81</v>
      </c>
      <c r="D11" s="25"/>
      <c r="E11" s="25"/>
      <c r="F11" s="25"/>
      <c r="G11" s="25"/>
      <c r="H11" s="25"/>
      <c r="I11" s="25"/>
      <c r="J11" s="25"/>
      <c r="K11" s="25"/>
      <c r="L11" s="25"/>
      <c r="M11" s="25"/>
      <c r="N11" s="25"/>
      <c r="O11" s="25"/>
      <c r="P11" s="25"/>
      <c r="Q11" s="25"/>
    </row>
    <row r="12" spans="1:17" ht="14.4">
      <c r="A12" s="26"/>
      <c r="B12" s="25"/>
      <c r="C12" s="25" t="s">
        <v>82</v>
      </c>
      <c r="D12" s="25"/>
      <c r="E12" s="25"/>
      <c r="F12" s="25"/>
      <c r="G12" s="25"/>
      <c r="H12" s="25"/>
      <c r="I12" s="25"/>
      <c r="J12" s="25"/>
      <c r="K12" s="25"/>
      <c r="L12" s="25"/>
      <c r="M12" s="25"/>
      <c r="N12" s="25"/>
      <c r="O12" s="25"/>
      <c r="P12" s="25"/>
      <c r="Q12" s="25"/>
    </row>
    <row r="13" spans="1:17" ht="14.4">
      <c r="A13" s="26"/>
      <c r="B13" s="25"/>
      <c r="C13" s="25" t="s">
        <v>83</v>
      </c>
      <c r="D13" s="25"/>
      <c r="E13" s="25"/>
      <c r="F13" s="25"/>
      <c r="G13" s="25"/>
      <c r="H13" s="25"/>
      <c r="I13" s="25"/>
      <c r="J13" s="25"/>
      <c r="K13" s="25"/>
      <c r="L13" s="25"/>
      <c r="M13" s="25"/>
      <c r="N13" s="25"/>
      <c r="O13" s="25"/>
      <c r="P13" s="25"/>
      <c r="Q13" s="25"/>
    </row>
    <row r="14" spans="1:17" ht="14.4">
      <c r="A14" s="26"/>
      <c r="B14" s="25" t="s">
        <v>84</v>
      </c>
      <c r="C14" s="25"/>
      <c r="D14" s="25"/>
      <c r="E14" s="25"/>
      <c r="F14" s="25"/>
      <c r="G14" s="25"/>
      <c r="H14" s="25"/>
      <c r="I14" s="25"/>
      <c r="J14" s="25"/>
      <c r="K14" s="25"/>
      <c r="L14" s="25"/>
      <c r="M14" s="25"/>
      <c r="N14" s="25"/>
      <c r="O14" s="25"/>
      <c r="P14" s="25"/>
      <c r="Q14" s="25"/>
    </row>
    <row r="15" spans="1:17" ht="14.4">
      <c r="A15" s="26"/>
      <c r="B15" s="25"/>
      <c r="C15" s="25" t="s">
        <v>76</v>
      </c>
      <c r="D15" s="25"/>
      <c r="E15" s="25"/>
      <c r="F15" s="25"/>
      <c r="G15" s="25"/>
      <c r="H15" s="25"/>
      <c r="I15" s="25"/>
      <c r="J15" s="25"/>
      <c r="K15" s="25"/>
      <c r="L15" s="25"/>
      <c r="M15" s="25"/>
      <c r="N15" s="25"/>
      <c r="O15" s="25"/>
      <c r="P15" s="25"/>
      <c r="Q15" s="25"/>
    </row>
    <row r="16" spans="1:17" ht="14.4">
      <c r="A16" s="26"/>
      <c r="B16" s="25"/>
      <c r="C16" s="25" t="s">
        <v>85</v>
      </c>
      <c r="D16" s="25"/>
      <c r="E16" s="25"/>
      <c r="F16" s="25"/>
      <c r="G16" s="25"/>
      <c r="H16" s="25"/>
      <c r="I16" s="25"/>
      <c r="J16" s="25"/>
      <c r="K16" s="25"/>
      <c r="L16" s="25"/>
      <c r="M16" s="25"/>
      <c r="N16" s="25"/>
      <c r="O16" s="25"/>
      <c r="P16" s="25"/>
      <c r="Q16" s="25"/>
    </row>
    <row r="17" spans="1:17" ht="14.4">
      <c r="A17" s="26"/>
      <c r="B17" s="25"/>
      <c r="C17" s="25" t="s">
        <v>78</v>
      </c>
      <c r="D17" s="25"/>
      <c r="E17" s="25"/>
      <c r="F17" s="25"/>
      <c r="G17" s="25"/>
      <c r="H17" s="25"/>
      <c r="I17" s="25"/>
      <c r="J17" s="25"/>
      <c r="K17" s="25"/>
      <c r="L17" s="25"/>
      <c r="M17" s="25"/>
      <c r="N17" s="25"/>
      <c r="O17" s="25"/>
      <c r="P17" s="25"/>
      <c r="Q17" s="25"/>
    </row>
    <row r="18" spans="1:17" ht="14.4">
      <c r="A18" s="26"/>
      <c r="B18" s="25"/>
      <c r="C18" s="25" t="s">
        <v>79</v>
      </c>
      <c r="D18" s="25"/>
      <c r="E18" s="25"/>
      <c r="F18" s="25"/>
      <c r="G18" s="25"/>
      <c r="H18" s="25"/>
      <c r="I18" s="25"/>
      <c r="J18" s="25"/>
      <c r="K18" s="25"/>
      <c r="L18" s="25"/>
      <c r="M18" s="25"/>
      <c r="N18" s="25"/>
      <c r="O18" s="25"/>
      <c r="P18" s="25"/>
      <c r="Q18" s="25"/>
    </row>
    <row r="19" spans="1:17" ht="14.4">
      <c r="A19" s="26"/>
      <c r="B19" s="25" t="s">
        <v>86</v>
      </c>
      <c r="C19" s="25"/>
      <c r="D19" s="25"/>
      <c r="E19" s="25"/>
      <c r="F19" s="25"/>
      <c r="G19" s="25"/>
      <c r="H19" s="25"/>
      <c r="I19" s="25"/>
      <c r="J19" s="25"/>
      <c r="K19" s="25"/>
      <c r="L19" s="25"/>
      <c r="M19" s="25"/>
      <c r="N19" s="25"/>
      <c r="O19" s="25"/>
      <c r="P19" s="25"/>
      <c r="Q19" s="25"/>
    </row>
    <row r="20" spans="1:17" ht="14.4">
      <c r="A20" s="26"/>
      <c r="B20" s="25"/>
      <c r="C20" s="25" t="s">
        <v>76</v>
      </c>
      <c r="D20" s="25"/>
      <c r="E20" s="25"/>
      <c r="F20" s="25"/>
      <c r="G20" s="25"/>
      <c r="H20" s="25"/>
      <c r="I20" s="25"/>
      <c r="J20" s="25"/>
      <c r="K20" s="25"/>
      <c r="L20" s="25"/>
      <c r="M20" s="25"/>
      <c r="N20" s="25"/>
      <c r="O20" s="25"/>
      <c r="P20" s="25"/>
      <c r="Q20" s="25"/>
    </row>
    <row r="21" spans="1:17" ht="14.4">
      <c r="A21" s="26"/>
      <c r="B21" s="25"/>
      <c r="C21" s="25" t="s">
        <v>87</v>
      </c>
      <c r="D21" s="25"/>
      <c r="E21" s="25"/>
      <c r="F21" s="25"/>
      <c r="G21" s="25"/>
      <c r="H21" s="25"/>
      <c r="I21" s="25"/>
      <c r="J21" s="25"/>
      <c r="K21" s="25"/>
      <c r="L21" s="25"/>
      <c r="M21" s="25"/>
      <c r="N21" s="25"/>
      <c r="O21" s="25"/>
      <c r="P21" s="25"/>
      <c r="Q21" s="25"/>
    </row>
    <row r="22" spans="1:17" ht="14.4">
      <c r="A22" s="26"/>
      <c r="B22" s="25"/>
      <c r="C22" s="25" t="s">
        <v>88</v>
      </c>
      <c r="D22" s="25"/>
      <c r="E22" s="25"/>
      <c r="F22" s="25"/>
      <c r="G22" s="25"/>
      <c r="H22" s="25"/>
      <c r="I22" s="25"/>
      <c r="J22" s="25"/>
      <c r="K22" s="25"/>
      <c r="L22" s="25"/>
      <c r="M22" s="25"/>
      <c r="N22" s="25"/>
      <c r="O22" s="25"/>
      <c r="P22" s="25"/>
      <c r="Q22" s="25"/>
    </row>
    <row r="23" spans="1:17" ht="14.4">
      <c r="A23" s="26"/>
      <c r="B23" s="25"/>
      <c r="C23" s="25" t="s">
        <v>79</v>
      </c>
      <c r="D23" s="25"/>
      <c r="E23" s="25"/>
      <c r="F23" s="25"/>
      <c r="G23" s="25"/>
      <c r="H23" s="25"/>
      <c r="I23" s="25"/>
      <c r="J23" s="25"/>
      <c r="K23" s="25"/>
      <c r="L23" s="25"/>
      <c r="M23" s="25"/>
      <c r="N23" s="25"/>
      <c r="O23" s="25"/>
      <c r="P23" s="25"/>
      <c r="Q23" s="25"/>
    </row>
    <row r="24" spans="1:17" ht="14.4">
      <c r="A24" s="26"/>
      <c r="B24" s="25" t="s">
        <v>89</v>
      </c>
      <c r="C24" s="25"/>
      <c r="D24" s="25"/>
      <c r="E24" s="25"/>
      <c r="F24" s="25"/>
      <c r="G24" s="25"/>
      <c r="H24" s="25"/>
      <c r="I24" s="25"/>
      <c r="J24" s="25"/>
      <c r="K24" s="25"/>
      <c r="L24" s="25"/>
      <c r="M24" s="25"/>
      <c r="N24" s="25"/>
      <c r="O24" s="25"/>
      <c r="P24" s="25"/>
      <c r="Q24" s="25"/>
    </row>
    <row r="25" spans="1:17" ht="14.4">
      <c r="A25" s="26"/>
      <c r="B25" s="25"/>
      <c r="C25" s="25" t="s">
        <v>76</v>
      </c>
      <c r="D25" s="25"/>
      <c r="E25" s="25"/>
      <c r="F25" s="25"/>
      <c r="G25" s="25"/>
      <c r="H25" s="25"/>
      <c r="I25" s="25"/>
      <c r="J25" s="25"/>
      <c r="K25" s="25"/>
      <c r="L25" s="25"/>
      <c r="M25" s="25"/>
      <c r="N25" s="25"/>
      <c r="O25" s="25"/>
      <c r="P25" s="25"/>
      <c r="Q25" s="25"/>
    </row>
    <row r="26" spans="1:17" ht="14.4">
      <c r="A26" s="26"/>
      <c r="B26" s="25"/>
      <c r="C26" s="25" t="s">
        <v>90</v>
      </c>
      <c r="D26" s="25"/>
      <c r="E26" s="25"/>
      <c r="F26" s="25"/>
      <c r="G26" s="25"/>
      <c r="H26" s="25"/>
      <c r="I26" s="25"/>
      <c r="J26" s="25"/>
      <c r="K26" s="25"/>
      <c r="L26" s="25"/>
      <c r="M26" s="25"/>
      <c r="N26" s="25"/>
      <c r="O26" s="25"/>
      <c r="P26" s="25"/>
      <c r="Q26" s="25"/>
    </row>
    <row r="27" spans="1:17" ht="14.4">
      <c r="A27" s="26"/>
      <c r="B27" s="25"/>
      <c r="C27" s="25" t="s">
        <v>78</v>
      </c>
      <c r="D27" s="25"/>
      <c r="E27" s="25"/>
      <c r="F27" s="25"/>
      <c r="G27" s="25"/>
      <c r="H27" s="25"/>
      <c r="I27" s="25"/>
      <c r="J27" s="25"/>
      <c r="K27" s="25"/>
      <c r="L27" s="25"/>
      <c r="M27" s="25"/>
      <c r="N27" s="25"/>
      <c r="O27" s="25"/>
      <c r="P27" s="25"/>
      <c r="Q27" s="25"/>
    </row>
    <row r="28" spans="1:17" ht="14.4">
      <c r="A28" s="26"/>
      <c r="B28" s="25"/>
      <c r="C28" s="25" t="s">
        <v>79</v>
      </c>
      <c r="D28" s="25"/>
      <c r="E28" s="25"/>
      <c r="F28" s="25"/>
      <c r="G28" s="25"/>
      <c r="H28" s="25"/>
      <c r="I28" s="25"/>
      <c r="J28" s="25"/>
      <c r="K28" s="25"/>
      <c r="L28" s="25"/>
      <c r="M28" s="25"/>
      <c r="N28" s="25"/>
      <c r="O28" s="25"/>
      <c r="P28" s="25"/>
      <c r="Q28" s="25"/>
    </row>
    <row r="29" spans="1:17" ht="14.4">
      <c r="A29" s="26"/>
      <c r="B29" s="25" t="s">
        <v>91</v>
      </c>
      <c r="C29" s="25"/>
      <c r="D29" s="25"/>
      <c r="E29" s="25"/>
      <c r="F29" s="25"/>
      <c r="G29" s="25"/>
      <c r="H29" s="25"/>
      <c r="I29" s="25"/>
      <c r="J29" s="25"/>
      <c r="K29" s="25"/>
      <c r="L29" s="25"/>
      <c r="M29" s="25"/>
      <c r="N29" s="25"/>
      <c r="O29" s="25"/>
      <c r="P29" s="25"/>
      <c r="Q29" s="25"/>
    </row>
    <row r="30" spans="1:17" ht="14.4">
      <c r="A30" s="26"/>
      <c r="B30" s="25"/>
      <c r="C30" s="25" t="s">
        <v>76</v>
      </c>
      <c r="D30" s="25"/>
      <c r="E30" s="25"/>
      <c r="F30" s="25"/>
      <c r="G30" s="25"/>
      <c r="H30" s="25"/>
      <c r="I30" s="25"/>
      <c r="J30" s="25"/>
      <c r="K30" s="25"/>
      <c r="L30" s="25"/>
      <c r="M30" s="25"/>
      <c r="N30" s="25"/>
      <c r="O30" s="25"/>
      <c r="P30" s="25"/>
      <c r="Q30" s="25"/>
    </row>
    <row r="31" spans="1:17" ht="14.4">
      <c r="A31" s="26"/>
      <c r="B31" s="25"/>
      <c r="C31" s="25" t="s">
        <v>90</v>
      </c>
      <c r="D31" s="25"/>
      <c r="E31" s="25"/>
      <c r="F31" s="25"/>
      <c r="G31" s="25"/>
      <c r="H31" s="25"/>
      <c r="I31" s="25"/>
      <c r="J31" s="25"/>
      <c r="K31" s="25"/>
      <c r="L31" s="25"/>
      <c r="M31" s="25"/>
      <c r="N31" s="25"/>
      <c r="O31" s="25"/>
      <c r="P31" s="25"/>
      <c r="Q31" s="25"/>
    </row>
    <row r="32" spans="1:17" ht="14.4">
      <c r="A32" s="26"/>
      <c r="B32" s="27"/>
      <c r="C32" s="25" t="s">
        <v>78</v>
      </c>
      <c r="D32" s="25"/>
      <c r="E32" s="25"/>
      <c r="F32" s="25"/>
      <c r="G32" s="25"/>
      <c r="H32" s="25"/>
      <c r="I32" s="25"/>
      <c r="J32" s="25"/>
      <c r="K32" s="25"/>
      <c r="L32" s="25"/>
      <c r="M32" s="25"/>
      <c r="N32" s="25"/>
      <c r="O32" s="25"/>
      <c r="P32" s="25"/>
      <c r="Q32" s="25"/>
    </row>
    <row r="33" spans="1:17" ht="14.4">
      <c r="A33" s="26"/>
      <c r="B33" s="25"/>
      <c r="C33" s="25" t="s">
        <v>79</v>
      </c>
      <c r="D33" s="25"/>
      <c r="E33" s="25"/>
      <c r="F33" s="25"/>
      <c r="G33" s="25"/>
      <c r="H33" s="25"/>
      <c r="I33" s="25"/>
      <c r="J33" s="25"/>
      <c r="K33" s="25"/>
      <c r="L33" s="25"/>
      <c r="M33" s="25"/>
      <c r="N33" s="25"/>
      <c r="O33" s="25"/>
      <c r="P33" s="25"/>
      <c r="Q33" s="25"/>
    </row>
    <row r="34" spans="1:17" ht="14.4">
      <c r="A34" s="26"/>
      <c r="B34" s="25"/>
      <c r="C34" s="25"/>
      <c r="D34" s="25"/>
      <c r="E34" s="25"/>
      <c r="F34" s="25"/>
      <c r="G34" s="25"/>
      <c r="H34" s="25"/>
      <c r="I34" s="25"/>
      <c r="J34" s="25"/>
      <c r="K34" s="25"/>
      <c r="L34" s="25"/>
      <c r="M34" s="25"/>
      <c r="N34" s="25"/>
      <c r="O34" s="25"/>
      <c r="P34" s="25"/>
      <c r="Q34" s="25"/>
    </row>
  </sheetData>
  <sheetProtection selectLockedCells="1" selectUnlockedCells="1"/>
  <mergeCells count="1">
    <mergeCell ref="A2:Q2"/>
  </mergeCells>
  <pageMargins left="0.7" right="0.7" top="0.75" bottom="0.75" header="0.3" footer="0.3"/>
  <pageSetup scale="20"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8319B7-1967-46D0-8D87-4BC407B474B1}">
  <sheetPr codeName="Sheet16"/>
  <dimension ref="A1:A3"/>
  <sheetViews>
    <sheetView workbookViewId="0">
      <selection activeCell="A2" sqref="A2"/>
    </sheetView>
  </sheetViews>
  <sheetFormatPr defaultColWidth="8.77734375" defaultRowHeight="14.4"/>
  <sheetData>
    <row r="1" spans="1:1">
      <c r="A1" t="s">
        <v>71</v>
      </c>
    </row>
    <row r="2" spans="1:1">
      <c r="A2" t="s">
        <v>69</v>
      </c>
    </row>
    <row r="3" spans="1:1">
      <c r="A3" t="s">
        <v>70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FE79A7-74DB-4D85-8B2D-0532AFDE8723}">
  <sheetPr codeName="Sheet3">
    <tabColor rgb="FFFFC000"/>
  </sheetPr>
  <dimension ref="A1:N2"/>
  <sheetViews>
    <sheetView workbookViewId="0">
      <selection activeCell="M2" sqref="M2"/>
    </sheetView>
  </sheetViews>
  <sheetFormatPr defaultColWidth="8.77734375" defaultRowHeight="14.4"/>
  <cols>
    <col min="13" max="13" width="48.77734375" bestFit="1" customWidth="1"/>
  </cols>
  <sheetData>
    <row r="1" spans="1:14">
      <c r="A1" t="s">
        <v>41</v>
      </c>
      <c r="B1" t="s">
        <v>58</v>
      </c>
      <c r="C1" t="s">
        <v>40</v>
      </c>
      <c r="D1" t="s">
        <v>64</v>
      </c>
      <c r="E1" t="s">
        <v>249</v>
      </c>
      <c r="F1" t="s">
        <v>250</v>
      </c>
      <c r="G1" t="s">
        <v>252</v>
      </c>
      <c r="H1" t="s">
        <v>251</v>
      </c>
      <c r="I1" t="s">
        <v>257</v>
      </c>
      <c r="J1" t="s">
        <v>258</v>
      </c>
      <c r="K1" t="s">
        <v>259</v>
      </c>
      <c r="L1" t="s">
        <v>260</v>
      </c>
      <c r="M1" t="s">
        <v>264</v>
      </c>
      <c r="N1" t="s">
        <v>64</v>
      </c>
    </row>
    <row r="2" spans="1:14">
      <c r="A2">
        <v>1</v>
      </c>
      <c r="B2">
        <v>4</v>
      </c>
      <c r="C2">
        <v>2</v>
      </c>
      <c r="E2" t="s">
        <v>347</v>
      </c>
      <c r="F2" t="s">
        <v>346</v>
      </c>
      <c r="G2" t="s">
        <v>346</v>
      </c>
      <c r="H2" t="s">
        <v>346</v>
      </c>
      <c r="I2" t="s">
        <v>349</v>
      </c>
      <c r="J2" t="s">
        <v>348</v>
      </c>
      <c r="K2" t="s">
        <v>350</v>
      </c>
      <c r="L2" t="s">
        <v>351</v>
      </c>
      <c r="M2" t="s">
        <v>352</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238338-8DBA-460B-B2BA-61B74F5844E1}">
  <sheetPr codeName="Sheet9">
    <tabColor rgb="FFFFC000"/>
  </sheetPr>
  <dimension ref="A1:N2"/>
  <sheetViews>
    <sheetView workbookViewId="0">
      <selection activeCell="CR2" sqref="CR2"/>
    </sheetView>
  </sheetViews>
  <sheetFormatPr defaultColWidth="8.77734375" defaultRowHeight="14.4"/>
  <sheetData>
    <row r="1" spans="1:14">
      <c r="A1" t="s">
        <v>41</v>
      </c>
      <c r="B1" t="s">
        <v>58</v>
      </c>
      <c r="C1" t="s">
        <v>40</v>
      </c>
      <c r="D1" t="s">
        <v>64</v>
      </c>
      <c r="E1" t="s">
        <v>249</v>
      </c>
      <c r="F1" t="s">
        <v>250</v>
      </c>
      <c r="G1" t="s">
        <v>252</v>
      </c>
      <c r="H1" t="s">
        <v>251</v>
      </c>
      <c r="I1" t="s">
        <v>257</v>
      </c>
      <c r="J1" t="s">
        <v>258</v>
      </c>
      <c r="K1" t="s">
        <v>259</v>
      </c>
      <c r="L1" t="s">
        <v>260</v>
      </c>
      <c r="M1" t="s">
        <v>264</v>
      </c>
      <c r="N1" t="s">
        <v>64</v>
      </c>
    </row>
    <row r="2" spans="1:14">
      <c r="A2">
        <v>1</v>
      </c>
      <c r="B2">
        <v>1</v>
      </c>
      <c r="C2">
        <v>1</v>
      </c>
      <c r="D2">
        <v>0</v>
      </c>
      <c r="E2">
        <v>1</v>
      </c>
      <c r="F2">
        <v>1</v>
      </c>
      <c r="G2">
        <v>1</v>
      </c>
      <c r="H2">
        <v>1</v>
      </c>
      <c r="I2">
        <v>1</v>
      </c>
      <c r="J2">
        <v>1</v>
      </c>
      <c r="K2">
        <v>1</v>
      </c>
      <c r="L2">
        <v>1</v>
      </c>
      <c r="M2">
        <v>1</v>
      </c>
      <c r="N2">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11</vt:i4>
      </vt:variant>
    </vt:vector>
  </HeadingPairs>
  <TitlesOfParts>
    <vt:vector size="26" baseType="lpstr">
      <vt:lpstr>Revision History</vt:lpstr>
      <vt:lpstr>Initialization</vt:lpstr>
      <vt:lpstr>Cycle Information</vt:lpstr>
      <vt:lpstr>Cycle Organizer</vt:lpstr>
      <vt:lpstr>Cycle Organizer Save</vt:lpstr>
      <vt:lpstr>Cycle Organizer Test</vt:lpstr>
      <vt:lpstr>Reference</vt:lpstr>
      <vt:lpstr>Cycle Organizer Kayser</vt:lpstr>
      <vt:lpstr>PFD</vt:lpstr>
      <vt:lpstr>Cv</vt:lpstr>
      <vt:lpstr>Cv Estimator</vt:lpstr>
      <vt:lpstr>Events</vt:lpstr>
      <vt:lpstr>maintenance check list</vt:lpstr>
      <vt:lpstr>Data(Transposed)</vt:lpstr>
      <vt:lpstr>Data(Test)</vt:lpstr>
      <vt:lpstr>constant</vt:lpstr>
      <vt:lpstr>constant_pressure</vt:lpstr>
      <vt:lpstr>cPr</vt:lpstr>
      <vt:lpstr>'Cycle Information'!Print_Area</vt:lpstr>
      <vt:lpstr>Initialization!Print_Area</vt:lpstr>
      <vt:lpstr>'Revision History'!Print_Area</vt:lpstr>
      <vt:lpstr>steps</vt:lpstr>
      <vt:lpstr>sTypes</vt:lpstr>
      <vt:lpstr>varying</vt:lpstr>
      <vt:lpstr>varying_pressure</vt:lpstr>
      <vt:lpstr>vPr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Kim, Taehun</dc:creator>
  <cp:lastModifiedBy>Kim, Taehun</cp:lastModifiedBy>
  <cp:lastPrinted>2020-11-27T00:08:43Z</cp:lastPrinted>
  <dcterms:created xsi:type="dcterms:W3CDTF">2020-11-24T18:36:54Z</dcterms:created>
  <dcterms:modified xsi:type="dcterms:W3CDTF">2022-11-05T14:15:10Z</dcterms:modified>
</cp:coreProperties>
</file>