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1\1_simulation_inputs\"/>
    </mc:Choice>
  </mc:AlternateContent>
  <xr:revisionPtr revIDLastSave="0" documentId="13_ncr:1_{6761D425-5C74-4623-99E8-0E03B36EC133}"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C8" i="49"/>
  <c r="G21" i="49" s="1"/>
  <c r="E69" i="53"/>
  <c r="D23" i="53"/>
  <c r="I21" i="49" l="1"/>
  <c r="G25" i="49"/>
  <c r="I25" i="49"/>
  <c r="H25" i="49"/>
  <c r="H21" i="49"/>
  <c r="F25" i="49"/>
  <c r="F21" i="49"/>
  <c r="L70" i="53"/>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<sst xmlns="http://schemas.openxmlformats.org/spreadsheetml/2006/main" count="1043" uniqueCount="353">
  <si>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</si>
  <si>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</si>
  <si>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</si>
  <si>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</si>
  <si>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</si>
  <si>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</si>
  <si>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</si>
  <si>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</si>
  <si>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</si>
  <si>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</si>
  <si>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</si>
  <si>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</si>
  <si>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</si>
  <si>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</si>
  <si>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</si>
  <si>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</si>
  <si>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</si>
  <si>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</si>
  <si>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</si>
  <si>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</si>
  <si>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</si>
  <si>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</si>
  <si>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</si>
  <si>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</si>
  <si>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</si>
  <si>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</si>
  <si>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</si>
  <si>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</si>
  <si>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</si>
  <si>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</si>
  <si>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</si>
  <si>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</si>
  <si>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</si>
  <si>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</si>
  <si>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</si>
  <si>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</si>
  <si>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</si>
  <si>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</si>
  <si>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</si>
  <si>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</si>
  <si>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</si>
  <si>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</si>
  <si>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</si>
  <si>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</si>
  <si>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</si>
  <si>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</si>
  <si>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</si>
  <si>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</si>
  <si>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</si>
  <si>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</si>
  <si>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</si>
  <si>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</si>
  <si>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</si>
  <si>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</si>
  <si>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</si>
  <si>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</si>
  <si>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</si>
  <si>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</si>
  <si>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</si>
  <si>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</si>
  <si>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</si>
  <si>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</si>
  <si>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</si>
  <si>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</si>
  <si>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</si>
  <si>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</si>
  <si>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</si>
  <si>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</si>
  <si>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</si>
  <si>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</si>
  <si>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</si>
  <si>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</si>
  <si>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</si>
  <si>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</si>
  <si>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</si>
  <si>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</si>
  <si>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</si>
  <si>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</si>
  <si>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</si>
  <si>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</si>
  <si>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</si>
  <si>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</si>
  <si>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</si>
  <si>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</si>
  <si>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</si>
  <si>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</si>
  <si>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</si>
  <si>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</si>
  <si>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</si>
  <si>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</si>
  <si>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</si>
  <si>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</si>
  <si>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</si>
  <si>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</si>
  <si>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</si>
  <si>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</si>
  <si>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</si>
  <si>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</si>
  <si>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</si>
  <si>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</si>
  <si>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</si>
  <si>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</si>
  <si>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</si>
  <si>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</si>
  <si>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</si>
  <si>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</si>
  <si>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</si>
  <si>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</si>
  <si>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</si>
  <si>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</si>
  <si>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</si>
  <si>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</si>
  <si>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</si>
  <si>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</si>
  <si>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</si>
  <si>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</si>
  <si>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</si>
  <si>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</si>
  <si>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</si>
  <si>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</si>
  <si>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</si>
  <si>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</si>
  <si>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</si>
  <si>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</si>
  <si>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</si>
  <si>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</si>
  <si>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</si>
  <si>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</si>
  <si>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</si>
  <si>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</si>
  <si>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</si>
  <si>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</si>
  <si>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</si>
  <si>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</si>
  <si>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</si>
  <si>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</si>
  <si>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</si>
  <si>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</si>
  <si>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</si>
  <si>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</si>
  <si>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</si>
  <si>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</si>
  <si>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</si>
  <si>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</si>
  <si>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</si>
  <si>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</si>
  <si>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</si>
  <si>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</si>
  <si>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</si>
  <si>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</si>
  <si>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</si>
  <si>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</si>
  <si>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</si>
  <si>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</si>
  <si>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</si>
  <si>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</si>
  <si>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</si>
  <si>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</si>
  <si>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</si>
  <si>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</si>
  <si>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</si>
  <si>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</si>
  <si>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</si>
  <si>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</si>
  <si>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</si>
  <si>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</si>
  <si>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</si>
  <si>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</si>
  <si>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</si>
  <si>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</si>
  <si>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</si>
  <si>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</si>
  <si>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</si>
  <si>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</si>
  <si>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</si>
  <si>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</si>
  <si>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</si>
  <si>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</si>
  <si>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</si>
  <si>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</si>
  <si>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</si>
  <si>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</si>
  <si>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</si>
  <si>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</si>
  <si>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</si>
  <si>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</si>
  <si>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</si>
  <si>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</si>
  <si>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</si>
  <si>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</si>
  <si>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</si>
  <si>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</si>
  <si>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</si>
  <si>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</si>
  <si>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</si>
  <si>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</si>
  <si>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</si>
  <si>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</si>
  <si>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</si>
  <si>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</si>
  <si>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</si>
  <si>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</si>
  <si>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</si>
  <si>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</si>
  <si>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</si>
  <si>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</si>
  <si>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</si>
  <si>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</si>
  <si>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</si>
  <si>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</si>
  <si>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</si>
  <si>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</si>
  <si>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</si>
  <si>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</si>
  <si>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</si>
  <si>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</si>
  <si>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</si>
  <si>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</si>
  <si>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</si>
  <si>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</si>
  <si>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</si>
  <si>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</si>
  <si>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</si>
  <si>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</si>
  <si>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</si>
  <si>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</si>
  <si>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</si>
  <si>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</si>
  <si>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</si>
  <si>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</si>
  <si>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</si>
  <si>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</si>
  <si>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</si>
  <si>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</si>
  <si>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</si>
  <si>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</si>
  <si>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</si>
  <si>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</si>
  <si>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</si>
  <si>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</si>
  <si>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</si>
  <si>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</si>
  <si>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</si>
  <si>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</si>
  <si>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</si>
  <si>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</si>
  <si>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</si>
  <si>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</si>
  <si>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</si>
  <si>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</si>
  <si>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</si>
  <si>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</si>
  <si>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</si>
  <si>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</si>
  <si>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</si>
  <si>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</si>
  <si>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</si>
  <si>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</si>
  <si>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</si>
  <si>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</si>
  <si>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</si>
  <si>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</si>
  <si>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</si>
  <si>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</si>
  <si>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</si>
  <si>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</si>
  <si>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</si>
  <si>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</si>
  <si>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</si>
  <si>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</si>
  <si>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</si>
  <si>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</si>
  <si>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</si>
  <si>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</si>
  <si>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</si>
  <si>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</si>
  <si>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</si>
  <si>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</si>
  <si>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</si>
  <si>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</si>
  <si>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</si>
  <si>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</si>
  <si>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</si>
  <si>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</si>
  <si>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</si>
  <si>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</si>
  <si>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</si>
  <si>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</si>
  <si>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</si>
  <si>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</si>
  <si>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</si>
  <si>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</si>
  <si>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</si>
  <si>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</si>
  <si>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</si>
  <si>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</si>
  <si>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</si>
  <si>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</si>
  <si>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</si>
  <si>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</si>
  <si>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</si>
  <si>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</si>
  <si>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</si>
  <si>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</si>
  <si>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</si>
  <si>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</si>
  <si>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</si>
  <si>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</si>
  <si>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</si>
  <si>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</si>
  <si>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</si>
  <si>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</si>
  <si>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</si>
  <si>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</si>
  <si>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</si>
  <si>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</si>
  <si>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</si>
  <si>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</si>
  <si>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</si>
  <si>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</si>
  <si>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</si>
  <si>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</si>
  <si>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</si>
  <si>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</si>
  <si>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</si>
  <si>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</si>
  <si>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</si>
  <si>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</si>
  <si>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</si>
  <si>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</si>
  <si>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</si>
  <si>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</si>
  <si>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</si>
  <si>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</si>
  <si>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</si>
  <si>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</si>
  <si>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</si>
  <si>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</si>
  <si>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</si>
  <si>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</si>
  <si>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</si>
  <si>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</si>
  <si>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</si>
  <si>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</si>
  <si>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</si>
  <si>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</si>
  <si>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t>
  </si>
  <si>
    <t>RP-XXX-RAF RP-FEE-XXX HP-FEE-RAF DP-ATM-XXX LP-ATM-RAF</t>
  </si>
  <si>
    <t>varying_pressure varying_pressure constant_pressure varying_pressure constant_pressure</t>
  </si>
  <si>
    <t>1_(negative) 0_(positive) 0_(positive) 1_(negative) 1_(negative)</t>
  </si>
  <si>
    <t>4 1 105 35 65</t>
  </si>
  <si>
    <t>0 0.000005 0.00000507 0.000006251 0.00001</t>
  </si>
  <si>
    <t>0.000055 0 0.000005 0 0.0000001456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</si>
</sst>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f3sPczYPdsGxgZFZBkNTA4fSBMh8Q+MrF7blRHsR16UjIZ34fP8DXJlA9tzYJ5ktao+iamYYqkihWm8AKSE3Gw==" saltValue="Lq/JsYrauk1f7vm3b4H4Dg=="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4 1 105 35 65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0 0.000005 0.00000507 0.000006251 0.00001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0.000055 0 0.000005 0 0.0000001456</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dEvMuRa3PzEbEKuNNG+MdbWJyEK55pbK4NPkrQvmPNBpiFz0ciIDhXRqH2TrgfrxvtKxeG6x42CVU239TmqWFw==" saltValue="Jb2JpGg8ZZjD/q10uv8kVg=="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H11" sqref="H11"/>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pressure-driven</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105</v>
      </c>
      <c r="H11" s="102">
        <v>35</v>
      </c>
      <c r="I11" s="102">
        <v>65</v>
      </c>
    </row>
    <row r="12" spans="2:9" ht="15" customHeight="1">
      <c r="B12" s="89" t="s">
        <v>204</v>
      </c>
      <c r="C12" s="84" t="s">
        <v>1</v>
      </c>
      <c r="D12" s="54" t="s">
        <v>3</v>
      </c>
      <c r="E12" s="102" t="s">
        <v>207</v>
      </c>
      <c r="F12" s="102" t="s">
        <v>207</v>
      </c>
      <c r="G12" s="102" t="s">
        <v>207</v>
      </c>
      <c r="H12" s="102" t="s">
        <v>207</v>
      </c>
      <c r="I12" s="102" t="s">
        <v>207</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Back_Pressure_Regulator</v>
      </c>
    </row>
    <row r="22" spans="2:9">
      <c r="B22" s="94"/>
      <c r="C22" s="97"/>
      <c r="D22" s="84" t="s">
        <v>202</v>
      </c>
      <c r="E22" s="83">
        <v>0</v>
      </c>
      <c r="F22" s="103">
        <v>5.0000000000000004E-6</v>
      </c>
      <c r="G22" s="103">
        <v>5.0699999999999997E-6</v>
      </c>
      <c r="H22" s="103">
        <v>6.251E-6</v>
      </c>
      <c r="I22" s="103">
        <v>1.0000000000000001E-5</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5.0000000000000004E-6</v>
      </c>
      <c r="H26" s="103">
        <v>0</v>
      </c>
      <c r="I26" s="103">
        <v>1.4560000000000001E-7</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39">
        <f>IF($J$23&gt;$J$24,$D$24*$J$25/1000*$J$24/('[2]Ideal Gas Properties'!$B$10*$J$26)/($J$23-$J$24),IF($J$23&lt;$J$24,$D$24*$J$25/1000*$J$23/('[2]Ideal Gas Properties'!$B$10*$J$26)/($J$23-$J$24),""))</f>
        <v>4.7988257899407901E-9</v>
      </c>
      <c r="E23" s="139"/>
      <c r="F23" s="140" t="s">
        <v>67</v>
      </c>
      <c r="G23" s="141"/>
      <c r="H23" s="25"/>
      <c r="I23" s="106" t="s">
        <v>300</v>
      </c>
      <c r="J23" s="107">
        <f>110000/101325</f>
        <v>1.0856155933876142</v>
      </c>
      <c r="K23" s="33" t="s">
        <v>114</v>
      </c>
      <c r="L23" s="33" t="s">
        <v>301</v>
      </c>
      <c r="M23" s="33"/>
      <c r="N23" s="33"/>
      <c r="O23" s="33"/>
      <c r="P23" s="108"/>
      <c r="Q23" s="37"/>
      <c r="R23" s="25"/>
    </row>
    <row r="24" spans="1:18" ht="15.6">
      <c r="A24" s="26"/>
      <c r="B24" s="26"/>
      <c r="C24" s="109" t="s">
        <v>302</v>
      </c>
      <c r="D24" s="142">
        <f>IF($J$23&gt;$J$24,1,IF($J$23&lt;$J$24,-1,""))</f>
        <v>-1</v>
      </c>
      <c r="E24" s="142"/>
      <c r="F24" s="143" t="s">
        <v>3</v>
      </c>
      <c r="G24" s="144"/>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48">
        <f>IF(AND($L$73-$L$74&gt;0,$L$75&lt;$L$73),"wrong Phat",IF(AND($L$73-$L$74&lt;0,$L$75&gt;$L$73),"wrong Phat",ABS($L$69*$L$70/('[2]Ideal Gas Properties'!$B$10*$L$71*($L$72))*LN(($L$75-$L$74)/($L$75-$L$73))/1000)))</f>
        <v>4.9113437756169229E-6</v>
      </c>
      <c r="F69" s="148"/>
      <c r="G69" s="149" t="s">
        <v>67</v>
      </c>
      <c r="H69" s="150"/>
      <c r="I69" s="25"/>
      <c r="J69" s="25"/>
      <c r="K69" s="24" t="s">
        <v>138</v>
      </c>
      <c r="L69" s="107">
        <v>0.6</v>
      </c>
      <c r="M69" s="33" t="s">
        <v>3</v>
      </c>
      <c r="N69" s="151" t="s">
        <v>139</v>
      </c>
      <c r="O69" s="151"/>
      <c r="P69" s="152"/>
      <c r="Q69" s="37"/>
      <c r="R69" s="37"/>
    </row>
    <row r="70" spans="1:18" ht="14.4">
      <c r="A70" s="26"/>
      <c r="B70" s="25"/>
      <c r="C70" s="26"/>
      <c r="D70" s="117"/>
      <c r="E70" s="25"/>
      <c r="F70" s="25"/>
      <c r="G70" s="25"/>
      <c r="H70" s="25"/>
      <c r="I70" s="25"/>
      <c r="J70" s="25"/>
      <c r="K70" s="26" t="s">
        <v>140</v>
      </c>
      <c r="L70" s="111">
        <f>101.6*PI()*1.04^2</f>
        <v>345.23137599486842</v>
      </c>
      <c r="M70" s="25" t="s">
        <v>141</v>
      </c>
      <c r="N70" s="131" t="s">
        <v>142</v>
      </c>
      <c r="O70" s="131"/>
      <c r="P70" s="132"/>
      <c r="Q70" s="37"/>
      <c r="R70" s="37"/>
    </row>
    <row r="71" spans="1:18" ht="14.4">
      <c r="A71" s="26"/>
      <c r="B71" s="25"/>
      <c r="C71" s="26"/>
      <c r="D71" s="25"/>
      <c r="E71" s="25"/>
      <c r="F71" s="25"/>
      <c r="G71" s="25"/>
      <c r="H71" s="25"/>
      <c r="I71" s="25"/>
      <c r="J71" s="25"/>
      <c r="K71" s="26" t="s">
        <v>143</v>
      </c>
      <c r="L71" s="111">
        <v>300.14999999999998</v>
      </c>
      <c r="M71" s="25" t="s">
        <v>123</v>
      </c>
      <c r="N71" s="131" t="s">
        <v>124</v>
      </c>
      <c r="O71" s="131"/>
      <c r="P71" s="132"/>
      <c r="Q71" s="37"/>
      <c r="R71" s="37"/>
    </row>
    <row r="72" spans="1:18" ht="15.6">
      <c r="A72" s="26"/>
      <c r="B72" s="25"/>
      <c r="C72" s="26"/>
      <c r="D72" s="25"/>
      <c r="E72" s="25"/>
      <c r="F72" s="25"/>
      <c r="G72" s="25"/>
      <c r="H72" s="25"/>
      <c r="I72" s="25"/>
      <c r="J72" s="25"/>
      <c r="K72" s="26" t="s">
        <v>326</v>
      </c>
      <c r="L72" s="111">
        <v>6</v>
      </c>
      <c r="M72" s="25" t="s">
        <v>62</v>
      </c>
      <c r="N72" s="131" t="s">
        <v>145</v>
      </c>
      <c r="O72" s="131"/>
      <c r="P72" s="132"/>
      <c r="Q72" s="37"/>
      <c r="R72" s="37"/>
    </row>
    <row r="73" spans="1:18" ht="15.6">
      <c r="A73" s="26"/>
      <c r="B73" s="25"/>
      <c r="C73" s="26"/>
      <c r="D73" s="25"/>
      <c r="E73" s="25"/>
      <c r="F73" s="25"/>
      <c r="G73" s="25"/>
      <c r="H73" s="25"/>
      <c r="I73" s="25"/>
      <c r="J73" s="25"/>
      <c r="K73" s="26" t="s">
        <v>146</v>
      </c>
      <c r="L73" s="111">
        <f>110000/101325</f>
        <v>1.0856155933876142</v>
      </c>
      <c r="M73" s="25" t="s">
        <v>114</v>
      </c>
      <c r="N73" s="131" t="s">
        <v>147</v>
      </c>
      <c r="O73" s="131"/>
      <c r="P73" s="132"/>
      <c r="Q73" s="37"/>
      <c r="R73" s="37"/>
    </row>
    <row r="74" spans="1:18" ht="15.6">
      <c r="A74" s="26"/>
      <c r="B74" s="25"/>
      <c r="C74" s="26"/>
      <c r="D74" s="25"/>
      <c r="E74" s="25"/>
      <c r="F74" s="25"/>
      <c r="G74" s="25"/>
      <c r="H74" s="25"/>
      <c r="I74" s="25"/>
      <c r="J74" s="25"/>
      <c r="K74" s="26" t="s">
        <v>148</v>
      </c>
      <c r="L74" s="111">
        <f>358000/101325</f>
        <v>3.5331852948433258</v>
      </c>
      <c r="M74" s="25" t="s">
        <v>114</v>
      </c>
      <c r="N74" s="131" t="s">
        <v>149</v>
      </c>
      <c r="O74" s="131"/>
      <c r="P74" s="132"/>
      <c r="Q74" s="37"/>
      <c r="R74" s="37"/>
    </row>
    <row r="75" spans="1:18" ht="14.4">
      <c r="A75" s="26"/>
      <c r="B75" s="25"/>
      <c r="C75" s="26"/>
      <c r="D75" s="25"/>
      <c r="E75" s="25"/>
      <c r="F75" s="25"/>
      <c r="G75" s="25"/>
      <c r="H75" s="25"/>
      <c r="I75" s="25"/>
      <c r="J75" s="25"/>
      <c r="K75" s="43" t="s">
        <v>150</v>
      </c>
      <c r="L75" s="112">
        <v>1.01325</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345</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56">
        <f>L84*(L80/L82)*(L83/L81)*1000/60</f>
        <v>0.27457510837252547</v>
      </c>
      <c r="F80" s="156"/>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v>
      </c>
      <c r="C2">
        <v>5</v>
      </c>
      <c r="E2" t="s">
        <v>350</v>
      </c>
      <c r="F2" t="s">
        <v>346</v>
      </c>
      <c r="G2" t="s">
        <v>346</v>
      </c>
      <c r="H2" t="s">
        <v>346</v>
      </c>
      <c r="I2" t="s">
        <v>347</v>
      </c>
      <c r="J2" t="s">
        <v>348</v>
      </c>
      <c r="K2" t="s">
        <v>351</v>
      </c>
      <c r="L2" t="s">
        <v>352</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2022-11-26T23:56:02Z</dcterms:modified>
</cp:coreProperties>
</file>