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3\1_simulation_inputs\"/>
    </mc:Choice>
  </mc:AlternateContent>
  <xr:revisionPtr revIDLastSave="0" documentId="13_ncr:1_{86DFB062-CCF9-408C-8BDF-32901BFABCEB}"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C8" i="49"/>
  <c r="E69" i="53"/>
  <c r="D23" i="53"/>
  <c r="H21" i="49" l="1"/>
  <c r="G25" i="49"/>
  <c r="I21" i="49"/>
  <c r="H25" i="49"/>
  <c r="I25" i="49"/>
  <c r="F21" i="49"/>
  <c r="G21" i="49"/>
  <c r="F25" i="49"/>
  <c r="L70" i="53"/>
  <c r="R1" i="53" l="1"/>
  <c r="J23" i="53"/>
  <c r="D24" i="53" s="1"/>
  <c r="A1" i="53"/>
  <c r="L84" i="53"/>
  <c r="L8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<sst xmlns="http://schemas.openxmlformats.org/spreadsheetml/2006/main" count="1038" uniqueCount="354">
  <si>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</si>
  <si>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</si>
  <si>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</si>
  <si>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</si>
  <si>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</si>
  <si>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</si>
  <si>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</si>
  <si>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</si>
  <si>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</si>
  <si>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</si>
  <si>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</si>
  <si>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</si>
  <si>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</si>
  <si>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</si>
  <si>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</si>
  <si>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</si>
  <si>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</si>
  <si>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</si>
  <si>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</si>
  <si>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</si>
  <si>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</si>
  <si>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</si>
  <si>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</si>
  <si>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</si>
  <si>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</si>
  <si>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</si>
  <si>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</si>
  <si>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</si>
  <si>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</si>
  <si>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</si>
  <si>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</si>
  <si>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</si>
  <si>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</si>
  <si>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</si>
  <si>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</si>
  <si>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</si>
  <si>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</si>
  <si>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</si>
  <si>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</si>
  <si>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</si>
  <si>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</si>
  <si>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</si>
  <si>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</si>
  <si>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</si>
  <si>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</si>
  <si>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</si>
  <si>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</si>
  <si>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</si>
  <si>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</si>
  <si>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</si>
  <si>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</si>
  <si>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</si>
  <si>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</si>
  <si>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</si>
  <si>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</si>
  <si>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</si>
  <si>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</si>
  <si>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</si>
  <si>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</si>
  <si>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</si>
  <si>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</si>
  <si>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</si>
  <si>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</si>
  <si>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</si>
  <si>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</si>
  <si>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</si>
  <si>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</si>
  <si>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</si>
  <si>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</si>
  <si>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</si>
  <si>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</si>
  <si>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</si>
  <si>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</si>
  <si>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</si>
  <si>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</si>
  <si>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</si>
  <si>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</si>
  <si>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</si>
  <si>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</si>
  <si>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</si>
  <si>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</si>
  <si>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</si>
  <si>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</si>
  <si>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</si>
  <si>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</si>
  <si>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</si>
  <si>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</si>
  <si>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</si>
  <si>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</si>
  <si>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</si>
  <si>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</si>
  <si>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</si>
  <si>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</si>
  <si>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</si>
  <si>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</si>
  <si>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</si>
  <si>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</si>
  <si>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</si>
  <si>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</si>
  <si>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</si>
  <si>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</si>
  <si>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</si>
  <si>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</si>
  <si>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</si>
  <si>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</si>
  <si>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</si>
  <si>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</si>
  <si>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</si>
  <si>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</si>
  <si>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</si>
  <si>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</si>
  <si>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</si>
  <si>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</si>
  <si>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</si>
  <si>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</si>
  <si>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</si>
  <si>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</si>
  <si>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</si>
  <si>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</si>
  <si>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</si>
  <si>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</si>
  <si>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</si>
  <si>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</si>
  <si>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</si>
  <si>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</si>
  <si>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</si>
  <si>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</si>
  <si>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</si>
  <si>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</si>
  <si>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</si>
  <si>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</si>
  <si>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</si>
  <si>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</si>
  <si>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</si>
  <si>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</si>
  <si>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</si>
  <si>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</si>
  <si>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</si>
  <si>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</si>
  <si>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</si>
  <si>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</si>
  <si>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</si>
  <si>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</si>
  <si>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</si>
  <si>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</si>
  <si>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</si>
  <si>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</si>
  <si>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</si>
  <si>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</si>
  <si>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</si>
  <si>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</si>
  <si>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</si>
  <si>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</si>
  <si>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</si>
  <si>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</si>
  <si>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</si>
  <si>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</si>
  <si>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</si>
  <si>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</si>
  <si>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</si>
  <si>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</si>
  <si>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</si>
  <si>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</si>
  <si>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</si>
  <si>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</si>
  <si>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</si>
  <si>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</si>
  <si>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</si>
  <si>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</si>
  <si>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</si>
  <si>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</si>
  <si>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</si>
  <si>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</si>
  <si>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</si>
  <si>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</si>
  <si>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</si>
  <si>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</si>
  <si>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</si>
  <si>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</si>
  <si>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</si>
  <si>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</si>
  <si>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</si>
  <si>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</si>
  <si>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</si>
  <si>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</si>
  <si>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</si>
  <si>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</si>
  <si>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</si>
  <si>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</si>
  <si>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</si>
  <si>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</si>
  <si>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</si>
  <si>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</si>
  <si>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</si>
  <si>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</si>
  <si>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</si>
  <si>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</si>
  <si>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</si>
  <si>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</si>
  <si>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</si>
  <si>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</si>
  <si>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</si>
  <si>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</si>
  <si>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</si>
  <si>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</si>
  <si>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</si>
  <si>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</si>
  <si>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</si>
  <si>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</si>
  <si>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</si>
  <si>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</si>
  <si>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</si>
  <si>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</si>
  <si>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</si>
  <si>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</si>
  <si>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</si>
  <si>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</si>
  <si>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</si>
  <si>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</si>
  <si>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</si>
  <si>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</si>
  <si>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</si>
  <si>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</si>
  <si>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</si>
  <si>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</si>
  <si>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</si>
  <si>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</si>
  <si>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</si>
  <si>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</si>
  <si>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</si>
  <si>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</si>
  <si>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</si>
  <si>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</si>
  <si>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</si>
  <si>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</si>
  <si>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</si>
  <si>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</si>
  <si>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</si>
  <si>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</si>
  <si>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</si>
  <si>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</si>
  <si>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</si>
  <si>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</si>
  <si>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</si>
  <si>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</si>
  <si>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</si>
  <si>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</si>
  <si>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</si>
  <si>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</si>
  <si>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</si>
  <si>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</si>
  <si>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</si>
  <si>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</si>
  <si>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</si>
  <si>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</si>
  <si>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</si>
  <si>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</si>
  <si>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</si>
  <si>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</si>
  <si>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</si>
  <si>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</si>
  <si>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</si>
  <si>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</si>
  <si>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</si>
  <si>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</si>
  <si>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</si>
  <si>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</si>
  <si>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</si>
  <si>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</si>
  <si>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</si>
  <si>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</si>
  <si>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</si>
  <si>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</si>
  <si>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</si>
  <si>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</si>
  <si>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</si>
  <si>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</si>
  <si>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</si>
  <si>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</si>
  <si>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</si>
  <si>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</si>
  <si>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</si>
  <si>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</si>
  <si>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</si>
  <si>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</si>
  <si>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</si>
  <si>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</si>
  <si>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</si>
  <si>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</si>
  <si>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</si>
  <si>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</si>
  <si>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</si>
  <si>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</si>
  <si>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</si>
  <si>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</si>
  <si>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</si>
  <si>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</si>
  <si>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</si>
  <si>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</si>
  <si>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</si>
  <si>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</si>
  <si>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</si>
  <si>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</si>
  <si>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</si>
  <si>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</si>
  <si>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</si>
  <si>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</si>
  <si>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</si>
  <si>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</si>
  <si>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</si>
  <si>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</si>
  <si>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</si>
  <si>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</si>
  <si>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</si>
  <si>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</si>
  <si>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</si>
  <si>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</si>
  <si>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</si>
  <si>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</si>
  <si>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</si>
  <si>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</si>
  <si>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</si>
  <si>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</si>
  <si>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</si>
  <si>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</si>
  <si>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</si>
  <si>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</si>
  <si>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</si>
  <si>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</si>
  <si>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</si>
  <si>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</si>
  <si>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</si>
  <si>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</si>
  <si>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</si>
  <si>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</si>
  <si>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</si>
  <si>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</si>
  <si>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</si>
  <si>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</si>
  <si>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</si>
  <si>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</si>
  <si>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</si>
  <si>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</si>
  <si>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</si>
  <si>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</si>
  <si>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</si>
  <si>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4 1 100 35 65</t>
  </si>
  <si>
    <t>0 0 0 0 0</t>
  </si>
  <si>
    <t>None None None None None</t>
  </si>
  <si>
    <t>RP-XXX-RAF RP-FEE-XXX HP-FEE-RAF DP-ATM-XXX LP-ATM-RAF</t>
  </si>
  <si>
    <t>varying_pressure varying_pressure constant_pressure varying_pressure constant_pressure</t>
  </si>
  <si>
    <t>0.000055 0 0.1 0 0.000000124</t>
  </si>
  <si>
    <t>1_(negative) 0_(positive) 0_(positive) 1_(negative) 1_(negative)</t>
  </si>
  <si>
    <t>0 0.00000507 0.00000507 0.00000625 0.05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</si>
</sst>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7">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51" dataDxfId="49" headerRowBorderDxfId="50" tableBorderDxfId="48" totalsRowBorderDxfId="47">
  <autoFilter ref="A9:J13" xr:uid="{B089C5C3-2CCE-4800-96CA-2131BB6E3E4F}"/>
  <tableColumns count="10">
    <tableColumn id="1" xr3:uid="{B74FFB85-2D30-2248-A7F7-F9B59A5E8CFF}" name="Variable" dataDxfId="46"/>
    <tableColumn id="4" xr3:uid="{60EF3E4D-7C76-4043-99D4-ADAEA96787E6}" name="Value" dataDxfId="45"/>
    <tableColumn id="5" xr3:uid="{C5CA3C39-58DB-CD4F-9E50-5D2008F0E4A7}" name="Unit" dataDxfId="44"/>
    <tableColumn id="6" xr3:uid="{B9E69413-DB95-204F-9494-7456D76A8956}" name="Comparisons" dataDxfId="43"/>
    <tableColumn id="7" xr3:uid="{F5A3A202-5AED-EF49-A242-F186A4937E89}" name="Variable Type" dataDxfId="42"/>
    <tableColumn id="8" xr3:uid="{93CB49C7-D7F9-AD4A-BE8A-B9B446828E85}" name="Dependency" dataDxfId="41"/>
    <tableColumn id="12" xr3:uid="{8A8E4280-7DFF-F040-BC62-92460CFF74F8}" name="Test 1" dataDxfId="40"/>
    <tableColumn id="10" xr3:uid="{B402B24B-3143-B74C-B234-CC9367918327}" name="Test 2" dataDxfId="39"/>
    <tableColumn id="2" xr3:uid="{A2ECB960-DF6E-CC4C-B930-70C73CAD4EDE}" name="Test 3" dataDxfId="38"/>
    <tableColumn id="9" xr3:uid="{AF810ADD-A738-A044-AE38-3E9B8AAB2DFA}" name="Description" dataDxfId="3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31" dataDxfId="29" headerRowBorderDxfId="30" tableBorderDxfId="28" totalsRowBorderDxfId="27">
  <autoFilter ref="A9:J19" xr:uid="{B089C5C3-2CCE-4800-96CA-2131BB6E3E4F}"/>
  <tableColumns count="10">
    <tableColumn id="1" xr3:uid="{B98941E9-1F8D-FA4F-B8CD-D19FA0CCE7B4}" name="Variable" dataDxfId="26"/>
    <tableColumn id="4" xr3:uid="{727F89FD-185E-664A-A44F-49646268379F}" name="Value" dataDxfId="25">
      <calculatedColumnFormula>IF(Table1323[[#This Row],[Test 3]]=1,_xlfn.TEXTJOIN(" ",TRUE,'Cycle Organizer'!E11:E11),"")</calculatedColumnFormula>
    </tableColumn>
    <tableColumn id="5" xr3:uid="{D0488D30-3DC2-904A-BA5A-CACD3EEC7D17}" name="Unit" dataDxfId="24"/>
    <tableColumn id="6" xr3:uid="{9112EDC0-76BE-9546-A557-16201290DACC}" name="Comparisons" dataDxfId="23"/>
    <tableColumn id="7" xr3:uid="{4F3D680C-E3B0-014A-858E-06A189C1336A}" name="Variable Type" dataDxfId="22"/>
    <tableColumn id="8" xr3:uid="{4F5D00A9-97D5-E141-87BC-CB91CD679F2C}" name="Dependency" dataDxfId="21"/>
    <tableColumn id="12" xr3:uid="{3E2FDA4E-8924-234A-8D70-FEFA2242DD0C}" name="Test 1" dataDxfId="20"/>
    <tableColumn id="10" xr3:uid="{D5461923-1F13-424D-88C0-CDBD0551AB36}" name="Test 2" dataDxfId="19"/>
    <tableColumn id="2" xr3:uid="{8F164C94-DCC1-1941-A4E7-A3D223D748FE}" name="Test 3" dataDxfId="18"/>
    <tableColumn id="9" xr3:uid="{35227A5D-3970-B042-9FA5-06C9B540EE2C}" name="Description" dataDxfId="1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4</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z/LBJdnTCHotWSQsbTdwEFAhK0szk6NNk48P8T4lZKmCsG+fTDmR82aRnYoHS71u9kNotRJ2DVdbaM5Q5Sghqw==" saltValue="veL3fKhTxDihd+Ve50DckA==" spinCount="100000" sheet="1" objects="1" scenarios="1" selectLockedCells="1"/>
  <mergeCells count="2">
    <mergeCell ref="A3:J3"/>
    <mergeCell ref="J4:J8"/>
  </mergeCells>
  <conditionalFormatting sqref="B10:B13">
    <cfRule type="expression" dxfId="56" priority="1">
      <formula>IF(AND($B10&lt;&gt;"",$I10=0),1,0)</formula>
    </cfRule>
    <cfRule type="expression" dxfId="55" priority="2">
      <formula>IF($B10&lt;&gt;"",1,0)</formula>
    </cfRule>
    <cfRule type="expression" dxfId="54" priority="3">
      <formula>$I10 = 0</formula>
    </cfRule>
  </conditionalFormatting>
  <conditionalFormatting sqref="J4">
    <cfRule type="expression" dxfId="53" priority="12">
      <formula>IF(COUNTA($B$10:$B$13)&lt;&gt;COUNTIF($I$10:$I$13,1),1,0)</formula>
    </cfRule>
    <cfRule type="expression" dxfId="52"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4 1 100 35 65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0 0.00000507 0.00000507 0.00000625 0.05</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0.000055 0 0.1 0 0.000000124</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v3dCmB+XLO+3GRsZ7IPc8NuWG2ZzdVtMclWkJWwYD8FN1vS4GRbbmkoSbE8wxww+LEv4GjkK6U0seas+d9fjrQ==" saltValue="PjuA1FPnNFbyIrlz2cLhDA==" spinCount="100000" sheet="1" objects="1" scenarios="1" selectLockedCells="1" selectUnlockedCells="1"/>
  <mergeCells count="2">
    <mergeCell ref="A3:J3"/>
    <mergeCell ref="J4:J8"/>
  </mergeCells>
  <conditionalFormatting sqref="B10:B18">
    <cfRule type="expression" dxfId="36" priority="16">
      <formula>IF(AND($B10&lt;&gt;"",$I10=0),1,0)</formula>
    </cfRule>
    <cfRule type="expression" dxfId="35" priority="17">
      <formula>IF($B10&lt;&gt;"",1,0)</formula>
    </cfRule>
    <cfRule type="expression" dxfId="34" priority="18">
      <formula>$I10 = 0</formula>
    </cfRule>
  </conditionalFormatting>
  <conditionalFormatting sqref="J4">
    <cfRule type="expression" dxfId="33" priority="815">
      <formula>IF(COUNTA($B$10:$B$19)-COUNTIF($B$10:$B$19,"")+1&lt;&gt;COUNTIF($I$10:$I$19,1),1,0)</formula>
    </cfRule>
    <cfRule type="expression" dxfId="32"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tabSelected="1" zoomScaleNormal="100" workbookViewId="0">
      <pane xSplit="4" ySplit="10" topLeftCell="E11" activePane="bottomRight" state="frozen"/>
      <selection pane="topRight" activeCell="E1" sqref="E1"/>
      <selection pane="bottomLeft" activeCell="A11" sqref="A11"/>
      <selection pane="bottomRight" activeCell="F22" sqref="F22"/>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pressure-driven</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100</v>
      </c>
      <c r="H11" s="102">
        <v>35</v>
      </c>
      <c r="I11" s="102">
        <v>65</v>
      </c>
    </row>
    <row r="12" spans="2:9" ht="15" customHeight="1">
      <c r="B12" s="89" t="s">
        <v>204</v>
      </c>
      <c r="C12" s="84" t="s">
        <v>1</v>
      </c>
      <c r="D12" s="54" t="s">
        <v>3</v>
      </c>
      <c r="E12" s="102">
        <v>0</v>
      </c>
      <c r="F12" s="102">
        <v>0</v>
      </c>
      <c r="G12" s="102">
        <v>0</v>
      </c>
      <c r="H12" s="102">
        <v>0</v>
      </c>
      <c r="I12" s="102">
        <v>0</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Back_Pressure_Regulator</v>
      </c>
    </row>
    <row r="22" spans="2:9">
      <c r="B22" s="94"/>
      <c r="C22" s="97"/>
      <c r="D22" s="84" t="s">
        <v>202</v>
      </c>
      <c r="E22" s="83">
        <v>0</v>
      </c>
      <c r="F22" s="103">
        <v>5.0699999999999997E-6</v>
      </c>
      <c r="G22" s="103">
        <v>5.0699999999999997E-6</v>
      </c>
      <c r="H22" s="103">
        <v>6.2500000000000003E-6</v>
      </c>
      <c r="I22" s="103">
        <v>0.05</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0.1</v>
      </c>
      <c r="H26" s="103">
        <v>0</v>
      </c>
      <c r="I26" s="103">
        <v>1.24E-7</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iTfeWHEA9L0/uExHYp1fx+EGrQa751n3zQM6MJAGp+5nGYCsUuvPCOV++QiPvnSY2pQUxzDmOsljqThtepfS7w==" saltValue="I75o5+zVHFTdXqdcxJcrTQ==" spinCount="100000" sheet="1" objects="1" scenarios="1" selectLockedCells="1"/>
  <mergeCells count="1">
    <mergeCell ref="B10:D10"/>
  </mergeCells>
  <phoneticPr fontId="1" type="noConversion"/>
  <conditionalFormatting sqref="J29:J1048576 L11:XFD26 L29:XFD1048576 E11:J11 E28:I1048576 E15:J21 J12:J14 J26 E23:J25 E22 J22 H22">
    <cfRule type="notContainsBlanks" dxfId="16" priority="73">
      <formula>LEN(TRIM(E11))&gt;0</formula>
    </cfRule>
  </conditionalFormatting>
  <conditionalFormatting sqref="J28 L28:XFD28">
    <cfRule type="notContainsBlanks" dxfId="15" priority="28">
      <formula>LEN(TRIM(J28))&gt;0</formula>
    </cfRule>
  </conditionalFormatting>
  <conditionalFormatting sqref="L27:XFD27 E27:J27">
    <cfRule type="notContainsBlanks" dxfId="14" priority="12">
      <formula>LEN(TRIM(E27))&gt;0</formula>
    </cfRule>
  </conditionalFormatting>
  <conditionalFormatting sqref="E12:I14">
    <cfRule type="notContainsBlanks" dxfId="13" priority="11">
      <formula>LEN(TRIM(E12))&gt;0</formula>
    </cfRule>
  </conditionalFormatting>
  <conditionalFormatting sqref="E26">
    <cfRule type="notContainsBlanks" dxfId="12" priority="10">
      <formula>LEN(TRIM(E26))&gt;0</formula>
    </cfRule>
  </conditionalFormatting>
  <conditionalFormatting sqref="F26">
    <cfRule type="notContainsBlanks" dxfId="11" priority="9">
      <formula>LEN(TRIM(F26))&gt;0</formula>
    </cfRule>
  </conditionalFormatting>
  <conditionalFormatting sqref="H26">
    <cfRule type="notContainsBlanks" dxfId="10" priority="7">
      <formula>LEN(TRIM(H26))&gt;0</formula>
    </cfRule>
  </conditionalFormatting>
  <conditionalFormatting sqref="G26">
    <cfRule type="notContainsBlanks" dxfId="9" priority="5">
      <formula>LEN(TRIM(G26))&gt;0</formula>
    </cfRule>
  </conditionalFormatting>
  <conditionalFormatting sqref="I22">
    <cfRule type="notContainsBlanks" dxfId="8" priority="4">
      <formula>LEN(TRIM(I22))&gt;0</formula>
    </cfRule>
  </conditionalFormatting>
  <conditionalFormatting sqref="G22">
    <cfRule type="notContainsBlanks" dxfId="7" priority="3">
      <formula>LEN(TRIM(G22))&gt;0</formula>
    </cfRule>
  </conditionalFormatting>
  <conditionalFormatting sqref="I26">
    <cfRule type="notContainsBlanks" dxfId="6" priority="2">
      <formula>LEN(TRIM(I26))&gt;0</formula>
    </cfRule>
  </conditionalFormatting>
  <conditionalFormatting sqref="F22">
    <cfRule type="notContainsBlanks" dxfId="5" priority="1">
      <formula>LEN(TRIM(F22))&gt;0</formula>
    </cfRule>
  </conditionalFormatting>
  <dataValidations count="2">
    <dataValidation type="list" allowBlank="1" showInputMessage="1" showErrorMessage="1" sqref="E16:I16" xr:uid="{2EE9E7B6-C8DA-42B7-BA16-693BBF97D218}">
      <formula1>steps</formula1>
    </dataValidation>
    <dataValidation type="list" allowBlank="1" showInputMessage="1" showErrorMessage="1" sqref="E17:I17" xr:uid="{02CF591F-DF42-4F2F-8F38-B448102D01AB}">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79EA65F-747D-4866-8C94-693467D87AC6}">
          <x14:formula1>
            <xm:f>Reference!$AA$2:$AA$7</xm:f>
          </x14:formula1>
          <xm:sqref>E13:I13</xm:sqref>
        </x14:dataValidation>
        <x14:dataValidation type="list" allowBlank="1" showInputMessage="1" showErrorMessage="1" xr:uid="{FE6DE149-6693-4AE1-974B-E0079867FE43}">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0" t="s">
        <v>298</v>
      </c>
      <c r="B18" s="141"/>
      <c r="C18" s="141"/>
      <c r="D18" s="141"/>
      <c r="E18" s="141"/>
      <c r="F18" s="141"/>
      <c r="G18" s="141"/>
      <c r="H18" s="141"/>
      <c r="I18" s="141"/>
      <c r="J18" s="141"/>
      <c r="K18" s="141"/>
      <c r="L18" s="141"/>
      <c r="M18" s="141"/>
      <c r="N18" s="141"/>
      <c r="O18" s="141"/>
      <c r="P18" s="141"/>
      <c r="Q18" s="141"/>
      <c r="R18" s="142"/>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3" t="s">
        <v>110</v>
      </c>
      <c r="C21" s="144"/>
      <c r="D21" s="144"/>
      <c r="E21" s="144"/>
      <c r="F21" s="144"/>
      <c r="G21" s="144"/>
      <c r="H21" s="144"/>
      <c r="I21" s="144"/>
      <c r="J21" s="144"/>
      <c r="K21" s="144"/>
      <c r="L21" s="144"/>
      <c r="M21" s="144"/>
      <c r="N21" s="144"/>
      <c r="O21" s="144"/>
      <c r="P21" s="144"/>
      <c r="Q21" s="145"/>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46">
        <f>IF($J$23&gt;$J$24,$D$24*$J$25/1000*$J$24/('[2]Ideal Gas Properties'!$B$10*$J$26)/($J$23-$J$24),IF($J$23&lt;$J$24,$D$24*$J$25/1000*$J$23/('[2]Ideal Gas Properties'!$B$10*$J$26)/($J$23-$J$24),""))</f>
        <v>4.7988257899407901E-9</v>
      </c>
      <c r="E23" s="146"/>
      <c r="F23" s="147" t="s">
        <v>67</v>
      </c>
      <c r="G23" s="148"/>
      <c r="H23" s="25"/>
      <c r="I23" s="106" t="s">
        <v>300</v>
      </c>
      <c r="J23" s="107">
        <f>110000/101325</f>
        <v>1.0856155933876142</v>
      </c>
      <c r="K23" s="33" t="s">
        <v>114</v>
      </c>
      <c r="L23" s="33" t="s">
        <v>301</v>
      </c>
      <c r="M23" s="33"/>
      <c r="N23" s="33"/>
      <c r="O23" s="33"/>
      <c r="P23" s="108"/>
      <c r="Q23" s="37"/>
      <c r="R23" s="25"/>
    </row>
    <row r="24" spans="1:18" ht="15.6">
      <c r="A24" s="26"/>
      <c r="B24" s="26"/>
      <c r="C24" s="109" t="s">
        <v>302</v>
      </c>
      <c r="D24" s="149">
        <f>IF($J$23&gt;$J$24,1,IF($J$23&lt;$J$24,-1,""))</f>
        <v>-1</v>
      </c>
      <c r="E24" s="149"/>
      <c r="F24" s="150" t="s">
        <v>3</v>
      </c>
      <c r="G24" s="151"/>
      <c r="H24" s="25"/>
      <c r="I24" s="110" t="s">
        <v>303</v>
      </c>
      <c r="J24" s="107">
        <f>358000/101325</f>
        <v>3.5331852948433258</v>
      </c>
      <c r="K24" s="25" t="s">
        <v>114</v>
      </c>
      <c r="L24" s="25" t="s">
        <v>304</v>
      </c>
      <c r="M24" s="25"/>
      <c r="N24" s="25"/>
      <c r="O24" s="25"/>
      <c r="P24" s="37"/>
      <c r="Q24" s="37"/>
      <c r="R24" s="25"/>
    </row>
    <row r="25" spans="1:18" ht="14.4">
      <c r="A25" s="26"/>
      <c r="B25" s="26"/>
      <c r="C25" s="25"/>
      <c r="D25" s="25"/>
      <c r="E25" s="25"/>
      <c r="F25" s="25"/>
      <c r="G25" s="25"/>
      <c r="H25" s="25"/>
      <c r="I25" s="110" t="s">
        <v>119</v>
      </c>
      <c r="J25" s="111">
        <v>0.27</v>
      </c>
      <c r="K25" s="25" t="s">
        <v>120</v>
      </c>
      <c r="L25" s="25" t="s">
        <v>305</v>
      </c>
      <c r="M25" s="25"/>
      <c r="N25" s="25"/>
      <c r="O25" s="25"/>
      <c r="P25" s="37"/>
      <c r="Q25" s="37"/>
      <c r="R25" s="25"/>
    </row>
    <row r="26" spans="1:18" ht="14.4">
      <c r="A26" s="26"/>
      <c r="B26" s="26"/>
      <c r="C26" s="25"/>
      <c r="D26" s="25"/>
      <c r="E26" s="25"/>
      <c r="F26" s="25"/>
      <c r="G26" s="25"/>
      <c r="H26" s="25"/>
      <c r="I26" s="109" t="s">
        <v>122</v>
      </c>
      <c r="J26" s="112">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6" t="s">
        <v>110</v>
      </c>
      <c r="D67" s="137"/>
      <c r="E67" s="137"/>
      <c r="F67" s="137"/>
      <c r="G67" s="137"/>
      <c r="H67" s="137"/>
      <c r="I67" s="137"/>
      <c r="J67" s="137"/>
      <c r="K67" s="137"/>
      <c r="L67" s="137"/>
      <c r="M67" s="137"/>
      <c r="N67" s="137"/>
      <c r="O67" s="137"/>
      <c r="P67" s="137"/>
      <c r="Q67" s="138"/>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52">
        <f>IF(AND($L$73-$L$74&gt;0,$L$75&lt;$L$73),"wrong Phat",IF(AND($L$73-$L$74&lt;0,$L$75&gt;$L$73),"wrong Phat",ABS($L$69*$L$70/('[2]Ideal Gas Properties'!$B$10*$L$71*($L$72))*LN(($L$75-$L$74)/($L$75-$L$73))/1000)))</f>
        <v>4.9113437756169229E-6</v>
      </c>
      <c r="F69" s="152"/>
      <c r="G69" s="153" t="s">
        <v>67</v>
      </c>
      <c r="H69" s="154"/>
      <c r="I69" s="25"/>
      <c r="J69" s="25"/>
      <c r="K69" s="24" t="s">
        <v>138</v>
      </c>
      <c r="L69" s="107">
        <v>0.6</v>
      </c>
      <c r="M69" s="33" t="s">
        <v>3</v>
      </c>
      <c r="N69" s="155" t="s">
        <v>139</v>
      </c>
      <c r="O69" s="155"/>
      <c r="P69" s="156"/>
      <c r="Q69" s="37"/>
      <c r="R69" s="37"/>
    </row>
    <row r="70" spans="1:18" ht="14.4">
      <c r="A70" s="26"/>
      <c r="B70" s="25"/>
      <c r="C70" s="26"/>
      <c r="D70" s="117"/>
      <c r="E70" s="25"/>
      <c r="F70" s="25"/>
      <c r="G70" s="25"/>
      <c r="H70" s="25"/>
      <c r="I70" s="25"/>
      <c r="J70" s="25"/>
      <c r="K70" s="26" t="s">
        <v>140</v>
      </c>
      <c r="L70" s="111">
        <f>101.6*PI()*1.04^2</f>
        <v>345.23137599486842</v>
      </c>
      <c r="M70" s="25" t="s">
        <v>141</v>
      </c>
      <c r="N70" s="132" t="s">
        <v>142</v>
      </c>
      <c r="O70" s="132"/>
      <c r="P70" s="133"/>
      <c r="Q70" s="37"/>
      <c r="R70" s="37"/>
    </row>
    <row r="71" spans="1:18" ht="14.4">
      <c r="A71" s="26"/>
      <c r="B71" s="25"/>
      <c r="C71" s="26"/>
      <c r="D71" s="25"/>
      <c r="E71" s="25"/>
      <c r="F71" s="25"/>
      <c r="G71" s="25"/>
      <c r="H71" s="25"/>
      <c r="I71" s="25"/>
      <c r="J71" s="25"/>
      <c r="K71" s="26" t="s">
        <v>143</v>
      </c>
      <c r="L71" s="111">
        <v>300.14999999999998</v>
      </c>
      <c r="M71" s="25" t="s">
        <v>123</v>
      </c>
      <c r="N71" s="132" t="s">
        <v>124</v>
      </c>
      <c r="O71" s="132"/>
      <c r="P71" s="133"/>
      <c r="Q71" s="37"/>
      <c r="R71" s="37"/>
    </row>
    <row r="72" spans="1:18" ht="15.6">
      <c r="A72" s="26"/>
      <c r="B72" s="25"/>
      <c r="C72" s="26"/>
      <c r="D72" s="25"/>
      <c r="E72" s="25"/>
      <c r="F72" s="25"/>
      <c r="G72" s="25"/>
      <c r="H72" s="25"/>
      <c r="I72" s="25"/>
      <c r="J72" s="25"/>
      <c r="K72" s="26" t="s">
        <v>326</v>
      </c>
      <c r="L72" s="111">
        <v>6</v>
      </c>
      <c r="M72" s="25" t="s">
        <v>62</v>
      </c>
      <c r="N72" s="132" t="s">
        <v>145</v>
      </c>
      <c r="O72" s="132"/>
      <c r="P72" s="133"/>
      <c r="Q72" s="37"/>
      <c r="R72" s="37"/>
    </row>
    <row r="73" spans="1:18" ht="15.6">
      <c r="A73" s="26"/>
      <c r="B73" s="25"/>
      <c r="C73" s="26"/>
      <c r="D73" s="25"/>
      <c r="E73" s="25"/>
      <c r="F73" s="25"/>
      <c r="G73" s="25"/>
      <c r="H73" s="25"/>
      <c r="I73" s="25"/>
      <c r="J73" s="25"/>
      <c r="K73" s="26" t="s">
        <v>146</v>
      </c>
      <c r="L73" s="111">
        <f>110000/101325</f>
        <v>1.0856155933876142</v>
      </c>
      <c r="M73" s="25" t="s">
        <v>114</v>
      </c>
      <c r="N73" s="132" t="s">
        <v>147</v>
      </c>
      <c r="O73" s="132"/>
      <c r="P73" s="133"/>
      <c r="Q73" s="37"/>
      <c r="R73" s="37"/>
    </row>
    <row r="74" spans="1:18" ht="15.6">
      <c r="A74" s="26"/>
      <c r="B74" s="25"/>
      <c r="C74" s="26"/>
      <c r="D74" s="25"/>
      <c r="E74" s="25"/>
      <c r="F74" s="25"/>
      <c r="G74" s="25"/>
      <c r="H74" s="25"/>
      <c r="I74" s="25"/>
      <c r="J74" s="25"/>
      <c r="K74" s="26" t="s">
        <v>148</v>
      </c>
      <c r="L74" s="111">
        <f>358000/101325</f>
        <v>3.5331852948433258</v>
      </c>
      <c r="M74" s="25" t="s">
        <v>114</v>
      </c>
      <c r="N74" s="132" t="s">
        <v>149</v>
      </c>
      <c r="O74" s="132"/>
      <c r="P74" s="133"/>
      <c r="Q74" s="37"/>
      <c r="R74" s="37"/>
    </row>
    <row r="75" spans="1:18" ht="14.4">
      <c r="A75" s="26"/>
      <c r="B75" s="25"/>
      <c r="C75" s="26"/>
      <c r="D75" s="25"/>
      <c r="E75" s="25"/>
      <c r="F75" s="25"/>
      <c r="G75" s="25"/>
      <c r="H75" s="25"/>
      <c r="I75" s="25"/>
      <c r="J75" s="25"/>
      <c r="K75" s="43" t="s">
        <v>150</v>
      </c>
      <c r="L75" s="112">
        <v>1.01325</v>
      </c>
      <c r="M75" s="44" t="s">
        <v>114</v>
      </c>
      <c r="N75" s="134" t="s">
        <v>327</v>
      </c>
      <c r="O75" s="134"/>
      <c r="P75" s="13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6" t="s">
        <v>345</v>
      </c>
      <c r="D78" s="137"/>
      <c r="E78" s="137"/>
      <c r="F78" s="137"/>
      <c r="G78" s="137"/>
      <c r="H78" s="137"/>
      <c r="I78" s="137"/>
      <c r="J78" s="137"/>
      <c r="K78" s="137"/>
      <c r="L78" s="137"/>
      <c r="M78" s="137"/>
      <c r="N78" s="137"/>
      <c r="O78" s="137"/>
      <c r="P78" s="137"/>
      <c r="Q78" s="138"/>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39">
        <f>L84*(L80/L82)*(L83/L81)*1000/60</f>
        <v>0.27457510837252547</v>
      </c>
      <c r="F80" s="139"/>
      <c r="G80" s="48" t="s">
        <v>120</v>
      </c>
      <c r="H80" s="118"/>
      <c r="I80" s="25"/>
      <c r="J80" s="25"/>
      <c r="K80" s="24" t="s">
        <v>329</v>
      </c>
      <c r="L80" s="107">
        <v>300.14999999999998</v>
      </c>
      <c r="M80" s="33" t="s">
        <v>123</v>
      </c>
      <c r="N80" s="33" t="s">
        <v>330</v>
      </c>
      <c r="O80" s="33"/>
      <c r="P80" s="108"/>
      <c r="Q80" s="37"/>
      <c r="R80" s="25"/>
    </row>
    <row r="81" spans="1:18" ht="15.6">
      <c r="A81" s="26"/>
      <c r="B81" s="25"/>
      <c r="C81" s="26"/>
      <c r="D81" s="25"/>
      <c r="E81" s="25"/>
      <c r="F81" s="25"/>
      <c r="G81" s="25"/>
      <c r="H81" s="25"/>
      <c r="I81" s="25"/>
      <c r="J81" s="25"/>
      <c r="K81" s="26" t="s">
        <v>331</v>
      </c>
      <c r="L81" s="111">
        <f>358000/101325</f>
        <v>3.5331852948433258</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f>0.0309*1000000/1000/(35/60)*(1*10^(-3))</f>
        <v>5.2971428571428572E-2</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1" t="s">
        <v>166</v>
      </c>
      <c r="D156" s="131"/>
      <c r="E156" s="131"/>
      <c r="F156" s="131"/>
      <c r="G156" s="131"/>
      <c r="H156" s="131"/>
      <c r="I156" s="131"/>
      <c r="J156" s="131"/>
      <c r="K156" s="131"/>
      <c r="L156" s="131"/>
      <c r="M156" s="131"/>
      <c r="N156" s="131"/>
      <c r="O156" s="131"/>
      <c r="P156" s="131"/>
      <c r="Q156" s="131"/>
      <c r="R156" s="131"/>
    </row>
    <row r="157" spans="1:18" ht="14.4">
      <c r="A157" s="26"/>
      <c r="B157" s="25"/>
      <c r="C157" s="131"/>
      <c r="D157" s="131"/>
      <c r="E157" s="131"/>
      <c r="F157" s="131"/>
      <c r="G157" s="131"/>
      <c r="H157" s="131"/>
      <c r="I157" s="131"/>
      <c r="J157" s="131"/>
      <c r="K157" s="131"/>
      <c r="L157" s="131"/>
      <c r="M157" s="131"/>
      <c r="N157" s="131"/>
      <c r="O157" s="131"/>
      <c r="P157" s="131"/>
      <c r="Q157" s="131"/>
      <c r="R157" s="131"/>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9" t="s">
        <v>94</v>
      </c>
      <c r="B2" s="170"/>
      <c r="C2" s="170"/>
      <c r="D2" s="170"/>
      <c r="E2" s="170"/>
      <c r="F2" s="170"/>
      <c r="G2" s="170"/>
      <c r="H2" s="170"/>
      <c r="I2" s="170"/>
      <c r="J2" s="170"/>
      <c r="K2" s="170"/>
      <c r="L2" s="170"/>
      <c r="M2" s="170"/>
      <c r="N2" s="170"/>
      <c r="O2" s="170"/>
      <c r="P2" s="170"/>
      <c r="Q2" s="170"/>
      <c r="R2" s="170"/>
    </row>
    <row r="3" spans="1:18" ht="14.4">
      <c r="A3" s="157" t="s">
        <v>95</v>
      </c>
      <c r="B3" s="158"/>
      <c r="C3" s="158"/>
      <c r="D3" s="158"/>
      <c r="E3" s="158"/>
      <c r="F3" s="158"/>
      <c r="G3" s="158"/>
      <c r="H3" s="158"/>
      <c r="I3" s="158"/>
      <c r="J3" s="158"/>
      <c r="K3" s="158"/>
      <c r="L3" s="158"/>
      <c r="M3" s="158"/>
      <c r="N3" s="158"/>
      <c r="O3" s="158"/>
      <c r="P3" s="158"/>
      <c r="Q3" s="158"/>
      <c r="R3" s="158"/>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1" t="s">
        <v>106</v>
      </c>
      <c r="C14" s="131"/>
      <c r="D14" s="131"/>
      <c r="E14" s="131"/>
      <c r="F14" s="131"/>
      <c r="G14" s="131"/>
      <c r="H14" s="131"/>
      <c r="I14" s="131"/>
      <c r="J14" s="131"/>
      <c r="K14" s="131"/>
      <c r="L14" s="131"/>
      <c r="M14" s="131"/>
      <c r="N14" s="25"/>
      <c r="O14" s="25"/>
      <c r="P14" s="25"/>
      <c r="Q14" s="25"/>
      <c r="R14" s="25"/>
    </row>
    <row r="15" spans="1:18" ht="14.4">
      <c r="A15" s="26"/>
      <c r="B15" s="131" t="s">
        <v>107</v>
      </c>
      <c r="C15" s="131"/>
      <c r="D15" s="131"/>
      <c r="E15" s="131"/>
      <c r="F15" s="131"/>
      <c r="G15" s="131"/>
      <c r="H15" s="131"/>
      <c r="I15" s="131"/>
      <c r="J15" s="131"/>
      <c r="K15" s="131"/>
      <c r="L15" s="131"/>
      <c r="M15" s="131"/>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7" t="s">
        <v>108</v>
      </c>
      <c r="B32" s="158"/>
      <c r="C32" s="158"/>
      <c r="D32" s="158"/>
      <c r="E32" s="158"/>
      <c r="F32" s="158"/>
      <c r="G32" s="158"/>
      <c r="H32" s="158"/>
      <c r="I32" s="158"/>
      <c r="J32" s="158"/>
      <c r="K32" s="158"/>
      <c r="L32" s="158"/>
      <c r="M32" s="158"/>
      <c r="N32" s="158"/>
      <c r="O32" s="158"/>
      <c r="P32" s="158"/>
      <c r="Q32" s="158"/>
      <c r="R32" s="158"/>
    </row>
    <row r="33" spans="1:18" ht="14.4">
      <c r="A33" s="163" t="s">
        <v>109</v>
      </c>
      <c r="B33" s="164"/>
      <c r="C33" s="164"/>
      <c r="D33" s="164"/>
      <c r="E33" s="164"/>
      <c r="F33" s="164"/>
      <c r="G33" s="164"/>
      <c r="H33" s="164"/>
      <c r="I33" s="164"/>
      <c r="J33" s="164"/>
      <c r="K33" s="164"/>
      <c r="L33" s="164"/>
      <c r="M33" s="164"/>
      <c r="N33" s="164"/>
      <c r="O33" s="164"/>
      <c r="P33" s="164"/>
      <c r="Q33" s="164"/>
      <c r="R33" s="164"/>
    </row>
    <row r="34" spans="1:18" ht="14.4">
      <c r="A34" s="165"/>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6" t="s">
        <v>110</v>
      </c>
      <c r="C36" s="167"/>
      <c r="D36" s="167"/>
      <c r="E36" s="167"/>
      <c r="F36" s="167"/>
      <c r="G36" s="167"/>
      <c r="H36" s="167"/>
      <c r="I36" s="167"/>
      <c r="J36" s="167"/>
      <c r="K36" s="167"/>
      <c r="L36" s="167"/>
      <c r="M36" s="168"/>
      <c r="N36" s="25"/>
      <c r="O36" s="25"/>
      <c r="P36" s="25"/>
      <c r="Q36" s="25"/>
      <c r="R36" s="25"/>
    </row>
    <row r="37" spans="1:18" ht="14.4">
      <c r="A37" s="26"/>
      <c r="B37" s="26"/>
      <c r="C37" s="25"/>
      <c r="D37" s="25"/>
      <c r="E37" s="25"/>
      <c r="F37" s="25"/>
      <c r="G37" s="25"/>
      <c r="H37" s="153" t="s">
        <v>111</v>
      </c>
      <c r="I37" s="153"/>
      <c r="J37" s="153"/>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59" t="s">
        <v>67</v>
      </c>
      <c r="F38" s="159"/>
      <c r="G38" s="25"/>
      <c r="H38" s="40" t="s">
        <v>113</v>
      </c>
      <c r="I38" s="41">
        <v>3.0856051517533301</v>
      </c>
      <c r="J38" s="38" t="s">
        <v>114</v>
      </c>
      <c r="K38" s="159" t="s">
        <v>115</v>
      </c>
      <c r="L38" s="159"/>
      <c r="M38" s="37"/>
      <c r="N38" s="25"/>
      <c r="O38" s="25"/>
      <c r="P38" s="25"/>
      <c r="Q38" s="25"/>
      <c r="R38" s="25"/>
    </row>
    <row r="39" spans="1:18" ht="15.6">
      <c r="A39" s="26"/>
      <c r="B39" s="26"/>
      <c r="C39" s="40" t="s">
        <v>116</v>
      </c>
      <c r="D39" s="42">
        <f>IF($I$38&gt;$I$39,1,IF($I$38&lt;$I$39,-1,""))</f>
        <v>1</v>
      </c>
      <c r="E39" s="159" t="s">
        <v>3</v>
      </c>
      <c r="F39" s="159"/>
      <c r="G39" s="25"/>
      <c r="H39" s="40" t="s">
        <v>117</v>
      </c>
      <c r="I39" s="41">
        <v>2.95</v>
      </c>
      <c r="J39" s="38" t="s">
        <v>114</v>
      </c>
      <c r="K39" s="159" t="s">
        <v>118</v>
      </c>
      <c r="L39" s="159"/>
      <c r="M39" s="37"/>
      <c r="N39" s="25"/>
      <c r="O39" s="25"/>
      <c r="P39" s="25"/>
      <c r="Q39" s="25"/>
      <c r="R39" s="25"/>
    </row>
    <row r="40" spans="1:18" ht="14.4">
      <c r="A40" s="26"/>
      <c r="B40" s="26"/>
      <c r="C40" s="25"/>
      <c r="D40" s="25"/>
      <c r="E40" s="25"/>
      <c r="F40" s="25"/>
      <c r="G40" s="25"/>
      <c r="H40" s="40" t="s">
        <v>119</v>
      </c>
      <c r="I40" s="41">
        <v>14.734460115406172</v>
      </c>
      <c r="J40" s="38" t="s">
        <v>120</v>
      </c>
      <c r="K40" s="159" t="s">
        <v>121</v>
      </c>
      <c r="L40" s="159"/>
      <c r="M40" s="37"/>
      <c r="N40" s="25"/>
      <c r="O40" s="25"/>
      <c r="P40" s="25"/>
      <c r="Q40" s="25"/>
      <c r="R40" s="25"/>
    </row>
    <row r="41" spans="1:18" ht="14.4">
      <c r="A41" s="26"/>
      <c r="B41" s="26"/>
      <c r="C41" s="25"/>
      <c r="D41" s="25"/>
      <c r="E41" s="25"/>
      <c r="F41" s="25"/>
      <c r="G41" s="25"/>
      <c r="H41" s="40" t="s">
        <v>122</v>
      </c>
      <c r="I41" s="41">
        <v>318.14999999999998</v>
      </c>
      <c r="J41" s="38" t="s">
        <v>123</v>
      </c>
      <c r="K41" s="159" t="s">
        <v>124</v>
      </c>
      <c r="L41" s="159"/>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57" customFormat="1" ht="14.4">
      <c r="A65" s="161" t="s">
        <v>134</v>
      </c>
      <c r="B65" s="162"/>
      <c r="C65" s="162"/>
      <c r="D65" s="162"/>
      <c r="E65" s="162"/>
      <c r="F65" s="162"/>
      <c r="G65" s="162"/>
      <c r="H65" s="162"/>
      <c r="I65" s="162"/>
      <c r="J65" s="162"/>
      <c r="K65" s="162"/>
      <c r="L65" s="162"/>
      <c r="M65" s="162"/>
      <c r="N65" s="162"/>
      <c r="O65" s="162"/>
      <c r="P65" s="162"/>
      <c r="Q65" s="162"/>
      <c r="R65" s="162"/>
    </row>
    <row r="66" spans="1:18" s="23" customFormat="1" ht="14.4">
      <c r="A66" s="163" t="s">
        <v>135</v>
      </c>
      <c r="B66" s="164"/>
      <c r="C66" s="164"/>
      <c r="D66" s="164"/>
      <c r="E66" s="164"/>
      <c r="F66" s="164"/>
      <c r="G66" s="164"/>
      <c r="H66" s="164"/>
      <c r="I66" s="164"/>
      <c r="J66" s="164"/>
      <c r="K66" s="164"/>
      <c r="L66" s="164"/>
      <c r="M66" s="164"/>
      <c r="N66" s="164"/>
      <c r="O66" s="164"/>
      <c r="P66" s="164"/>
      <c r="Q66" s="164"/>
      <c r="R66" s="164"/>
    </row>
    <row r="67" spans="1:18" s="23" customFormat="1" ht="14.4">
      <c r="A67" s="165"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6" t="s">
        <v>110</v>
      </c>
      <c r="C72" s="167"/>
      <c r="D72" s="167"/>
      <c r="E72" s="167"/>
      <c r="F72" s="167"/>
      <c r="G72" s="167"/>
      <c r="H72" s="167"/>
      <c r="I72" s="167"/>
      <c r="J72" s="167"/>
      <c r="K72" s="167"/>
      <c r="L72" s="167"/>
      <c r="M72" s="168"/>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59" t="s">
        <v>67</v>
      </c>
      <c r="F74" s="159"/>
      <c r="G74" s="25"/>
      <c r="H74" s="38" t="s">
        <v>138</v>
      </c>
      <c r="I74" s="41">
        <v>0.48</v>
      </c>
      <c r="J74" s="38" t="s">
        <v>3</v>
      </c>
      <c r="K74" s="159" t="s">
        <v>139</v>
      </c>
      <c r="L74" s="159"/>
      <c r="M74" s="37"/>
      <c r="N74" s="47"/>
      <c r="O74" s="47"/>
      <c r="P74" s="47"/>
      <c r="Q74" s="47"/>
      <c r="R74" s="47"/>
    </row>
    <row r="75" spans="1:18" ht="14.4">
      <c r="A75" s="46"/>
      <c r="B75" s="26"/>
      <c r="C75" s="40" t="s">
        <v>116</v>
      </c>
      <c r="D75" s="42"/>
      <c r="E75" s="159" t="s">
        <v>3</v>
      </c>
      <c r="F75" s="159"/>
      <c r="G75" s="25"/>
      <c r="H75" s="38" t="s">
        <v>140</v>
      </c>
      <c r="I75" s="41">
        <v>312.74999024855759</v>
      </c>
      <c r="J75" s="38" t="s">
        <v>141</v>
      </c>
      <c r="K75" s="159" t="s">
        <v>142</v>
      </c>
      <c r="L75" s="159"/>
      <c r="M75" s="37"/>
      <c r="N75" s="47"/>
      <c r="O75" s="47"/>
      <c r="P75" s="47"/>
      <c r="Q75" s="47"/>
      <c r="R75" s="47"/>
    </row>
    <row r="76" spans="1:18" ht="14.4">
      <c r="A76" s="46"/>
      <c r="B76" s="26"/>
      <c r="C76" s="25"/>
      <c r="D76" s="25"/>
      <c r="E76" s="25"/>
      <c r="F76" s="25"/>
      <c r="G76" s="25"/>
      <c r="H76" s="38" t="s">
        <v>143</v>
      </c>
      <c r="I76" s="41">
        <v>318.14999999999998</v>
      </c>
      <c r="J76" s="38" t="s">
        <v>123</v>
      </c>
      <c r="K76" s="159" t="s">
        <v>124</v>
      </c>
      <c r="L76" s="159"/>
      <c r="M76" s="37"/>
      <c r="N76" s="47"/>
      <c r="O76" s="47"/>
      <c r="P76" s="47"/>
      <c r="Q76" s="47"/>
      <c r="R76" s="47"/>
    </row>
    <row r="77" spans="1:18" ht="15.6">
      <c r="A77" s="46"/>
      <c r="B77" s="26"/>
      <c r="C77" s="25"/>
      <c r="D77" s="25"/>
      <c r="E77" s="25"/>
      <c r="F77" s="25"/>
      <c r="G77" s="25"/>
      <c r="H77" s="38" t="s">
        <v>144</v>
      </c>
      <c r="I77" s="41">
        <v>5</v>
      </c>
      <c r="J77" s="38" t="s">
        <v>62</v>
      </c>
      <c r="K77" s="159" t="s">
        <v>145</v>
      </c>
      <c r="L77" s="159"/>
      <c r="M77" s="37"/>
      <c r="N77" s="47"/>
      <c r="O77" s="47"/>
      <c r="P77" s="47"/>
      <c r="Q77" s="47"/>
      <c r="R77" s="47"/>
    </row>
    <row r="78" spans="1:18" ht="15.6">
      <c r="A78" s="46"/>
      <c r="B78" s="26"/>
      <c r="C78" s="25"/>
      <c r="D78" s="25"/>
      <c r="E78" s="25"/>
      <c r="F78" s="25"/>
      <c r="G78" s="25"/>
      <c r="H78" s="38" t="s">
        <v>146</v>
      </c>
      <c r="I78" s="41">
        <v>3.07</v>
      </c>
      <c r="J78" s="38" t="s">
        <v>114</v>
      </c>
      <c r="K78" s="159" t="s">
        <v>147</v>
      </c>
      <c r="L78" s="159"/>
      <c r="M78" s="37"/>
      <c r="N78" s="47"/>
      <c r="O78" s="47"/>
      <c r="P78" s="47"/>
      <c r="Q78" s="47"/>
      <c r="R78" s="47"/>
    </row>
    <row r="79" spans="1:18" ht="15.6">
      <c r="A79" s="46"/>
      <c r="B79" s="26"/>
      <c r="C79" s="25"/>
      <c r="D79" s="25"/>
      <c r="E79" s="25"/>
      <c r="F79" s="25"/>
      <c r="G79" s="25"/>
      <c r="H79" s="38" t="s">
        <v>148</v>
      </c>
      <c r="I79" s="41">
        <v>0.4764958148898909</v>
      </c>
      <c r="J79" s="38" t="s">
        <v>114</v>
      </c>
      <c r="K79" s="159" t="s">
        <v>149</v>
      </c>
      <c r="L79" s="159"/>
      <c r="M79" s="37"/>
      <c r="N79" s="47"/>
      <c r="O79" s="47"/>
      <c r="P79" s="47"/>
      <c r="Q79" s="47"/>
      <c r="R79" s="47"/>
    </row>
    <row r="80" spans="1:18" ht="14.4">
      <c r="A80" s="46"/>
      <c r="B80" s="26"/>
      <c r="C80" s="25"/>
      <c r="D80" s="25"/>
      <c r="E80" s="25"/>
      <c r="F80" s="25"/>
      <c r="G80" s="25"/>
      <c r="H80" s="38" t="s">
        <v>150</v>
      </c>
      <c r="I80" s="41">
        <v>3.0856051517533336</v>
      </c>
      <c r="J80" s="38" t="s">
        <v>114</v>
      </c>
      <c r="K80" s="159" t="s">
        <v>151</v>
      </c>
      <c r="L80" s="159"/>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1" t="s">
        <v>166</v>
      </c>
      <c r="C144" s="131"/>
      <c r="D144" s="131"/>
      <c r="E144" s="131"/>
      <c r="F144" s="131"/>
      <c r="G144" s="131"/>
      <c r="H144" s="131"/>
      <c r="I144" s="131"/>
      <c r="J144" s="131"/>
      <c r="K144" s="131"/>
      <c r="L144" s="131"/>
      <c r="M144" s="131"/>
      <c r="N144" s="131"/>
      <c r="O144" s="131"/>
      <c r="P144" s="131"/>
      <c r="Q144" s="131"/>
      <c r="R144" s="25"/>
    </row>
    <row r="145" spans="1:18" ht="14.4">
      <c r="A145" s="26"/>
      <c r="B145" s="131"/>
      <c r="C145" s="131"/>
      <c r="D145" s="131"/>
      <c r="E145" s="131"/>
      <c r="F145" s="131"/>
      <c r="G145" s="131"/>
      <c r="H145" s="131"/>
      <c r="I145" s="131"/>
      <c r="J145" s="131"/>
      <c r="K145" s="131"/>
      <c r="L145" s="131"/>
      <c r="M145" s="131"/>
      <c r="N145" s="131"/>
      <c r="O145" s="131"/>
      <c r="P145" s="131"/>
      <c r="Q145" s="131"/>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7" t="s">
        <v>167</v>
      </c>
      <c r="B147" s="158"/>
      <c r="C147" s="158"/>
      <c r="D147" s="158"/>
      <c r="E147" s="158"/>
      <c r="F147" s="158"/>
      <c r="G147" s="158"/>
      <c r="H147" s="158"/>
      <c r="I147" s="158"/>
      <c r="J147" s="158"/>
      <c r="K147" s="158"/>
      <c r="L147" s="158"/>
      <c r="M147" s="158"/>
      <c r="N147" s="158"/>
      <c r="O147" s="158"/>
      <c r="P147" s="158"/>
      <c r="Q147" s="158"/>
      <c r="R147" s="158"/>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9" t="s">
        <v>92</v>
      </c>
      <c r="B2" s="170"/>
      <c r="C2" s="170"/>
      <c r="D2" s="170"/>
      <c r="E2" s="170"/>
      <c r="F2" s="170"/>
      <c r="G2" s="170"/>
      <c r="H2" s="170"/>
      <c r="I2" s="170"/>
      <c r="J2" s="170"/>
      <c r="K2" s="170"/>
      <c r="L2" s="170"/>
      <c r="M2" s="170"/>
      <c r="N2" s="170"/>
      <c r="O2" s="170"/>
      <c r="P2" s="170"/>
      <c r="Q2" s="170"/>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4</v>
      </c>
      <c r="C2">
        <v>5</v>
      </c>
      <c r="E2" t="s">
        <v>346</v>
      </c>
      <c r="F2" t="s">
        <v>347</v>
      </c>
      <c r="G2" t="s">
        <v>348</v>
      </c>
      <c r="H2" t="s">
        <v>348</v>
      </c>
      <c r="I2" t="s">
        <v>349</v>
      </c>
      <c r="J2" t="s">
        <v>350</v>
      </c>
      <c r="K2" t="s">
        <v>353</v>
      </c>
      <c r="L2" t="s">
        <v>351</v>
      </c>
      <c r="M2" t="s">
        <v>352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2022-10-30T20:03:32Z</dcterms:modified>
</cp:coreProperties>
</file>