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im/Documents/Data Science Support/VHorowitz/phys-lab-tutorial/excel_examples/"/>
    </mc:Choice>
  </mc:AlternateContent>
  <xr:revisionPtr revIDLastSave="0" documentId="13_ncr:1_{D9A31614-43A7-2743-A3AF-53A5C9300272}" xr6:coauthVersionLast="47" xr6:coauthVersionMax="47" xr10:uidLastSave="{00000000-0000-0000-0000-000000000000}"/>
  <bookViews>
    <workbookView xWindow="4200" yWindow="5880" windowWidth="28800" windowHeight="11780" xr2:uid="{40D62DC3-D445-402A-B575-8D8B5745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S2" i="1" l="1"/>
  <c r="Q3" i="1"/>
  <c r="S3" i="1" s="1"/>
  <c r="R3" i="1"/>
  <c r="R2" i="1"/>
  <c r="Q2" i="1"/>
  <c r="N3" i="1"/>
  <c r="O3" i="1"/>
  <c r="N4" i="1"/>
  <c r="P4" i="1" s="1"/>
  <c r="O4" i="1"/>
  <c r="O2" i="1"/>
  <c r="N2" i="1"/>
  <c r="K3" i="1"/>
  <c r="K4" i="1"/>
  <c r="K5" i="1"/>
  <c r="N5" i="1" s="1"/>
  <c r="K6" i="1"/>
  <c r="N6" i="1" s="1"/>
  <c r="K7" i="1"/>
  <c r="N7" i="1" s="1"/>
  <c r="K2" i="1"/>
  <c r="M3" i="1"/>
  <c r="L3" i="1"/>
  <c r="L4" i="1"/>
  <c r="L5" i="1"/>
  <c r="L6" i="1"/>
  <c r="L7" i="1"/>
  <c r="E6" i="1"/>
  <c r="H6" i="1" s="1"/>
  <c r="G3" i="1"/>
  <c r="H3" i="1"/>
  <c r="J3" i="1"/>
  <c r="H4" i="1"/>
  <c r="J4" i="1"/>
  <c r="H5" i="1"/>
  <c r="J5" i="1"/>
  <c r="J6" i="1"/>
  <c r="H7" i="1"/>
  <c r="J7" i="1"/>
  <c r="A4" i="1"/>
  <c r="A5" i="1" s="1"/>
  <c r="A6" i="1" s="1"/>
  <c r="A7" i="1" s="1"/>
  <c r="G7" i="1" s="1"/>
  <c r="M7" i="1" s="1"/>
  <c r="A3" i="1"/>
  <c r="E2" i="1"/>
  <c r="H2" i="1" s="1"/>
  <c r="J2" i="1"/>
  <c r="G2" i="1"/>
  <c r="P3" i="1" l="1"/>
  <c r="O5" i="1"/>
  <c r="P5" i="1" s="1"/>
  <c r="O7" i="1"/>
  <c r="P7" i="1" s="1"/>
  <c r="O6" i="1"/>
  <c r="P6" i="1" s="1"/>
  <c r="R7" i="1"/>
  <c r="Q7" i="1"/>
  <c r="P2" i="1"/>
  <c r="G5" i="1"/>
  <c r="G4" i="1"/>
  <c r="G6" i="1"/>
  <c r="M4" i="1" l="1"/>
  <c r="R4" i="1"/>
  <c r="Q4" i="1"/>
  <c r="S4" i="1" s="1"/>
  <c r="M6" i="1"/>
  <c r="Q6" i="1"/>
  <c r="R6" i="1"/>
  <c r="M5" i="1"/>
  <c r="Q5" i="1"/>
  <c r="S5" i="1" s="1"/>
  <c r="R5" i="1"/>
  <c r="S7" i="1"/>
  <c r="S6" i="1" l="1"/>
  <c r="N11" i="1" a="1"/>
  <c r="O11" i="1" l="1"/>
  <c r="O12" i="1"/>
  <c r="N11" i="1"/>
  <c r="N12" i="1"/>
  <c r="Q11" i="1" l="1"/>
  <c r="Q12" i="1"/>
  <c r="Q14" i="1" s="1"/>
  <c r="Q13" i="1"/>
</calcChain>
</file>

<file path=xl/sharedStrings.xml><?xml version="1.0" encoding="utf-8"?>
<sst xmlns="http://schemas.openxmlformats.org/spreadsheetml/2006/main" count="22" uniqueCount="22">
  <si>
    <t>object position (cm)</t>
  </si>
  <si>
    <t>lens position (cm)</t>
  </si>
  <si>
    <t>smallest focal position (cm)</t>
  </si>
  <si>
    <t>largest focal position (cm)</t>
  </si>
  <si>
    <t>object distance (cm)</t>
  </si>
  <si>
    <t>best focal position (cm)</t>
  </si>
  <si>
    <t>image distance (cm)</t>
  </si>
  <si>
    <t>unc image pos (cm)</t>
  </si>
  <si>
    <t>unc lens position</t>
  </si>
  <si>
    <t>1/do [cm^-1]</t>
  </si>
  <si>
    <t>1/di [cm^-1]</t>
  </si>
  <si>
    <t>1/di max</t>
  </si>
  <si>
    <t>1/di min</t>
  </si>
  <si>
    <t>unc 1/di</t>
  </si>
  <si>
    <t>unc image distance (cm)</t>
  </si>
  <si>
    <t>1/do max</t>
  </si>
  <si>
    <t>1/do min</t>
  </si>
  <si>
    <t>unc 1/do</t>
  </si>
  <si>
    <t>f (cm)</t>
  </si>
  <si>
    <t>max</t>
  </si>
  <si>
    <t>min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</si>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</sst>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image distance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Sheet1!$K$2:$K$7</c:f>
                <c:numCache>
                  <c:formatCode>General</c:formatCode>
                  <c:ptCount val="6"/>
                  <c:pt idx="0">
                    <c:v>10.049999999999995</c:v>
                  </c:pt>
                  <c:pt idx="1">
                    <c:v>1.1000000000000001</c:v>
                  </c:pt>
                  <c:pt idx="2">
                    <c:v>0.55000000000000282</c:v>
                  </c:pt>
                  <c:pt idx="3">
                    <c:v>0.54999999999999927</c:v>
                  </c:pt>
                  <c:pt idx="4">
                    <c:v>0.4500000000000014</c:v>
                  </c:pt>
                  <c:pt idx="5">
                    <c:v>0.24999999999999858</c:v>
                  </c:pt>
                </c:numCache>
              </c:numRef>
            </c:plus>
            <c:minus>
              <c:numRef>
                <c:f>Sheet1!$K$2:$K$7</c:f>
                <c:numCache>
                  <c:formatCode>General</c:formatCode>
                  <c:ptCount val="6"/>
                  <c:pt idx="0">
                    <c:v>10.049999999999995</c:v>
                  </c:pt>
                  <c:pt idx="1">
                    <c:v>1.1000000000000001</c:v>
                  </c:pt>
                  <c:pt idx="2">
                    <c:v>0.55000000000000282</c:v>
                  </c:pt>
                  <c:pt idx="3">
                    <c:v>0.54999999999999927</c:v>
                  </c:pt>
                  <c:pt idx="4">
                    <c:v>0.4500000000000014</c:v>
                  </c:pt>
                  <c:pt idx="5">
                    <c:v>0.24999999999999858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Sheet1!$G$2:$G$10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90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48.150000000000006</c:v>
                </c:pt>
                <c:pt idx="1">
                  <c:v>18.600000000000001</c:v>
                </c:pt>
                <c:pt idx="2">
                  <c:v>14.600000000000001</c:v>
                </c:pt>
                <c:pt idx="3">
                  <c:v>12.700000000000003</c:v>
                </c:pt>
                <c:pt idx="4">
                  <c:v>11.849999999999994</c:v>
                </c:pt>
                <c:pt idx="5">
                  <c:v>11.299999999999997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5-48CE-949F-55B11D5B8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14880"/>
        <c:axId val="528888656"/>
      </c:scatterChart>
      <c:valAx>
        <c:axId val="64421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88656"/>
        <c:crosses val="autoZero"/>
        <c:crossBetween val="midCat"/>
      </c:valAx>
      <c:valAx>
        <c:axId val="5288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1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1/do [cm^-1]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0410046109835E-2"/>
                  <c:y val="-0.376952464275298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Sheet1!$S$2:$S$7</c:f>
                <c:numCache>
                  <c:formatCode>General</c:formatCode>
                  <c:ptCount val="6"/>
                  <c:pt idx="0">
                    <c:v>2.0008003201280392E-3</c:v>
                  </c:pt>
                  <c:pt idx="1">
                    <c:v>5.0005000500049843E-4</c:v>
                  </c:pt>
                  <c:pt idx="2">
                    <c:v>2.2223209920440787E-4</c:v>
                  </c:pt>
                  <c:pt idx="3">
                    <c:v>1.2500312507812868E-4</c:v>
                  </c:pt>
                  <c:pt idx="4">
                    <c:v>5.5556172846365701E-5</c:v>
                  </c:pt>
                  <c:pt idx="5">
                    <c:v>2.469147995792613E-5</c:v>
                  </c:pt>
                </c:numCache>
              </c:numRef>
            </c:plus>
            <c:minus>
              <c:numRef>
                <c:f>Sheet1!$S$2:$S$7</c:f>
                <c:numCache>
                  <c:formatCode>General</c:formatCode>
                  <c:ptCount val="6"/>
                  <c:pt idx="0">
                    <c:v>2.0008003201280392E-3</c:v>
                  </c:pt>
                  <c:pt idx="1">
                    <c:v>5.0005000500049843E-4</c:v>
                  </c:pt>
                  <c:pt idx="2">
                    <c:v>2.2223209920440787E-4</c:v>
                  </c:pt>
                  <c:pt idx="3">
                    <c:v>1.2500312507812868E-4</c:v>
                  </c:pt>
                  <c:pt idx="4">
                    <c:v>5.5556172846365701E-5</c:v>
                  </c:pt>
                  <c:pt idx="5">
                    <c:v>2.469147995792613E-5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Sheet1!$P$2:$P$7</c:f>
                <c:numCache>
                  <c:formatCode>General</c:formatCode>
                  <c:ptCount val="6"/>
                  <c:pt idx="0">
                    <c:v>4.5322942879562709E-3</c:v>
                  </c:pt>
                  <c:pt idx="1">
                    <c:v>3.1907179115300971E-3</c:v>
                  </c:pt>
                  <c:pt idx="2">
                    <c:v>2.5838882820666542E-3</c:v>
                  </c:pt>
                  <c:pt idx="3">
                    <c:v>3.4164143178818177E-3</c:v>
                  </c:pt>
                  <c:pt idx="4">
                    <c:v>3.2092426187419892E-3</c:v>
                  </c:pt>
                  <c:pt idx="5">
                    <c:v>1.9588254882372397E-3</c:v>
                  </c:pt>
                </c:numCache>
              </c:numRef>
            </c:plus>
            <c:minus>
              <c:numRef>
                <c:f>Sheet1!$P$2:$P$7</c:f>
                <c:numCache>
                  <c:formatCode>General</c:formatCode>
                  <c:ptCount val="6"/>
                  <c:pt idx="0">
                    <c:v>4.5322942879562709E-3</c:v>
                  </c:pt>
                  <c:pt idx="1">
                    <c:v>3.1907179115300971E-3</c:v>
                  </c:pt>
                  <c:pt idx="2">
                    <c:v>2.5838882820666542E-3</c:v>
                  </c:pt>
                  <c:pt idx="3">
                    <c:v>3.4164143178818177E-3</c:v>
                  </c:pt>
                  <c:pt idx="4">
                    <c:v>3.2092426187419892E-3</c:v>
                  </c:pt>
                  <c:pt idx="5">
                    <c:v>1.9588254882372397E-3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Sheet1!$L$2:$L$10</c:f>
              <c:numCache>
                <c:formatCode>General</c:formatCode>
                <c:ptCount val="9"/>
                <c:pt idx="0">
                  <c:v>2.0768431983385252E-2</c:v>
                </c:pt>
                <c:pt idx="1">
                  <c:v>5.3763440860215048E-2</c:v>
                </c:pt>
                <c:pt idx="2">
                  <c:v>6.8493150684931503E-2</c:v>
                </c:pt>
                <c:pt idx="3">
                  <c:v>7.8740157480314946E-2</c:v>
                </c:pt>
                <c:pt idx="4">
                  <c:v>8.4388185654008477E-2</c:v>
                </c:pt>
                <c:pt idx="5">
                  <c:v>8.8495575221238965E-2</c:v>
                </c:pt>
              </c:numCache>
            </c:numRef>
          </c:xVal>
          <c:yVal>
            <c:numRef>
              <c:f>Sheet1!$M$2:$M$10</c:f>
              <c:numCache>
                <c:formatCode>General</c:formatCode>
                <c:ptCount val="9"/>
                <c:pt idx="0">
                  <c:v>0.1</c:v>
                </c:pt>
                <c:pt idx="1">
                  <c:v>0.05</c:v>
                </c:pt>
                <c:pt idx="2">
                  <c:v>3.3333333333333333E-2</c:v>
                </c:pt>
                <c:pt idx="3">
                  <c:v>2.5000000000000001E-2</c:v>
                </c:pt>
                <c:pt idx="4">
                  <c:v>1.6666666666666666E-2</c:v>
                </c:pt>
                <c:pt idx="5">
                  <c:v>1.1111111111111112E-2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2-403D-9695-F8D388F7B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57664"/>
        <c:axId val="565890512"/>
      </c:scatterChart>
      <c:valAx>
        <c:axId val="20145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1/di</a:t>
                </a:r>
              </a:p>
              <a:p>
                <a:pPr>
                  <a:defRPr/>
                </a:pPr>
                <a:r>
                  <a:rPr lang="en-US"/>
                  <a:t>[cm^-1]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90512"/>
        <c:crosses val="autoZero"/>
        <c:crossBetween val="midCat"/>
      </c:valAx>
      <c:valAx>
        <c:axId val="5658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1/d0 [cm^-1]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5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12</xdr:row>
      <xdr:rowOff>90487</xdr:rowOff>
    </xdr:from>
    <xdr:to>
      <xdr:col>6</xdr:col>
      <xdr:colOff>342900</xdr:colOff>
      <xdr:row>26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9AF70-835E-4148-8936-2C05D12AF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842962</xdr:colOff>
      <xdr:row>12</xdr:row>
      <xdr:rowOff>4762</xdr:rowOff>
    </xdr:from>
    <xdr:to>
      <xdr:col>11</xdr:col>
      <xdr:colOff>638175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3B222-7136-40A0-A50C-70027A783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D4BF-0025-4432-9680-3989A024B706}">
  <dimension ref="A1:S14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9" bestFit="1" customWidth="1"/>
    <col min="2" max="2" width="17" bestFit="1" customWidth="1"/>
    <col min="3" max="3" width="17" customWidth="1"/>
    <col min="4" max="4" width="25.83203125" bestFit="1" customWidth="1"/>
    <col min="5" max="5" width="25.83203125" customWidth="1"/>
    <col min="6" max="6" width="24.33203125" bestFit="1" customWidth="1"/>
    <col min="7" max="7" width="19.1640625" bestFit="1" customWidth="1"/>
    <col min="8" max="8" width="19" bestFit="1" customWidth="1"/>
    <col min="9" max="9" width="19" customWidth="1"/>
    <col min="10" max="10" width="18.33203125" bestFit="1" customWidth="1"/>
    <col min="11" max="11" width="18.33203125" customWidth="1"/>
    <col min="12" max="12" width="12" bestFit="1" customWidth="1"/>
    <col min="13" max="13" width="12.33203125" bestFit="1" customWidth="1"/>
  </cols>
  <sheetData>
    <row r="1" spans="1:19" x14ac:dyDescent="0.2">
      <c r="A1" t="s">
        <v>0</v>
      </c>
      <c r="B1" t="s">
        <v>1</v>
      </c>
      <c r="C1" t="s">
        <v>8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J1" t="s">
        <v>7</v>
      </c>
      <c r="K1" t="s">
        <v>14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</row>
    <row r="2" spans="1:19" x14ac:dyDescent="0.2">
      <c r="A2">
        <v>10</v>
      </c>
      <c r="B2">
        <v>20</v>
      </c>
      <c r="C2">
        <v>0.1</v>
      </c>
      <c r="D2">
        <v>58.2</v>
      </c>
      <c r="E2">
        <f>AVERAGE(D2,F2)</f>
        <v>68.150000000000006</v>
      </c>
      <c r="F2">
        <v>78.099999999999994</v>
      </c>
      <c r="G2">
        <f t="shared" ref="G2:G7" si="0">B2-A2</f>
        <v>10</v>
      </c>
      <c r="H2">
        <f t="shared" ref="H2:H7" si="1">E2-B2</f>
        <v>48.150000000000006</v>
      </c>
      <c r="J2">
        <f t="shared" ref="J2:J7" si="2">(F2-D2)/2</f>
        <v>9.9499999999999957</v>
      </c>
      <c r="K2">
        <f>J2+C2</f>
        <v>10.049999999999995</v>
      </c>
      <c r="L2">
        <f t="shared" ref="L2" si="3">1/H2</f>
        <v>2.0768431983385252E-2</v>
      </c>
      <c r="M2">
        <f t="shared" ref="M2" si="4">1/G2</f>
        <v>0.1</v>
      </c>
      <c r="N2">
        <f>1/(H2-K2)</f>
        <v>2.624671916010498E-2</v>
      </c>
      <c r="O2">
        <f>1/(H2+K2)</f>
        <v>1.7182130584192438E-2</v>
      </c>
      <c r="P2">
        <f>(N2-O2)/2</f>
        <v>4.5322942879562709E-3</v>
      </c>
      <c r="Q2">
        <f>1/(G2-0.2)</f>
        <v>0.1020408163265306</v>
      </c>
      <c r="R2">
        <f>1/(G2+0.2)</f>
        <v>9.8039215686274522E-2</v>
      </c>
      <c r="S2">
        <f>(Q2-R2)/2</f>
        <v>2.0008003201280392E-3</v>
      </c>
    </row>
    <row r="3" spans="1:19" x14ac:dyDescent="0.2">
      <c r="A3">
        <f>A2</f>
        <v>10</v>
      </c>
      <c r="B3">
        <v>30</v>
      </c>
      <c r="C3">
        <v>0.1</v>
      </c>
      <c r="D3">
        <v>47.9</v>
      </c>
      <c r="E3">
        <v>48.6</v>
      </c>
      <c r="F3">
        <v>49.9</v>
      </c>
      <c r="G3">
        <f t="shared" si="0"/>
        <v>20</v>
      </c>
      <c r="H3">
        <f t="shared" si="1"/>
        <v>18.600000000000001</v>
      </c>
      <c r="J3">
        <f t="shared" si="2"/>
        <v>1</v>
      </c>
      <c r="K3">
        <f t="shared" ref="K3:K7" si="5">J3+C3</f>
        <v>1.1000000000000001</v>
      </c>
      <c r="L3">
        <f t="shared" ref="L3:L7" si="6">1/H3</f>
        <v>5.3763440860215048E-2</v>
      </c>
      <c r="M3">
        <f t="shared" ref="M3:M7" si="7">1/G3</f>
        <v>0.05</v>
      </c>
      <c r="N3">
        <f t="shared" ref="N3:N7" si="8">1/(H3-K3)</f>
        <v>5.7142857142857141E-2</v>
      </c>
      <c r="O3">
        <f t="shared" ref="O3:O7" si="9">1/(H3+K3)</f>
        <v>5.0761421319796947E-2</v>
      </c>
      <c r="P3">
        <f t="shared" ref="P3:P7" si="10">(N3-O3)/2</f>
        <v>3.1907179115300971E-3</v>
      </c>
      <c r="Q3">
        <f t="shared" ref="Q3:Q7" si="11">1/(G3-0.2)</f>
        <v>5.0505050505050504E-2</v>
      </c>
      <c r="R3">
        <f t="shared" ref="R3:R7" si="12">1/(G3+0.2)</f>
        <v>4.9504950495049507E-2</v>
      </c>
      <c r="S3">
        <f t="shared" ref="S3:S7" si="13">(Q3-R3)/2</f>
        <v>5.0005000500049843E-4</v>
      </c>
    </row>
    <row r="4" spans="1:19" x14ac:dyDescent="0.2">
      <c r="A4">
        <f t="shared" ref="A4:A7" si="14">A3</f>
        <v>10</v>
      </c>
      <c r="B4">
        <v>40</v>
      </c>
      <c r="C4">
        <v>0.1</v>
      </c>
      <c r="D4">
        <v>54.3</v>
      </c>
      <c r="E4">
        <v>54.6</v>
      </c>
      <c r="F4">
        <v>55.2</v>
      </c>
      <c r="G4">
        <f t="shared" si="0"/>
        <v>30</v>
      </c>
      <c r="H4">
        <f t="shared" si="1"/>
        <v>14.600000000000001</v>
      </c>
      <c r="J4">
        <f t="shared" si="2"/>
        <v>0.45000000000000284</v>
      </c>
      <c r="K4">
        <f t="shared" si="5"/>
        <v>0.55000000000000282</v>
      </c>
      <c r="L4">
        <f t="shared" si="6"/>
        <v>6.8493150684931503E-2</v>
      </c>
      <c r="M4">
        <f t="shared" si="7"/>
        <v>3.3333333333333333E-2</v>
      </c>
      <c r="N4">
        <f t="shared" si="8"/>
        <v>7.1174377224199295E-2</v>
      </c>
      <c r="O4">
        <f t="shared" si="9"/>
        <v>6.6006600660065987E-2</v>
      </c>
      <c r="P4">
        <f t="shared" si="10"/>
        <v>2.5838882820666542E-3</v>
      </c>
      <c r="Q4">
        <f t="shared" si="11"/>
        <v>3.3557046979865772E-2</v>
      </c>
      <c r="R4">
        <f t="shared" si="12"/>
        <v>3.3112582781456956E-2</v>
      </c>
      <c r="S4">
        <f t="shared" si="13"/>
        <v>2.2223209920440787E-4</v>
      </c>
    </row>
    <row r="5" spans="1:19" x14ac:dyDescent="0.2">
      <c r="A5">
        <f t="shared" si="14"/>
        <v>10</v>
      </c>
      <c r="B5">
        <v>50</v>
      </c>
      <c r="C5">
        <v>0.1</v>
      </c>
      <c r="D5">
        <v>62.6</v>
      </c>
      <c r="E5">
        <v>62.7</v>
      </c>
      <c r="F5">
        <v>63.5</v>
      </c>
      <c r="G5">
        <f t="shared" si="0"/>
        <v>40</v>
      </c>
      <c r="H5">
        <f t="shared" si="1"/>
        <v>12.700000000000003</v>
      </c>
      <c r="J5">
        <f t="shared" si="2"/>
        <v>0.44999999999999929</v>
      </c>
      <c r="K5">
        <f t="shared" si="5"/>
        <v>0.54999999999999927</v>
      </c>
      <c r="L5">
        <f t="shared" si="6"/>
        <v>7.8740157480314946E-2</v>
      </c>
      <c r="M5">
        <f t="shared" si="7"/>
        <v>2.5000000000000001E-2</v>
      </c>
      <c r="N5">
        <f t="shared" si="8"/>
        <v>8.2304526748971166E-2</v>
      </c>
      <c r="O5">
        <f t="shared" si="9"/>
        <v>7.547169811320753E-2</v>
      </c>
      <c r="P5">
        <f t="shared" si="10"/>
        <v>3.4164143178818177E-3</v>
      </c>
      <c r="Q5">
        <f t="shared" si="11"/>
        <v>2.5125628140703519E-2</v>
      </c>
      <c r="R5">
        <f t="shared" si="12"/>
        <v>2.4875621890547261E-2</v>
      </c>
      <c r="S5">
        <f t="shared" si="13"/>
        <v>1.2500312507812868E-4</v>
      </c>
    </row>
    <row r="6" spans="1:19" x14ac:dyDescent="0.2">
      <c r="A6">
        <f t="shared" si="14"/>
        <v>10</v>
      </c>
      <c r="B6">
        <v>70</v>
      </c>
      <c r="C6">
        <v>0.1</v>
      </c>
      <c r="D6">
        <v>81.5</v>
      </c>
      <c r="E6">
        <f>AVERAGE(D6,F6)</f>
        <v>81.849999999999994</v>
      </c>
      <c r="F6">
        <v>82.2</v>
      </c>
      <c r="G6">
        <f t="shared" si="0"/>
        <v>60</v>
      </c>
      <c r="H6">
        <f t="shared" si="1"/>
        <v>11.849999999999994</v>
      </c>
      <c r="J6">
        <f t="shared" si="2"/>
        <v>0.35000000000000142</v>
      </c>
      <c r="K6">
        <f t="shared" si="5"/>
        <v>0.4500000000000014</v>
      </c>
      <c r="L6">
        <f t="shared" si="6"/>
        <v>8.4388185654008477E-2</v>
      </c>
      <c r="M6">
        <f t="shared" si="7"/>
        <v>1.6666666666666666E-2</v>
      </c>
      <c r="N6">
        <f t="shared" si="8"/>
        <v>8.7719298245614086E-2</v>
      </c>
      <c r="O6">
        <f t="shared" si="9"/>
        <v>8.1300813008130107E-2</v>
      </c>
      <c r="P6">
        <f t="shared" si="10"/>
        <v>3.2092426187419892E-3</v>
      </c>
      <c r="Q6">
        <f t="shared" si="11"/>
        <v>1.6722408026755852E-2</v>
      </c>
      <c r="R6">
        <f t="shared" si="12"/>
        <v>1.6611295681063121E-2</v>
      </c>
      <c r="S6">
        <f t="shared" si="13"/>
        <v>5.5556172846365701E-5</v>
      </c>
    </row>
    <row r="7" spans="1:19" x14ac:dyDescent="0.2">
      <c r="A7">
        <f t="shared" si="14"/>
        <v>10</v>
      </c>
      <c r="B7">
        <v>100</v>
      </c>
      <c r="C7">
        <v>0.1</v>
      </c>
      <c r="D7">
        <v>111.2</v>
      </c>
      <c r="E7">
        <v>111.3</v>
      </c>
      <c r="F7">
        <v>111.5</v>
      </c>
      <c r="G7">
        <f t="shared" si="0"/>
        <v>90</v>
      </c>
      <c r="H7">
        <f t="shared" si="1"/>
        <v>11.299999999999997</v>
      </c>
      <c r="J7">
        <f t="shared" si="2"/>
        <v>0.14999999999999858</v>
      </c>
      <c r="K7">
        <f t="shared" si="5"/>
        <v>0.24999999999999858</v>
      </c>
      <c r="L7">
        <f t="shared" si="6"/>
        <v>8.8495575221238965E-2</v>
      </c>
      <c r="M7">
        <f t="shared" si="7"/>
        <v>1.1111111111111112E-2</v>
      </c>
      <c r="N7">
        <f t="shared" si="8"/>
        <v>9.0497737556561098E-2</v>
      </c>
      <c r="O7">
        <f t="shared" si="9"/>
        <v>8.6580086580086618E-2</v>
      </c>
      <c r="P7">
        <f t="shared" si="10"/>
        <v>1.9588254882372397E-3</v>
      </c>
      <c r="Q7">
        <f t="shared" si="11"/>
        <v>1.1135857461024499E-2</v>
      </c>
      <c r="R7">
        <f t="shared" si="12"/>
        <v>1.1086474501108647E-2</v>
      </c>
      <c r="S7">
        <f t="shared" si="13"/>
        <v>2.469147995792613E-5</v>
      </c>
    </row>
    <row r="10" spans="1:19" x14ac:dyDescent="0.2">
      <c r="Q10" t="s">
        <v>18</v>
      </c>
    </row>
    <row r="11" spans="1:19" x14ac:dyDescent="0.2">
      <c r="N11">
        <f t="array" ref="N11:O12">LINEST(M3:M7,L3:L7,TRUE,TRUE)</f>
        <v>-1.0913196354869765</v>
      </c>
      <c r="O11">
        <v>0.10882685057832753</v>
      </c>
      <c r="Q11">
        <f>1/O11</f>
        <v>9.1889087544645562</v>
      </c>
    </row>
    <row r="12" spans="1:19" x14ac:dyDescent="0.2">
      <c r="N12">
        <v>5.2004249208147675E-2</v>
      </c>
      <c r="O12">
        <v>3.9423655676705744E-3</v>
      </c>
      <c r="Q12">
        <f>1/(O11-O12)</f>
        <v>9.534298613359196</v>
      </c>
      <c r="R12" t="s">
        <v>19</v>
      </c>
    </row>
    <row r="13" spans="1:19" x14ac:dyDescent="0.2">
      <c r="Q13">
        <f>1/(O11+O12)</f>
        <v>8.867668271324483</v>
      </c>
      <c r="R13" t="s">
        <v>20</v>
      </c>
    </row>
    <row r="14" spans="1:19" x14ac:dyDescent="0.2">
      <c r="Q14">
        <f>(Q12-Q13)/2</f>
        <v>0.33331517101735653</v>
      </c>
      <c r="R14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Hamilton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Tae Hyun Lim</cp:lastModifiedBy>
  <dcterms:created xsi:type="dcterms:W3CDTF">2025-04-25T19:11:25Z</dcterms:created>
  <dcterms:modified xsi:type="dcterms:W3CDTF">2025-08-14T19:08:54Z</dcterms:modified>
</cp:coreProperties>
</file>