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1ec6454b8fb7a181/Desktop/"/>
    </mc:Choice>
  </mc:AlternateContent>
  <xr:revisionPtr revIDLastSave="0" documentId="8_{E37973DA-446E-42AA-89E2-92BF90EE9A99}" xr6:coauthVersionLast="47" xr6:coauthVersionMax="47" xr10:uidLastSave="{00000000-0000-0000-0000-000000000000}"/>
  <bookViews>
    <workbookView xWindow="-108" yWindow="-108" windowWidth="23256" windowHeight="12456" tabRatio="898" xr2:uid="{5699ABB6-1A93-453D-998A-B9188AFB087B}"/>
  </bookViews>
  <sheets>
    <sheet name="المقدمة" sheetId="10" r:id="rId1"/>
    <sheet name="الفهرس" sheetId="11" r:id="rId2"/>
    <sheet name="ملخص" sheetId="1" r:id="rId3"/>
    <sheet name="تعديلات التصميم" sheetId="2" r:id="rId4"/>
    <sheet name="التعميدات" sheetId="3" r:id="rId5"/>
    <sheet name="جداول التوريدات" sheetId="4" r:id="rId6"/>
    <sheet name="خطه العمل" sheetId="5" r:id="rId7"/>
    <sheet name="جدول زمنى" sheetId="6" r:id="rId8"/>
    <sheet name="ملاحظات" sheetId="8" r:id="rId9"/>
    <sheet name="السجاد - الصين" sheetId="9" r:id="rId10"/>
  </sheets>
  <definedNames>
    <definedName name="_xlnm.Print_Area" localSheetId="4">التعميدات!$A$1:$J$20</definedName>
    <definedName name="_xlnm.Print_Area" localSheetId="9">'السجاد - الصين'!$A$1:$K$23</definedName>
    <definedName name="_xlnm.Print_Area" localSheetId="1">الفهرس!$A$1:$F$15</definedName>
    <definedName name="_xlnm.Print_Area" localSheetId="0">المقدمة!$A$1:$H$31</definedName>
    <definedName name="_xlnm.Print_Area" localSheetId="3">'تعديلات التصميم'!$A$1:$H$21</definedName>
    <definedName name="_xlnm.Print_Area" localSheetId="5">'جداول التوريدات'!$A$1:$K$236</definedName>
    <definedName name="_xlnm.Print_Area" localSheetId="7">'جدول زمنى'!$A$1:$O$65</definedName>
    <definedName name="_xlnm.Print_Area" localSheetId="6">'خطه العمل'!$A$1:$E$97</definedName>
    <definedName name="_xlnm.Print_Area" localSheetId="8">ملاحظات!$A$1:$E$25</definedName>
    <definedName name="_xlnm.Print_Area" localSheetId="2">ملخص!$A$1:$J$16</definedName>
    <definedName name="_xlnm.Print_Titles" localSheetId="4">التعميدات!$1:$2</definedName>
    <definedName name="_xlnm.Print_Titles" localSheetId="9">'السجاد - الصين'!$1:$2</definedName>
    <definedName name="_xlnm.Print_Titles" localSheetId="3">'تعديلات التصميم'!$1:$2</definedName>
    <definedName name="_xlnm.Print_Titles" localSheetId="7">'جدول زمنى'!$1:$6</definedName>
    <definedName name="_xlnm.Print_Titles" localSheetId="6">'خطه العمل'!$1:$1</definedName>
    <definedName name="_xlnm.Print_Titles" localSheetId="8">ملاحظات!$1:$2</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HUAWEI</author>
  </authors>
  <commentList>
    <comment ref="B42" authorId="0" shapeId="0" xr:uid="{BB3FFE5D-4554-4C1D-B986-AC7E981A8D13}">
      <text>
        <r>
          <rPr>
            <b/>
            <sz val="9"/>
            <color indexed="81"/>
            <rFont val="Tahoma"/>
          </rPr>
          <t>HUAWEI:</t>
        </r>
        <r>
          <rPr>
            <sz val="9"/>
            <color indexed="81"/>
            <rFont val="Tahoma"/>
          </rPr>
          <t xml:space="preserve">
النشاط بدأ بالفعل قبل الموعد المخطط (كان 05/10) – تم تقديم البداية لأول البرنامج.</t>
        </r>
      </text>
    </comment>
    <comment ref="B44" authorId="0" shapeId="0" xr:uid="{03794F5F-4BDF-498D-8B4E-63D598A8D159}">
      <text>
        <r>
          <rPr>
            <b/>
            <sz val="9"/>
            <color indexed="81"/>
            <rFont val="Tahoma"/>
          </rPr>
          <t>HUAWEI:</t>
        </r>
        <r>
          <rPr>
            <sz val="9"/>
            <color indexed="81"/>
            <rFont val="Tahoma"/>
          </rPr>
          <t xml:space="preserve">
معلم رئيسى: لا يبدأ إلا بعد إغلاق جداول التوريدات (صف 43).</t>
        </r>
      </text>
    </comment>
    <comment ref="B45" authorId="0" shapeId="0" xr:uid="{57CBED4A-E6D1-4245-8A02-E051678B2B95}">
      <text>
        <r>
          <rPr>
            <b/>
            <sz val="9"/>
            <color indexed="81"/>
            <rFont val="Tahoma"/>
          </rPr>
          <t>HUAWEI:</t>
        </r>
        <r>
          <rPr>
            <sz val="9"/>
            <color indexed="81"/>
            <rFont val="Tahoma"/>
          </rPr>
          <t xml:space="preserve">
يُدرج فى الخطة فور تحديد موعد التوريد من المصنع — اكتب تاريخ البداية والنهاية فى E45 و F45 والجانت هيرسم نفسه.</t>
        </r>
      </text>
    </comment>
    <comment ref="B46" authorId="0" shapeId="0" xr:uid="{88C80A41-9760-43A4-8019-B53EEC0E3A61}">
      <text>
        <r>
          <rPr>
            <b/>
            <sz val="9"/>
            <color indexed="81"/>
            <rFont val="Tahoma"/>
          </rPr>
          <t>HUAWEI:</t>
        </r>
        <r>
          <rPr>
            <sz val="9"/>
            <color indexed="81"/>
            <rFont val="Tahoma"/>
          </rPr>
          <t xml:space="preserve">
4 بنود – جداول 7/8/11. مغسلة الكوريان موردها الصين.</t>
        </r>
      </text>
    </comment>
    <comment ref="B47" authorId="0" shapeId="0" xr:uid="{445A307F-45E3-45D3-916F-69F67563E71D}">
      <text>
        <r>
          <rPr>
            <b/>
            <sz val="9"/>
            <color indexed="81"/>
            <rFont val="Tahoma"/>
          </rPr>
          <t>HUAWEI:</t>
        </r>
        <r>
          <rPr>
            <sz val="9"/>
            <color indexed="81"/>
            <rFont val="Tahoma"/>
          </rPr>
          <t xml:space="preserve">
4 بنود – جداول 7/8/11. مغسلة الكوريان موردها الصين.</t>
        </r>
      </text>
    </comment>
    <comment ref="B48" authorId="0" shapeId="0" xr:uid="{1CADF87B-E481-436C-9833-22C9F54D0136}">
      <text>
        <r>
          <rPr>
            <b/>
            <sz val="9"/>
            <color indexed="81"/>
            <rFont val="Tahoma"/>
          </rPr>
          <t>HUAWEI:</t>
        </r>
        <r>
          <rPr>
            <sz val="9"/>
            <color indexed="81"/>
            <rFont val="Tahoma"/>
          </rPr>
          <t xml:space="preserve">
4 بنود – جداول 7/8/11.</t>
        </r>
      </text>
    </comment>
    <comment ref="B49" authorId="0" shapeId="0" xr:uid="{421B4921-EFB1-4901-A405-F511F7FF50E1}">
      <text>
        <r>
          <rPr>
            <b/>
            <sz val="9"/>
            <color indexed="81"/>
            <rFont val="Tahoma"/>
          </rPr>
          <t>HUAWEI:</t>
        </r>
        <r>
          <rPr>
            <sz val="9"/>
            <color indexed="81"/>
            <rFont val="Tahoma"/>
          </rPr>
          <t xml:space="preserve">
9 بنود – جداول 7/8/11.</t>
        </r>
      </text>
    </comment>
    <comment ref="B50" authorId="0" shapeId="0" xr:uid="{23AC9E35-0C33-404A-A0F3-D36A1C1D5FC4}">
      <text>
        <r>
          <rPr>
            <b/>
            <sz val="9"/>
            <color indexed="81"/>
            <rFont val="Tahoma"/>
          </rPr>
          <t>HUAWEI:</t>
        </r>
        <r>
          <rPr>
            <sz val="9"/>
            <color indexed="81"/>
            <rFont val="Tahoma"/>
          </rPr>
          <t xml:space="preserve">
معلق لحين اعتماد العميل (جدول 7 بند 10).</t>
        </r>
      </text>
    </comment>
    <comment ref="B51" authorId="0" shapeId="0" xr:uid="{6483F02A-40B0-4701-9297-28A2B06F309E}">
      <text>
        <r>
          <rPr>
            <b/>
            <sz val="9"/>
            <color indexed="81"/>
            <rFont val="Tahoma"/>
          </rPr>
          <t>HUAWEI:</t>
        </r>
        <r>
          <rPr>
            <sz val="9"/>
            <color indexed="81"/>
            <rFont val="Tahoma"/>
          </rPr>
          <t xml:space="preserve">
10 بنود – جداول 2/7/8/11. مغسلة الرخام معلقة لحين اعتماد العميل.</t>
        </r>
      </text>
    </comment>
    <comment ref="B52" authorId="0" shapeId="0" xr:uid="{D80EAF58-9F52-487D-8AA1-0340C74DEC92}">
      <text>
        <r>
          <rPr>
            <b/>
            <sz val="9"/>
            <color indexed="81"/>
            <rFont val="Tahoma"/>
          </rPr>
          <t>HUAWEI:</t>
        </r>
        <r>
          <rPr>
            <sz val="9"/>
            <color indexed="81"/>
            <rFont val="Tahoma"/>
          </rPr>
          <t xml:space="preserve">
12 بند – جداول 1/3/11. التركيب بعد الدهانات.</t>
        </r>
      </text>
    </comment>
    <comment ref="B53" authorId="0" shapeId="0" xr:uid="{02A41674-7E6E-4C46-A1A4-82A0435066C7}">
      <text>
        <r>
          <rPr>
            <b/>
            <sz val="9"/>
            <color indexed="81"/>
            <rFont val="Tahoma"/>
          </rPr>
          <t>HUAWEI:</t>
        </r>
        <r>
          <rPr>
            <sz val="9"/>
            <color indexed="81"/>
            <rFont val="Tahoma"/>
          </rPr>
          <t xml:space="preserve">
10 بنود – جداول 1/3/11. التركيب بعد الدهانات.</t>
        </r>
      </text>
    </comment>
    <comment ref="B54" authorId="0" shapeId="0" xr:uid="{A7A77FAB-4A60-4BFF-A57B-B543F7A5492A}">
      <text>
        <r>
          <rPr>
            <b/>
            <sz val="9"/>
            <color indexed="81"/>
            <rFont val="Tahoma"/>
          </rPr>
          <t>HUAWEI:</t>
        </r>
        <r>
          <rPr>
            <sz val="9"/>
            <color indexed="81"/>
            <rFont val="Tahoma"/>
          </rPr>
          <t xml:space="preserve">
4 بنود – جداول 2/3/11.</t>
        </r>
      </text>
    </comment>
    <comment ref="B55" authorId="0" shapeId="0" xr:uid="{2C99DAC8-9ED2-4921-863A-69AE46E8F07B}">
      <text>
        <r>
          <rPr>
            <b/>
            <sz val="9"/>
            <color indexed="81"/>
            <rFont val="Tahoma"/>
          </rPr>
          <t>HUAWEI:</t>
        </r>
        <r>
          <rPr>
            <sz val="9"/>
            <color indexed="81"/>
            <rFont val="Tahoma"/>
          </rPr>
          <t xml:space="preserve">
4 بنود – جداول 2/3/11.</t>
        </r>
      </text>
    </comment>
    <comment ref="B56" authorId="0" shapeId="0" xr:uid="{8DFFAAEF-6BA9-4754-BF95-97B5EA1D1E99}">
      <text>
        <r>
          <rPr>
            <b/>
            <sz val="9"/>
            <color indexed="81"/>
            <rFont val="Tahoma"/>
          </rPr>
          <t>HUAWEI:</t>
        </r>
        <r>
          <rPr>
            <sz val="9"/>
            <color indexed="81"/>
            <rFont val="Tahoma"/>
          </rPr>
          <t xml:space="preserve">
جدول 3 بنود 4 و 8 – بانتظار موعد مصنع الصين.</t>
        </r>
      </text>
    </comment>
    <comment ref="B57" authorId="0" shapeId="0" xr:uid="{F5EFBAA8-912E-4134-969C-C29E13686CF6}">
      <text>
        <r>
          <rPr>
            <b/>
            <sz val="9"/>
            <color indexed="81"/>
            <rFont val="Tahoma"/>
          </rPr>
          <t>HUAWEI:</t>
        </r>
        <r>
          <rPr>
            <sz val="9"/>
            <color indexed="81"/>
            <rFont val="Tahoma"/>
          </rPr>
          <t xml:space="preserve">
جدول 3 بنود 5 و 9 – بانتظار موعد مصنع الصين.</t>
        </r>
      </text>
    </comment>
    <comment ref="B58" authorId="0" shapeId="0" xr:uid="{5AC53CE1-AE7A-4F02-85E0-77E562E513AF}">
      <text>
        <r>
          <rPr>
            <b/>
            <sz val="9"/>
            <color indexed="81"/>
            <rFont val="Tahoma"/>
          </rPr>
          <t>HUAWEI:</t>
        </r>
        <r>
          <rPr>
            <sz val="9"/>
            <color indexed="81"/>
            <rFont val="Tahoma"/>
          </rPr>
          <t xml:space="preserve">
جدول 3 بنود 7 و 17 و 18 – بعد الدهانات.</t>
        </r>
      </text>
    </comment>
    <comment ref="B59" authorId="0" shapeId="0" xr:uid="{99C9B5EA-FFD3-426E-BF82-6128A311E0A9}">
      <text>
        <r>
          <rPr>
            <b/>
            <sz val="9"/>
            <color indexed="81"/>
            <rFont val="Tahoma"/>
          </rPr>
          <t>HUAWEI:</t>
        </r>
        <r>
          <rPr>
            <sz val="9"/>
            <color indexed="81"/>
            <rFont val="Tahoma"/>
          </rPr>
          <t xml:space="preserve">
جدول 3 بنود 1 و 2 و 19.</t>
        </r>
      </text>
    </comment>
    <comment ref="B60" authorId="0" shapeId="0" xr:uid="{1472413D-5E95-450B-BEEC-F14913D86B68}">
      <text>
        <r>
          <rPr>
            <b/>
            <sz val="9"/>
            <color indexed="81"/>
            <rFont val="Tahoma"/>
          </rPr>
          <t>HUAWEI:</t>
        </r>
        <r>
          <rPr>
            <sz val="9"/>
            <color indexed="81"/>
            <rFont val="Tahoma"/>
          </rPr>
          <t xml:space="preserve">
مطلوب صريح فى جدولى السجاد (3) و المرايا (11) قبل اعتماد العرض.</t>
        </r>
      </text>
    </comment>
  </commentList>
</comments>
</file>

<file path=xl/sharedStrings.xml><?xml version="1.0" encoding="utf-8"?>
<sst xmlns="http://schemas.openxmlformats.org/spreadsheetml/2006/main" count="1329" uniqueCount="552">
  <si>
    <t>حصر التعديلات على التصميم</t>
  </si>
  <si>
    <t>حصر كافة التعميدات (خامات - طريقة تنفيذ)</t>
  </si>
  <si>
    <t>حصر كافة التوريدات (جداول)</t>
  </si>
  <si>
    <t>خطة للعمل كاملة حتى النهاية (بناء على المتبقى من اعمال بالموقع)</t>
  </si>
  <si>
    <t xml:space="preserve">جدول زمنى للمشروع </t>
  </si>
  <si>
    <t xml:space="preserve">خطة لاعمال يونايت اكس فى الموقع </t>
  </si>
  <si>
    <t>م</t>
  </si>
  <si>
    <t>هيكلة الخطة</t>
  </si>
  <si>
    <t>التعديل / التصميم المطلوب</t>
  </si>
  <si>
    <t>المسؤول</t>
  </si>
  <si>
    <t>تاريخ الانتهاء</t>
  </si>
  <si>
    <t>الحالة</t>
  </si>
  <si>
    <t>ملاحظات</t>
  </si>
  <si>
    <t xml:space="preserve">المصمم الداخلي </t>
  </si>
  <si>
    <t>اعتماد العميل</t>
  </si>
  <si>
    <t>الفراغ / المكان</t>
  </si>
  <si>
    <t xml:space="preserve">غرفة الحارس </t>
  </si>
  <si>
    <t>حمام غرفة البنت</t>
  </si>
  <si>
    <t xml:space="preserve">غرفة ملابس الماستر </t>
  </si>
  <si>
    <t xml:space="preserve">غرفة الخادمات </t>
  </si>
  <si>
    <t xml:space="preserve">اعادة توزيع غرفة الحارس بما يتماشى مع متطلبات العميل :
يتضمن التالي ( مكان للشنطة - مكان للطبخ وشفط - الاسره 2 فوق بعض دبل - جلسة لأكل عدد 2  - دولابين ملابس كل واحد بقفل ومكان لللشنط للتخزين - التصميم ستاندر جداا وغير مكلف ومستدام مثال اسرة حديد )                                                                                              </t>
  </si>
  <si>
    <t>المصمم الداخلي</t>
  </si>
  <si>
    <t>حمام غرفة البنت بحيث يستوعب اكبر عدد من الرفوف بالاعتماد على اخر مقترح معتمد</t>
  </si>
  <si>
    <t xml:space="preserve"> تكون تكلفة غرف النوم تكلفه اقل - تعديل التصميم ثلاث دواليب كل دولاب قفل بمفتاح حجم كبير - ثلاث اسرة واحد منه متحرك على الجدار ووضع مكانه طاولة</t>
  </si>
  <si>
    <t>قيد التنفيذ</t>
  </si>
  <si>
    <t>معلق</t>
  </si>
  <si>
    <t>البند / التعميد</t>
  </si>
  <si>
    <t>النوع</t>
  </si>
  <si>
    <t>تاريخ الاعتماد</t>
  </si>
  <si>
    <t>المورد</t>
  </si>
  <si>
    <t xml:space="preserve">بلاط الاحواش و بلاط حوش القبو </t>
  </si>
  <si>
    <t>خامة</t>
  </si>
  <si>
    <t xml:space="preserve">راس الخيمة </t>
  </si>
  <si>
    <t>العينة المعتمدة</t>
  </si>
  <si>
    <t>بلاطتين لون رمادى و بيج 120*60
يتم قصها كل 20 سم</t>
  </si>
  <si>
    <t>تم</t>
  </si>
  <si>
    <t>بلاط جدران القبو</t>
  </si>
  <si>
    <t>خامة + طريقة تنفيذ</t>
  </si>
  <si>
    <t>بلاط 120*120 او مخصوص حسب وقت التوريد</t>
  </si>
  <si>
    <t xml:space="preserve">مصطفى </t>
  </si>
  <si>
    <t>طريقة تنفيذ</t>
  </si>
  <si>
    <t xml:space="preserve">عروض اسعار </t>
  </si>
  <si>
    <t>زاوية معدن تركب جانبيه</t>
  </si>
  <si>
    <t>مصطفى</t>
  </si>
  <si>
    <t xml:space="preserve">درابزين الدرج </t>
  </si>
  <si>
    <t xml:space="preserve">درابزين البلكونات </t>
  </si>
  <si>
    <t xml:space="preserve">درابزين البهو الداخلى </t>
  </si>
  <si>
    <t xml:space="preserve">فى انتظار باقى عروض الاسعار 
يوجد عرض سعر متبقى الاخر  </t>
  </si>
  <si>
    <t>زاوية مخفية مع زجاج اسود</t>
  </si>
  <si>
    <t xml:space="preserve">رخام ارضيات الدور الارضى </t>
  </si>
  <si>
    <t>A MARBLE</t>
  </si>
  <si>
    <t>مخطط تبليط</t>
  </si>
  <si>
    <t>مهندس الموقع</t>
  </si>
  <si>
    <t xml:space="preserve">عينة حمام متبلط كامل </t>
  </si>
  <si>
    <t>قيد الانتظار</t>
  </si>
  <si>
    <t>المواصفات</t>
  </si>
  <si>
    <t>الكمية</t>
  </si>
  <si>
    <t>الوحدة</t>
  </si>
  <si>
    <t>تاريخ التوريد المطلوب</t>
  </si>
  <si>
    <t>تاريخ التوريد الفعلي</t>
  </si>
  <si>
    <t>UNIT X</t>
  </si>
  <si>
    <t>بورد به 6 عينات</t>
  </si>
  <si>
    <t>مهندس التشطيبات</t>
  </si>
  <si>
    <t>عينة قشرة لبداية اعمال الخشب و الابواب</t>
  </si>
  <si>
    <t>البند</t>
  </si>
  <si>
    <t>الموردين</t>
  </si>
  <si>
    <t>الجدول</t>
  </si>
  <si>
    <t>▲ رجوع للفهرس</t>
  </si>
  <si>
    <t>◀ افتح الجدول</t>
  </si>
  <si>
    <t>مقاول التبليط</t>
  </si>
  <si>
    <t>حالة الحصر</t>
  </si>
  <si>
    <t>ملخص جداول التوريدات</t>
  </si>
  <si>
    <t>الملاحظة</t>
  </si>
  <si>
    <t>المكان / الموقع</t>
  </si>
  <si>
    <t>حمام الماستر</t>
  </si>
  <si>
    <t xml:space="preserve">الإجراء </t>
  </si>
  <si>
    <t xml:space="preserve">مكان السباكة فى الجدار </t>
  </si>
  <si>
    <t>حماية العزل</t>
  </si>
  <si>
    <t>السطح</t>
  </si>
  <si>
    <t xml:space="preserve">تم ارسالها سابقا للمقاول </t>
  </si>
  <si>
    <t>وجود تجميع للاحواض الزراعة كصرف</t>
  </si>
  <si>
    <t>مجمعه فى الاسفل بالسقف</t>
  </si>
  <si>
    <t>تكملة تبليط الاحواض</t>
  </si>
  <si>
    <t>اعادة صبه الدرج</t>
  </si>
  <si>
    <t>الدرج</t>
  </si>
  <si>
    <t>تركيب الالمونيم جهه الدرج لاختبار التكييف</t>
  </si>
  <si>
    <t>لا يمكن تركيبه الا بعد تركيب رخام الدرج</t>
  </si>
  <si>
    <t>تم تغطيته من قبل و سيتم اعادة تغطيته مرة اخرى</t>
  </si>
  <si>
    <t>حل مشكلة باب الدرج</t>
  </si>
  <si>
    <t>عزل الالمونيوم و تغطيته و نظافته</t>
  </si>
  <si>
    <t>تمديد صرف احواض القبو</t>
  </si>
  <si>
    <t>القبو</t>
  </si>
  <si>
    <t xml:space="preserve">اعتماد ارتفاع لابواب فراغات القبو </t>
  </si>
  <si>
    <t xml:space="preserve">صرف المطر لدرج القبو </t>
  </si>
  <si>
    <t xml:space="preserve">يوجد صرف اسفل الدرج </t>
  </si>
  <si>
    <t xml:space="preserve">تعديل فى الحوض بحوش مدخل الضيوف </t>
  </si>
  <si>
    <t>المدخل</t>
  </si>
  <si>
    <t>ما هو التعديل ؟</t>
  </si>
  <si>
    <t>تركيب اسكاي لايت للقبو</t>
  </si>
  <si>
    <t>الارتداد</t>
  </si>
  <si>
    <t xml:space="preserve">لا يمكن تركيبها قبل العزل و تركيب الهود </t>
  </si>
  <si>
    <t>هود شفط القبو</t>
  </si>
  <si>
    <t>جار اعتماد مقاول (يوجد عروض اسعار)</t>
  </si>
  <si>
    <t xml:space="preserve">تقفيل الاحواض الخارجية مع الرصيف </t>
  </si>
  <si>
    <t>الخارجى</t>
  </si>
  <si>
    <t>نطافة و ترتيب الموقع العام</t>
  </si>
  <si>
    <t>تعديلات الجدار تتم بعد تفنيش السباكة النهائى</t>
  </si>
  <si>
    <t>تغطية العزل بالصبه يتم بعد انتهاء السباكة</t>
  </si>
  <si>
    <t xml:space="preserve">تم ارسال الملاحظة سابقا للمقاول </t>
  </si>
  <si>
    <t>اعتماد طريقة من المرسلة بواسطة المصنع</t>
  </si>
  <si>
    <t>اعتماد تركيب رخام الدرج باحد الطرق و علاقته مع الليد</t>
  </si>
  <si>
    <t>تم ارسال عينات للاعتماد</t>
  </si>
  <si>
    <t>اعتماد شكل للنعله الرخام</t>
  </si>
  <si>
    <t>لم يبدأ</t>
  </si>
  <si>
    <t>صفاية السطح مخفية</t>
  </si>
  <si>
    <t>ملاحظات عامة</t>
  </si>
  <si>
    <t xml:space="preserve">تصميم نهائى لغرفة الغسيل </t>
  </si>
  <si>
    <t xml:space="preserve">تصميم نهائى لمستودع المطبخ </t>
  </si>
  <si>
    <t>تصميم نهائى لمستودع القبو</t>
  </si>
  <si>
    <t>غرفة الغسيل</t>
  </si>
  <si>
    <t>مستودع المطبخ</t>
  </si>
  <si>
    <t>مستودع القبو</t>
  </si>
  <si>
    <t>غرف الطعام</t>
  </si>
  <si>
    <t>اعتماد عينة باركيه لارضيات غرف النوم</t>
  </si>
  <si>
    <t xml:space="preserve">الستائر </t>
  </si>
  <si>
    <t xml:space="preserve">المغاسل </t>
  </si>
  <si>
    <t xml:space="preserve">اكسسورارت السباكة </t>
  </si>
  <si>
    <t>ورق الجدران</t>
  </si>
  <si>
    <t xml:space="preserve">النباتات الصناعية </t>
  </si>
  <si>
    <t>طاولات الجلسات</t>
  </si>
  <si>
    <t>الكنب و الجلسات و التنجيد</t>
  </si>
  <si>
    <t xml:space="preserve">اللوحات الجدارية </t>
  </si>
  <si>
    <t>الصورة التوضيحية</t>
  </si>
  <si>
    <t>الأعمال المتبقية قبل توريد الأثاث</t>
  </si>
  <si>
    <t>البيان</t>
  </si>
  <si>
    <t xml:space="preserve">تعديلات معمارية </t>
  </si>
  <si>
    <t>ارتفاعات فتحات الابواب (تحديد مقاس فتحة الابواب الداخلية)</t>
  </si>
  <si>
    <t>تعديل صبة الدرج للتبليط</t>
  </si>
  <si>
    <t xml:space="preserve">تعديل فتحة باب الدرج </t>
  </si>
  <si>
    <t>تقفيل الرصيف و صب الدرجات الخارجية و الانترلوك</t>
  </si>
  <si>
    <t xml:space="preserve">السباكة </t>
  </si>
  <si>
    <t xml:space="preserve">انهاء تمديد سباكة الاحواض كاملة فى الخارجى و القبو </t>
  </si>
  <si>
    <t>الكهربا</t>
  </si>
  <si>
    <t>تمديدات الشفط</t>
  </si>
  <si>
    <t>هود للقبو</t>
  </si>
  <si>
    <t xml:space="preserve">مراوح الشفط فى الحمامات و المطبخ العلوى </t>
  </si>
  <si>
    <t>صب الدرج الخلفى لباب الدرج</t>
  </si>
  <si>
    <t xml:space="preserve">صب درجات المداخل فى الاحواش </t>
  </si>
  <si>
    <t xml:space="preserve">تمديد سباكة الحمامات </t>
  </si>
  <si>
    <t>الموقع</t>
  </si>
  <si>
    <t>الابعاد</t>
  </si>
  <si>
    <t>حمام الرجال</t>
  </si>
  <si>
    <t xml:space="preserve">مغسلة معلقة من الكوريان الابيض مكونة من   فتحتبن مع تجليد خارجى من الاستانلس 304 ذهبى اللون دهان pvd و تكسية خارجيه من الواح hpl به دوران </t>
  </si>
  <si>
    <t>الخامات</t>
  </si>
  <si>
    <t>كوريان
استانلستيل
hpl</t>
  </si>
  <si>
    <t>الصين</t>
  </si>
  <si>
    <t>سعر الوحدة</t>
  </si>
  <si>
    <t>الاجمالى</t>
  </si>
  <si>
    <t>حمام النساء</t>
  </si>
  <si>
    <t>150*50*40</t>
  </si>
  <si>
    <t>160*50*40</t>
  </si>
  <si>
    <t>حمام نوم 1</t>
  </si>
  <si>
    <t>مغاسل تفصيل بورسلان مع فتحة حوض و تدعيم بالواح من xps و حواف مشطوفه 45 مع تشطيب الحواف بايبوكسى pu</t>
  </si>
  <si>
    <t>110*50*33</t>
  </si>
  <si>
    <t>بورسلان</t>
  </si>
  <si>
    <t>محلى</t>
  </si>
  <si>
    <t>حمام نوم 3</t>
  </si>
  <si>
    <t>90*50*33</t>
  </si>
  <si>
    <t>حمام البنت</t>
  </si>
  <si>
    <t>90*50*34</t>
  </si>
  <si>
    <t>105*(80,50)*34</t>
  </si>
  <si>
    <t>150*50*33</t>
  </si>
  <si>
    <t>المصعد</t>
  </si>
  <si>
    <t xml:space="preserve">داخلى المصعد خيار </t>
  </si>
  <si>
    <t>منتهى</t>
  </si>
  <si>
    <t>مغاسل القبو</t>
  </si>
  <si>
    <t>خيار 2</t>
  </si>
  <si>
    <t xml:space="preserve">الغاء مرايا امام الشباك و تغيير الاضاءة </t>
  </si>
  <si>
    <t>اعادة تصميم كامل</t>
  </si>
  <si>
    <t xml:space="preserve">مستودع القبو </t>
  </si>
  <si>
    <t xml:space="preserve">اعتماد خيار مغسلة صالة الملحق العلوى </t>
  </si>
  <si>
    <t>الحاجز الخشبي</t>
  </si>
  <si>
    <t xml:space="preserve">تم اعاتماد خيار 3 مع لكسان خلفى </t>
  </si>
  <si>
    <t xml:space="preserve">حمام صالة الملحق </t>
  </si>
  <si>
    <t>حمام غرفة الملحق</t>
  </si>
  <si>
    <t>80*50*33</t>
  </si>
  <si>
    <t>حمام صالة الملحق</t>
  </si>
  <si>
    <t>حمام القبو</t>
  </si>
  <si>
    <t>175*50*35</t>
  </si>
  <si>
    <t>مغاسل تفصيل رخام بفتحة واحدة مع هيكل حديد حامل
(معلق لحين الاعتماد من العميل)</t>
  </si>
  <si>
    <t>مغاسل تفصيل بفتحتين حوض رخام مع هيكل حديد حامل
(معلق لحين الاعتماد من العميل)</t>
  </si>
  <si>
    <t>رخام اسود ماركينا</t>
  </si>
  <si>
    <t>رخام كرارة ايطالى</t>
  </si>
  <si>
    <t>المغاسل ملحقات</t>
  </si>
  <si>
    <t xml:space="preserve">توريد و تركيب اطار خشبى مع دوران من خشب القشرة حسب المخططات </t>
  </si>
  <si>
    <t>190*50*380</t>
  </si>
  <si>
    <t>خشب قشرة</t>
  </si>
  <si>
    <t>180*50*380</t>
  </si>
  <si>
    <t>110*50*20</t>
  </si>
  <si>
    <t>hpl</t>
  </si>
  <si>
    <t>90*50*20</t>
  </si>
  <si>
    <t>105*(80,50)*20</t>
  </si>
  <si>
    <t>90*50*40</t>
  </si>
  <si>
    <t>80*50*20</t>
  </si>
  <si>
    <t xml:space="preserve">رف مغسلة خشبي درج معلق من الواح hpl مع حليه استانلس حسب العينة </t>
  </si>
  <si>
    <t xml:space="preserve">رف مغسلة خشبي صفين ادراج معلق من الواح hpl مع حليه استانلس حسب العينة </t>
  </si>
  <si>
    <t>رف مغسلة خشبي صفين ادراج معلق من الواح hpl مع حليه استانلس حسب العينة</t>
  </si>
  <si>
    <t xml:space="preserve">رف ديكور خشبى معلق من الواح hpl الوجه قص cnc مع شريحة استانلس ذهبى </t>
  </si>
  <si>
    <t>175*50*40</t>
  </si>
  <si>
    <t>رخام اسود ماركينا قص cnc</t>
  </si>
  <si>
    <t xml:space="preserve">تلبيس رخام اسود مقصوص cnc  </t>
  </si>
  <si>
    <t>190*110</t>
  </si>
  <si>
    <t>180*110</t>
  </si>
  <si>
    <t>الجبس</t>
  </si>
  <si>
    <t>تعديل دولاب العبايات ليتوافق مع ارتفاع الابواب فى الدور الارضي</t>
  </si>
  <si>
    <t>200*100</t>
  </si>
  <si>
    <t>غرفة طعام الارضى</t>
  </si>
  <si>
    <t>خشب
رخام
استانلس</t>
  </si>
  <si>
    <t>طاولة طعام سطح رخام مع قاعدة خشب ملبس استانلستيل فضى شرائح حسب التصميم</t>
  </si>
  <si>
    <t>60*50</t>
  </si>
  <si>
    <t>خشب سوليد 
تنجيد قماش</t>
  </si>
  <si>
    <t>كرسى خشب سوليد الهيكل مع تنجيد جلسة و ظهر حسب التصميم</t>
  </si>
  <si>
    <t>غرفة الطعام</t>
  </si>
  <si>
    <t>اعتماد مخطط غرفة الطعام لتصنيع الاثاث</t>
  </si>
  <si>
    <t>غرفة طعام القبو</t>
  </si>
  <si>
    <t>طاولة طعام سطح رخام مع قاعدة خشب قشرة مع  شرائح استيل ذهبى حسب التصميم</t>
  </si>
  <si>
    <t>330*140</t>
  </si>
  <si>
    <t xml:space="preserve">كرسى تنجيد قماش مع هيكل و ارجل معدنية مدهونه دهبي pvd </t>
  </si>
  <si>
    <t>تنجيد قماش 
معدن</t>
  </si>
  <si>
    <t>صالة الملحق</t>
  </si>
  <si>
    <t>210*105</t>
  </si>
  <si>
    <t xml:space="preserve">رخام
خشب </t>
  </si>
  <si>
    <t>طاولة طعام سطح رخام مع قاعدة خشب حسب التصميم</t>
  </si>
  <si>
    <t xml:space="preserve">كرسى تنجيد قماش مع هيكل و ارجل معدنية مدهونه فضى pvd </t>
  </si>
  <si>
    <t>مكتمل</t>
  </si>
  <si>
    <t>جبس بورد الحمامات</t>
  </si>
  <si>
    <t xml:space="preserve">جبس بورد صالة الارضى بالتنسيق مع النجار </t>
  </si>
  <si>
    <t xml:space="preserve">قطع مرايا تلبيس بين الاطارات اليكورية الخشبية </t>
  </si>
  <si>
    <t>مرايا رمادى 6 مم</t>
  </si>
  <si>
    <t xml:space="preserve">غرفة الماستر </t>
  </si>
  <si>
    <t>ديكور تلفزيون غرفة النوم (يحتاج حديد تدعيم)</t>
  </si>
  <si>
    <t>الحدادة</t>
  </si>
  <si>
    <t xml:space="preserve">تدعيم ديكور التلفزيون غرفة النوم </t>
  </si>
  <si>
    <t xml:space="preserve">تدعيم الباب السحاب لغرفة النوم بالتنسيق مع النجار </t>
  </si>
  <si>
    <t>40*280</t>
  </si>
  <si>
    <t xml:space="preserve">38*49 </t>
  </si>
  <si>
    <t>المرايا و الزجاج</t>
  </si>
  <si>
    <t xml:space="preserve">زجاج 6مم محبب 
استانلس ذهبي </t>
  </si>
  <si>
    <t xml:space="preserve">فاصل ديكورى من زجاج السيكوريت المحبب مع اطار من الاستانلستيل الذهبى </t>
  </si>
  <si>
    <t xml:space="preserve">مرايا للتسريحة بدون اطار مشطوفه الحواف مع اضاءة مخفية </t>
  </si>
  <si>
    <t>120*220</t>
  </si>
  <si>
    <t xml:space="preserve">مرايا رمادى 6 مم 
اضاءة ليد مخفي </t>
  </si>
  <si>
    <t>100*150</t>
  </si>
  <si>
    <t xml:space="preserve">مرايا للتسريحة مع اطار خشبي مدهون  اضاءة مخفية </t>
  </si>
  <si>
    <t xml:space="preserve">غرفة البنت </t>
  </si>
  <si>
    <t>النجار</t>
  </si>
  <si>
    <t xml:space="preserve">النجار </t>
  </si>
  <si>
    <t xml:space="preserve">مرايا رمادى 6 مم 
اضاءة ليد  </t>
  </si>
  <si>
    <t>80*300</t>
  </si>
  <si>
    <t>غرفة 3</t>
  </si>
  <si>
    <t>مرايا تلبيس على خشب MDF مع اضاءة ليد خط</t>
  </si>
  <si>
    <t>غرفة 2</t>
  </si>
  <si>
    <t>210*75</t>
  </si>
  <si>
    <t xml:space="preserve">مرايا رمادى 6 مم 
  </t>
  </si>
  <si>
    <t xml:space="preserve">مرايا تلبيس على خشب مع اطار خشبي </t>
  </si>
  <si>
    <t>120*300</t>
  </si>
  <si>
    <t>غرفة 1</t>
  </si>
  <si>
    <t>مرايا تلبيس على خشب MDF مع اضاءة ليد خطين</t>
  </si>
  <si>
    <t xml:space="preserve">مرايا ديكوريه مع اطار معندنى ذهبي </t>
  </si>
  <si>
    <t>جاهزة</t>
  </si>
  <si>
    <t>120*120</t>
  </si>
  <si>
    <t xml:space="preserve">المصممة الداخلية </t>
  </si>
  <si>
    <t>مرايا مع اطار و تيوبات معلقة استانلس ذهبي</t>
  </si>
  <si>
    <t xml:space="preserve">قطر 60 سم 
التيوب 120 سم </t>
  </si>
  <si>
    <t>مرايا 
استانلس ذهبى</t>
  </si>
  <si>
    <t>تفصيل</t>
  </si>
  <si>
    <t xml:space="preserve">مرايا رمادى مع اطار استانلس ذهبي </t>
  </si>
  <si>
    <t>100*180</t>
  </si>
  <si>
    <t xml:space="preserve">مرايا رمادى 6 مم
اطار استانلس </t>
  </si>
  <si>
    <t>100*80</t>
  </si>
  <si>
    <t>110*200</t>
  </si>
  <si>
    <t>90*200</t>
  </si>
  <si>
    <t>105*200</t>
  </si>
  <si>
    <t>90*180</t>
  </si>
  <si>
    <t>80*180</t>
  </si>
  <si>
    <t>مغسلة صالة الملحق</t>
  </si>
  <si>
    <t>175*200</t>
  </si>
  <si>
    <t>يتم اعادة رفع المقاسات من الموقع من قبل المقاول المختص قبل التنفيذ</t>
  </si>
  <si>
    <t>السجاد و الموكيت</t>
  </si>
  <si>
    <t xml:space="preserve">سجاد ارضي لغرفة السينما </t>
  </si>
  <si>
    <t>سجاد ارضي للمكتب</t>
  </si>
  <si>
    <t xml:space="preserve">سجاد ارضي سفل طاولة الطعام </t>
  </si>
  <si>
    <t>غرفة السينما</t>
  </si>
  <si>
    <t>المكتب</t>
  </si>
  <si>
    <t>غرفة الطعام  القبو</t>
  </si>
  <si>
    <t>640 X 400</t>
  </si>
  <si>
    <t>400 X 320</t>
  </si>
  <si>
    <t>440 X 280</t>
  </si>
  <si>
    <t xml:space="preserve">يتم اعادة رفع المقاسات فعلى من الموقع قبل اعتماد العرض الاخير </t>
  </si>
  <si>
    <t xml:space="preserve">المكتب </t>
  </si>
  <si>
    <t>سجاد أرضية اسفل طاولات الطعام</t>
  </si>
  <si>
    <t>450 X 645</t>
  </si>
  <si>
    <t>450 X 550</t>
  </si>
  <si>
    <t>450 X 300</t>
  </si>
  <si>
    <t>450 X 370</t>
  </si>
  <si>
    <t>185 X 265</t>
  </si>
  <si>
    <t>مجلس الرجال</t>
  </si>
  <si>
    <t>مجلس النساء</t>
  </si>
  <si>
    <t>الصالة الرئيسية</t>
  </si>
  <si>
    <t xml:space="preserve">سجاد أرضية في الصالة الرئيسية لون  بيج سادة </t>
  </si>
  <si>
    <t>سجاد ايرانى ديكور معلق على الجدار</t>
  </si>
  <si>
    <t>توريد وتركيب سجاد ايرانى ارضي في مجلس النساء</t>
  </si>
  <si>
    <t>توريد وتركيب سجاد ايرانى ارضي في مجلس الرجال</t>
  </si>
  <si>
    <t>185 X 250</t>
  </si>
  <si>
    <t xml:space="preserve">سجاد ارضي في غرفة النوم الرئيسية </t>
  </si>
  <si>
    <t xml:space="preserve">توريد وتركيب سجاد ارضي في منطقة الملابس </t>
  </si>
  <si>
    <t xml:space="preserve">توريد وتركيب سجاد ارضي في منطقة البار </t>
  </si>
  <si>
    <t xml:space="preserve">توريد وتركيب سجاد ارضي اسفل السرير </t>
  </si>
  <si>
    <t xml:space="preserve">جناح الماستر </t>
  </si>
  <si>
    <t>غرفة النوم 4</t>
  </si>
  <si>
    <t>غرفة النوم 3</t>
  </si>
  <si>
    <t>غرفة النوم 2</t>
  </si>
  <si>
    <t>غرفة النوم 1</t>
  </si>
  <si>
    <t>720 X 500</t>
  </si>
  <si>
    <t>100 X 700</t>
  </si>
  <si>
    <t>290 X 180</t>
  </si>
  <si>
    <t>310 X 235</t>
  </si>
  <si>
    <t>315 X 215</t>
  </si>
  <si>
    <t>310 X 200</t>
  </si>
  <si>
    <t xml:space="preserve">سجاد ارضي اسفل طاولة الطعام </t>
  </si>
  <si>
    <t>سجاد ارضي اسفل جلسة غرفة المعيشة</t>
  </si>
  <si>
    <t>235 X 340</t>
  </si>
  <si>
    <t>530 X 340</t>
  </si>
  <si>
    <t>غرفة المعيشة</t>
  </si>
  <si>
    <t xml:space="preserve">غرفة </t>
  </si>
  <si>
    <t xml:space="preserve">موكيت ارضي بيضاوى الشكل </t>
  </si>
  <si>
    <t>صالة الطعام الرئيسى</t>
  </si>
  <si>
    <t>السعر</t>
  </si>
  <si>
    <t>180*350</t>
  </si>
  <si>
    <t xml:space="preserve">نحتاج تفصيل نفس الشكل </t>
  </si>
  <si>
    <t>نحتاج الشكل اللي مسعر عليه</t>
  </si>
  <si>
    <t xml:space="preserve">نحتاج كاتلوج للاشكال 
اللي عنده نختار منها </t>
  </si>
  <si>
    <t>تحديد الشكل من طرف المصمم</t>
  </si>
  <si>
    <t xml:space="preserve">تم وضع المقاس نحتاج سعر لها </t>
  </si>
  <si>
    <t>200*300</t>
  </si>
  <si>
    <t>جدول رقم 3 - السجاد و الموكيت</t>
  </si>
  <si>
    <t>مقاس السرير 
185*210
مقاس الهيدبورد
410*100
مقاس المرتبة
175*200</t>
  </si>
  <si>
    <t>خشب سوليد
قماش</t>
  </si>
  <si>
    <t>سرير غرفة الماستر مع هيدبورد خلفى تنجيد</t>
  </si>
  <si>
    <t>كرسي مفرد تنجيد</t>
  </si>
  <si>
    <t>80*77</t>
  </si>
  <si>
    <t>جلسة تنجيد كابوتنيه قماش</t>
  </si>
  <si>
    <t>250*95</t>
  </si>
  <si>
    <t>قطر 60 سم</t>
  </si>
  <si>
    <t>كرسى تسريحة تنجيد مع نعلة استانلس ذهبي</t>
  </si>
  <si>
    <t xml:space="preserve">خشب سوليد
قماش
استانلس ذهبى </t>
  </si>
  <si>
    <t>غرفة نوم 1</t>
  </si>
  <si>
    <t>سرير تنجيد قماش مع حلايا استانلس ذهبى</t>
  </si>
  <si>
    <t>170*215</t>
  </si>
  <si>
    <t xml:space="preserve">خشب سوليد
قماش
</t>
  </si>
  <si>
    <t>غرفة نوم 2</t>
  </si>
  <si>
    <t>غرفة نوم 3</t>
  </si>
  <si>
    <t>تلبيس خلفية للباب الرئيسى معبره خشب</t>
  </si>
  <si>
    <t>ابيات</t>
  </si>
  <si>
    <t>مقاول جبس</t>
  </si>
  <si>
    <t>استكمال اعمال البانوهات فى باقى الفيلا</t>
  </si>
  <si>
    <t>التبليط</t>
  </si>
  <si>
    <t>اعتماد عينة الحمام الموجوده</t>
  </si>
  <si>
    <t>توريد بلاط زيادة للسطح لتركيب جدار حوض الزرع</t>
  </si>
  <si>
    <t>تبليط القبو ارضية</t>
  </si>
  <si>
    <t>تبليط الاحواش الخارجية</t>
  </si>
  <si>
    <t>منتظر الاتنتهاء من العزل و اختباره</t>
  </si>
  <si>
    <t>(متاخر فى الجمارك )</t>
  </si>
  <si>
    <t>توريد بلاط الارضيه للحمامات</t>
  </si>
  <si>
    <t xml:space="preserve">تبليط الدرج الخارجى رخام </t>
  </si>
  <si>
    <t>تبليط بلكونات الارتداد</t>
  </si>
  <si>
    <t>فى انتظار اعتماد تصميم العمود الخاص بالدرج</t>
  </si>
  <si>
    <t>تعديل الخزائن و تحويلها لتكسية و تعديل توجيه المكتب</t>
  </si>
  <si>
    <t xml:space="preserve">متبقى اعتماد كرسي </t>
  </si>
  <si>
    <t>الواجهه الخارجية</t>
  </si>
  <si>
    <t>اعتماد تصميم لكورنر الفيلا منطقة حوض الزرع</t>
  </si>
  <si>
    <t>مصمم الواجهات</t>
  </si>
  <si>
    <t>طلبات العميل</t>
  </si>
  <si>
    <t xml:space="preserve">تفسيم دواليب الملابس بها </t>
  </si>
  <si>
    <t xml:space="preserve">غرفة الملحق </t>
  </si>
  <si>
    <t>غرفة ملابس الملحق</t>
  </si>
  <si>
    <t>تحويلها لمستودع برفوف</t>
  </si>
  <si>
    <t xml:space="preserve">التصميم الداخلى لدولاب غرفة الملابس </t>
  </si>
  <si>
    <t>بها تعديل من العميل يحتاج اعتماد</t>
  </si>
  <si>
    <t>غرف الملابس</t>
  </si>
  <si>
    <t xml:space="preserve">تصميمى داخلى لغرف الملابس </t>
  </si>
  <si>
    <t xml:space="preserve">تم التوريد و اعتماد طريقة تنفيذ سيتم عمل عينة قى انتظار الانتهاء من العزل </t>
  </si>
  <si>
    <t>تم التعميد ننتظر التحويل لابيات و التوريد</t>
  </si>
  <si>
    <t>مشكلة فى توريد البلاط (سيتم الاجتماع مع الشركة غدا الموقع)</t>
  </si>
  <si>
    <t xml:space="preserve">فى انتظار انتهاء تركيب المغسلة و تركيب الاكسسوارات </t>
  </si>
  <si>
    <t>لوحة متابعة الإنجاز</t>
  </si>
  <si>
    <t>القسم</t>
  </si>
  <si>
    <t>إجمالى البنود</t>
  </si>
  <si>
    <t>نسبة الإنجاز</t>
  </si>
  <si>
    <t>تعديلات التصميم</t>
  </si>
  <si>
    <t>التعميدات</t>
  </si>
  <si>
    <t>ملاحظات الموقع</t>
  </si>
  <si>
    <t>جداول التوريدات (حصر مكتمل)</t>
  </si>
  <si>
    <t>-</t>
  </si>
  <si>
    <t>الإجمالى</t>
  </si>
  <si>
    <t>تم تغيير عينة القشرة لان بها مشاكل</t>
  </si>
  <si>
    <t>المدة (يوم)</t>
  </si>
  <si>
    <t>مخططات تنفيذ الاعمال الخشبية غرف النوم</t>
  </si>
  <si>
    <t>تم وصول عينات ابيات متبقي الفارس و هاتش</t>
  </si>
  <si>
    <t xml:space="preserve">عينة تركيب جدران القبو </t>
  </si>
  <si>
    <t>انتظار تعميد العميل</t>
  </si>
  <si>
    <t>سيتم عمل عينة مع فرزة و اعتمادها</t>
  </si>
  <si>
    <t>عينة البروفايل  للدهان</t>
  </si>
  <si>
    <t>توصيل الكهرباء من العمومى</t>
  </si>
  <si>
    <t>جار التنفيذ</t>
  </si>
  <si>
    <t>تم عمل عينة للحمام</t>
  </si>
  <si>
    <t>وصل يحتاج نقرر و نشتريه</t>
  </si>
  <si>
    <t>اعتماد مصنع من مصاانع السجاد</t>
  </si>
  <si>
    <t xml:space="preserve">تم ارسال عرضين سعر للعميل </t>
  </si>
  <si>
    <t>جاري الحصر</t>
  </si>
  <si>
    <t>بيانات النشاط</t>
  </si>
  <si>
    <t>المخطط الزمنى – أسابيع</t>
  </si>
  <si>
    <t>النشاط</t>
  </si>
  <si>
    <t>المسار</t>
  </si>
  <si>
    <t>البداية</t>
  </si>
  <si>
    <t>النهاية</t>
  </si>
  <si>
    <t>الإنجاز</t>
  </si>
  <si>
    <t>تحديد ارتفاعات فتحات الأبواب الداخلية</t>
  </si>
  <si>
    <t>تعديلات معمارية</t>
  </si>
  <si>
    <t>مقاول التنفيذ</t>
  </si>
  <si>
    <t>تعديل فتحة باب الدرج</t>
  </si>
  <si>
    <t>صب درجات المداخل فى الاحواش</t>
  </si>
  <si>
    <t>السباكة</t>
  </si>
  <si>
    <t>تمديد سباكة الحمامات</t>
  </si>
  <si>
    <t>الكهرباء</t>
  </si>
  <si>
    <t>توريد و تركيب هود شفط القبو</t>
  </si>
  <si>
    <t>مراوح الشفط للحمامات و المطبخ العلوى</t>
  </si>
  <si>
    <t>تعديل دولاب العبايات ليتوافق مع ارتفاع الأبواب</t>
  </si>
  <si>
    <t>استكمال أعمال البانوهات فى باقى الفيلا</t>
  </si>
  <si>
    <t>جبس بورد صالة الأرضى بالتنسيق مع النجار</t>
  </si>
  <si>
    <t>تدعيم ديكور التلفزيون غرفة النوم</t>
  </si>
  <si>
    <t>تدعيم الباب السحاب لغرفة النوم بالتنسيق مع النجار</t>
  </si>
  <si>
    <t>تنفيذ درابزين الدرج و البلكونات و البهو الداخلى</t>
  </si>
  <si>
    <t>اعتماد عينة الحمام المتبلط كامل</t>
  </si>
  <si>
    <t>توريد بلاط أرضيات الحمامات (متأخر بالجمارك)</t>
  </si>
  <si>
    <t>توريد بلاط زيادة للسطح لجدار حوض الزرع</t>
  </si>
  <si>
    <t>تبليط أرضية القبو</t>
  </si>
  <si>
    <t>تبليط الأحواش الخارجية (بعد العزل و اختباره)</t>
  </si>
  <si>
    <t>تبليط الدرج الخارجى رخام</t>
  </si>
  <si>
    <t>تركيب رخام أرضيات الدور الأرضى</t>
  </si>
  <si>
    <t>إغلاق عروض الأسعار و تعميد الدرابزين</t>
  </si>
  <si>
    <t>اعتماد طريقة تركيب رخام الدرج و النعلة</t>
  </si>
  <si>
    <t>اعتماد عينة الباركيه و البروفايل للدهان</t>
  </si>
  <si>
    <t>اعتماد مصنع السجاد (الصين)</t>
  </si>
  <si>
    <t>استكمال حصر جداول التوريدات الناقصة</t>
  </si>
  <si>
    <t>التوريدات</t>
  </si>
  <si>
    <t>فريق التصميم</t>
  </si>
  <si>
    <t>إصدار أوامر التوريد طويلة الأمد (سجاد/إضاءة/ستائر)</t>
  </si>
  <si>
    <t>مخططات تنفيذ الأعمال الخشبية</t>
  </si>
  <si>
    <t>يونايت اكس</t>
  </si>
  <si>
    <t>تصنيع الأبواب و الوحدات الخشبية</t>
  </si>
  <si>
    <t>نظافة و ترتيب الموقع العام</t>
  </si>
  <si>
    <t>التسليم</t>
  </si>
  <si>
    <t>مراجعة و تسليم المرحلة</t>
  </si>
  <si>
    <t>مفتاح الرموز</t>
  </si>
  <si>
    <t>ملاحظة</t>
  </si>
  <si>
    <t>إنهاء تمديد سباكة الأحواض الخارجية بعد العزل</t>
  </si>
  <si>
    <t>إغلاق جداول التوريدات وحصر الرخام المتبقى</t>
  </si>
  <si>
    <t>تحديد موعد توريد الرخام المتبقى مع A MARBLE</t>
  </si>
  <si>
    <t>توريد وتركيب الرخام المتبقى</t>
  </si>
  <si>
    <t>تركيب الأعمال الخشبية بالموقع (بدأ فعلياً)</t>
  </si>
  <si>
    <t>بانتظار الموعد</t>
  </si>
  <si>
    <t>أزرق = مخطط / جارٍ   •   أخضر = تم   •   أحمر = متأخر   •   برتقالى = معلق   •   رمادى = بانتظار الموعد</t>
  </si>
  <si>
    <t>عمود "الحالة" بقى يدوى بالاختيار من قائمة منسدلة. التواريخ مرتبطة بخلية بداية البرنامج (B2). الرخام المتبقى (صف 45) بدون تواريخ لحين تحديد موعد المصنع.</t>
  </si>
  <si>
    <t xml:space="preserve">توريد الاعمال الخشبية المتبقيه بعد التعديل  يونت اكس </t>
  </si>
  <si>
    <t>توريد و تركيب حمام الرجال (مغسلة كوريان + إطار خشب قشرة + تلبيس رخام cnc + مرايا استانلس)</t>
  </si>
  <si>
    <t>توريد و تركيب حمام النساء (مغسلة كوريان + إطار خشب قشرة + تلبيس رخام cnc + مرايا استانلس)</t>
  </si>
  <si>
    <t>توريد و تركيب حمام الماستر (مغسلة بورسلان + رف hpl صفين + مرايتين)</t>
  </si>
  <si>
    <t>توريد و تركيب حمامات غرف النوم 1 و 3 و البنت (مغاسل بورسلان + رفوف hpl + مرايا)</t>
  </si>
  <si>
    <t>توريد و تركيب حمام القبو (مغسلة رخام بفتحتين + رف ديكور hpl + مرايا)</t>
  </si>
  <si>
    <t>توريد و تركيب الملحق – صالة و غرفة و حماماتها (طاولة و 8 كراسى + مغاسل + رفوف + مرايا)</t>
  </si>
  <si>
    <t>توريد و تركيب جناح الماستر (سرير و هيدبورد + كراسى + جلسة كابوتنيه + فاصل زجاج + مرايا + سجاد)</t>
  </si>
  <si>
    <t>توريد و تركيب غرف النوم 1 و 2 و 3 و 4 و غرفة البنت (أسرّة + كراسى تسريحة + مرايا + سجاد)</t>
  </si>
  <si>
    <t>توريد و تركيب غرفة الطعام الأرضى و صالة الطعام (طاولتين + 10 كراسى + 16 قطعة مرايا تلبيس + سجاد)</t>
  </si>
  <si>
    <t>توريد و تركيب غرفة الطعام القبو (طاولة + 10 كراسى + مرايا ديكورية بإطار ذهبى + سجاد)</t>
  </si>
  <si>
    <t>توريد و تركيب سجاد مجلس الرجال (سجاد إيرانى أرضى + سجاد ديكور معلق)</t>
  </si>
  <si>
    <t>توريد و تركيب سجاد مجلس النساء (سجاد إيرانى أرضى + سجاد ديكور معلق)</t>
  </si>
  <si>
    <t>توريد و تركيب سجاد الصالة الرئيسية و غرفة المعيشة (3 قطع)</t>
  </si>
  <si>
    <t>توريد و تركيب سجاد غرفة السينما و المكتب و موكيت بيضاوى</t>
  </si>
  <si>
    <t>إعادة رفع مقاسات السجاد و المرايا من الموقع قبل اعتماد العرض النهائى</t>
  </si>
  <si>
    <t>النجف و الانارات</t>
  </si>
  <si>
    <t>هيكلة أعمال فيلا سكنية خاصة</t>
  </si>
  <si>
    <t>فيلا سكنية خاصة – البرنامج الزمنى التنفيذى (6 أسابيع)</t>
  </si>
  <si>
    <t>جدول ملاحظات زيارة الموقع 14-7</t>
  </si>
  <si>
    <t>هيكلة وإدارة أعمال تشطيب فيلا سكنية خاصة</t>
  </si>
  <si>
    <t>ملف متابعة تنفيذى  |  التصميم • الاعتمادات • التوريدات • البرنامج الزمنى • ملاحظات الموقع</t>
  </si>
  <si>
    <t>بيانات المشروع</t>
  </si>
  <si>
    <t>إعداد</t>
  </si>
  <si>
    <t>الدور فى المشروع</t>
  </si>
  <si>
    <t>نوع المشروع</t>
  </si>
  <si>
    <t>تشطيبات وتصميم داخلى – فيلا سكنية خاصة</t>
  </si>
  <si>
    <t>فترة البرنامج الزمنى</t>
  </si>
  <si>
    <t>عدد أنشطة البرنامج الزمنى</t>
  </si>
  <si>
    <t>عدد جداول التوريد</t>
  </si>
  <si>
    <t>نسبة الإنجاز الحالية (لوحة المتابعة)</t>
  </si>
  <si>
    <t>نبذة عن المشروع</t>
  </si>
  <si>
    <t>يعرض هذا الملف منهجية متكاملة لإدارة المرحلة النهائية من مشروع تشطيب وتصميم داخلى لفيلا سكنية خاصة؛ بدءاً من حصر التعديلات على التصميم واعتماد الخامات وطرق التنفيذ، مروراً بحصر جداول التوريدات بالمواصفات والصور، وصولاً إلى خطة الأعمال المتبقية والبرنامج الزمنى التنفيذى ومتابعة ملاحظات زيارات الموقع.</t>
  </si>
  <si>
    <t>أهداف الملف</t>
  </si>
  <si>
    <t>منهجية العمل</t>
  </si>
  <si>
    <t>1  الحصر</t>
  </si>
  <si>
    <t>التعديلات المطلوبة على التصميم</t>
  </si>
  <si>
    <t>2  الاعتماد</t>
  </si>
  <si>
    <t>الخامات وطرق التنفيذ</t>
  </si>
  <si>
    <t>3  التوريد</t>
  </si>
  <si>
    <t>جداول بالمواصفات والصور</t>
  </si>
  <si>
    <t>4  التخطيط</t>
  </si>
  <si>
    <t>الأعمال المتبقية بالموقع</t>
  </si>
  <si>
    <t>5  الجدولة</t>
  </si>
  <si>
    <t>برنامج زمنى أسبوعى</t>
  </si>
  <si>
    <t>6  المتابعة</t>
  </si>
  <si>
    <t>ملاحظات الموقع ونسبة الإنجاز</t>
  </si>
  <si>
    <t>دليل ألوان الحالات</t>
  </si>
  <si>
    <t>منتهى / تم</t>
  </si>
  <si>
    <t>ملاحظة: تم إخفاء اسم العميل وبعض البيانات حفاظاً على خصوصية المشروع. للانتقال بين أقسام الملف استخدم شيت «الفهرس».</t>
  </si>
  <si>
    <t>◀  الانتقال إلى الفهرس</t>
  </si>
  <si>
    <t>•  توحيد مصدر المعلومات لكل أطراف المشروع (التصميم – التنفيذ – التوريد – العميل)</t>
  </si>
  <si>
    <t>•  متابعة حالة كل بند (منتهى / قيد التنفيذ / معلق) وحالة اعتماد العميل</t>
  </si>
  <si>
    <t>•  ربط التوريدات والأعمال المتبقية ببرنامج زمنى واضح بمخطط أسبوعى</t>
  </si>
  <si>
    <t>•  قياس نسبة الإنجاز تلقائياً من خلال لوحة متابعة مرتبطة بالجداول</t>
  </si>
  <si>
    <t>فهرس محتويات الملف</t>
  </si>
  <si>
    <t>المحتوى</t>
  </si>
  <si>
    <t>عدد البنود</t>
  </si>
  <si>
    <t>المقدمة</t>
  </si>
  <si>
    <t>نبذة عن المشروع، أهداف الملف، منهجية العمل ودليل ألوان الحالات</t>
  </si>
  <si>
    <t>—</t>
  </si>
  <si>
    <t>ملخص الهيكلة ولوحة الإنجاز</t>
  </si>
  <si>
    <t>هيكلة الخطة ولوحة متابعة نسب الإنجاز لكل قسم</t>
  </si>
  <si>
    <t>حصر التعديلات على التصميم حسب الفراغ والمسؤول وحالة اعتماد العميل</t>
  </si>
  <si>
    <t>اعتماد الخامات وطرق التنفيذ والموردين والعينات المعتمدة</t>
  </si>
  <si>
    <t>جداول التوريدات</t>
  </si>
  <si>
    <t>ملخص جداول التوريد مع جداول تفصيلية بالمواصفات والأبعاد والصور</t>
  </si>
  <si>
    <t>خطة العمل</t>
  </si>
  <si>
    <t>الأعمال المتبقية قبل توريد الأثاث مقسمة حسب التخصص</t>
  </si>
  <si>
    <t>البرنامج الزمنى</t>
  </si>
  <si>
    <t>برنامج زمنى تنفيذى لمدة 6 أسابيع بمخطط أسبوعى (Gantt)</t>
  </si>
  <si>
    <t>ملاحظات زيارة الموقع والإجراء المطلوب وحالة كل ملاحظة</t>
  </si>
  <si>
    <t>عرض السجاد والموكيت</t>
  </si>
  <si>
    <t>جدول تفصيلى للسجاد والموكيت بالمقاسات والأسعار والصور</t>
  </si>
  <si>
    <t>اضغط على اسم القسم للانتقال إليه، ومن أى شيت اضغط «↩ الفهرس» للرجوع هنا.</t>
  </si>
  <si>
    <t>↩ الفهرس</t>
  </si>
  <si>
    <t>م مصطفى طه</t>
  </si>
  <si>
    <t>مدير مشروع تجهيزات داخلية (Fit-Out)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</si>
</sst>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dd/mm/yyyy"/>
    <numFmt numFmtId="165" formatCode="#,##0.00\ &quot;ر.س&quot;;\(#,##0.00\ &quot;ر.س&quot;\);\-"/>
    <numFmt numFmtId="166" formatCode="&quot;US$&quot;#,##0.00;\-&quot;US$&quot;#,##0.00"/>
    <numFmt numFmtId="168" formatCode="0.0%"/>
    <numFmt numFmtId="169" formatCode="0\ &quot;يوم&quot;"/>
    <numFmt numFmtId="170" formatCode="dd/mm"/>
    <numFmt numFmtId="171" formatCode="&quot;بداية البرنامج:  &quot;dd/mm/yyyy"/>
    <numFmt numFmtId="172" formatCode="&quot;نهاية البرنامج:  &quot;dd/mm/yyyy"/>
    <numFmt numFmtId="173" formatCode="&quot;عدد الأنشطة:  &quot;0"/>
    <numFmt numFmtId="174" formatCode="&quot;نسبة الإنجاز العام:  &quot;0.0%"/>
    <numFmt numFmtId="175" formatCode="&quot;$&quot;#,##0;\(&quot;$&quot;#,##0\);\-"/>
  </numFmts>
  <fonts count="70">
    <font>
      <sz val="11"/>
      <color theme="1"/>
      <name val="Aptos Narrow"/>
      <family val="2"/>
      <scheme val="minor"/>
    </font>
    <font>
      <b/>
      <sz val="20"/>
      <color rgb="FFFFFFFF"/>
      <name val="Calibri"/>
      <family val="2"/>
    </font>
    <font>
      <b/>
      <sz val="13"/>
      <color rgb="FFFFFFFF"/>
      <name val="Aptos Narrow"/>
      <family val="2"/>
      <scheme val="minor"/>
    </font>
    <font>
      <b/>
      <sz val="13"/>
      <color rgb="FF1F3864"/>
      <name val="Aptos Narrow"/>
      <family val="2"/>
      <scheme val="minor"/>
    </font>
    <font>
      <sz val="12.5"/>
      <color rgb="FF222222"/>
      <name val="Aptos Narrow"/>
      <family val="2"/>
      <scheme val="minor"/>
    </font>
    <font>
      <b/>
      <sz val="11"/>
      <color theme="1"/>
      <name val="Aptos Narrow"/>
      <family val="2"/>
      <scheme val="minor"/>
    </font>
    <font>
      <u/>
      <sz val="11"/>
      <color theme="10"/>
      <name val="Aptos Narrow"/>
      <family val="2"/>
      <scheme val="minor"/>
    </font>
    <font>
      <b/>
      <sz val="18"/>
      <color rgb="FFFFFFFF"/>
      <name val="Aptos Narrow"/>
      <family val="2"/>
      <scheme val="minor"/>
    </font>
    <font>
      <b/>
      <sz val="14"/>
      <color rgb="FFFFFFFF"/>
      <name val="Aptos Narrow"/>
      <family val="2"/>
      <scheme val="minor"/>
    </font>
    <font>
      <sz val="14"/>
      <color theme="1"/>
      <name val="Aptos Narrow"/>
      <family val="2"/>
      <scheme val="minor"/>
    </font>
    <font>
      <sz val="14"/>
      <color theme="1"/>
      <name val="Aptos Narrow"/>
      <family val="2"/>
      <scheme val="minor"/>
    </font>
    <font>
      <b/>
      <sz val="14"/>
      <color rgb="FF000000"/>
      <name val="Aptos Narrow"/>
      <family val="2"/>
      <scheme val="minor"/>
    </font>
    <font>
      <b/>
      <sz val="14"/>
      <color theme="1"/>
      <name val="Aptos Narrow"/>
      <family val="2"/>
      <scheme val="minor"/>
    </font>
    <font>
      <b/>
      <sz val="24"/>
      <color rgb="FFFFFFFF"/>
      <name val="Aptos Narrow"/>
      <family val="2"/>
      <scheme val="minor"/>
    </font>
    <font>
      <b/>
      <sz val="16"/>
      <color rgb="FF000000"/>
      <name val="Aptos Narrow"/>
      <family val="2"/>
      <scheme val="minor"/>
    </font>
    <font>
      <sz val="16"/>
      <color rgb="FF000000"/>
      <name val="Aptos Narrow"/>
      <family val="2"/>
      <scheme val="minor"/>
    </font>
    <font>
      <b/>
      <sz val="18"/>
      <color theme="1"/>
      <name val="Aptos Narrow"/>
      <family val="2"/>
      <scheme val="minor"/>
    </font>
    <font>
      <b/>
      <sz val="15"/>
      <color rgb="FFFFFFFF"/>
      <name val="Aptos Narrow"/>
      <family val="2"/>
      <scheme val="minor"/>
    </font>
    <font>
      <b/>
      <sz val="18"/>
      <color rgb="FFFFFFFF"/>
      <name val="Aptos Narrow"/>
      <family val="2"/>
      <scheme val="minor"/>
    </font>
    <font>
      <sz val="16"/>
      <color theme="1"/>
      <name val="Aptos Narrow"/>
      <family val="2"/>
      <scheme val="minor"/>
    </font>
    <font>
      <b/>
      <sz val="16"/>
      <color theme="1"/>
      <name val="Aptos Narrow"/>
      <family val="2"/>
      <scheme val="minor"/>
    </font>
    <font>
      <b/>
      <sz val="22"/>
      <color rgb="FFFFFFFF"/>
      <name val="Aptos Narrow"/>
      <family val="2"/>
      <scheme val="minor"/>
    </font>
    <font>
      <b/>
      <sz val="15"/>
      <color rgb="FFFFFFFF"/>
      <name val="Aptos Narrow"/>
      <family val="2"/>
      <scheme val="minor"/>
    </font>
    <font>
      <sz val="12"/>
      <color rgb="FF000000"/>
      <name val="Aptos Narrow"/>
      <family val="2"/>
      <scheme val="minor"/>
    </font>
    <font>
      <b/>
      <sz val="20"/>
      <color rgb="FFFFFFFF"/>
      <name val="Aptos Narrow"/>
      <family val="2"/>
      <scheme val="minor"/>
    </font>
    <font>
      <sz val="8"/>
      <name val="Aptos Narrow"/>
      <family val="2"/>
      <scheme val="minor"/>
    </font>
    <font>
      <b/>
      <sz val="20"/>
      <color theme="1"/>
      <name val="Aptos Narrow"/>
      <family val="2"/>
      <scheme val="minor"/>
    </font>
    <font>
      <sz val="20"/>
      <color theme="1"/>
      <name val="Aptos Narrow"/>
      <family val="2"/>
      <scheme val="minor"/>
    </font>
    <font>
      <sz val="14"/>
      <color theme="1"/>
      <name val="DIN Next LT Arabic"/>
      <family val="2"/>
    </font>
    <font>
      <sz val="10"/>
      <color theme="1"/>
      <name val="Arial"/>
      <charset val="134"/>
    </font>
    <font>
      <b/>
      <sz val="11"/>
      <color rgb="FFFFFFFF"/>
      <name val="Aptos Narrow"/>
      <family val="2"/>
      <scheme val="minor"/>
    </font>
    <font>
      <sz val="11"/>
      <color theme="1"/>
      <name val="Calibri"/>
    </font>
    <font>
      <b/>
      <sz val="18"/>
      <color rgb="FFFFFFFF"/>
      <name val="Calibri"/>
    </font>
    <font>
      <sz val="10"/>
      <color theme="1"/>
      <name val="Calibri"/>
    </font>
    <font>
      <b/>
      <sz val="11"/>
      <color rgb="FF1F3864"/>
      <name val="Calibri"/>
    </font>
    <font>
      <b/>
      <sz val="11"/>
      <color rgb="FFFFFFFF"/>
      <name val="Calibri"/>
    </font>
    <font>
      <b/>
      <sz val="11"/>
      <color rgb="FF385723"/>
      <name val="Calibri"/>
    </font>
    <font>
      <b/>
      <sz val="10"/>
      <color rgb="FF1F3864"/>
      <name val="Calibri"/>
    </font>
    <font>
      <sz val="9"/>
      <color indexed="81"/>
      <name val="Tahoma"/>
    </font>
    <font>
      <b/>
      <sz val="9"/>
      <color indexed="81"/>
      <name val="Tahoma"/>
    </font>
    <font>
      <i/>
      <sz val="11"/>
      <color theme="1"/>
      <name val="Calibri"/>
    </font>
    <font>
      <i/>
      <sz val="11"/>
      <color rgb="FF7F7F7F"/>
      <name val="Aptos Narrow"/>
      <family val="2"/>
      <scheme val="minor"/>
    </font>
    <font>
      <b/>
      <sz val="16"/>
      <color theme="1"/>
      <name val="Aptos Narrow"/>
      <scheme val="minor"/>
    </font>
    <font>
      <b/>
      <sz val="16"/>
      <color rgb="FF000000"/>
      <name val="Aptos Narrow"/>
      <scheme val="minor"/>
    </font>
    <font>
      <sz val="16"/>
      <color theme="1"/>
      <name val="Aptos Narrow"/>
      <scheme val="minor"/>
    </font>
    <font>
      <sz val="16"/>
      <color rgb="FFFF0000"/>
      <name val="Aptos Narrow"/>
      <scheme val="minor"/>
    </font>
    <font>
      <sz val="11"/>
      <color theme="1"/>
      <name val="Aptos Narrow"/>
      <scheme val="minor"/>
    </font>
    <font>
      <b/>
      <sz val="14"/>
      <color rgb="FF1F3864"/>
      <name val="Aptos Narrow"/>
      <family val="2"/>
      <scheme val="minor"/>
    </font>
    <font>
      <b/>
      <sz val="26"/>
      <color rgb="FFFFFFFF"/>
      <name val="Aptos Narrow"/>
      <family val="2"/>
      <scheme val="minor"/>
    </font>
    <font>
      <sz val="13"/>
      <color rgb="FFFFFFFF"/>
      <name val="Aptos Narrow"/>
      <family val="2"/>
      <scheme val="minor"/>
    </font>
    <font>
      <b/>
      <sz val="15"/>
      <color rgb="FF1F3864"/>
      <name val="Aptos Narrow"/>
      <family val="2"/>
      <scheme val="minor"/>
    </font>
    <font>
      <sz val="13"/>
      <color theme="1"/>
      <name val="Aptos Narrow"/>
      <family val="2"/>
      <scheme val="minor"/>
    </font>
    <font>
      <sz val="13"/>
      <color rgb="FF0000FF"/>
      <name val="Aptos Narrow"/>
      <family val="2"/>
      <scheme val="minor"/>
    </font>
    <font>
      <b/>
      <sz val="14"/>
      <color rgb="FFFFFFFF"/>
      <name val="Aptos Narrow"/>
      <scheme val="minor"/>
    </font>
    <font>
      <sz val="11"/>
      <color rgb="FF404040"/>
      <name val="Aptos Narrow"/>
      <scheme val="minor"/>
    </font>
    <font>
      <b/>
      <sz val="12"/>
      <color rgb="FF006100"/>
      <name val="Aptos Narrow"/>
      <scheme val="minor"/>
    </font>
    <font>
      <b/>
      <sz val="12"/>
      <color rgb="FF9C5700"/>
      <name val="Aptos Narrow"/>
      <scheme val="minor"/>
    </font>
    <font>
      <b/>
      <sz val="12"/>
      <color rgb="FF9C0006"/>
      <name val="Aptos Narrow"/>
      <scheme val="minor"/>
    </font>
    <font>
      <b/>
      <sz val="12"/>
      <color rgb="FF595959"/>
      <name val="Aptos Narrow"/>
      <scheme val="minor"/>
    </font>
    <font>
      <b/>
      <sz val="12"/>
      <color rgb="FF7F7F7F"/>
      <name val="Aptos Narrow"/>
      <scheme val="minor"/>
    </font>
    <font>
      <b/>
      <sz val="13"/>
      <color rgb="FF2F5597"/>
      <name val="Aptos Narrow"/>
      <family val="2"/>
      <scheme val="minor"/>
    </font>
    <font>
      <sz val="13"/>
      <color rgb="FF262626"/>
      <name val="Aptos Narrow"/>
      <family val="2"/>
      <scheme val="minor"/>
    </font>
    <font>
      <sz val="13"/>
      <color theme="1"/>
      <name val="Aptos Narrow"/>
      <scheme val="minor"/>
    </font>
    <font>
      <b/>
      <sz val="13"/>
      <color rgb="FF1F3864"/>
      <name val="Aptos Narrow"/>
      <scheme val="minor"/>
    </font>
    <font>
      <b/>
      <sz val="12"/>
      <color rgb="FFFFFFFF"/>
      <name val="Aptos Narrow"/>
      <family val="2"/>
      <scheme val="minor"/>
    </font>
    <font>
      <b/>
      <sz val="13"/>
      <color theme="1"/>
      <name val="Calibri"/>
    </font>
    <font>
      <sz val="13"/>
      <color theme="1"/>
      <name val="Calibri"/>
    </font>
    <font>
      <sz val="13"/>
      <color rgb="FF000000"/>
      <name val="Calibri"/>
    </font>
    <font>
      <sz val="13"/>
      <color rgb="FFFF0000"/>
      <name val="Calibri"/>
    </font>
    <font>
      <sz val="13"/>
      <color rgb="FF000000"/>
      <name val="Aptos Narrow"/>
      <family val="2"/>
      <scheme val="minor"/>
    </font>
  </fonts>
  <fills count="23">
    <fill>
      <patternFill patternType="none"/>
    </fill>
    <fill>
      <patternFill patternType="gray125"/>
    </fill>
    <fill>
      <patternFill patternType="solid">
        <fgColor rgb="FF1F3864"/>
        <bgColor indexed="64"/>
      </patternFill>
    </fill>
    <fill>
      <patternFill patternType="solid">
        <fgColor rgb="FF2F5496"/>
        <bgColor indexed="64"/>
      </patternFill>
    </fill>
    <fill>
      <patternFill patternType="solid">
        <fgColor rgb="FFD9E1F2"/>
        <bgColor indexed="64"/>
      </patternFill>
    </fill>
    <fill>
      <patternFill patternType="solid">
        <fgColor rgb="FFFFFFFF"/>
        <bgColor indexed="64"/>
      </patternFill>
    </fill>
    <fill>
      <patternFill patternType="solid">
        <fgColor rgb="FFEEF2FA"/>
        <bgColor indexed="64"/>
      </patternFill>
    </fill>
    <fill>
      <patternFill patternType="solid">
        <fgColor rgb="FFEAF0F9"/>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F2CC"/>
        <bgColor indexed="64"/>
      </patternFill>
    </fill>
    <fill>
      <patternFill patternType="solid">
        <fgColor rgb="FF385723"/>
        <bgColor indexed="64"/>
      </patternFill>
    </fill>
    <fill>
      <patternFill patternType="solid">
        <fgColor rgb="FFE2EFDA"/>
        <bgColor indexed="64"/>
      </patternFill>
    </fill>
    <fill>
      <patternFill patternType="solid">
        <fgColor rgb="FFE9EDF4"/>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E7E6E6"/>
        <bgColor indexed="64"/>
      </patternFill>
    </fill>
    <fill>
      <patternFill patternType="solid">
        <fgColor rgb="FFEDEDED"/>
        <bgColor indexed="64"/>
      </patternFill>
    </fill>
    <fill>
      <patternFill patternType="solid">
        <fgColor rgb="FFFFC7CE"/>
        <bgColor indexed="64"/>
      </patternFill>
    </fill>
    <fill>
      <patternFill patternType="solid">
        <fgColor rgb="FF2F5597"/>
        <bgColor indexed="64"/>
      </patternFill>
    </fill>
  </fills>
  <borders count="118">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medium">
        <color rgb="FF2F5496"/>
      </bottom>
      <diagonal/>
    </border>
    <border>
      <left style="medium">
        <color rgb="FF2F5496"/>
      </left>
      <right style="thin">
        <color rgb="FFBDD7EE"/>
      </right>
      <top style="thin">
        <color rgb="FFBDD7EE"/>
      </top>
      <bottom style="thin">
        <color rgb="FFBDD7EE"/>
      </bottom>
      <diagonal/>
    </border>
    <border>
      <left style="medium">
        <color rgb="FF2F5496"/>
      </left>
      <right style="thin">
        <color rgb="FFBDD7EE"/>
      </right>
      <top style="thin">
        <color rgb="FFBDD7EE"/>
      </top>
      <bottom style="medium">
        <color rgb="FF2F5496"/>
      </bottom>
      <diagonal/>
    </border>
    <border>
      <left style="thin">
        <color rgb="FFBDD7EE"/>
      </left>
      <right style="medium">
        <color rgb="FF2F5496"/>
      </right>
      <top style="thin">
        <color rgb="FFBDD7EE"/>
      </top>
      <bottom style="thin">
        <color rgb="FFBDD7EE"/>
      </bottom>
      <diagonal/>
    </border>
    <border>
      <left style="thin">
        <color rgb="FFBDD7EE"/>
      </left>
      <right style="medium">
        <color rgb="FF2F5496"/>
      </right>
      <top style="thin">
        <color rgb="FFBDD7EE"/>
      </top>
      <bottom style="medium">
        <color rgb="FF2F5496"/>
      </bottom>
      <diagonal/>
    </border>
    <border>
      <left style="medium">
        <color rgb="FF2F5496"/>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style="medium">
        <color rgb="FF2F5496"/>
      </right>
      <top/>
      <bottom style="thin">
        <color rgb="FFBDD7EE"/>
      </bottom>
      <diagonal/>
    </border>
    <border>
      <left style="thin">
        <color indexed="64"/>
      </left>
      <right style="thin">
        <color indexed="64"/>
      </right>
      <top style="medium">
        <color rgb="FF1F3864"/>
      </top>
      <bottom style="medium">
        <color rgb="FF1F3864"/>
      </bottom>
      <diagonal/>
    </border>
    <border>
      <left style="medium">
        <color rgb="FF1F3864"/>
      </left>
      <right style="thin">
        <color indexed="64"/>
      </right>
      <top style="medium">
        <color rgb="FF1F3864"/>
      </top>
      <bottom style="medium">
        <color rgb="FF1F3864"/>
      </bottom>
      <diagonal/>
    </border>
    <border>
      <left style="thin">
        <color indexed="64"/>
      </left>
      <right style="medium">
        <color rgb="FF1F3864"/>
      </right>
      <top style="medium">
        <color rgb="FF1F3864"/>
      </top>
      <bottom style="medium">
        <color rgb="FF1F3864"/>
      </bottom>
      <diagonal/>
    </border>
    <border>
      <left style="thin">
        <color rgb="FFBDD7EE"/>
      </left>
      <right/>
      <top style="thin">
        <color rgb="FFBDD7EE"/>
      </top>
      <bottom style="thin">
        <color rgb="FFBDD7EE"/>
      </bottom>
      <diagonal/>
    </border>
    <border>
      <left/>
      <right style="thin">
        <color rgb="FFBDD7EE"/>
      </right>
      <top style="thin">
        <color rgb="FFBDD7EE"/>
      </top>
      <bottom style="thin">
        <color rgb="FFBDD7EE"/>
      </bottom>
      <diagonal/>
    </border>
    <border>
      <left/>
      <right/>
      <top style="medium">
        <color rgb="FF1F3864"/>
      </top>
      <bottom/>
      <diagonal/>
    </border>
    <border>
      <left style="thin">
        <color rgb="FFBDD7EE"/>
      </left>
      <right style="thin">
        <color rgb="FFBDD7EE"/>
      </right>
      <top style="thin">
        <color rgb="FFBDD7EE"/>
      </top>
      <bottom style="medium">
        <color rgb="FF1F3864"/>
      </bottom>
      <diagonal/>
    </border>
    <border>
      <left style="medium">
        <color rgb="FF1F3864"/>
      </left>
      <right/>
      <top style="medium">
        <color rgb="FF1F3864"/>
      </top>
      <bottom/>
      <diagonal/>
    </border>
    <border>
      <left style="medium">
        <color rgb="FF1F3864"/>
      </left>
      <right style="thin">
        <color rgb="FFBDD7EE"/>
      </right>
      <top style="thin">
        <color rgb="FFBDD7EE"/>
      </top>
      <bottom style="thin">
        <color rgb="FFBDD7EE"/>
      </bottom>
      <diagonal/>
    </border>
    <border>
      <left style="medium">
        <color rgb="FF1F3864"/>
      </left>
      <right style="thin">
        <color rgb="FFBDD7EE"/>
      </right>
      <top style="thin">
        <color rgb="FFBDD7EE"/>
      </top>
      <bottom style="medium">
        <color rgb="FF1F3864"/>
      </bottom>
      <diagonal/>
    </border>
    <border>
      <left/>
      <right style="thin">
        <color rgb="FFBDD7EE"/>
      </right>
      <top style="medium">
        <color rgb="FF1F3864"/>
      </top>
      <bottom/>
      <diagonal/>
    </border>
    <border>
      <left/>
      <right style="medium">
        <color rgb="FF1F3864"/>
      </right>
      <top style="medium">
        <color rgb="FF1F3864"/>
      </top>
      <bottom/>
      <diagonal/>
    </border>
    <border>
      <left style="thin">
        <color rgb="FFBDD7EE"/>
      </left>
      <right style="medium">
        <color rgb="FF1F3864"/>
      </right>
      <top style="thin">
        <color rgb="FFBDD7EE"/>
      </top>
      <bottom style="thin">
        <color rgb="FFBDD7EE"/>
      </bottom>
      <diagonal/>
    </border>
    <border>
      <left style="thin">
        <color rgb="FFBDD7EE"/>
      </left>
      <right style="medium">
        <color rgb="FF1F3864"/>
      </right>
      <top style="thin">
        <color rgb="FFBDD7EE"/>
      </top>
      <bottom style="medium">
        <color rgb="FF1F3864"/>
      </bottom>
      <diagonal/>
    </border>
    <border>
      <left style="medium">
        <color rgb="FF1F3864"/>
      </left>
      <right/>
      <top/>
      <bottom/>
      <diagonal/>
    </border>
    <border>
      <left style="medium">
        <color rgb="FF1F3864"/>
      </left>
      <right style="thin">
        <color rgb="FFBDD7EE"/>
      </right>
      <top style="medium">
        <color rgb="FF1F3864"/>
      </top>
      <bottom style="thin">
        <color rgb="FFBDD7EE"/>
      </bottom>
      <diagonal/>
    </border>
    <border>
      <left/>
      <right style="medium">
        <color rgb="FF1F3864"/>
      </right>
      <top style="thin">
        <color rgb="FFBDD7EE"/>
      </top>
      <bottom style="thin">
        <color rgb="FFBDD7EE"/>
      </bottom>
      <diagonal/>
    </border>
    <border>
      <left/>
      <right style="medium">
        <color rgb="FF1F3864"/>
      </right>
      <top style="thin">
        <color rgb="FFBDD7EE"/>
      </top>
      <bottom style="medium">
        <color rgb="FF1F38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rgb="FF1F38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rgb="FF1F3864"/>
      </right>
      <top style="thin">
        <color indexed="64"/>
      </top>
      <bottom/>
      <diagonal/>
    </border>
    <border>
      <left style="medium">
        <color indexed="64"/>
      </left>
      <right style="thin">
        <color indexed="64"/>
      </right>
      <top/>
      <bottom style="thin">
        <color indexed="64"/>
      </bottom>
      <diagonal/>
    </border>
    <border>
      <left style="thin">
        <color indexed="64"/>
      </left>
      <right style="medium">
        <color rgb="FF1F3864"/>
      </right>
      <top/>
      <bottom style="thin">
        <color indexed="64"/>
      </bottom>
      <diagonal/>
    </border>
    <border>
      <left style="medium">
        <color indexed="64"/>
      </left>
      <right style="thin">
        <color indexed="64"/>
      </right>
      <top style="thin">
        <color indexed="64"/>
      </top>
      <bottom style="medium">
        <color rgb="FF1F3864"/>
      </bottom>
      <diagonal/>
    </border>
    <border>
      <left style="thin">
        <color indexed="64"/>
      </left>
      <right style="thin">
        <color indexed="64"/>
      </right>
      <top style="thin">
        <color indexed="64"/>
      </top>
      <bottom style="medium">
        <color rgb="FF1F3864"/>
      </bottom>
      <diagonal/>
    </border>
    <border>
      <left style="thin">
        <color indexed="64"/>
      </left>
      <right style="medium">
        <color rgb="FF1F3864"/>
      </right>
      <top style="thin">
        <color indexed="64"/>
      </top>
      <bottom style="medium">
        <color rgb="FF1F3864"/>
      </bottom>
      <diagonal/>
    </border>
    <border>
      <left/>
      <right/>
      <top/>
      <bottom style="medium">
        <color rgb="FF1F3864"/>
      </bottom>
      <diagonal/>
    </border>
    <border>
      <left style="medium">
        <color rgb="FF1F3864"/>
      </left>
      <right/>
      <top/>
      <bottom style="medium">
        <color rgb="FF1F3864"/>
      </bottom>
      <diagonal/>
    </border>
    <border>
      <left/>
      <right style="medium">
        <color rgb="FF1F3864"/>
      </right>
      <top/>
      <bottom/>
      <diagonal/>
    </border>
    <border>
      <left/>
      <right style="medium">
        <color rgb="FF1F3864"/>
      </right>
      <top/>
      <bottom style="medium">
        <color rgb="FF1F3864"/>
      </bottom>
      <diagonal/>
    </border>
    <border>
      <left style="medium">
        <color rgb="FF1F3864"/>
      </left>
      <right/>
      <top style="medium">
        <color rgb="FF1F3864"/>
      </top>
      <bottom style="medium">
        <color rgb="FF1F3864"/>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right/>
      <top style="medium">
        <color auto="1"/>
      </top>
      <bottom/>
      <diagonal/>
    </border>
    <border>
      <left style="thin">
        <color rgb="FFBDD7EE"/>
      </left>
      <right style="thin">
        <color rgb="FFBDD7EE"/>
      </right>
      <top style="medium">
        <color rgb="FF1F3864"/>
      </top>
      <bottom style="thin">
        <color rgb="FFBDD7EE"/>
      </bottom>
      <diagonal/>
    </border>
    <border>
      <left style="thin">
        <color rgb="FFBDD7EE"/>
      </left>
      <right style="thin">
        <color rgb="FFBDD7EE"/>
      </right>
      <top style="thin">
        <color rgb="FFBDD7EE"/>
      </top>
      <bottom style="medium">
        <color auto="1"/>
      </bottom>
      <diagonal/>
    </border>
    <border>
      <left style="medium">
        <color auto="1"/>
      </left>
      <right style="thin">
        <color rgb="FFBDD7EE"/>
      </right>
      <top style="thin">
        <color rgb="FFBDD7EE"/>
      </top>
      <bottom style="thin">
        <color rgb="FFBDD7EE"/>
      </bottom>
      <diagonal/>
    </border>
    <border>
      <left style="thin">
        <color rgb="FFBDD7EE"/>
      </left>
      <right style="medium">
        <color rgb="FF1F3864"/>
      </right>
      <top style="medium">
        <color rgb="FF1F3864"/>
      </top>
      <bottom style="thin">
        <color rgb="FFBDD7EE"/>
      </bottom>
      <diagonal/>
    </border>
    <border>
      <left style="medium">
        <color indexed="64"/>
      </left>
      <right/>
      <top style="medium">
        <color indexed="64"/>
      </top>
      <bottom style="thin">
        <color rgb="FFBDD7EE"/>
      </bottom>
      <diagonal/>
    </border>
    <border>
      <left/>
      <right/>
      <top style="medium">
        <color indexed="64"/>
      </top>
      <bottom style="thin">
        <color rgb="FFBDD7EE"/>
      </bottom>
      <diagonal/>
    </border>
    <border>
      <left/>
      <right style="medium">
        <color indexed="64"/>
      </right>
      <top style="medium">
        <color indexed="64"/>
      </top>
      <bottom style="thin">
        <color rgb="FFBDD7EE"/>
      </bottom>
      <diagonal/>
    </border>
    <border>
      <left style="thin">
        <color rgb="FFBDD7EE"/>
      </left>
      <right style="medium">
        <color indexed="64"/>
      </right>
      <top style="thin">
        <color rgb="FFBDD7EE"/>
      </top>
      <bottom/>
      <diagonal/>
    </border>
    <border>
      <left style="medium">
        <color indexed="64"/>
      </left>
      <right style="thin">
        <color rgb="FFBDD7EE"/>
      </right>
      <top style="thin">
        <color rgb="FFBDD7EE"/>
      </top>
      <bottom style="medium">
        <color indexed="64"/>
      </bottom>
      <diagonal/>
    </border>
    <border>
      <left style="thin">
        <color rgb="FFBDD7EE"/>
      </left>
      <right style="thin">
        <color rgb="FFBDD7EE"/>
      </right>
      <top style="thin">
        <color rgb="FFBDD7EE"/>
      </top>
      <bottom/>
      <diagonal/>
    </border>
    <border>
      <left style="medium">
        <color indexed="64"/>
      </left>
      <right/>
      <top style="medium">
        <color indexed="64"/>
      </top>
      <bottom/>
      <diagonal/>
    </border>
    <border>
      <left/>
      <right style="thin">
        <color rgb="FFBDD7EE"/>
      </right>
      <top style="medium">
        <color indexed="64"/>
      </top>
      <bottom/>
      <diagonal/>
    </border>
    <border>
      <left/>
      <right style="medium">
        <color indexed="64"/>
      </right>
      <top style="medium">
        <color indexed="64"/>
      </top>
      <bottom/>
      <diagonal/>
    </border>
    <border>
      <left/>
      <right style="medium">
        <color indexed="64"/>
      </right>
      <top style="thin">
        <color rgb="FFBDD7EE"/>
      </top>
      <bottom style="thin">
        <color rgb="FFBDD7EE"/>
      </bottom>
      <diagonal/>
    </border>
    <border>
      <left/>
      <right style="medium">
        <color indexed="64"/>
      </right>
      <top style="thin">
        <color rgb="FFBDD7EE"/>
      </top>
      <bottom/>
      <diagonal/>
    </border>
    <border>
      <left/>
      <right style="medium">
        <color indexed="64"/>
      </right>
      <top style="thin">
        <color rgb="FFBDD7EE"/>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DD7EE"/>
      </left>
      <right style="thin">
        <color rgb="FFBDD7EE"/>
      </right>
      <top/>
      <bottom/>
      <diagonal/>
    </border>
    <border>
      <left style="medium">
        <color rgb="FF1F3864"/>
      </left>
      <right/>
      <top/>
      <bottom style="thin">
        <color rgb="FFBDD7EE"/>
      </bottom>
      <diagonal/>
    </border>
    <border>
      <left/>
      <right/>
      <top/>
      <bottom style="thin">
        <color rgb="FFBDD7EE"/>
      </bottom>
      <diagonal/>
    </border>
    <border>
      <left/>
      <right style="thin">
        <color rgb="FFBDD7EE"/>
      </right>
      <top/>
      <bottom style="thin">
        <color rgb="FFBDD7EE"/>
      </bottom>
      <diagonal/>
    </border>
    <border>
      <left style="medium">
        <color rgb="FF1F3864"/>
      </left>
      <right style="thin">
        <color rgb="FFBDD7EE"/>
      </right>
      <top style="thin">
        <color rgb="FFBDD7EE"/>
      </top>
      <bottom/>
      <diagonal/>
    </border>
    <border>
      <left/>
      <right style="medium">
        <color rgb="FF1F3864"/>
      </right>
      <top style="thin">
        <color rgb="FFBDD7EE"/>
      </top>
      <bottom/>
      <diagonal/>
    </border>
    <border>
      <left style="thin">
        <color rgb="FF1F3864"/>
      </left>
      <right style="thin">
        <color rgb="FF1F3864"/>
      </right>
      <top style="thin">
        <color rgb="FF1F3864"/>
      </top>
      <bottom style="medium">
        <color rgb="FF1F3864"/>
      </bottom>
      <diagonal/>
    </border>
    <border>
      <left style="thin">
        <color rgb="FF1F3864"/>
      </left>
      <right style="thin">
        <color rgb="FF1F3864"/>
      </right>
      <top/>
      <bottom style="thin">
        <color rgb="FF1F3864"/>
      </bottom>
      <diagonal/>
    </border>
    <border>
      <left style="medium">
        <color indexed="64"/>
      </left>
      <right/>
      <top style="thin">
        <color rgb="FFBDD7EE"/>
      </top>
      <bottom/>
      <diagonal/>
    </border>
    <border>
      <left/>
      <right style="thin">
        <color rgb="FFBDD7EE"/>
      </right>
      <top style="thin">
        <color rgb="FFBDD7EE"/>
      </top>
      <bottom/>
      <diagonal/>
    </border>
    <border>
      <left style="thin">
        <color rgb="FFBDD7EE"/>
      </left>
      <right/>
      <top style="thin">
        <color rgb="FFBDD7EE"/>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rgb="FF2F5496"/>
      </left>
      <right style="thin">
        <color rgb="FFBDD7EE"/>
      </right>
      <top style="medium">
        <color rgb="FF2F5496"/>
      </top>
      <bottom style="thin">
        <color rgb="FFBDD7EE"/>
      </bottom>
      <diagonal/>
    </border>
    <border>
      <left style="thin">
        <color rgb="FFBDD7EE"/>
      </left>
      <right style="thin">
        <color rgb="FFBDD7EE"/>
      </right>
      <top style="medium">
        <color rgb="FF2F5496"/>
      </top>
      <bottom style="thin">
        <color rgb="FFBDD7EE"/>
      </bottom>
      <diagonal/>
    </border>
    <border>
      <left style="thin">
        <color rgb="FFBDD7EE"/>
      </left>
      <right style="medium">
        <color rgb="FF2F5496"/>
      </right>
      <top style="medium">
        <color rgb="FF2F5496"/>
      </top>
      <bottom style="thin">
        <color rgb="FFBDD7EE"/>
      </bottom>
      <diagonal/>
    </border>
    <border>
      <left style="thin">
        <color rgb="FFBDD7EE"/>
      </left>
      <right/>
      <top style="medium">
        <color rgb="FF2F5496"/>
      </top>
      <bottom style="thin">
        <color rgb="FFBDD7EE"/>
      </bottom>
      <diagonal/>
    </border>
    <border>
      <left style="thin">
        <color rgb="FFBDD7EE"/>
      </left>
      <right/>
      <top style="thin">
        <color rgb="FFBDD7EE"/>
      </top>
      <bottom style="medium">
        <color rgb="FF2F5496"/>
      </bottom>
      <diagonal/>
    </border>
    <border>
      <left/>
      <right style="thin">
        <color rgb="FFBDD7EE"/>
      </right>
      <top style="medium">
        <color rgb="FF2F5496"/>
      </top>
      <bottom style="thin">
        <color rgb="FFBDD7EE"/>
      </bottom>
      <diagonal/>
    </border>
    <border>
      <left/>
      <right style="thin">
        <color rgb="FFBDD7EE"/>
      </right>
      <top style="thin">
        <color rgb="FFBDD7EE"/>
      </top>
      <bottom style="medium">
        <color rgb="FF2F5496"/>
      </bottom>
      <diagonal/>
    </border>
    <border>
      <left style="medium">
        <color rgb="FF385723"/>
      </left>
      <right style="thin">
        <color rgb="FFBDD7EE"/>
      </right>
      <top style="medium">
        <color rgb="FF2F5496"/>
      </top>
      <bottom style="thin">
        <color rgb="FFBDD7EE"/>
      </bottom>
      <diagonal/>
    </border>
    <border>
      <left style="medium">
        <color rgb="FF385723"/>
      </left>
      <right style="thin">
        <color rgb="FFBDD7EE"/>
      </right>
      <top style="thin">
        <color rgb="FFBDD7EE"/>
      </top>
      <bottom style="thin">
        <color rgb="FFBDD7EE"/>
      </bottom>
      <diagonal/>
    </border>
    <border>
      <left style="medium">
        <color rgb="FF385723"/>
      </left>
      <right style="thin">
        <color rgb="FFBDD7EE"/>
      </right>
      <top style="thin">
        <color rgb="FFBDD7EE"/>
      </top>
      <bottom style="medium">
        <color rgb="FF2F5496"/>
      </bottom>
      <diagonal/>
    </border>
    <border>
      <left style="medium">
        <color indexed="64"/>
      </left>
      <right/>
      <top style="medium">
        <color indexed="64"/>
      </top>
      <bottom style="medium">
        <color rgb="FF2F5496"/>
      </bottom>
      <diagonal/>
    </border>
    <border>
      <left/>
      <right/>
      <top style="medium">
        <color indexed="64"/>
      </top>
      <bottom style="medium">
        <color rgb="FF2F5496"/>
      </bottom>
      <diagonal/>
    </border>
    <border>
      <left/>
      <right style="medium">
        <color indexed="64"/>
      </right>
      <top style="medium">
        <color indexed="64"/>
      </top>
      <bottom style="medium">
        <color rgb="FF2F5496"/>
      </bottom>
      <diagonal/>
    </border>
    <border>
      <left/>
      <right/>
      <top style="thin">
        <color rgb="FFBDD7EE"/>
      </top>
      <bottom style="thin">
        <color rgb="FFBDD7EE"/>
      </bottom>
      <diagonal/>
    </border>
    <border>
      <left style="medium">
        <color rgb="FF2F5496"/>
      </left>
      <right style="thin">
        <color rgb="FFBDD7EE"/>
      </right>
      <top style="medium">
        <color rgb="FF2F5496"/>
      </top>
      <bottom/>
      <diagonal/>
    </border>
    <border>
      <left style="thin">
        <color rgb="FFBDD7EE"/>
      </left>
      <right style="thin">
        <color rgb="FFBDD7EE"/>
      </right>
      <top style="medium">
        <color rgb="FF2F5496"/>
      </top>
      <bottom/>
      <diagonal/>
    </border>
    <border>
      <left style="thin">
        <color rgb="FFBDD7EE"/>
      </left>
      <right style="medium">
        <color rgb="FF2F5496"/>
      </right>
      <top style="medium">
        <color rgb="FF2F5496"/>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rgb="FF1F3864"/>
      </left>
      <right style="thin">
        <color rgb="FF1F3864"/>
      </right>
      <top style="medium">
        <color rgb="FF1F3864"/>
      </top>
      <bottom style="thin">
        <color rgb="FF1F3864"/>
      </bottom>
      <diagonal/>
    </border>
    <border>
      <left/>
      <right/>
      <top style="thin">
        <color rgb="FFBDD7EE"/>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style="thin">
        <color rgb="FFFFFFFF"/>
      </bottom>
      <diagonal/>
    </border>
    <border>
      <left style="thick">
        <color rgb="FFFFFFFF"/>
      </left>
      <right/>
      <top style="medium">
        <color rgb="FF1F3864"/>
      </top>
      <bottom/>
      <diagonal/>
    </border>
    <border>
      <left style="thick">
        <color rgb="FFFFFFFF"/>
      </left>
      <right style="thick">
        <color rgb="FFFFFFFF"/>
      </right>
      <top style="medium">
        <color rgb="FF1F3864"/>
      </top>
      <bottom/>
      <diagonal/>
    </border>
  </borders>
  <cellStyleXfs count="2">
    <xf numFmtId="0" fontId="0" fillId="0" borderId="0"/>
    <xf numFmtId="0" fontId="6" fillId="0" borderId="0" applyNumberFormat="0" applyFill="0" applyBorder="0" applyAlignment="0" applyProtection="0"/>
  </cellStyleXfs>
  <cellXfs count="473">
    <xf numFmtId="0" fontId="0" fillId="0" borderId="0" xfId="0"/>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2" fillId="3" borderId="7" xfId="0" applyFont="1" applyFill="1" applyBorder="1" applyAlignment="1">
      <alignment horizontal="center" vertical="center"/>
    </xf>
    <xf numFmtId="0" fontId="5" fillId="0" borderId="0" xfId="0" applyFont="1"/>
    <xf numFmtId="0" fontId="7" fillId="2" borderId="21" xfId="0" applyFont="1" applyFill="1" applyBorder="1" applyAlignment="1">
      <alignment horizontal="center" vertical="center"/>
    </xf>
    <xf numFmtId="0" fontId="10" fillId="5" borderId="1" xfId="0" applyFont="1" applyFill="1" applyBorder="1" applyAlignment="1">
      <alignment horizontal="right" vertical="center" wrapText="1"/>
    </xf>
    <xf numFmtId="0" fontId="10" fillId="5" borderId="1" xfId="0" applyFont="1" applyFill="1" applyBorder="1" applyAlignment="1">
      <alignment horizontal="center" vertical="center" wrapText="1"/>
    </xf>
    <xf numFmtId="164" fontId="10" fillId="5" borderId="1" xfId="0" applyNumberFormat="1" applyFont="1" applyFill="1" applyBorder="1" applyAlignment="1">
      <alignment horizontal="center" vertical="center" wrapText="1"/>
    </xf>
    <xf numFmtId="0" fontId="10" fillId="6" borderId="1" xfId="0" applyFont="1" applyFill="1" applyBorder="1" applyAlignment="1">
      <alignment horizontal="right" vertical="center" wrapText="1"/>
    </xf>
    <xf numFmtId="0" fontId="10" fillId="6" borderId="1" xfId="0" applyFont="1" applyFill="1" applyBorder="1" applyAlignment="1">
      <alignment horizontal="center" vertical="center" wrapText="1"/>
    </xf>
    <xf numFmtId="164" fontId="10" fillId="6" borderId="1" xfId="0" applyNumberFormat="1"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0" fillId="0" borderId="0" xfId="0" applyAlignment="1">
      <alignment horizontal="center"/>
    </xf>
    <xf numFmtId="0" fontId="17" fillId="3" borderId="1" xfId="0" applyFont="1" applyFill="1" applyBorder="1" applyAlignment="1">
      <alignment horizontal="center" vertical="center" wrapText="1"/>
    </xf>
    <xf numFmtId="0" fontId="10" fillId="6" borderId="16" xfId="0" applyFont="1" applyFill="1" applyBorder="1" applyAlignment="1">
      <alignment horizontal="right" vertical="center" wrapText="1"/>
    </xf>
    <xf numFmtId="0" fontId="10" fillId="6" borderId="16" xfId="0" applyFont="1" applyFill="1" applyBorder="1" applyAlignment="1">
      <alignment horizontal="center" vertical="center" wrapText="1"/>
    </xf>
    <xf numFmtId="164" fontId="10" fillId="6" borderId="16" xfId="0" applyNumberFormat="1"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2" fillId="6" borderId="19" xfId="0" applyFont="1" applyFill="1" applyBorder="1" applyAlignment="1">
      <alignment horizontal="center" vertical="center" wrapText="1"/>
    </xf>
    <xf numFmtId="0" fontId="5" fillId="0" borderId="0" xfId="0" applyFont="1" applyAlignment="1">
      <alignment horizontal="center"/>
    </xf>
    <xf numFmtId="0" fontId="19" fillId="5" borderId="28" xfId="0" applyFont="1" applyFill="1" applyBorder="1" applyAlignment="1">
      <alignment horizontal="right" vertical="center" wrapText="1"/>
    </xf>
    <xf numFmtId="0" fontId="19" fillId="7" borderId="28" xfId="0" applyFont="1" applyFill="1" applyBorder="1" applyAlignment="1">
      <alignment horizontal="right" vertical="center" wrapText="1"/>
    </xf>
    <xf numFmtId="0" fontId="20" fillId="5" borderId="30" xfId="0" applyFont="1" applyFill="1" applyBorder="1" applyAlignment="1">
      <alignment horizontal="center" vertical="center" wrapText="1"/>
    </xf>
    <xf numFmtId="0" fontId="20" fillId="7" borderId="30" xfId="0" applyFont="1" applyFill="1" applyBorder="1" applyAlignment="1">
      <alignment horizontal="center" vertical="center" wrapText="1"/>
    </xf>
    <xf numFmtId="0" fontId="9" fillId="0" borderId="31" xfId="0" applyFont="1" applyBorder="1" applyAlignment="1">
      <alignment horizontal="center" vertical="center"/>
    </xf>
    <xf numFmtId="0" fontId="20" fillId="5" borderId="35" xfId="0" applyFont="1" applyFill="1" applyBorder="1" applyAlignment="1">
      <alignment horizontal="center" vertical="center" wrapText="1"/>
    </xf>
    <xf numFmtId="0" fontId="19" fillId="5" borderId="29" xfId="0" applyFont="1" applyFill="1" applyBorder="1" applyAlignment="1">
      <alignment horizontal="right" vertical="center" wrapText="1"/>
    </xf>
    <xf numFmtId="0" fontId="9" fillId="0" borderId="36" xfId="0" applyFont="1" applyBorder="1" applyAlignment="1">
      <alignment horizontal="center" vertical="center"/>
    </xf>
    <xf numFmtId="0" fontId="18" fillId="3" borderId="37" xfId="0" applyFont="1" applyFill="1" applyBorder="1" applyAlignment="1">
      <alignment horizontal="center" vertical="center" wrapText="1"/>
    </xf>
    <xf numFmtId="0" fontId="18" fillId="3" borderId="38" xfId="0" applyFont="1" applyFill="1" applyBorder="1" applyAlignment="1">
      <alignment horizontal="center" vertical="center" wrapText="1"/>
    </xf>
    <xf numFmtId="0" fontId="22" fillId="3" borderId="39" xfId="0" applyFont="1" applyFill="1" applyBorder="1" applyAlignment="1">
      <alignment horizontal="center" vertical="center" wrapText="1"/>
    </xf>
    <xf numFmtId="0" fontId="20" fillId="5" borderId="32" xfId="0" applyFont="1" applyFill="1" applyBorder="1" applyAlignment="1">
      <alignment horizontal="center" vertical="center" wrapText="1"/>
    </xf>
    <xf numFmtId="0" fontId="19" fillId="5" borderId="33" xfId="0" applyFont="1" applyFill="1" applyBorder="1" applyAlignment="1">
      <alignment horizontal="right" vertical="center" wrapText="1"/>
    </xf>
    <xf numFmtId="0" fontId="9" fillId="0" borderId="34" xfId="0" applyFont="1" applyBorder="1" applyAlignment="1">
      <alignment horizontal="center" vertical="center"/>
    </xf>
    <xf numFmtId="0" fontId="14" fillId="8" borderId="28" xfId="0" applyFont="1" applyFill="1" applyBorder="1" applyAlignment="1">
      <alignment horizontal="center" vertical="center" wrapText="1"/>
    </xf>
    <xf numFmtId="0" fontId="15" fillId="8" borderId="28" xfId="0" applyFont="1" applyFill="1" applyBorder="1" applyAlignment="1">
      <alignment horizontal="center" vertical="center" wrapText="1"/>
    </xf>
    <xf numFmtId="0" fontId="15" fillId="8" borderId="28" xfId="0" applyFont="1" applyFill="1" applyBorder="1" applyAlignment="1">
      <alignment horizontal="center" vertical="center"/>
    </xf>
    <xf numFmtId="0" fontId="14" fillId="8" borderId="28" xfId="1" applyFont="1" applyFill="1" applyBorder="1" applyAlignment="1">
      <alignment horizontal="center" vertical="center" wrapText="1"/>
    </xf>
    <xf numFmtId="0" fontId="14" fillId="8" borderId="0" xfId="0" applyFont="1" applyFill="1" applyAlignment="1">
      <alignment horizontal="center" vertical="center" wrapText="1"/>
    </xf>
    <xf numFmtId="0" fontId="15" fillId="8" borderId="0" xfId="0" applyFont="1" applyFill="1" applyAlignment="1">
      <alignment horizontal="right" vertical="center"/>
    </xf>
    <xf numFmtId="0" fontId="15" fillId="8" borderId="0" xfId="0" applyFont="1" applyFill="1" applyAlignment="1">
      <alignment horizontal="center" vertical="center" wrapText="1"/>
    </xf>
    <xf numFmtId="0" fontId="15" fillId="8" borderId="0" xfId="0" applyFont="1" applyFill="1" applyAlignment="1">
      <alignment horizontal="center" vertical="center"/>
    </xf>
    <xf numFmtId="0" fontId="15" fillId="8" borderId="0" xfId="0" applyFont="1" applyFill="1" applyAlignment="1">
      <alignment vertical="center"/>
    </xf>
    <xf numFmtId="0" fontId="6" fillId="0" borderId="0" xfId="1" applyAlignment="1">
      <alignment horizontal="center" vertical="center"/>
    </xf>
    <xf numFmtId="0" fontId="17" fillId="3" borderId="26" xfId="0" applyFont="1" applyFill="1" applyBorder="1" applyAlignment="1">
      <alignment horizontal="center" vertical="center" wrapText="1"/>
    </xf>
    <xf numFmtId="0" fontId="10" fillId="5" borderId="26" xfId="0" applyFont="1" applyFill="1" applyBorder="1" applyAlignment="1">
      <alignment horizontal="right" vertical="center" wrapText="1"/>
    </xf>
    <xf numFmtId="0" fontId="10" fillId="6" borderId="26" xfId="0" applyFont="1" applyFill="1" applyBorder="1" applyAlignment="1">
      <alignment horizontal="right" vertical="center" wrapText="1"/>
    </xf>
    <xf numFmtId="0" fontId="10" fillId="6" borderId="27" xfId="0" applyFont="1" applyFill="1" applyBorder="1" applyAlignment="1">
      <alignment horizontal="right" vertical="center" wrapText="1"/>
    </xf>
    <xf numFmtId="0" fontId="2" fillId="3" borderId="1" xfId="0" applyFont="1" applyFill="1" applyBorder="1" applyAlignment="1">
      <alignment horizontal="center" vertical="center"/>
    </xf>
    <xf numFmtId="0" fontId="23" fillId="5" borderId="1" xfId="0" applyFont="1" applyFill="1" applyBorder="1" applyAlignment="1">
      <alignment horizontal="right" vertical="center"/>
    </xf>
    <xf numFmtId="0" fontId="23" fillId="5" borderId="1" xfId="0" applyFont="1" applyFill="1" applyBorder="1" applyAlignment="1">
      <alignment horizontal="center" vertical="center"/>
    </xf>
    <xf numFmtId="0" fontId="23" fillId="6" borderId="1" xfId="0" applyFont="1" applyFill="1" applyBorder="1" applyAlignment="1">
      <alignment horizontal="right" vertical="center"/>
    </xf>
    <xf numFmtId="0" fontId="23" fillId="6" borderId="1" xfId="0" applyFont="1" applyFill="1" applyBorder="1" applyAlignment="1">
      <alignment horizontal="center" vertical="center"/>
    </xf>
    <xf numFmtId="0" fontId="23" fillId="5" borderId="16" xfId="0" applyFont="1" applyFill="1" applyBorder="1" applyAlignment="1">
      <alignment horizontal="right" vertical="center"/>
    </xf>
    <xf numFmtId="0" fontId="23" fillId="5" borderId="16" xfId="0" applyFont="1" applyFill="1" applyBorder="1" applyAlignment="1">
      <alignment horizontal="center" vertical="center"/>
    </xf>
    <xf numFmtId="0" fontId="2" fillId="3" borderId="18" xfId="0" applyFont="1" applyFill="1" applyBorder="1" applyAlignment="1">
      <alignment horizontal="center" vertical="center"/>
    </xf>
    <xf numFmtId="0" fontId="23" fillId="5" borderId="18" xfId="0" applyFont="1" applyFill="1" applyBorder="1" applyAlignment="1">
      <alignment horizontal="center" vertical="center"/>
    </xf>
    <xf numFmtId="0" fontId="23" fillId="6" borderId="18" xfId="0" applyFont="1" applyFill="1" applyBorder="1" applyAlignment="1">
      <alignment horizontal="center" vertical="center"/>
    </xf>
    <xf numFmtId="0" fontId="23" fillId="5" borderId="19" xfId="0" applyFont="1" applyFill="1" applyBorder="1" applyAlignment="1">
      <alignment horizontal="center" vertical="center"/>
    </xf>
    <xf numFmtId="0" fontId="2" fillId="3" borderId="22" xfId="0" applyFont="1" applyFill="1" applyBorder="1" applyAlignment="1">
      <alignment horizontal="center" vertical="center"/>
    </xf>
    <xf numFmtId="0" fontId="23" fillId="5" borderId="22" xfId="0" applyFont="1" applyFill="1" applyBorder="1" applyAlignment="1">
      <alignment horizontal="right" vertical="center"/>
    </xf>
    <xf numFmtId="0" fontId="23" fillId="6" borderId="22" xfId="0" applyFont="1" applyFill="1" applyBorder="1" applyAlignment="1">
      <alignment horizontal="right" vertical="center"/>
    </xf>
    <xf numFmtId="0" fontId="23" fillId="5" borderId="23" xfId="0" applyFont="1" applyFill="1" applyBorder="1" applyAlignment="1">
      <alignment horizontal="right" vertical="center"/>
    </xf>
    <xf numFmtId="0" fontId="10" fillId="0" borderId="1" xfId="0" applyFont="1" applyBorder="1" applyAlignment="1">
      <alignment horizontal="right"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0" fillId="0" borderId="0" xfId="0" applyAlignment="1">
      <alignment horizontal="center" vertical="center"/>
    </xf>
    <xf numFmtId="0" fontId="10" fillId="0" borderId="57" xfId="0" applyFont="1" applyBorder="1" applyAlignment="1">
      <alignment horizontal="center" vertical="center" wrapText="1"/>
    </xf>
    <xf numFmtId="0" fontId="10" fillId="0" borderId="57" xfId="0" applyFont="1" applyBorder="1" applyAlignment="1">
      <alignment horizontal="right" vertical="center" wrapText="1"/>
    </xf>
    <xf numFmtId="0" fontId="10" fillId="9" borderId="1" xfId="0" applyFont="1" applyFill="1" applyBorder="1" applyAlignment="1">
      <alignment horizontal="center" vertical="center" wrapText="1"/>
    </xf>
    <xf numFmtId="164" fontId="10" fillId="9" borderId="1" xfId="0" applyNumberFormat="1" applyFont="1" applyFill="1" applyBorder="1" applyAlignment="1">
      <alignment horizontal="center" vertical="center" wrapText="1"/>
    </xf>
    <xf numFmtId="0" fontId="10" fillId="9" borderId="1" xfId="0" applyFont="1" applyFill="1" applyBorder="1" applyAlignment="1">
      <alignment horizontal="right" vertical="center" wrapText="1"/>
    </xf>
    <xf numFmtId="0" fontId="0" fillId="9" borderId="0" xfId="0" applyFill="1"/>
    <xf numFmtId="0" fontId="12" fillId="0" borderId="0" xfId="0" applyFont="1" applyAlignment="1">
      <alignment horizontal="center"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0" fontId="10" fillId="0" borderId="0" xfId="0" applyFont="1" applyAlignment="1">
      <alignment horizontal="right" vertical="center" wrapText="1"/>
    </xf>
    <xf numFmtId="0" fontId="7" fillId="2" borderId="60" xfId="0" applyFont="1" applyFill="1" applyBorder="1" applyAlignment="1">
      <alignment horizontal="center" vertical="center"/>
    </xf>
    <xf numFmtId="0" fontId="17" fillId="3" borderId="50" xfId="0" applyFont="1" applyFill="1" applyBorder="1" applyAlignment="1">
      <alignment horizontal="center" vertical="center" wrapText="1"/>
    </xf>
    <xf numFmtId="0" fontId="17" fillId="3" borderId="61" xfId="0" applyFont="1" applyFill="1" applyBorder="1" applyAlignment="1">
      <alignment horizontal="center" vertical="center" wrapText="1"/>
    </xf>
    <xf numFmtId="0" fontId="12" fillId="5" borderId="50" xfId="0" applyFont="1" applyFill="1" applyBorder="1" applyAlignment="1">
      <alignment horizontal="center" vertical="center" wrapText="1"/>
    </xf>
    <xf numFmtId="0" fontId="10" fillId="5" borderId="61" xfId="0" applyFont="1" applyFill="1" applyBorder="1" applyAlignment="1">
      <alignment horizontal="center" vertical="center" wrapText="1"/>
    </xf>
    <xf numFmtId="0" fontId="12" fillId="0" borderId="50" xfId="0" applyFont="1" applyBorder="1" applyAlignment="1">
      <alignment horizontal="center" vertical="center" wrapText="1"/>
    </xf>
    <xf numFmtId="0" fontId="10" fillId="0" borderId="61" xfId="0" applyFont="1" applyBorder="1" applyAlignment="1">
      <alignment horizontal="center" vertical="center" wrapText="1"/>
    </xf>
    <xf numFmtId="0" fontId="12" fillId="9" borderId="50" xfId="0" applyFont="1" applyFill="1" applyBorder="1" applyAlignment="1">
      <alignment horizontal="center" vertical="center" wrapText="1"/>
    </xf>
    <xf numFmtId="0" fontId="10" fillId="9" borderId="61" xfId="0" applyFont="1" applyFill="1" applyBorder="1" applyAlignment="1">
      <alignment horizontal="center" vertical="center" wrapText="1"/>
    </xf>
    <xf numFmtId="0" fontId="10" fillId="0" borderId="62" xfId="0" applyFont="1" applyBorder="1" applyAlignment="1">
      <alignment horizontal="center" vertical="center" wrapText="1"/>
    </xf>
    <xf numFmtId="0" fontId="12" fillId="0" borderId="56" xfId="0" applyFont="1" applyBorder="1" applyAlignment="1">
      <alignment horizontal="center" vertical="center" wrapText="1"/>
    </xf>
    <xf numFmtId="0" fontId="10" fillId="0" borderId="49" xfId="0" applyFont="1" applyBorder="1" applyAlignment="1">
      <alignment horizontal="center" vertical="center" wrapText="1"/>
    </xf>
    <xf numFmtId="164" fontId="10" fillId="0" borderId="49" xfId="0" applyNumberFormat="1" applyFont="1" applyBorder="1" applyAlignment="1">
      <alignment horizontal="center" vertical="center" wrapText="1"/>
    </xf>
    <xf numFmtId="0" fontId="10" fillId="0" borderId="49" xfId="0" applyFont="1" applyBorder="1" applyAlignment="1">
      <alignment horizontal="right" vertical="center" wrapText="1"/>
    </xf>
    <xf numFmtId="0" fontId="10" fillId="0" borderId="63" xfId="0" applyFont="1" applyBorder="1" applyAlignment="1">
      <alignment horizontal="center" vertical="center" wrapText="1"/>
    </xf>
    <xf numFmtId="0" fontId="7" fillId="3" borderId="29" xfId="0" applyFont="1" applyFill="1" applyBorder="1" applyAlignment="1">
      <alignment horizontal="center" vertical="center"/>
    </xf>
    <xf numFmtId="0" fontId="24" fillId="3" borderId="50"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3" borderId="61" xfId="0" applyFont="1" applyFill="1" applyBorder="1" applyAlignment="1">
      <alignment horizontal="center" vertical="center" wrapText="1"/>
    </xf>
    <xf numFmtId="0" fontId="26" fillId="5" borderId="50" xfId="0" applyFont="1" applyFill="1" applyBorder="1" applyAlignment="1">
      <alignment horizontal="center" vertical="center" wrapText="1"/>
    </xf>
    <xf numFmtId="0" fontId="27" fillId="5" borderId="1" xfId="0" applyFont="1" applyFill="1" applyBorder="1" applyAlignment="1">
      <alignment horizontal="center" vertical="center" wrapText="1"/>
    </xf>
    <xf numFmtId="164" fontId="27" fillId="5" borderId="1" xfId="0" applyNumberFormat="1" applyFont="1" applyFill="1" applyBorder="1" applyAlignment="1">
      <alignment horizontal="center" vertical="center" wrapText="1"/>
    </xf>
    <xf numFmtId="0" fontId="27" fillId="5" borderId="1" xfId="0" applyFont="1" applyFill="1" applyBorder="1" applyAlignment="1">
      <alignment horizontal="right" vertical="center" wrapText="1"/>
    </xf>
    <xf numFmtId="0" fontId="27" fillId="5" borderId="61" xfId="0" applyFont="1" applyFill="1" applyBorder="1" applyAlignment="1">
      <alignment horizontal="center" vertical="center" wrapText="1"/>
    </xf>
    <xf numFmtId="0" fontId="26" fillId="0" borderId="50" xfId="0" applyFont="1" applyBorder="1" applyAlignment="1">
      <alignment horizontal="center" vertical="center" wrapText="1"/>
    </xf>
    <xf numFmtId="0" fontId="27" fillId="0" borderId="1" xfId="0" applyFont="1" applyBorder="1" applyAlignment="1">
      <alignment horizontal="center" vertical="center" wrapText="1"/>
    </xf>
    <xf numFmtId="164" fontId="27" fillId="0" borderId="1" xfId="0" applyNumberFormat="1" applyFont="1" applyBorder="1" applyAlignment="1">
      <alignment horizontal="center" vertical="center" wrapText="1"/>
    </xf>
    <xf numFmtId="0" fontId="27" fillId="0" borderId="1" xfId="0" applyFont="1" applyBorder="1" applyAlignment="1">
      <alignment horizontal="right" vertical="center" wrapText="1"/>
    </xf>
    <xf numFmtId="0" fontId="27" fillId="0" borderId="61" xfId="0" applyFont="1" applyBorder="1" applyAlignment="1">
      <alignment horizontal="center" vertical="center" wrapText="1"/>
    </xf>
    <xf numFmtId="0" fontId="26" fillId="9" borderId="50" xfId="0" applyFont="1" applyFill="1" applyBorder="1" applyAlignment="1">
      <alignment horizontal="center" vertical="center" wrapText="1"/>
    </xf>
    <xf numFmtId="0" fontId="27" fillId="9" borderId="1" xfId="0" applyFont="1" applyFill="1" applyBorder="1" applyAlignment="1">
      <alignment horizontal="center" vertical="center" wrapText="1"/>
    </xf>
    <xf numFmtId="164" fontId="27" fillId="9" borderId="1" xfId="0" applyNumberFormat="1" applyFont="1" applyFill="1" applyBorder="1" applyAlignment="1">
      <alignment horizontal="center" vertical="center" wrapText="1"/>
    </xf>
    <xf numFmtId="0" fontId="27" fillId="9" borderId="1" xfId="0" applyFont="1" applyFill="1" applyBorder="1" applyAlignment="1">
      <alignment horizontal="right" vertical="center" wrapText="1"/>
    </xf>
    <xf numFmtId="0" fontId="27" fillId="9" borderId="61" xfId="0" applyFont="1" applyFill="1" applyBorder="1" applyAlignment="1">
      <alignment horizontal="center" vertical="center" wrapText="1"/>
    </xf>
    <xf numFmtId="0" fontId="27" fillId="0" borderId="57" xfId="0" applyFont="1" applyBorder="1" applyAlignment="1">
      <alignment horizontal="center" vertical="center" wrapText="1"/>
    </xf>
    <xf numFmtId="0" fontId="27" fillId="0" borderId="57" xfId="0" applyFont="1" applyBorder="1" applyAlignment="1">
      <alignment horizontal="right" vertical="center" wrapText="1"/>
    </xf>
    <xf numFmtId="0" fontId="27" fillId="0" borderId="62" xfId="0" applyFont="1" applyBorder="1" applyAlignment="1">
      <alignment horizontal="center" vertical="center" wrapText="1"/>
    </xf>
    <xf numFmtId="0" fontId="26" fillId="0" borderId="56" xfId="0" applyFont="1" applyBorder="1" applyAlignment="1">
      <alignment horizontal="center" vertical="center" wrapText="1"/>
    </xf>
    <xf numFmtId="0" fontId="27" fillId="0" borderId="49" xfId="0" applyFont="1" applyBorder="1" applyAlignment="1">
      <alignment horizontal="center" vertical="center" wrapText="1"/>
    </xf>
    <xf numFmtId="164" fontId="27" fillId="0" borderId="49" xfId="0" applyNumberFormat="1" applyFont="1" applyBorder="1" applyAlignment="1">
      <alignment horizontal="center" vertical="center" wrapText="1"/>
    </xf>
    <xf numFmtId="0" fontId="27" fillId="0" borderId="49" xfId="0" applyFont="1" applyBorder="1" applyAlignment="1">
      <alignment horizontal="right" vertical="center" wrapText="1"/>
    </xf>
    <xf numFmtId="0" fontId="27" fillId="0" borderId="63" xfId="0" applyFont="1" applyBorder="1" applyAlignment="1">
      <alignment horizontal="center" vertical="center" wrapText="1"/>
    </xf>
    <xf numFmtId="0" fontId="9" fillId="5" borderId="1" xfId="0"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5" fontId="10"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readingOrder="2"/>
    </xf>
    <xf numFmtId="0" fontId="9" fillId="5" borderId="67"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0" fillId="8" borderId="1" xfId="0" applyFont="1" applyFill="1" applyBorder="1" applyAlignment="1">
      <alignment horizontal="center" vertical="center" wrapText="1"/>
    </xf>
    <xf numFmtId="164" fontId="10" fillId="8" borderId="1" xfId="0" applyNumberFormat="1" applyFont="1" applyFill="1" applyBorder="1" applyAlignment="1">
      <alignment horizontal="center" vertical="center" wrapText="1"/>
    </xf>
    <xf numFmtId="0" fontId="10" fillId="8" borderId="1" xfId="0" applyFont="1" applyFill="1" applyBorder="1" applyAlignment="1">
      <alignment horizontal="right" vertical="center" wrapText="1"/>
    </xf>
    <xf numFmtId="0" fontId="10" fillId="8" borderId="26" xfId="0" applyFont="1" applyFill="1" applyBorder="1" applyAlignment="1">
      <alignment horizontal="right" vertical="center" wrapText="1"/>
    </xf>
    <xf numFmtId="0" fontId="0" fillId="8" borderId="0" xfId="0" applyFill="1"/>
    <xf numFmtId="0" fontId="10" fillId="5" borderId="57" xfId="0" applyFont="1" applyFill="1" applyBorder="1" applyAlignment="1">
      <alignment horizontal="center" vertical="center" wrapText="1"/>
    </xf>
    <xf numFmtId="0" fontId="7" fillId="2" borderId="42" xfId="0" applyFont="1" applyFill="1" applyBorder="1" applyAlignment="1">
      <alignment horizontal="center" vertical="center"/>
    </xf>
    <xf numFmtId="0" fontId="12" fillId="5" borderId="71" xfId="0" applyFont="1" applyFill="1" applyBorder="1" applyAlignment="1">
      <alignment horizontal="center" vertical="center" wrapText="1"/>
    </xf>
    <xf numFmtId="0" fontId="9" fillId="5" borderId="57" xfId="0" applyFont="1" applyFill="1" applyBorder="1" applyAlignment="1">
      <alignment horizontal="center" vertical="center" wrapText="1"/>
    </xf>
    <xf numFmtId="164" fontId="10" fillId="5" borderId="57" xfId="0" applyNumberFormat="1" applyFont="1" applyFill="1" applyBorder="1" applyAlignment="1">
      <alignment horizontal="center" vertical="center" wrapText="1"/>
    </xf>
    <xf numFmtId="164" fontId="9" fillId="5" borderId="57" xfId="0" applyNumberFormat="1" applyFont="1" applyFill="1" applyBorder="1" applyAlignment="1">
      <alignment horizontal="center" vertical="center" wrapText="1"/>
    </xf>
    <xf numFmtId="165" fontId="10" fillId="5" borderId="57" xfId="0" applyNumberFormat="1" applyFont="1" applyFill="1" applyBorder="1" applyAlignment="1">
      <alignment horizontal="center" vertical="center" wrapText="1"/>
    </xf>
    <xf numFmtId="0" fontId="10" fillId="5" borderId="57" xfId="0" applyFont="1" applyFill="1" applyBorder="1" applyAlignment="1">
      <alignment horizontal="right" vertical="center" wrapText="1"/>
    </xf>
    <xf numFmtId="0" fontId="10" fillId="5" borderId="72" xfId="0" applyFont="1" applyFill="1" applyBorder="1" applyAlignment="1">
      <alignment horizontal="right" vertical="center" wrapText="1"/>
    </xf>
    <xf numFmtId="0" fontId="12" fillId="5" borderId="19"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10" fillId="5" borderId="16" xfId="0" applyFont="1" applyFill="1" applyBorder="1" applyAlignment="1">
      <alignment horizontal="center" vertical="center" wrapText="1"/>
    </xf>
    <xf numFmtId="164" fontId="10" fillId="5" borderId="16" xfId="0" applyNumberFormat="1" applyFont="1" applyFill="1" applyBorder="1" applyAlignment="1">
      <alignment horizontal="center" vertical="center" wrapText="1"/>
    </xf>
    <xf numFmtId="164" fontId="9" fillId="5" borderId="16" xfId="0" applyNumberFormat="1" applyFont="1" applyFill="1" applyBorder="1" applyAlignment="1">
      <alignment horizontal="center" vertical="center" wrapText="1"/>
    </xf>
    <xf numFmtId="165" fontId="10" fillId="5" borderId="16" xfId="0" applyNumberFormat="1" applyFont="1" applyFill="1" applyBorder="1" applyAlignment="1">
      <alignment horizontal="center" vertical="center" wrapText="1"/>
    </xf>
    <xf numFmtId="0" fontId="10" fillId="5" borderId="16" xfId="0" applyFont="1" applyFill="1" applyBorder="1" applyAlignment="1">
      <alignment horizontal="right" vertical="center" wrapText="1"/>
    </xf>
    <xf numFmtId="0" fontId="10" fillId="5" borderId="27" xfId="0" applyFont="1" applyFill="1" applyBorder="1" applyAlignment="1">
      <alignment horizontal="right" vertical="center" wrapText="1"/>
    </xf>
    <xf numFmtId="0" fontId="0" fillId="0" borderId="24" xfId="0" applyBorder="1"/>
    <xf numFmtId="0" fontId="12" fillId="5" borderId="73" xfId="0" applyFont="1" applyFill="1" applyBorder="1" applyAlignment="1">
      <alignment horizontal="center" vertical="center" wrapText="1"/>
    </xf>
    <xf numFmtId="0" fontId="17" fillId="3" borderId="71" xfId="0" applyFont="1" applyFill="1" applyBorder="1" applyAlignment="1">
      <alignment horizontal="center" vertical="center" wrapText="1"/>
    </xf>
    <xf numFmtId="0" fontId="17" fillId="3" borderId="57" xfId="0" applyFont="1" applyFill="1" applyBorder="1" applyAlignment="1">
      <alignment horizontal="center" vertical="center" wrapText="1"/>
    </xf>
    <xf numFmtId="0" fontId="17" fillId="3" borderId="72" xfId="0" applyFont="1" applyFill="1" applyBorder="1" applyAlignment="1">
      <alignment horizontal="center" vertical="center" wrapText="1"/>
    </xf>
    <xf numFmtId="0" fontId="28" fillId="0" borderId="28" xfId="0" applyFont="1" applyBorder="1" applyAlignment="1">
      <alignment vertical="center" wrapText="1"/>
    </xf>
    <xf numFmtId="0" fontId="10" fillId="0" borderId="28" xfId="0" applyFont="1" applyBorder="1" applyAlignment="1">
      <alignment horizontal="center" vertical="center" wrapText="1"/>
    </xf>
    <xf numFmtId="164" fontId="10" fillId="0" borderId="28" xfId="0" applyNumberFormat="1" applyFont="1" applyBorder="1" applyAlignment="1">
      <alignment horizontal="center" vertical="center" wrapText="1"/>
    </xf>
    <xf numFmtId="0" fontId="28" fillId="9" borderId="28" xfId="0" applyFont="1" applyFill="1" applyBorder="1" applyAlignment="1">
      <alignment vertical="center" wrapText="1"/>
    </xf>
    <xf numFmtId="0" fontId="10" fillId="9" borderId="28" xfId="0" applyFont="1" applyFill="1" applyBorder="1" applyAlignment="1">
      <alignment horizontal="center" vertical="center" wrapText="1"/>
    </xf>
    <xf numFmtId="164" fontId="10" fillId="9" borderId="28" xfId="0" applyNumberFormat="1" applyFont="1" applyFill="1" applyBorder="1" applyAlignment="1">
      <alignment horizontal="center" vertical="center" wrapText="1"/>
    </xf>
    <xf numFmtId="0" fontId="28" fillId="0" borderId="28" xfId="0" applyFont="1" applyBorder="1" applyAlignment="1">
      <alignment horizontal="center" vertical="center" wrapText="1"/>
    </xf>
    <xf numFmtId="0" fontId="28" fillId="9" borderId="28" xfId="0" applyFont="1" applyFill="1" applyBorder="1" applyAlignment="1">
      <alignment horizontal="center" vertical="center" wrapText="1"/>
    </xf>
    <xf numFmtId="0" fontId="12" fillId="0" borderId="78" xfId="0" applyFont="1" applyBorder="1" applyAlignment="1">
      <alignment horizontal="center" vertical="center" wrapText="1"/>
    </xf>
    <xf numFmtId="0" fontId="28" fillId="0" borderId="79" xfId="0" applyFont="1" applyBorder="1" applyAlignment="1">
      <alignment vertical="center" wrapText="1"/>
    </xf>
    <xf numFmtId="0" fontId="10" fillId="0" borderId="79" xfId="0" applyFont="1" applyBorder="1" applyAlignment="1">
      <alignment horizontal="center" vertical="center" wrapText="1"/>
    </xf>
    <xf numFmtId="0" fontId="28" fillId="0" borderId="79" xfId="0" applyFont="1" applyBorder="1" applyAlignment="1">
      <alignment horizontal="center" vertical="center" wrapText="1"/>
    </xf>
    <xf numFmtId="164" fontId="10" fillId="0" borderId="79" xfId="0" applyNumberFormat="1" applyFont="1" applyBorder="1" applyAlignment="1">
      <alignment horizontal="center" vertical="center" wrapText="1"/>
    </xf>
    <xf numFmtId="0" fontId="10" fillId="0" borderId="80" xfId="0" applyFont="1" applyBorder="1" applyAlignment="1">
      <alignment horizontal="right" vertical="center" wrapText="1"/>
    </xf>
    <xf numFmtId="0" fontId="12" fillId="0" borderId="30" xfId="0" applyFont="1" applyBorder="1" applyAlignment="1">
      <alignment horizontal="center" vertical="center" wrapText="1"/>
    </xf>
    <xf numFmtId="0" fontId="10" fillId="0" borderId="81" xfId="0" applyFont="1" applyBorder="1" applyAlignment="1">
      <alignment horizontal="right" vertical="center" wrapText="1"/>
    </xf>
    <xf numFmtId="0" fontId="12" fillId="9" borderId="30" xfId="0" applyFont="1" applyFill="1" applyBorder="1" applyAlignment="1">
      <alignment horizontal="center" vertical="center" wrapText="1"/>
    </xf>
    <xf numFmtId="0" fontId="10" fillId="9" borderId="81" xfId="0" applyFont="1" applyFill="1" applyBorder="1" applyAlignment="1">
      <alignment horizontal="right" vertical="center" wrapText="1"/>
    </xf>
    <xf numFmtId="0" fontId="12" fillId="0" borderId="82" xfId="0" applyFont="1" applyBorder="1" applyAlignment="1">
      <alignment horizontal="center" vertical="center" wrapText="1"/>
    </xf>
    <xf numFmtId="0" fontId="28" fillId="0" borderId="83" xfId="0" applyFont="1" applyBorder="1" applyAlignment="1">
      <alignment vertical="center" wrapText="1"/>
    </xf>
    <xf numFmtId="0" fontId="10" fillId="0" borderId="83" xfId="0" applyFont="1" applyBorder="1" applyAlignment="1">
      <alignment horizontal="center" vertical="center" wrapText="1"/>
    </xf>
    <xf numFmtId="0" fontId="28" fillId="0" borderId="83" xfId="0" applyFont="1" applyBorder="1" applyAlignment="1">
      <alignment horizontal="center" vertical="center" wrapText="1"/>
    </xf>
    <xf numFmtId="164" fontId="10" fillId="0" borderId="83" xfId="0" applyNumberFormat="1" applyFont="1" applyBorder="1" applyAlignment="1">
      <alignment horizontal="center" vertical="center" wrapText="1"/>
    </xf>
    <xf numFmtId="0" fontId="28" fillId="0" borderId="28" xfId="0" applyFont="1" applyBorder="1" applyAlignment="1">
      <alignment horizontal="center" vertical="center" wrapText="1" readingOrder="2"/>
    </xf>
    <xf numFmtId="0" fontId="28" fillId="0" borderId="80" xfId="0" applyFont="1" applyBorder="1" applyAlignment="1">
      <alignment horizontal="center" vertical="center" wrapText="1"/>
    </xf>
    <xf numFmtId="0" fontId="28" fillId="0" borderId="81" xfId="0" applyFont="1" applyBorder="1" applyAlignment="1">
      <alignment horizontal="center" vertical="center" wrapText="1"/>
    </xf>
    <xf numFmtId="0" fontId="28" fillId="0" borderId="84" xfId="0" applyFont="1" applyBorder="1" applyAlignment="1">
      <alignment horizontal="center" vertical="center" wrapText="1"/>
    </xf>
    <xf numFmtId="166" fontId="29" fillId="0" borderId="28" xfId="0" applyNumberFormat="1" applyFont="1" applyBorder="1" applyAlignment="1">
      <alignment horizontal="center" vertical="center"/>
    </xf>
    <xf numFmtId="4" fontId="10" fillId="5" borderId="13" xfId="0" applyNumberFormat="1" applyFont="1" applyFill="1" applyBorder="1" applyAlignment="1">
      <alignment horizontal="center" vertical="center" wrapText="1"/>
    </xf>
    <xf numFmtId="4" fontId="10" fillId="5" borderId="1" xfId="0" applyNumberFormat="1" applyFont="1" applyFill="1" applyBorder="1" applyAlignment="1">
      <alignment horizontal="center" vertical="center" wrapText="1"/>
    </xf>
    <xf numFmtId="4" fontId="10" fillId="6" borderId="1" xfId="0" applyNumberFormat="1" applyFont="1" applyFill="1" applyBorder="1" applyAlignment="1">
      <alignment horizontal="center" vertical="center" wrapText="1"/>
    </xf>
    <xf numFmtId="4" fontId="10" fillId="6" borderId="16" xfId="0" applyNumberFormat="1" applyFont="1" applyFill="1" applyBorder="1" applyAlignment="1">
      <alignment horizontal="center" vertical="center" wrapText="1"/>
    </xf>
    <xf numFmtId="166" fontId="29" fillId="10" borderId="28" xfId="0" applyNumberFormat="1" applyFont="1" applyFill="1" applyBorder="1" applyAlignment="1">
      <alignment horizontal="center" vertical="center"/>
    </xf>
    <xf numFmtId="0" fontId="12" fillId="9" borderId="82" xfId="0" applyFont="1" applyFill="1" applyBorder="1" applyAlignment="1">
      <alignment horizontal="center" vertical="center" wrapText="1"/>
    </xf>
    <xf numFmtId="0" fontId="28" fillId="9" borderId="83" xfId="0" applyFont="1" applyFill="1" applyBorder="1" applyAlignment="1">
      <alignment vertical="center" wrapText="1"/>
    </xf>
    <xf numFmtId="0" fontId="10" fillId="9" borderId="83" xfId="0" applyFont="1" applyFill="1" applyBorder="1" applyAlignment="1">
      <alignment horizontal="center" vertical="center" wrapText="1"/>
    </xf>
    <xf numFmtId="0" fontId="28" fillId="9" borderId="83" xfId="0" applyFont="1" applyFill="1" applyBorder="1" applyAlignment="1">
      <alignment horizontal="center" vertical="center" wrapText="1"/>
    </xf>
    <xf numFmtId="164" fontId="10" fillId="9" borderId="83" xfId="0" applyNumberFormat="1" applyFont="1" applyFill="1" applyBorder="1" applyAlignment="1">
      <alignment horizontal="center" vertical="center" wrapText="1"/>
    </xf>
    <xf numFmtId="0" fontId="10" fillId="9" borderId="83" xfId="0" applyFont="1" applyFill="1" applyBorder="1" applyAlignment="1">
      <alignment horizontal="right" vertical="center" wrapText="1"/>
    </xf>
    <xf numFmtId="0" fontId="10" fillId="9" borderId="84" xfId="0" applyFont="1" applyFill="1" applyBorder="1" applyAlignment="1">
      <alignment horizontal="right" vertical="center" wrapText="1"/>
    </xf>
    <xf numFmtId="0" fontId="10" fillId="9" borderId="79" xfId="0" applyFont="1" applyFill="1" applyBorder="1" applyAlignment="1">
      <alignment horizontal="center" vertical="center" wrapText="1"/>
    </xf>
    <xf numFmtId="166" fontId="29" fillId="9" borderId="28" xfId="0" applyNumberFormat="1" applyFont="1" applyFill="1" applyBorder="1" applyAlignment="1">
      <alignment horizontal="center" vertical="center"/>
    </xf>
    <xf numFmtId="0" fontId="0" fillId="9" borderId="0" xfId="0" applyFill="1" applyAlignment="1">
      <alignment horizontal="center" vertical="center"/>
    </xf>
    <xf numFmtId="0" fontId="12" fillId="11" borderId="30" xfId="0" applyFont="1" applyFill="1" applyBorder="1" applyAlignment="1">
      <alignment horizontal="center" vertical="center" wrapText="1"/>
    </xf>
    <xf numFmtId="0" fontId="28" fillId="11" borderId="28" xfId="0" applyFont="1" applyFill="1" applyBorder="1" applyAlignment="1">
      <alignment vertical="center" wrapText="1"/>
    </xf>
    <xf numFmtId="0" fontId="10" fillId="11" borderId="28" xfId="0" applyFont="1" applyFill="1" applyBorder="1" applyAlignment="1">
      <alignment horizontal="center" vertical="center" wrapText="1"/>
    </xf>
    <xf numFmtId="0" fontId="28" fillId="11" borderId="28" xfId="0" applyFont="1" applyFill="1" applyBorder="1" applyAlignment="1">
      <alignment horizontal="center" vertical="center" wrapText="1"/>
    </xf>
    <xf numFmtId="164" fontId="10" fillId="11" borderId="28" xfId="0" applyNumberFormat="1" applyFont="1" applyFill="1" applyBorder="1" applyAlignment="1">
      <alignment horizontal="center" vertical="center" wrapText="1"/>
    </xf>
    <xf numFmtId="166" fontId="29" fillId="11" borderId="28" xfId="0" applyNumberFormat="1" applyFont="1" applyFill="1" applyBorder="1" applyAlignment="1">
      <alignment horizontal="center" vertical="center"/>
    </xf>
    <xf numFmtId="0" fontId="10" fillId="11" borderId="79" xfId="0" applyFont="1" applyFill="1" applyBorder="1" applyAlignment="1">
      <alignment horizontal="center" vertical="center" wrapText="1"/>
    </xf>
    <xf numFmtId="0" fontId="0" fillId="11" borderId="0" xfId="0" applyFill="1"/>
    <xf numFmtId="0" fontId="9" fillId="11" borderId="81" xfId="0" applyFont="1" applyFill="1" applyBorder="1" applyAlignment="1">
      <alignment horizontal="center" vertical="center" wrapText="1"/>
    </xf>
    <xf numFmtId="0" fontId="0" fillId="9" borderId="0" xfId="0" applyFill="1" applyAlignment="1">
      <alignment vertical="center"/>
    </xf>
    <xf numFmtId="0" fontId="10" fillId="0" borderId="84" xfId="0" applyFont="1" applyBorder="1" applyAlignment="1">
      <alignment horizontal="right" vertical="center" wrapText="1"/>
    </xf>
    <xf numFmtId="0" fontId="17" fillId="3" borderId="0" xfId="0" applyFont="1" applyFill="1" applyAlignment="1">
      <alignment horizontal="center" vertical="center" wrapText="1"/>
    </xf>
    <xf numFmtId="0" fontId="12" fillId="0" borderId="18" xfId="0" applyFont="1" applyBorder="1" applyAlignment="1">
      <alignment horizontal="center" vertical="center" wrapText="1"/>
    </xf>
    <xf numFmtId="0" fontId="10" fillId="0" borderId="26" xfId="0" applyFont="1" applyBorder="1" applyAlignment="1">
      <alignment horizontal="right" vertical="center" wrapText="1"/>
    </xf>
    <xf numFmtId="0" fontId="0" fillId="0" borderId="28" xfId="0" applyBorder="1"/>
    <xf numFmtId="0" fontId="30" fillId="3" borderId="28" xfId="0" applyFont="1" applyFill="1" applyBorder="1" applyAlignment="1">
      <alignment horizontal="center"/>
    </xf>
    <xf numFmtId="0" fontId="0" fillId="0" borderId="28" xfId="0" applyBorder="1" applyAlignment="1">
      <alignment horizontal="center"/>
    </xf>
    <xf numFmtId="168" fontId="0" fillId="0" borderId="28" xfId="0" applyNumberFormat="1" applyBorder="1" applyAlignment="1">
      <alignment horizontal="center"/>
    </xf>
    <xf numFmtId="0" fontId="5" fillId="4" borderId="28" xfId="0" applyFont="1" applyFill="1" applyBorder="1"/>
    <xf numFmtId="0" fontId="5" fillId="4" borderId="28" xfId="0" applyFont="1" applyFill="1" applyBorder="1" applyAlignment="1">
      <alignment horizontal="center"/>
    </xf>
    <xf numFmtId="168" fontId="5" fillId="4" borderId="28" xfId="0" applyNumberFormat="1" applyFont="1" applyFill="1" applyBorder="1" applyAlignment="1">
      <alignment horizontal="center"/>
    </xf>
    <xf numFmtId="0" fontId="31" fillId="0" borderId="0" xfId="0" applyFont="1"/>
    <xf numFmtId="0" fontId="31" fillId="0" borderId="1" xfId="0" applyFont="1" applyBorder="1" applyAlignment="1">
      <alignment horizontal="right" vertical="center"/>
    </xf>
    <xf numFmtId="0" fontId="31" fillId="0" borderId="1" xfId="0" applyFont="1" applyBorder="1" applyAlignment="1">
      <alignment horizontal="center" vertical="center"/>
    </xf>
    <xf numFmtId="164" fontId="31" fillId="0" borderId="1" xfId="0" applyNumberFormat="1" applyFont="1" applyBorder="1" applyAlignment="1">
      <alignment horizontal="center" vertical="center"/>
    </xf>
    <xf numFmtId="1" fontId="31" fillId="0" borderId="1" xfId="0" applyNumberFormat="1" applyFont="1" applyBorder="1" applyAlignment="1">
      <alignment horizontal="center" vertical="center"/>
    </xf>
    <xf numFmtId="9" fontId="31" fillId="0" borderId="1" xfId="0" applyNumberFormat="1"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2" xfId="0" applyFont="1" applyBorder="1" applyAlignment="1">
      <alignment horizontal="right" vertical="center"/>
    </xf>
    <xf numFmtId="0" fontId="31" fillId="0" borderId="2" xfId="0" applyFont="1" applyBorder="1" applyAlignment="1">
      <alignment horizontal="center" vertical="center"/>
    </xf>
    <xf numFmtId="164" fontId="31" fillId="0" borderId="2" xfId="0" applyNumberFormat="1" applyFont="1" applyBorder="1" applyAlignment="1">
      <alignment horizontal="center" vertical="center"/>
    </xf>
    <xf numFmtId="9" fontId="31" fillId="0" borderId="2" xfId="0" applyNumberFormat="1" applyFont="1" applyBorder="1" applyAlignment="1">
      <alignment horizontal="center" vertical="center"/>
    </xf>
    <xf numFmtId="0" fontId="31" fillId="0" borderId="13" xfId="0" applyFont="1" applyBorder="1" applyAlignment="1">
      <alignment horizontal="center" vertical="center"/>
    </xf>
    <xf numFmtId="0" fontId="31" fillId="0" borderId="93" xfId="0" applyFont="1" applyBorder="1" applyAlignment="1">
      <alignment horizontal="center" vertical="center"/>
    </xf>
    <xf numFmtId="169" fontId="34" fillId="6" borderId="0" xfId="0" applyNumberFormat="1" applyFont="1" applyFill="1" applyAlignment="1">
      <alignment horizontal="center" vertical="center"/>
    </xf>
    <xf numFmtId="0" fontId="34" fillId="6" borderId="0" xfId="0" applyFont="1" applyFill="1" applyAlignment="1">
      <alignment horizontal="center" vertical="center"/>
    </xf>
    <xf numFmtId="170" fontId="36" fillId="14" borderId="97" xfId="0" applyNumberFormat="1" applyFont="1" applyFill="1" applyBorder="1" applyAlignment="1">
      <alignment horizontal="center"/>
    </xf>
    <xf numFmtId="170" fontId="36" fillId="14" borderId="14" xfId="0" applyNumberFormat="1" applyFont="1" applyFill="1" applyBorder="1" applyAlignment="1">
      <alignment horizontal="center"/>
    </xf>
    <xf numFmtId="170" fontId="36" fillId="14" borderId="1" xfId="0" applyNumberFormat="1" applyFont="1" applyFill="1" applyBorder="1" applyAlignment="1">
      <alignment horizontal="center"/>
    </xf>
    <xf numFmtId="170" fontId="36" fillId="14" borderId="5" xfId="0" applyNumberFormat="1" applyFont="1" applyFill="1" applyBorder="1" applyAlignment="1">
      <alignment horizontal="center"/>
    </xf>
    <xf numFmtId="0" fontId="35" fillId="3" borderId="3" xfId="0" applyFont="1" applyFill="1" applyBorder="1" applyAlignment="1">
      <alignment horizontal="center" vertical="center"/>
    </xf>
    <xf numFmtId="0" fontId="35" fillId="3" borderId="1" xfId="0" applyFont="1" applyFill="1" applyBorder="1" applyAlignment="1">
      <alignment horizontal="center" vertical="center"/>
    </xf>
    <xf numFmtId="0" fontId="35" fillId="3" borderId="13" xfId="0" applyFont="1" applyFill="1" applyBorder="1" applyAlignment="1">
      <alignment horizontal="center" vertical="center"/>
    </xf>
    <xf numFmtId="0" fontId="35" fillId="3" borderId="97"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5" xfId="0" applyFont="1" applyFill="1" applyBorder="1" applyAlignment="1">
      <alignment horizontal="center" vertical="center"/>
    </xf>
    <xf numFmtId="0" fontId="37" fillId="16" borderId="0" xfId="0" applyFont="1" applyFill="1" applyAlignment="1">
      <alignment horizontal="right"/>
    </xf>
    <xf numFmtId="171" fontId="34" fillId="6" borderId="0" xfId="0" applyNumberFormat="1" applyFont="1" applyFill="1" applyAlignment="1">
      <alignment horizontal="center" vertical="center"/>
    </xf>
    <xf numFmtId="0" fontId="31" fillId="0" borderId="97" xfId="0" applyFont="1" applyBorder="1" applyAlignment="1">
      <alignment vertical="center"/>
    </xf>
    <xf numFmtId="0" fontId="31" fillId="0" borderId="14" xfId="0" applyFont="1" applyBorder="1" applyAlignment="1">
      <alignment vertical="center"/>
    </xf>
    <xf numFmtId="0" fontId="31" fillId="0" borderId="1" xfId="0" applyFont="1" applyBorder="1" applyAlignment="1">
      <alignment vertical="center"/>
    </xf>
    <xf numFmtId="0" fontId="31" fillId="0" borderId="5" xfId="0" applyFont="1" applyBorder="1" applyAlignment="1">
      <alignment vertical="center"/>
    </xf>
    <xf numFmtId="0" fontId="31" fillId="0" borderId="98" xfId="0" applyFont="1" applyBorder="1" applyAlignment="1">
      <alignment vertical="center"/>
    </xf>
    <xf numFmtId="0" fontId="31" fillId="0" borderId="95" xfId="0" applyFont="1" applyBorder="1" applyAlignment="1">
      <alignment vertical="center"/>
    </xf>
    <xf numFmtId="0" fontId="31" fillId="0" borderId="2" xfId="0" applyFont="1" applyBorder="1" applyAlignment="1">
      <alignment vertical="center"/>
    </xf>
    <xf numFmtId="0" fontId="31" fillId="0" borderId="6" xfId="0" applyFont="1" applyBorder="1" applyAlignment="1">
      <alignment vertical="center"/>
    </xf>
    <xf numFmtId="0" fontId="40" fillId="0" borderId="3" xfId="0" applyFont="1" applyBorder="1" applyAlignment="1">
      <alignment horizontal="center" vertical="center"/>
    </xf>
    <xf numFmtId="0" fontId="40" fillId="0" borderId="1" xfId="0" applyFont="1" applyBorder="1" applyAlignment="1">
      <alignment horizontal="right" vertical="center"/>
    </xf>
    <xf numFmtId="0" fontId="40" fillId="0" borderId="1" xfId="0" applyFont="1" applyBorder="1" applyAlignment="1">
      <alignment horizontal="center" vertical="center"/>
    </xf>
    <xf numFmtId="164" fontId="40" fillId="0" borderId="1" xfId="0" applyNumberFormat="1" applyFont="1" applyBorder="1" applyAlignment="1">
      <alignment horizontal="center" vertical="center"/>
    </xf>
    <xf numFmtId="9" fontId="40" fillId="0" borderId="1" xfId="0" applyNumberFormat="1" applyFont="1" applyBorder="1" applyAlignment="1">
      <alignment horizontal="center" vertical="center"/>
    </xf>
    <xf numFmtId="0" fontId="40" fillId="0" borderId="13" xfId="0" applyFont="1" applyBorder="1" applyAlignment="1">
      <alignment horizontal="center" vertical="center"/>
    </xf>
    <xf numFmtId="0" fontId="8" fillId="2" borderId="0" xfId="0" applyFont="1" applyFill="1" applyAlignment="1">
      <alignment horizontal="center"/>
    </xf>
    <xf numFmtId="0" fontId="7" fillId="3" borderId="29" xfId="0" applyFont="1" applyFill="1" applyBorder="1" applyAlignment="1">
      <alignment horizontal="center" vertical="center"/>
    </xf>
    <xf numFmtId="0" fontId="15" fillId="8" borderId="28" xfId="0" applyFont="1" applyFill="1" applyBorder="1" applyAlignment="1">
      <alignment horizontal="right" vertical="center" wrapText="1"/>
    </xf>
    <xf numFmtId="0" fontId="15" fillId="8" borderId="28" xfId="0" applyFont="1" applyFill="1" applyBorder="1" applyAlignment="1">
      <alignment horizontal="right" vertical="center"/>
    </xf>
    <xf numFmtId="0" fontId="7" fillId="2" borderId="58" xfId="0" applyFont="1" applyFill="1" applyBorder="1" applyAlignment="1">
      <alignment horizontal="center" vertical="center"/>
    </xf>
    <xf numFmtId="0" fontId="7" fillId="2" borderId="47" xfId="0" applyFont="1" applyFill="1" applyBorder="1" applyAlignment="1">
      <alignment horizontal="center" vertical="center"/>
    </xf>
    <xf numFmtId="0" fontId="7" fillId="2" borderId="59" xfId="0" applyFont="1" applyFill="1" applyBorder="1" applyAlignment="1">
      <alignment horizontal="center" vertical="center"/>
    </xf>
    <xf numFmtId="0" fontId="24" fillId="2" borderId="52" xfId="0" applyFont="1" applyFill="1" applyBorder="1" applyAlignment="1">
      <alignment horizontal="center" vertical="center"/>
    </xf>
    <xf numFmtId="0" fontId="24" fillId="2" borderId="53" xfId="0" applyFont="1" applyFill="1" applyBorder="1" applyAlignment="1">
      <alignment horizontal="center" vertical="center"/>
    </xf>
    <xf numFmtId="0" fontId="24" fillId="2" borderId="54"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20" xfId="0" applyFont="1" applyFill="1" applyBorder="1" applyAlignment="1">
      <alignment horizontal="center" vertical="center"/>
    </xf>
    <xf numFmtId="0" fontId="10" fillId="8" borderId="57"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5" borderId="5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6" fillId="8" borderId="28" xfId="1" applyFill="1" applyBorder="1" applyAlignment="1">
      <alignment horizontal="center" vertical="center"/>
    </xf>
    <xf numFmtId="0" fontId="12" fillId="0" borderId="85" xfId="0" applyFont="1" applyBorder="1" applyAlignment="1">
      <alignment horizontal="center" vertical="center" wrapText="1"/>
    </xf>
    <xf numFmtId="0" fontId="12" fillId="0" borderId="86" xfId="0" applyFont="1" applyBorder="1" applyAlignment="1">
      <alignment horizontal="center" vertical="center" wrapText="1"/>
    </xf>
    <xf numFmtId="0" fontId="12" fillId="0" borderId="87" xfId="0" applyFont="1" applyBorder="1" applyAlignment="1">
      <alignment horizontal="center" vertical="center" wrapText="1"/>
    </xf>
    <xf numFmtId="0" fontId="7" fillId="2" borderId="68" xfId="0" applyFont="1" applyFill="1" applyBorder="1" applyAlignment="1">
      <alignment horizontal="center" vertical="center"/>
    </xf>
    <xf numFmtId="0" fontId="7" fillId="2" borderId="69" xfId="0" applyFont="1" applyFill="1" applyBorder="1" applyAlignment="1">
      <alignment horizontal="center" vertical="center"/>
    </xf>
    <xf numFmtId="0" fontId="7" fillId="2" borderId="70" xfId="0" applyFont="1" applyFill="1" applyBorder="1" applyAlignment="1">
      <alignment horizontal="center" vertical="center"/>
    </xf>
    <xf numFmtId="0" fontId="12" fillId="5" borderId="74" xfId="0" applyFont="1" applyFill="1" applyBorder="1" applyAlignment="1">
      <alignment horizontal="center" vertical="center" wrapText="1"/>
    </xf>
    <xf numFmtId="0" fontId="7" fillId="3" borderId="28" xfId="0" applyFont="1" applyFill="1" applyBorder="1" applyAlignment="1">
      <alignment horizontal="center" vertical="center"/>
    </xf>
    <xf numFmtId="0" fontId="13" fillId="2" borderId="64" xfId="0" applyFont="1" applyFill="1" applyBorder="1" applyAlignment="1">
      <alignment horizontal="center" vertical="center"/>
    </xf>
    <xf numFmtId="0" fontId="13" fillId="2" borderId="65" xfId="0" applyFont="1" applyFill="1" applyBorder="1" applyAlignment="1">
      <alignment horizontal="center" vertical="center"/>
    </xf>
    <xf numFmtId="0" fontId="13" fillId="2" borderId="66" xfId="0" applyFont="1" applyFill="1" applyBorder="1" applyAlignment="1">
      <alignment horizontal="center" vertical="center"/>
    </xf>
    <xf numFmtId="0" fontId="0" fillId="9" borderId="88" xfId="0" applyFill="1" applyBorder="1" applyAlignment="1">
      <alignment horizontal="center" vertical="center" wrapText="1"/>
    </xf>
    <xf numFmtId="0" fontId="4" fillId="6" borderId="1" xfId="0" applyFont="1" applyFill="1" applyBorder="1" applyAlignment="1">
      <alignment horizontal="right" vertical="center" indent="1"/>
    </xf>
    <xf numFmtId="0" fontId="4" fillId="6" borderId="5" xfId="0" applyFont="1" applyFill="1" applyBorder="1" applyAlignment="1">
      <alignment horizontal="right" vertical="center" indent="1"/>
    </xf>
    <xf numFmtId="0" fontId="4" fillId="5" borderId="1" xfId="0" applyFont="1" applyFill="1" applyBorder="1" applyAlignment="1">
      <alignment horizontal="right" vertical="center" indent="1"/>
    </xf>
    <xf numFmtId="0" fontId="4" fillId="5" borderId="5" xfId="0" applyFont="1" applyFill="1" applyBorder="1" applyAlignment="1">
      <alignment horizontal="right" vertical="center" indent="1"/>
    </xf>
    <xf numFmtId="0" fontId="4" fillId="6" borderId="2" xfId="0" applyFont="1" applyFill="1" applyBorder="1" applyAlignment="1">
      <alignment horizontal="right" vertical="center" indent="1"/>
    </xf>
    <xf numFmtId="0" fontId="4" fillId="6" borderId="6" xfId="0" applyFont="1" applyFill="1" applyBorder="1" applyAlignment="1">
      <alignment horizontal="right" vertical="center" indent="1"/>
    </xf>
    <xf numFmtId="0" fontId="1" fillId="2" borderId="11"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13" fillId="2" borderId="58" xfId="0" applyFont="1" applyFill="1" applyBorder="1" applyAlignment="1">
      <alignment horizontal="center" vertical="center"/>
    </xf>
    <xf numFmtId="0" fontId="7" fillId="2" borderId="60" xfId="0" applyFont="1" applyFill="1" applyBorder="1" applyAlignment="1">
      <alignment horizontal="center" vertical="center"/>
    </xf>
    <xf numFmtId="0" fontId="8" fillId="2" borderId="100" xfId="0" applyFont="1" applyFill="1" applyBorder="1" applyAlignment="1">
      <alignment horizontal="center" vertical="center"/>
    </xf>
    <xf numFmtId="0" fontId="8" fillId="2" borderId="101"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22" xfId="0" applyFont="1" applyFill="1" applyBorder="1" applyAlignment="1">
      <alignment horizontal="center" vertical="center"/>
    </xf>
    <xf numFmtId="0" fontId="24" fillId="2" borderId="25" xfId="0" applyFont="1" applyFill="1" applyBorder="1" applyAlignment="1">
      <alignment horizontal="center" vertical="center"/>
    </xf>
    <xf numFmtId="0" fontId="24" fillId="2" borderId="48" xfId="0" applyFont="1" applyFill="1" applyBorder="1" applyAlignment="1">
      <alignment horizontal="center" vertical="center"/>
    </xf>
    <xf numFmtId="0" fontId="24" fillId="2" borderId="51" xfId="0" applyFont="1" applyFill="1" applyBorder="1" applyAlignment="1">
      <alignment horizontal="center" vertical="center"/>
    </xf>
    <xf numFmtId="0" fontId="33" fillId="16" borderId="0" xfId="0" applyFont="1" applyFill="1" applyAlignment="1">
      <alignment horizontal="right" vertical="center"/>
    </xf>
    <xf numFmtId="172" fontId="34" fillId="6" borderId="0" xfId="0" applyNumberFormat="1" applyFont="1" applyFill="1" applyAlignment="1">
      <alignment horizontal="center" vertical="center"/>
    </xf>
    <xf numFmtId="164" fontId="34" fillId="6" borderId="0" xfId="0" applyNumberFormat="1" applyFont="1" applyFill="1" applyAlignment="1">
      <alignment horizontal="center" vertical="center"/>
    </xf>
    <xf numFmtId="173" fontId="34" fillId="6" borderId="0" xfId="0" applyNumberFormat="1" applyFont="1" applyFill="1" applyAlignment="1">
      <alignment horizontal="center" vertical="center"/>
    </xf>
    <xf numFmtId="0" fontId="34" fillId="6" borderId="0" xfId="0" applyFont="1" applyFill="1" applyAlignment="1">
      <alignment horizontal="center" vertical="center"/>
    </xf>
    <xf numFmtId="0" fontId="32" fillId="2" borderId="0" xfId="0" applyFont="1" applyFill="1" applyAlignment="1">
      <alignment vertical="center"/>
    </xf>
    <xf numFmtId="174" fontId="34" fillId="6" borderId="0" xfId="0" applyNumberFormat="1" applyFont="1" applyFill="1" applyAlignment="1">
      <alignment horizontal="center" vertical="center"/>
    </xf>
    <xf numFmtId="0" fontId="35" fillId="2" borderId="89" xfId="0" applyFont="1" applyFill="1" applyBorder="1" applyAlignment="1">
      <alignment horizontal="center"/>
    </xf>
    <xf numFmtId="0" fontId="35" fillId="2" borderId="90" xfId="0" applyFont="1" applyFill="1" applyBorder="1" applyAlignment="1">
      <alignment horizontal="center"/>
    </xf>
    <xf numFmtId="0" fontId="35" fillId="2" borderId="92" xfId="0" applyFont="1" applyFill="1" applyBorder="1" applyAlignment="1">
      <alignment horizontal="center"/>
    </xf>
    <xf numFmtId="0" fontId="35" fillId="13" borderId="96" xfId="0" applyFont="1" applyFill="1" applyBorder="1" applyAlignment="1">
      <alignment horizontal="center"/>
    </xf>
    <xf numFmtId="0" fontId="35" fillId="13" borderId="94" xfId="0" applyFont="1" applyFill="1" applyBorder="1" applyAlignment="1">
      <alignment horizontal="center"/>
    </xf>
    <xf numFmtId="0" fontId="35" fillId="13" borderId="90" xfId="0" applyFont="1" applyFill="1" applyBorder="1" applyAlignment="1">
      <alignment horizontal="center"/>
    </xf>
    <xf numFmtId="0" fontId="35" fillId="13" borderId="91" xfId="0" applyFont="1" applyFill="1" applyBorder="1" applyAlignment="1">
      <alignment horizontal="center"/>
    </xf>
    <xf numFmtId="0" fontId="0" fillId="15" borderId="3" xfId="0" applyFill="1" applyBorder="1"/>
    <xf numFmtId="0" fontId="0" fillId="15" borderId="1" xfId="0" applyFill="1" applyBorder="1"/>
    <xf numFmtId="0" fontId="0" fillId="15" borderId="13" xfId="0" applyFill="1" applyBorder="1"/>
    <xf numFmtId="0" fontId="21"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34" xfId="0" applyFont="1" applyFill="1" applyBorder="1" applyAlignment="1">
      <alignment horizontal="center" vertical="center"/>
    </xf>
    <xf numFmtId="0" fontId="7" fillId="3" borderId="44" xfId="0" applyFont="1" applyFill="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xf>
    <xf numFmtId="0" fontId="11" fillId="5" borderId="24" xfId="0" applyFont="1" applyFill="1" applyBorder="1" applyAlignment="1">
      <alignment horizontal="right" vertical="top" wrapText="1"/>
    </xf>
    <xf numFmtId="0" fontId="5" fillId="0" borderId="0" xfId="0" applyFont="1"/>
    <xf numFmtId="0" fontId="5" fillId="0" borderId="42" xfId="0" applyFont="1" applyBorder="1"/>
    <xf numFmtId="0" fontId="5" fillId="0" borderId="24" xfId="0" applyFont="1" applyBorder="1"/>
    <xf numFmtId="0" fontId="5" fillId="0" borderId="41" xfId="0" applyFont="1" applyBorder="1"/>
    <xf numFmtId="0" fontId="5" fillId="0" borderId="40" xfId="0" applyFont="1" applyBorder="1"/>
    <xf numFmtId="0" fontId="5" fillId="0" borderId="43" xfId="0" applyFont="1" applyBorder="1"/>
    <xf numFmtId="0" fontId="0" fillId="14" borderId="0" xfId="0" applyFill="1"/>
    <xf numFmtId="0" fontId="43" fillId="5" borderId="1" xfId="0" applyFont="1" applyFill="1" applyBorder="1" applyAlignment="1">
      <alignment horizontal="center" vertical="center" wrapText="1"/>
    </xf>
    <xf numFmtId="0" fontId="44" fillId="5" borderId="1" xfId="0" applyFont="1" applyFill="1" applyBorder="1" applyAlignment="1">
      <alignment horizontal="center" vertical="center" wrapText="1"/>
    </xf>
    <xf numFmtId="164" fontId="44" fillId="5" borderId="1" xfId="0" applyNumberFormat="1" applyFont="1" applyFill="1" applyBorder="1" applyAlignment="1">
      <alignment horizontal="center" vertical="center" wrapText="1"/>
    </xf>
    <xf numFmtId="0" fontId="43" fillId="6" borderId="1" xfId="0" applyFont="1" applyFill="1" applyBorder="1" applyAlignment="1">
      <alignment horizontal="center" vertical="center" wrapText="1"/>
    </xf>
    <xf numFmtId="0" fontId="44" fillId="6" borderId="1" xfId="0" applyFont="1" applyFill="1" applyBorder="1" applyAlignment="1">
      <alignment horizontal="center" vertical="center" wrapText="1"/>
    </xf>
    <xf numFmtId="164" fontId="44" fillId="6" borderId="1" xfId="0" applyNumberFormat="1" applyFont="1" applyFill="1" applyBorder="1" applyAlignment="1">
      <alignment horizontal="center" vertical="center" wrapText="1"/>
    </xf>
    <xf numFmtId="0" fontId="46" fillId="0" borderId="0" xfId="0" applyFont="1"/>
    <xf numFmtId="0" fontId="7" fillId="3" borderId="75" xfId="0" applyFont="1" applyFill="1" applyBorder="1" applyAlignment="1">
      <alignment horizontal="center"/>
    </xf>
    <xf numFmtId="0" fontId="7" fillId="3" borderId="57" xfId="0" applyFont="1" applyFill="1" applyBorder="1" applyAlignment="1">
      <alignment horizontal="center" vertical="center"/>
    </xf>
    <xf numFmtId="0" fontId="7" fillId="3" borderId="76" xfId="0" applyFont="1" applyFill="1" applyBorder="1" applyAlignment="1">
      <alignment horizontal="center"/>
    </xf>
    <xf numFmtId="0" fontId="7" fillId="3" borderId="57" xfId="0" applyFont="1" applyFill="1" applyBorder="1" applyAlignment="1">
      <alignment horizontal="center"/>
    </xf>
    <xf numFmtId="0" fontId="7" fillId="3" borderId="77" xfId="0" applyFont="1" applyFill="1" applyBorder="1" applyAlignment="1">
      <alignment horizontal="center"/>
    </xf>
    <xf numFmtId="0" fontId="7" fillId="3" borderId="55" xfId="0" applyFont="1" applyFill="1" applyBorder="1" applyAlignment="1">
      <alignment horizontal="center"/>
    </xf>
    <xf numFmtId="0" fontId="44" fillId="5" borderId="1" xfId="0" applyFont="1" applyFill="1" applyBorder="1" applyAlignment="1">
      <alignment horizontal="right" vertical="center" wrapText="1"/>
    </xf>
    <xf numFmtId="0" fontId="44" fillId="6" borderId="1" xfId="0" applyFont="1" applyFill="1" applyBorder="1" applyAlignment="1">
      <alignment horizontal="right" vertical="center" wrapText="1"/>
    </xf>
    <xf numFmtId="0" fontId="45" fillId="5" borderId="1" xfId="0" applyFont="1" applyFill="1" applyBorder="1" applyAlignment="1">
      <alignment horizontal="right" vertical="center" wrapText="1"/>
    </xf>
    <xf numFmtId="0" fontId="42" fillId="5" borderId="1" xfId="0" applyFont="1" applyFill="1" applyBorder="1" applyAlignment="1">
      <alignment horizontal="center" vertical="center" wrapText="1"/>
    </xf>
    <xf numFmtId="0" fontId="42" fillId="6" borderId="1" xfId="0" applyFont="1" applyFill="1" applyBorder="1" applyAlignment="1">
      <alignment horizontal="center" vertical="center" wrapText="1"/>
    </xf>
    <xf numFmtId="0" fontId="45" fillId="6" borderId="1" xfId="0" applyFont="1" applyFill="1" applyBorder="1" applyAlignment="1">
      <alignment horizontal="right" vertical="center" wrapText="1"/>
    </xf>
    <xf numFmtId="175" fontId="10" fillId="0" borderId="79" xfId="0" applyNumberFormat="1" applyFont="1" applyBorder="1" applyAlignment="1">
      <alignment horizontal="center" vertical="center" wrapText="1"/>
    </xf>
    <xf numFmtId="175" fontId="29" fillId="0" borderId="28" xfId="0" applyNumberFormat="1" applyFont="1" applyBorder="1" applyAlignment="1">
      <alignment horizontal="center" vertical="center"/>
    </xf>
    <xf numFmtId="175" fontId="29" fillId="10" borderId="28" xfId="0" applyNumberFormat="1" applyFont="1" applyFill="1" applyBorder="1" applyAlignment="1">
      <alignment horizontal="center" vertical="center"/>
    </xf>
    <xf numFmtId="0" fontId="12" fillId="0" borderId="32" xfId="0" applyFont="1" applyBorder="1" applyAlignment="1">
      <alignment horizontal="center" vertical="center" wrapText="1"/>
    </xf>
    <xf numFmtId="0" fontId="28" fillId="0" borderId="33" xfId="0" applyFont="1" applyBorder="1" applyAlignment="1">
      <alignment vertical="center" wrapText="1"/>
    </xf>
    <xf numFmtId="0" fontId="10" fillId="0" borderId="33" xfId="0" applyFont="1" applyBorder="1" applyAlignment="1">
      <alignment horizontal="center" vertical="center" wrapText="1"/>
    </xf>
    <xf numFmtId="0" fontId="28" fillId="0" borderId="33" xfId="0" applyFont="1" applyBorder="1" applyAlignment="1">
      <alignment horizontal="center" vertical="center" wrapText="1"/>
    </xf>
    <xf numFmtId="164" fontId="10" fillId="0" borderId="33" xfId="0" applyNumberFormat="1" applyFont="1" applyBorder="1" applyAlignment="1">
      <alignment horizontal="center" vertical="center" wrapText="1"/>
    </xf>
    <xf numFmtId="0" fontId="10" fillId="0" borderId="109" xfId="0" applyFont="1" applyBorder="1" applyAlignment="1">
      <alignment horizontal="right" vertical="center" wrapText="1"/>
    </xf>
    <xf numFmtId="0" fontId="12" fillId="0" borderId="106" xfId="0" applyFont="1" applyBorder="1" applyAlignment="1">
      <alignment horizontal="center" vertical="center" wrapText="1"/>
    </xf>
    <xf numFmtId="0" fontId="12" fillId="0" borderId="107" xfId="0" applyFont="1" applyBorder="1" applyAlignment="1">
      <alignment horizontal="center" vertical="center" wrapText="1"/>
    </xf>
    <xf numFmtId="0" fontId="12" fillId="0" borderId="108" xfId="0" applyFont="1" applyBorder="1" applyAlignment="1">
      <alignment horizontal="center" vertical="center" wrapText="1"/>
    </xf>
    <xf numFmtId="0" fontId="47" fillId="4" borderId="110" xfId="0" applyFont="1" applyFill="1" applyBorder="1" applyAlignment="1">
      <alignment horizontal="center" vertical="center"/>
    </xf>
    <xf numFmtId="175" fontId="47" fillId="4" borderId="110" xfId="0" applyNumberFormat="1" applyFont="1" applyFill="1" applyBorder="1" applyAlignment="1">
      <alignment horizontal="center" vertical="center" wrapText="1"/>
    </xf>
    <xf numFmtId="0" fontId="47" fillId="4" borderId="110" xfId="0" applyFont="1" applyFill="1" applyBorder="1" applyAlignment="1">
      <alignment horizontal="center" vertical="center"/>
    </xf>
    <xf numFmtId="0" fontId="12" fillId="14" borderId="30" xfId="0" applyFont="1" applyFill="1" applyBorder="1" applyAlignment="1">
      <alignment horizontal="center" vertical="center" wrapText="1"/>
    </xf>
    <xf numFmtId="0" fontId="28" fillId="14" borderId="28" xfId="0" applyFont="1" applyFill="1" applyBorder="1" applyAlignment="1">
      <alignment vertical="center" wrapText="1"/>
    </xf>
    <xf numFmtId="0" fontId="10" fillId="14" borderId="28" xfId="0" applyFont="1" applyFill="1" applyBorder="1" applyAlignment="1">
      <alignment horizontal="center" vertical="center" wrapText="1"/>
    </xf>
    <xf numFmtId="0" fontId="28" fillId="14" borderId="28" xfId="0" applyFont="1" applyFill="1" applyBorder="1" applyAlignment="1">
      <alignment horizontal="center" vertical="center" wrapText="1"/>
    </xf>
    <xf numFmtId="164" fontId="10" fillId="14" borderId="28" xfId="0" applyNumberFormat="1" applyFont="1" applyFill="1" applyBorder="1" applyAlignment="1">
      <alignment horizontal="center" vertical="center" wrapText="1"/>
    </xf>
    <xf numFmtId="175" fontId="29" fillId="14" borderId="28" xfId="0" applyNumberFormat="1" applyFont="1" applyFill="1" applyBorder="1" applyAlignment="1">
      <alignment horizontal="center" vertical="center"/>
    </xf>
    <xf numFmtId="175" fontId="10" fillId="14" borderId="79" xfId="0" applyNumberFormat="1" applyFont="1" applyFill="1" applyBorder="1" applyAlignment="1">
      <alignment horizontal="center" vertical="center" wrapText="1"/>
    </xf>
    <xf numFmtId="0" fontId="9" fillId="14" borderId="81" xfId="0" applyFont="1" applyFill="1" applyBorder="1" applyAlignment="1">
      <alignment horizontal="center" vertical="center" wrapText="1"/>
    </xf>
    <xf numFmtId="0" fontId="12" fillId="12" borderId="30" xfId="0" applyFont="1" applyFill="1" applyBorder="1" applyAlignment="1">
      <alignment horizontal="center" vertical="center" wrapText="1"/>
    </xf>
    <xf numFmtId="0" fontId="28" fillId="12" borderId="28" xfId="0" applyFont="1" applyFill="1" applyBorder="1" applyAlignment="1">
      <alignment vertical="center" wrapText="1"/>
    </xf>
    <xf numFmtId="0" fontId="10" fillId="12" borderId="28" xfId="0" applyFont="1" applyFill="1" applyBorder="1" applyAlignment="1">
      <alignment horizontal="center" vertical="center" wrapText="1"/>
    </xf>
    <xf numFmtId="0" fontId="28" fillId="12" borderId="28" xfId="0" applyFont="1" applyFill="1" applyBorder="1" applyAlignment="1">
      <alignment horizontal="center" vertical="center" wrapText="1"/>
    </xf>
    <xf numFmtId="164" fontId="10" fillId="12" borderId="28" xfId="0" applyNumberFormat="1" applyFont="1" applyFill="1" applyBorder="1" applyAlignment="1">
      <alignment horizontal="center" vertical="center" wrapText="1"/>
    </xf>
    <xf numFmtId="175" fontId="29" fillId="12" borderId="28" xfId="0" applyNumberFormat="1" applyFont="1" applyFill="1" applyBorder="1" applyAlignment="1">
      <alignment horizontal="center" vertical="center"/>
    </xf>
    <xf numFmtId="175" fontId="10" fillId="12" borderId="79" xfId="0" applyNumberFormat="1" applyFont="1" applyFill="1" applyBorder="1" applyAlignment="1">
      <alignment horizontal="center" vertical="center" wrapText="1"/>
    </xf>
    <xf numFmtId="0" fontId="10" fillId="12" borderId="81" xfId="0" applyFont="1" applyFill="1" applyBorder="1" applyAlignment="1">
      <alignment horizontal="right" vertical="center" wrapText="1"/>
    </xf>
    <xf numFmtId="0" fontId="0" fillId="12" borderId="0" xfId="0" applyFill="1" applyAlignment="1">
      <alignment horizontal="center" vertical="center"/>
    </xf>
    <xf numFmtId="0" fontId="0" fillId="12" borderId="88" xfId="0" applyFill="1" applyBorder="1" applyAlignment="1">
      <alignment horizontal="center" vertical="center" wrapText="1"/>
    </xf>
    <xf numFmtId="0" fontId="12" fillId="12" borderId="82" xfId="0" applyFont="1" applyFill="1" applyBorder="1" applyAlignment="1">
      <alignment horizontal="center" vertical="center" wrapText="1"/>
    </xf>
    <xf numFmtId="0" fontId="28" fillId="12" borderId="83" xfId="0" applyFont="1" applyFill="1" applyBorder="1" applyAlignment="1">
      <alignment vertical="center" wrapText="1"/>
    </xf>
    <xf numFmtId="0" fontId="10" fillId="12" borderId="83" xfId="0" applyFont="1" applyFill="1" applyBorder="1" applyAlignment="1">
      <alignment horizontal="center" vertical="center" wrapText="1"/>
    </xf>
    <xf numFmtId="0" fontId="28" fillId="12" borderId="83" xfId="0" applyFont="1" applyFill="1" applyBorder="1" applyAlignment="1">
      <alignment horizontal="center" vertical="center" wrapText="1"/>
    </xf>
    <xf numFmtId="164" fontId="10" fillId="12" borderId="83" xfId="0" applyNumberFormat="1" applyFont="1" applyFill="1" applyBorder="1" applyAlignment="1">
      <alignment horizontal="center" vertical="center" wrapText="1"/>
    </xf>
    <xf numFmtId="175" fontId="10" fillId="12" borderId="83" xfId="0" applyNumberFormat="1" applyFont="1" applyFill="1" applyBorder="1" applyAlignment="1">
      <alignment horizontal="center" vertical="center" wrapText="1"/>
    </xf>
    <xf numFmtId="0" fontId="10" fillId="12" borderId="84" xfId="0" applyFont="1" applyFill="1" applyBorder="1" applyAlignment="1">
      <alignment horizontal="right" vertical="center" wrapText="1"/>
    </xf>
    <xf numFmtId="175" fontId="10" fillId="12" borderId="28" xfId="0" applyNumberFormat="1" applyFont="1" applyFill="1" applyBorder="1" applyAlignment="1">
      <alignment horizontal="center" vertical="center" wrapText="1"/>
    </xf>
    <xf numFmtId="0" fontId="0" fillId="12" borderId="0" xfId="0" applyFill="1" applyAlignment="1">
      <alignment vertical="center"/>
    </xf>
    <xf numFmtId="175" fontId="10" fillId="12" borderId="33" xfId="0" applyNumberFormat="1" applyFont="1" applyFill="1" applyBorder="1" applyAlignment="1">
      <alignment horizontal="center" vertical="center" wrapText="1"/>
    </xf>
    <xf numFmtId="175" fontId="10" fillId="12" borderId="33" xfId="0" applyNumberFormat="1" applyFont="1" applyFill="1" applyBorder="1" applyAlignment="1">
      <alignment horizontal="right" vertical="center" wrapText="1"/>
    </xf>
    <xf numFmtId="0" fontId="31" fillId="12" borderId="1" xfId="0" applyFont="1" applyFill="1" applyBorder="1" applyAlignment="1">
      <alignment horizontal="right" vertical="center"/>
    </xf>
    <xf numFmtId="0" fontId="46" fillId="0" borderId="0" xfId="0" applyFont="1" applyAlignment="1">
      <alignment readingOrder="2"/>
    </xf>
    <xf numFmtId="0" fontId="48" fillId="2" borderId="0" xfId="0" applyFont="1" applyFill="1" applyAlignment="1">
      <alignment horizontal="center" vertical="center" readingOrder="2"/>
    </xf>
    <xf numFmtId="0" fontId="49" fillId="22" borderId="0" xfId="0" applyFont="1" applyFill="1" applyAlignment="1">
      <alignment horizontal="center" vertical="center" readingOrder="2"/>
    </xf>
    <xf numFmtId="0" fontId="50" fillId="4" borderId="0" xfId="0" applyFont="1" applyFill="1" applyBorder="1" applyAlignment="1">
      <alignment horizontal="right" vertical="center" indent="1" readingOrder="2"/>
    </xf>
    <xf numFmtId="0" fontId="3" fillId="5" borderId="15" xfId="0" applyFont="1" applyFill="1" applyBorder="1" applyAlignment="1">
      <alignment horizontal="right" vertical="center" indent="1" readingOrder="2"/>
    </xf>
    <xf numFmtId="0" fontId="52" fillId="5" borderId="15" xfId="0" applyFont="1" applyFill="1" applyBorder="1" applyAlignment="1">
      <alignment horizontal="right" vertical="center" indent="1" readingOrder="2"/>
    </xf>
    <xf numFmtId="0" fontId="3" fillId="6" borderId="111" xfId="0" applyFont="1" applyFill="1" applyBorder="1" applyAlignment="1">
      <alignment horizontal="right" vertical="center" indent="1" readingOrder="2"/>
    </xf>
    <xf numFmtId="0" fontId="52" fillId="6" borderId="111" xfId="0" applyFont="1" applyFill="1" applyBorder="1" applyAlignment="1">
      <alignment horizontal="right" vertical="center" indent="1" readingOrder="2"/>
    </xf>
    <xf numFmtId="0" fontId="3" fillId="5" borderId="111" xfId="0" applyFont="1" applyFill="1" applyBorder="1" applyAlignment="1">
      <alignment horizontal="right" vertical="center" indent="1" readingOrder="2"/>
    </xf>
    <xf numFmtId="0" fontId="51" fillId="5" borderId="111" xfId="0" applyFont="1" applyFill="1" applyBorder="1" applyAlignment="1">
      <alignment horizontal="right" vertical="center" indent="1" readingOrder="2"/>
    </xf>
    <xf numFmtId="0" fontId="51" fillId="6" borderId="111" xfId="0" applyFont="1" applyFill="1" applyBorder="1" applyAlignment="1">
      <alignment horizontal="right" vertical="center" indent="1" readingOrder="2"/>
    </xf>
    <xf numFmtId="1" fontId="51" fillId="5" borderId="111" xfId="0" applyNumberFormat="1" applyFont="1" applyFill="1" applyBorder="1" applyAlignment="1">
      <alignment horizontal="right" vertical="center" indent="1" readingOrder="2"/>
    </xf>
    <xf numFmtId="1" fontId="51" fillId="6" borderId="111" xfId="0" applyNumberFormat="1" applyFont="1" applyFill="1" applyBorder="1" applyAlignment="1">
      <alignment horizontal="right" vertical="center" indent="1" readingOrder="2"/>
    </xf>
    <xf numFmtId="0" fontId="3" fillId="5" borderId="102" xfId="0" applyFont="1" applyFill="1" applyBorder="1" applyAlignment="1">
      <alignment horizontal="right" vertical="center" indent="1" readingOrder="2"/>
    </xf>
    <xf numFmtId="168" fontId="51" fillId="5" borderId="102" xfId="0" applyNumberFormat="1" applyFont="1" applyFill="1" applyBorder="1" applyAlignment="1">
      <alignment horizontal="right" vertical="center" indent="1" readingOrder="2"/>
    </xf>
    <xf numFmtId="0" fontId="51" fillId="5" borderId="102" xfId="0" applyFont="1" applyFill="1" applyBorder="1" applyAlignment="1">
      <alignment horizontal="right" vertical="center" indent="1" readingOrder="2"/>
    </xf>
    <xf numFmtId="0" fontId="50" fillId="4" borderId="40" xfId="0" applyFont="1" applyFill="1" applyBorder="1" applyAlignment="1">
      <alignment horizontal="right" vertical="center" indent="1" readingOrder="2"/>
    </xf>
    <xf numFmtId="0" fontId="51" fillId="0" borderId="15" xfId="0" applyFont="1" applyBorder="1" applyAlignment="1">
      <alignment horizontal="right" vertical="center" wrapText="1" indent="1" readingOrder="2"/>
    </xf>
    <xf numFmtId="0" fontId="50" fillId="4" borderId="0" xfId="0" applyFont="1" applyFill="1" applyBorder="1" applyAlignment="1">
      <alignment horizontal="right" vertical="center" wrapText="1" indent="1" readingOrder="2"/>
    </xf>
    <xf numFmtId="0" fontId="53" fillId="2" borderId="114" xfId="0" applyFont="1" applyFill="1" applyBorder="1" applyAlignment="1">
      <alignment horizontal="center" vertical="center" readingOrder="2"/>
    </xf>
    <xf numFmtId="0" fontId="53" fillId="22" borderId="114" xfId="0" applyFont="1" applyFill="1" applyBorder="1" applyAlignment="1">
      <alignment horizontal="center" vertical="center" readingOrder="2"/>
    </xf>
    <xf numFmtId="0" fontId="53" fillId="22" borderId="113" xfId="0" applyFont="1" applyFill="1" applyBorder="1" applyAlignment="1">
      <alignment horizontal="center" vertical="center" readingOrder="2"/>
    </xf>
    <xf numFmtId="0" fontId="54" fillId="6" borderId="115" xfId="0" applyFont="1" applyFill="1" applyBorder="1" applyAlignment="1">
      <alignment horizontal="center" vertical="center" wrapText="1" readingOrder="2"/>
    </xf>
    <xf numFmtId="0" fontId="54" fillId="6" borderId="112" xfId="0" applyFont="1" applyFill="1" applyBorder="1" applyAlignment="1">
      <alignment horizontal="center" vertical="center" wrapText="1" readingOrder="2"/>
    </xf>
    <xf numFmtId="0" fontId="55" fillId="17" borderId="116" xfId="0" applyFont="1" applyFill="1" applyBorder="1" applyAlignment="1">
      <alignment horizontal="center" vertical="center" readingOrder="2"/>
    </xf>
    <xf numFmtId="0" fontId="56" fillId="18" borderId="116" xfId="0" applyFont="1" applyFill="1" applyBorder="1" applyAlignment="1">
      <alignment horizontal="center" vertical="center" readingOrder="2"/>
    </xf>
    <xf numFmtId="0" fontId="57" fillId="21" borderId="116" xfId="0" applyFont="1" applyFill="1" applyBorder="1" applyAlignment="1">
      <alignment horizontal="center" vertical="center" readingOrder="2"/>
    </xf>
    <xf numFmtId="0" fontId="58" fillId="19" borderId="116" xfId="0" applyFont="1" applyFill="1" applyBorder="1" applyAlignment="1">
      <alignment horizontal="center" vertical="center" readingOrder="2"/>
    </xf>
    <xf numFmtId="0" fontId="59" fillId="20" borderId="117" xfId="0" applyFont="1" applyFill="1" applyBorder="1" applyAlignment="1">
      <alignment horizontal="center" vertical="center" readingOrder="2"/>
    </xf>
    <xf numFmtId="0" fontId="41" fillId="0" borderId="0" xfId="0" applyFont="1" applyAlignment="1">
      <alignment horizontal="right" vertical="center" wrapText="1" readingOrder="2"/>
    </xf>
    <xf numFmtId="0" fontId="60" fillId="0" borderId="0" xfId="1" applyFont="1" applyAlignment="1">
      <alignment horizontal="center" readingOrder="2"/>
    </xf>
    <xf numFmtId="0" fontId="61" fillId="0" borderId="15" xfId="0" applyFont="1" applyBorder="1" applyAlignment="1">
      <alignment horizontal="right" vertical="center" wrapText="1" indent="1" readingOrder="2"/>
    </xf>
    <xf numFmtId="0" fontId="61" fillId="0" borderId="0" xfId="0" applyFont="1" applyAlignment="1">
      <alignment horizontal="right" vertical="center" wrapText="1" indent="1" readingOrder="2"/>
    </xf>
    <xf numFmtId="0" fontId="61" fillId="0" borderId="0" xfId="0" applyFont="1" applyFill="1" applyBorder="1" applyAlignment="1">
      <alignment horizontal="right" vertical="center" wrapText="1" indent="1" readingOrder="2"/>
    </xf>
    <xf numFmtId="0" fontId="13" fillId="2" borderId="0" xfId="0" applyFont="1" applyFill="1" applyAlignment="1">
      <alignment horizontal="center" vertical="center" readingOrder="2"/>
    </xf>
    <xf numFmtId="0" fontId="53" fillId="22" borderId="0" xfId="0" applyFont="1" applyFill="1" applyAlignment="1">
      <alignment horizontal="center" vertical="center" readingOrder="2"/>
    </xf>
    <xf numFmtId="0" fontId="63" fillId="5" borderId="1" xfId="0" applyFont="1" applyFill="1" applyBorder="1" applyAlignment="1">
      <alignment horizontal="center" vertical="center" readingOrder="2"/>
    </xf>
    <xf numFmtId="0" fontId="60" fillId="5" borderId="1" xfId="1" applyFont="1" applyFill="1" applyBorder="1" applyAlignment="1">
      <alignment horizontal="right" vertical="center" indent="1" readingOrder="2"/>
    </xf>
    <xf numFmtId="0" fontId="62" fillId="5" borderId="1" xfId="0" applyFont="1" applyFill="1" applyBorder="1" applyAlignment="1">
      <alignment horizontal="right" vertical="center" wrapText="1" indent="1" readingOrder="2"/>
    </xf>
    <xf numFmtId="1" fontId="62" fillId="5" borderId="1" xfId="0" applyNumberFormat="1" applyFont="1" applyFill="1" applyBorder="1" applyAlignment="1">
      <alignment horizontal="center" vertical="center" readingOrder="2"/>
    </xf>
    <xf numFmtId="0" fontId="63" fillId="6" borderId="1" xfId="0" applyFont="1" applyFill="1" applyBorder="1" applyAlignment="1">
      <alignment horizontal="center" vertical="center" readingOrder="2"/>
    </xf>
    <xf numFmtId="0" fontId="60" fillId="6" borderId="1" xfId="1" applyFont="1" applyFill="1" applyBorder="1" applyAlignment="1">
      <alignment horizontal="right" vertical="center" indent="1" readingOrder="2"/>
    </xf>
    <xf numFmtId="0" fontId="62" fillId="6" borderId="1" xfId="0" applyFont="1" applyFill="1" applyBorder="1" applyAlignment="1">
      <alignment horizontal="right" vertical="center" wrapText="1" indent="1" readingOrder="2"/>
    </xf>
    <xf numFmtId="1" fontId="62" fillId="6" borderId="1" xfId="0" applyNumberFormat="1" applyFont="1" applyFill="1" applyBorder="1" applyAlignment="1">
      <alignment horizontal="center" vertical="center" readingOrder="2"/>
    </xf>
    <xf numFmtId="0" fontId="41" fillId="0" borderId="0" xfId="0" applyFont="1" applyAlignment="1">
      <alignment horizontal="right" readingOrder="2"/>
    </xf>
    <xf numFmtId="0" fontId="64" fillId="2" borderId="0" xfId="1" applyFont="1" applyFill="1" applyAlignment="1">
      <alignment horizontal="center" vertical="center" readingOrder="2"/>
    </xf>
    <xf numFmtId="0" fontId="65" fillId="5" borderId="1" xfId="0" applyFont="1" applyFill="1" applyBorder="1" applyAlignment="1">
      <alignment horizontal="center" vertical="center" wrapText="1"/>
    </xf>
    <xf numFmtId="0" fontId="65" fillId="5" borderId="1" xfId="0" applyFont="1" applyFill="1" applyBorder="1" applyAlignment="1">
      <alignment horizontal="right" vertical="center" wrapText="1"/>
    </xf>
    <xf numFmtId="0" fontId="66" fillId="5" borderId="1" xfId="0" applyFont="1" applyFill="1" applyBorder="1" applyAlignment="1">
      <alignment horizontal="right" vertical="center" wrapText="1"/>
    </xf>
    <xf numFmtId="0" fontId="67" fillId="5" borderId="1" xfId="0" applyFont="1" applyFill="1" applyBorder="1" applyAlignment="1">
      <alignment horizontal="right" vertical="center" wrapText="1"/>
    </xf>
    <xf numFmtId="164" fontId="66" fillId="5" borderId="1" xfId="0" applyNumberFormat="1" applyFont="1" applyFill="1" applyBorder="1" applyAlignment="1">
      <alignment horizontal="right" vertical="center" wrapText="1"/>
    </xf>
    <xf numFmtId="0" fontId="66" fillId="5" borderId="1" xfId="0" applyFont="1" applyFill="1" applyBorder="1" applyAlignment="1">
      <alignment horizontal="center" vertical="center" wrapText="1"/>
    </xf>
    <xf numFmtId="0" fontId="65" fillId="6" borderId="1" xfId="0" applyFont="1" applyFill="1" applyBorder="1" applyAlignment="1">
      <alignment horizontal="center" vertical="center" wrapText="1"/>
    </xf>
    <xf numFmtId="0" fontId="65" fillId="6" borderId="1" xfId="0" applyFont="1" applyFill="1" applyBorder="1" applyAlignment="1">
      <alignment horizontal="right" vertical="center" wrapText="1"/>
    </xf>
    <xf numFmtId="0" fontId="66" fillId="6" borderId="1" xfId="0" applyFont="1" applyFill="1" applyBorder="1" applyAlignment="1">
      <alignment horizontal="right" vertical="center" wrapText="1"/>
    </xf>
    <xf numFmtId="0" fontId="67" fillId="6" borderId="1" xfId="0" applyFont="1" applyFill="1" applyBorder="1" applyAlignment="1">
      <alignment horizontal="right" vertical="center" wrapText="1"/>
    </xf>
    <xf numFmtId="164" fontId="66" fillId="6" borderId="1" xfId="0" applyNumberFormat="1" applyFont="1" applyFill="1" applyBorder="1" applyAlignment="1">
      <alignment horizontal="right" vertical="center" wrapText="1"/>
    </xf>
    <xf numFmtId="0" fontId="66" fillId="6" borderId="1" xfId="0" applyFont="1" applyFill="1" applyBorder="1" applyAlignment="1">
      <alignment horizontal="center" vertical="center" wrapText="1"/>
    </xf>
    <xf numFmtId="0" fontId="68" fillId="6" borderId="1" xfId="0" applyFont="1" applyFill="1" applyBorder="1" applyAlignment="1">
      <alignment horizontal="right" vertical="center" wrapText="1"/>
    </xf>
    <xf numFmtId="0" fontId="68" fillId="5" borderId="1" xfId="0" applyFont="1" applyFill="1" applyBorder="1" applyAlignment="1">
      <alignment horizontal="right" vertical="center" wrapText="1"/>
    </xf>
    <xf numFmtId="0" fontId="66" fillId="5" borderId="1" xfId="0" applyFont="1" applyFill="1" applyBorder="1" applyAlignment="1">
      <alignment horizontal="right" vertical="center" wrapText="1"/>
    </xf>
    <xf numFmtId="0" fontId="66" fillId="6" borderId="1" xfId="0" applyFont="1" applyFill="1" applyBorder="1" applyAlignment="1">
      <alignment horizontal="right" vertical="center" wrapText="1"/>
    </xf>
    <xf numFmtId="0" fontId="17" fillId="3" borderId="103" xfId="0" applyFont="1" applyFill="1" applyBorder="1" applyAlignment="1">
      <alignment horizontal="center" vertical="center" wrapText="1"/>
    </xf>
    <xf numFmtId="0" fontId="17" fillId="3" borderId="104" xfId="0" applyFont="1" applyFill="1" applyBorder="1" applyAlignment="1">
      <alignment horizontal="center" vertical="center" wrapText="1"/>
    </xf>
    <xf numFmtId="0" fontId="17" fillId="3" borderId="105" xfId="0" applyFont="1" applyFill="1" applyBorder="1" applyAlignment="1">
      <alignment horizontal="center" vertical="center" wrapText="1"/>
    </xf>
    <xf numFmtId="0" fontId="7" fillId="2" borderId="99" xfId="0" applyFont="1" applyFill="1" applyBorder="1" applyAlignment="1">
      <alignment horizontal="center" vertical="center"/>
    </xf>
    <xf numFmtId="0" fontId="69" fillId="6" borderId="111" xfId="0" applyFont="1" applyFill="1" applyBorder="1" applyAlignment="1">
      <alignment horizontal="right" vertical="center" indent="1" readingOrder="2"/>
    </xf>
  </cellXfs>
  <cellStyles count="2">
    <cellStyle name="Hyperlink" xfId="1" builtinId="8"/>
    <cellStyle name="Normal" xfId="0" builtinId="0"/>
  </cellStyles>
  <dxfs count="69">
    <dxf>
      <font>
        <color rgb="FF595959"/>
      </font>
      <fill>
        <patternFill patternType="solid">
          <fgColor indexed="64"/>
          <bgColor rgb="FFE7E6E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595959"/>
      </font>
      <fill>
        <patternFill patternType="solid">
          <fgColor indexed="64"/>
          <bgColor rgb="FFE7E6E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1F3864"/>
      </font>
      <fill>
        <patternFill patternType="solid">
          <fgColor indexed="64"/>
          <bgColor rgb="FFDDEBF7"/>
        </patternFill>
      </fill>
    </dxf>
    <dxf>
      <font>
        <color rgb="FF006100"/>
      </font>
      <fill>
        <patternFill patternType="solid">
          <fgColor indexed="64"/>
          <bgColor rgb="FFC6EFCE"/>
        </patternFill>
      </fill>
    </dxf>
    <dxf>
      <font>
        <color rgb="FF595959"/>
      </font>
      <fill>
        <patternFill patternType="solid">
          <fgColor indexed="64"/>
          <bgColor rgb="FFE7E6E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ill>
        <patternFill patternType="solid">
          <fgColor indexed="64"/>
          <bgColor rgb="FFF2F2F2"/>
        </patternFill>
      </fill>
    </dxf>
    <dxf>
      <fill>
        <patternFill patternType="solid">
          <fgColor indexed="64"/>
          <bgColor rgb="FF4472C4"/>
        </patternFill>
      </fill>
    </dxf>
    <dxf>
      <fill>
        <patternFill patternType="solid">
          <fgColor indexed="64"/>
          <bgColor rgb="FFED7D31"/>
        </patternFill>
      </fill>
    </dxf>
    <dxf>
      <fill>
        <patternFill patternType="solid">
          <fgColor indexed="64"/>
          <bgColor rgb="FFC00000"/>
        </patternFill>
      </fill>
    </dxf>
    <dxf>
      <fill>
        <patternFill patternType="solid">
          <fgColor indexed="64"/>
          <bgColor rgb="FF70AD47"/>
        </patternFill>
      </fill>
    </dxf>
    <dxf>
      <font>
        <color rgb="FFFFFFFF"/>
      </font>
      <fill>
        <patternFill patternType="solid">
          <fgColor indexed="64"/>
          <bgColor rgb="FFED7D31"/>
        </patternFill>
      </fill>
    </dxf>
    <dxf>
      <font>
        <color rgb="FF595959"/>
      </font>
      <fill>
        <patternFill patternType="solid">
          <fgColor indexed="64"/>
          <bgColor rgb="FFE7E6E6"/>
        </patternFill>
      </fill>
    </dxf>
    <dxf>
      <font>
        <color rgb="FF5B2C87"/>
      </font>
      <fill>
        <patternFill patternType="solid">
          <fgColor indexed="64"/>
          <bgColor rgb="FFE4DFEC"/>
        </patternFill>
      </fill>
    </dxf>
    <dxf>
      <font>
        <color rgb="FF9C0006"/>
      </font>
      <fill>
        <patternFill patternType="solid">
          <fgColor indexed="64"/>
          <bgColor rgb="FFFFC7CE"/>
        </patternFill>
      </fill>
    </dxf>
    <dxf>
      <font>
        <color rgb="FF843C0C"/>
      </font>
      <fill>
        <patternFill patternType="solid">
          <fgColor indexed="64"/>
          <bgColor rgb="FFFCE4D6"/>
        </patternFill>
      </fill>
    </dxf>
    <dxf>
      <font>
        <color rgb="FF9C5700"/>
      </font>
      <fill>
        <patternFill patternType="solid">
          <fgColor indexed="64"/>
          <bgColor rgb="FFFFEB9C"/>
        </patternFill>
      </fill>
    </dxf>
    <dxf>
      <font>
        <color rgb="FF006100"/>
      </font>
      <fill>
        <patternFill patternType="solid">
          <fgColor indexed="64"/>
          <bgColor rgb="FFC6EFCE"/>
        </patternFill>
      </fill>
    </dxf>
    <dxf>
      <fill>
        <patternFill patternType="solid">
          <fgColor indexed="64"/>
          <bgColor rgb="FFD9D9D9"/>
        </patternFill>
      </fill>
    </dxf>
    <dxf>
      <fill>
        <patternFill patternType="solid">
          <fgColor indexed="64"/>
          <bgColor rgb="FFFBE5D6"/>
        </patternFill>
      </fill>
    </dxf>
    <dxf>
      <fill>
        <patternFill patternType="solid">
          <fgColor indexed="64"/>
          <bgColor rgb="FFE2F0D9"/>
        </patternFill>
      </fill>
    </dxf>
    <dxf>
      <fill>
        <patternFill patternType="solid">
          <fgColor indexed="64"/>
          <bgColor rgb="FFFFF0F0"/>
        </patternFill>
      </fill>
    </dxf>
    <dxf>
      <fill>
        <patternFill patternType="solid">
          <fgColor indexed="64"/>
          <bgColor rgb="FFDEEAF6"/>
        </patternFill>
      </fill>
    </dxf>
    <dxf>
      <fill>
        <patternFill patternType="solid">
          <fgColor indexed="64"/>
          <bgColor rgb="FFE4DFEC"/>
        </patternFill>
      </fill>
    </dxf>
    <dxf>
      <fill>
        <patternFill patternType="solid">
          <fgColor indexed="64"/>
          <bgColor rgb="FFEDEDED"/>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E2EFDA"/>
        </patternFill>
      </fill>
    </dxf>
    <dxf>
      <fill>
        <patternFill patternType="solid">
          <fgColor indexed="64"/>
          <bgColor rgb="FFDDEBF7"/>
        </patternFill>
      </fill>
    </dxf>
    <dxf>
      <font>
        <color rgb="FF595959"/>
      </font>
      <fill>
        <patternFill patternType="solid">
          <fgColor indexed="64"/>
          <bgColor rgb="FFE7E6E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1F3864"/>
      </font>
      <fill>
        <patternFill patternType="solid">
          <fgColor indexed="64"/>
          <bgColor rgb="FFDDEBF7"/>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1F3864"/>
      </font>
      <fill>
        <patternFill patternType="solid">
          <fgColor indexed="64"/>
          <bgColor rgb="FFDDEBF7"/>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ill>
        <patternFill patternType="solid">
          <fgColor indexed="64"/>
          <bgColor rgb="FFFFF2CC"/>
        </patternFill>
      </fill>
    </dxf>
    <dxf>
      <font>
        <color rgb="FF595959"/>
      </font>
      <fill>
        <patternFill patternType="solid">
          <fgColor indexed="64"/>
          <bgColor rgb="FFE7E6E6"/>
        </patternFill>
      </fill>
    </dxf>
    <dxf>
      <font>
        <color rgb="FF843C0C"/>
      </font>
      <fill>
        <patternFill patternType="solid">
          <fgColor indexed="64"/>
          <bgColor rgb="FFFCE4D6"/>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595959"/>
      </font>
      <fill>
        <patternFill patternType="solid">
          <fgColor indexed="64"/>
          <bgColor rgb="FFE7E6E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xr9:uid="{321EB169-3F38-4632-AC46-E358F2D371C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9" Type="http://schemas.openxmlformats.org/officeDocument/2006/relationships/image" Target="../media/image40.png"/><Relationship Id="rId21" Type="http://schemas.openxmlformats.org/officeDocument/2006/relationships/image" Target="../media/image22.png"/><Relationship Id="rId34" Type="http://schemas.openxmlformats.org/officeDocument/2006/relationships/image" Target="../media/image35.png"/><Relationship Id="rId42" Type="http://schemas.openxmlformats.org/officeDocument/2006/relationships/image" Target="../media/image43.png"/><Relationship Id="rId47" Type="http://schemas.openxmlformats.org/officeDocument/2006/relationships/image" Target="../media/image48.png"/><Relationship Id="rId50" Type="http://schemas.openxmlformats.org/officeDocument/2006/relationships/image" Target="../media/image51.png"/><Relationship Id="rId55" Type="http://schemas.openxmlformats.org/officeDocument/2006/relationships/image" Target="../media/image56.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image" Target="../media/image17.png"/><Relationship Id="rId29" Type="http://schemas.openxmlformats.org/officeDocument/2006/relationships/image" Target="../media/image30.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45" Type="http://schemas.openxmlformats.org/officeDocument/2006/relationships/image" Target="../media/image46.png"/><Relationship Id="rId53" Type="http://schemas.openxmlformats.org/officeDocument/2006/relationships/image" Target="../media/image54.png"/><Relationship Id="rId58" Type="http://schemas.openxmlformats.org/officeDocument/2006/relationships/image" Target="../media/image59.png"/><Relationship Id="rId5" Type="http://schemas.openxmlformats.org/officeDocument/2006/relationships/image" Target="../media/image6.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png"/><Relationship Id="rId56" Type="http://schemas.openxmlformats.org/officeDocument/2006/relationships/image" Target="../media/image57.png"/><Relationship Id="rId8" Type="http://schemas.openxmlformats.org/officeDocument/2006/relationships/image" Target="../media/image9.png"/><Relationship Id="rId51" Type="http://schemas.openxmlformats.org/officeDocument/2006/relationships/image" Target="../media/image52.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46" Type="http://schemas.openxmlformats.org/officeDocument/2006/relationships/image" Target="../media/image47.png"/><Relationship Id="rId20" Type="http://schemas.openxmlformats.org/officeDocument/2006/relationships/image" Target="../media/image21.png"/><Relationship Id="rId41" Type="http://schemas.openxmlformats.org/officeDocument/2006/relationships/image" Target="../media/image42.png"/><Relationship Id="rId54" Type="http://schemas.openxmlformats.org/officeDocument/2006/relationships/image" Target="../media/image55.png"/><Relationship Id="rId1" Type="http://schemas.openxmlformats.org/officeDocument/2006/relationships/image" Target="../media/image2.pn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png"/><Relationship Id="rId57" Type="http://schemas.openxmlformats.org/officeDocument/2006/relationships/image" Target="../media/image58.png"/><Relationship Id="rId10" Type="http://schemas.openxmlformats.org/officeDocument/2006/relationships/image" Target="../media/image11.png"/><Relationship Id="rId31" Type="http://schemas.openxmlformats.org/officeDocument/2006/relationships/image" Target="../media/image32.png"/><Relationship Id="rId44" Type="http://schemas.openxmlformats.org/officeDocument/2006/relationships/image" Target="../media/image45.png"/><Relationship Id="rId52" Type="http://schemas.openxmlformats.org/officeDocument/2006/relationships/image" Target="../media/image53.png"/></Relationships>
</file>

<file path=xl/drawings/_rels/drawing3.xml.rels><?xml version="1.0" encoding="UTF-8" standalone="yes"?>
<Relationships xmlns="http://schemas.openxmlformats.org/package/2006/relationships"><Relationship Id="rId8" Type="http://schemas.openxmlformats.org/officeDocument/2006/relationships/image" Target="../media/image47.png"/><Relationship Id="rId13" Type="http://schemas.openxmlformats.org/officeDocument/2006/relationships/image" Target="../media/image52.png"/><Relationship Id="rId18" Type="http://schemas.openxmlformats.org/officeDocument/2006/relationships/image" Target="../media/image38.png"/><Relationship Id="rId3" Type="http://schemas.openxmlformats.org/officeDocument/2006/relationships/image" Target="../media/image42.png"/><Relationship Id="rId7" Type="http://schemas.openxmlformats.org/officeDocument/2006/relationships/image" Target="../media/image46.png"/><Relationship Id="rId12" Type="http://schemas.openxmlformats.org/officeDocument/2006/relationships/image" Target="../media/image51.png"/><Relationship Id="rId17" Type="http://schemas.openxmlformats.org/officeDocument/2006/relationships/image" Target="../media/image37.png"/><Relationship Id="rId2" Type="http://schemas.openxmlformats.org/officeDocument/2006/relationships/image" Target="../media/image41.png"/><Relationship Id="rId16" Type="http://schemas.openxmlformats.org/officeDocument/2006/relationships/image" Target="../media/image36.png"/><Relationship Id="rId1" Type="http://schemas.openxmlformats.org/officeDocument/2006/relationships/image" Target="../media/image39.png"/><Relationship Id="rId6" Type="http://schemas.openxmlformats.org/officeDocument/2006/relationships/image" Target="../media/image45.png"/><Relationship Id="rId11" Type="http://schemas.openxmlformats.org/officeDocument/2006/relationships/image" Target="../media/image50.png"/><Relationship Id="rId5" Type="http://schemas.openxmlformats.org/officeDocument/2006/relationships/image" Target="../media/image44.png"/><Relationship Id="rId15" Type="http://schemas.openxmlformats.org/officeDocument/2006/relationships/image" Target="../media/image35.png"/><Relationship Id="rId10" Type="http://schemas.openxmlformats.org/officeDocument/2006/relationships/image" Target="../media/image49.png"/><Relationship Id="rId19" Type="http://schemas.openxmlformats.org/officeDocument/2006/relationships/image" Target="../media/image40.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7</xdr:col>
      <xdr:colOff>348343</xdr:colOff>
      <xdr:row>10</xdr:row>
      <xdr:rowOff>32658</xdr:rowOff>
    </xdr:from>
    <xdr:to>
      <xdr:col>7</xdr:col>
      <xdr:colOff>1444153</xdr:colOff>
      <xdr:row>10</xdr:row>
      <xdr:rowOff>1143001</xdr:rowOff>
    </xdr:to>
    <xdr:pic>
      <xdr:nvPicPr>
        <xdr:cNvPr id="2" name="Picture 1">
          <a:extLst>
            <a:ext uri="{FF2B5EF4-FFF2-40B4-BE49-F238E27FC236}">
              <a16:creationId xmlns:a16="http://schemas.microsoft.com/office/drawing/2014/main" id="{0F70CE1A-7437-5899-9F3E-85C275D5B517}"/>
            </a:ext>
          </a:extLst>
        </xdr:cNvPr>
        <xdr:cNvPicPr>
          <a:picLocks noChangeAspect="1"/>
        </xdr:cNvPicPr>
      </xdr:nvPicPr>
      <xdr:blipFill>
        <a:blip xmlns:r="http://schemas.openxmlformats.org/officeDocument/2006/relationships" r:embed="rId1"/>
        <a:stretch>
          <a:fillRect/>
        </a:stretch>
      </xdr:blipFill>
      <xdr:spPr>
        <a:xfrm>
          <a:off x="9983618790" y="7620001"/>
          <a:ext cx="1095810" cy="11103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116380</xdr:colOff>
      <xdr:row>109</xdr:row>
      <xdr:rowOff>450960</xdr:rowOff>
    </xdr:from>
    <xdr:to>
      <xdr:col>9</xdr:col>
      <xdr:colOff>2596343</xdr:colOff>
      <xdr:row>109</xdr:row>
      <xdr:rowOff>2330334</xdr:rowOff>
    </xdr:to>
    <xdr:pic>
      <xdr:nvPicPr>
        <xdr:cNvPr id="2" name="Picture 1">
          <a:extLst>
            <a:ext uri="{FF2B5EF4-FFF2-40B4-BE49-F238E27FC236}">
              <a16:creationId xmlns:a16="http://schemas.microsoft.com/office/drawing/2014/main" id="{FAF481B7-BDC8-BEEF-6C4E-C72FF9E6EA84}"/>
            </a:ext>
          </a:extLst>
        </xdr:cNvPr>
        <xdr:cNvPicPr>
          <a:picLocks noChangeAspect="1"/>
        </xdr:cNvPicPr>
      </xdr:nvPicPr>
      <xdr:blipFill>
        <a:blip xmlns:r="http://schemas.openxmlformats.org/officeDocument/2006/relationships" r:embed="rId1"/>
        <a:stretch>
          <a:fillRect/>
        </a:stretch>
      </xdr:blipFill>
      <xdr:spPr>
        <a:xfrm flipH="1">
          <a:off x="9984785257" y="94969440"/>
          <a:ext cx="2479963" cy="1879374"/>
        </a:xfrm>
        <a:prstGeom prst="rect">
          <a:avLst/>
        </a:prstGeom>
      </xdr:spPr>
    </xdr:pic>
    <xdr:clientData/>
  </xdr:twoCellAnchor>
  <xdr:twoCellAnchor editAs="oneCell">
    <xdr:from>
      <xdr:col>9</xdr:col>
      <xdr:colOff>126767</xdr:colOff>
      <xdr:row>110</xdr:row>
      <xdr:rowOff>235527</xdr:rowOff>
    </xdr:from>
    <xdr:to>
      <xdr:col>9</xdr:col>
      <xdr:colOff>2601226</xdr:colOff>
      <xdr:row>110</xdr:row>
      <xdr:rowOff>1427018</xdr:rowOff>
    </xdr:to>
    <xdr:pic>
      <xdr:nvPicPr>
        <xdr:cNvPr id="3" name="Picture 2">
          <a:extLst>
            <a:ext uri="{FF2B5EF4-FFF2-40B4-BE49-F238E27FC236}">
              <a16:creationId xmlns:a16="http://schemas.microsoft.com/office/drawing/2014/main" id="{F222067F-0F69-9914-E490-9FBF01AA23A4}"/>
            </a:ext>
          </a:extLst>
        </xdr:cNvPr>
        <xdr:cNvPicPr>
          <a:picLocks noChangeAspect="1"/>
        </xdr:cNvPicPr>
      </xdr:nvPicPr>
      <xdr:blipFill>
        <a:blip xmlns:r="http://schemas.openxmlformats.org/officeDocument/2006/relationships" r:embed="rId2"/>
        <a:stretch>
          <a:fillRect/>
        </a:stretch>
      </xdr:blipFill>
      <xdr:spPr>
        <a:xfrm>
          <a:off x="9984766519" y="43503272"/>
          <a:ext cx="2474459" cy="1191491"/>
        </a:xfrm>
        <a:prstGeom prst="rect">
          <a:avLst/>
        </a:prstGeom>
      </xdr:spPr>
    </xdr:pic>
    <xdr:clientData/>
  </xdr:twoCellAnchor>
  <xdr:twoCellAnchor editAs="oneCell">
    <xdr:from>
      <xdr:col>9</xdr:col>
      <xdr:colOff>443346</xdr:colOff>
      <xdr:row>111</xdr:row>
      <xdr:rowOff>69272</xdr:rowOff>
    </xdr:from>
    <xdr:to>
      <xdr:col>9</xdr:col>
      <xdr:colOff>1891271</xdr:colOff>
      <xdr:row>111</xdr:row>
      <xdr:rowOff>1326681</xdr:rowOff>
    </xdr:to>
    <xdr:pic>
      <xdr:nvPicPr>
        <xdr:cNvPr id="4" name="Picture 3">
          <a:extLst>
            <a:ext uri="{FF2B5EF4-FFF2-40B4-BE49-F238E27FC236}">
              <a16:creationId xmlns:a16="http://schemas.microsoft.com/office/drawing/2014/main" id="{7D80DEC8-ED95-D5B8-8CB6-F7856333DB88}"/>
            </a:ext>
          </a:extLst>
        </xdr:cNvPr>
        <xdr:cNvPicPr>
          <a:picLocks noChangeAspect="1"/>
        </xdr:cNvPicPr>
      </xdr:nvPicPr>
      <xdr:blipFill>
        <a:blip xmlns:r="http://schemas.openxmlformats.org/officeDocument/2006/relationships" r:embed="rId3"/>
        <a:stretch>
          <a:fillRect/>
        </a:stretch>
      </xdr:blipFill>
      <xdr:spPr>
        <a:xfrm>
          <a:off x="9985476474" y="45041127"/>
          <a:ext cx="1447925" cy="1257409"/>
        </a:xfrm>
        <a:prstGeom prst="rect">
          <a:avLst/>
        </a:prstGeom>
      </xdr:spPr>
    </xdr:pic>
    <xdr:clientData/>
  </xdr:twoCellAnchor>
  <xdr:twoCellAnchor editAs="oneCell">
    <xdr:from>
      <xdr:col>9</xdr:col>
      <xdr:colOff>377931</xdr:colOff>
      <xdr:row>112</xdr:row>
      <xdr:rowOff>110837</xdr:rowOff>
    </xdr:from>
    <xdr:to>
      <xdr:col>9</xdr:col>
      <xdr:colOff>1657209</xdr:colOff>
      <xdr:row>112</xdr:row>
      <xdr:rowOff>1427018</xdr:rowOff>
    </xdr:to>
    <xdr:pic>
      <xdr:nvPicPr>
        <xdr:cNvPr id="5" name="Picture 4">
          <a:extLst>
            <a:ext uri="{FF2B5EF4-FFF2-40B4-BE49-F238E27FC236}">
              <a16:creationId xmlns:a16="http://schemas.microsoft.com/office/drawing/2014/main" id="{93A1B408-616F-50B9-FE7B-DA734F6BA4E6}"/>
            </a:ext>
          </a:extLst>
        </xdr:cNvPr>
        <xdr:cNvPicPr>
          <a:picLocks noChangeAspect="1"/>
        </xdr:cNvPicPr>
      </xdr:nvPicPr>
      <xdr:blipFill>
        <a:blip xmlns:r="http://schemas.openxmlformats.org/officeDocument/2006/relationships" r:embed="rId4"/>
        <a:stretch>
          <a:fillRect/>
        </a:stretch>
      </xdr:blipFill>
      <xdr:spPr>
        <a:xfrm>
          <a:off x="9985710537" y="47382546"/>
          <a:ext cx="1279278" cy="1316181"/>
        </a:xfrm>
        <a:prstGeom prst="rect">
          <a:avLst/>
        </a:prstGeom>
      </xdr:spPr>
    </xdr:pic>
    <xdr:clientData/>
  </xdr:twoCellAnchor>
  <xdr:twoCellAnchor editAs="oneCell">
    <xdr:from>
      <xdr:col>9</xdr:col>
      <xdr:colOff>608006</xdr:colOff>
      <xdr:row>113</xdr:row>
      <xdr:rowOff>83128</xdr:rowOff>
    </xdr:from>
    <xdr:to>
      <xdr:col>9</xdr:col>
      <xdr:colOff>1870364</xdr:colOff>
      <xdr:row>113</xdr:row>
      <xdr:rowOff>1260764</xdr:rowOff>
    </xdr:to>
    <xdr:pic>
      <xdr:nvPicPr>
        <xdr:cNvPr id="6" name="Picture 5">
          <a:extLst>
            <a:ext uri="{FF2B5EF4-FFF2-40B4-BE49-F238E27FC236}">
              <a16:creationId xmlns:a16="http://schemas.microsoft.com/office/drawing/2014/main" id="{F809FA26-20F1-8EC1-4FFD-881F135789B0}"/>
            </a:ext>
          </a:extLst>
        </xdr:cNvPr>
        <xdr:cNvPicPr>
          <a:picLocks noChangeAspect="1"/>
        </xdr:cNvPicPr>
      </xdr:nvPicPr>
      <xdr:blipFill>
        <a:blip xmlns:r="http://schemas.openxmlformats.org/officeDocument/2006/relationships" r:embed="rId5"/>
        <a:stretch>
          <a:fillRect/>
        </a:stretch>
      </xdr:blipFill>
      <xdr:spPr>
        <a:xfrm>
          <a:off x="9985497382" y="48906546"/>
          <a:ext cx="1262358" cy="1177636"/>
        </a:xfrm>
        <a:prstGeom prst="rect">
          <a:avLst/>
        </a:prstGeom>
      </xdr:spPr>
    </xdr:pic>
    <xdr:clientData/>
  </xdr:twoCellAnchor>
  <xdr:twoCellAnchor editAs="oneCell">
    <xdr:from>
      <xdr:col>9</xdr:col>
      <xdr:colOff>387928</xdr:colOff>
      <xdr:row>114</xdr:row>
      <xdr:rowOff>83128</xdr:rowOff>
    </xdr:from>
    <xdr:to>
      <xdr:col>9</xdr:col>
      <xdr:colOff>2270972</xdr:colOff>
      <xdr:row>114</xdr:row>
      <xdr:rowOff>1334414</xdr:rowOff>
    </xdr:to>
    <xdr:pic>
      <xdr:nvPicPr>
        <xdr:cNvPr id="7" name="Picture 6">
          <a:extLst>
            <a:ext uri="{FF2B5EF4-FFF2-40B4-BE49-F238E27FC236}">
              <a16:creationId xmlns:a16="http://schemas.microsoft.com/office/drawing/2014/main" id="{B8E3E4DC-9F42-53E9-52BF-BAF5C3D493E5}"/>
            </a:ext>
          </a:extLst>
        </xdr:cNvPr>
        <xdr:cNvPicPr>
          <a:picLocks noChangeAspect="1"/>
        </xdr:cNvPicPr>
      </xdr:nvPicPr>
      <xdr:blipFill>
        <a:blip xmlns:r="http://schemas.openxmlformats.org/officeDocument/2006/relationships" r:embed="rId6"/>
        <a:stretch>
          <a:fillRect/>
        </a:stretch>
      </xdr:blipFill>
      <xdr:spPr>
        <a:xfrm>
          <a:off x="9985096774" y="50388983"/>
          <a:ext cx="1883044" cy="1251286"/>
        </a:xfrm>
        <a:prstGeom prst="rect">
          <a:avLst/>
        </a:prstGeom>
      </xdr:spPr>
    </xdr:pic>
    <xdr:clientData/>
  </xdr:twoCellAnchor>
  <xdr:twoCellAnchor editAs="oneCell">
    <xdr:from>
      <xdr:col>9</xdr:col>
      <xdr:colOff>235527</xdr:colOff>
      <xdr:row>118</xdr:row>
      <xdr:rowOff>263237</xdr:rowOff>
    </xdr:from>
    <xdr:to>
      <xdr:col>9</xdr:col>
      <xdr:colOff>2424546</xdr:colOff>
      <xdr:row>118</xdr:row>
      <xdr:rowOff>1368432</xdr:rowOff>
    </xdr:to>
    <xdr:pic>
      <xdr:nvPicPr>
        <xdr:cNvPr id="8" name="Picture 7">
          <a:extLst>
            <a:ext uri="{FF2B5EF4-FFF2-40B4-BE49-F238E27FC236}">
              <a16:creationId xmlns:a16="http://schemas.microsoft.com/office/drawing/2014/main" id="{DF9ED803-EC39-DEE0-8477-B1B62FA08762}"/>
            </a:ext>
          </a:extLst>
        </xdr:cNvPr>
        <xdr:cNvPicPr>
          <a:picLocks noChangeAspect="1"/>
        </xdr:cNvPicPr>
      </xdr:nvPicPr>
      <xdr:blipFill>
        <a:blip xmlns:r="http://schemas.openxmlformats.org/officeDocument/2006/relationships" r:embed="rId7"/>
        <a:stretch>
          <a:fillRect/>
        </a:stretch>
      </xdr:blipFill>
      <xdr:spPr>
        <a:xfrm>
          <a:off x="9984943200" y="65268764"/>
          <a:ext cx="2189019" cy="1105195"/>
        </a:xfrm>
        <a:prstGeom prst="rect">
          <a:avLst/>
        </a:prstGeom>
      </xdr:spPr>
    </xdr:pic>
    <xdr:clientData/>
  </xdr:twoCellAnchor>
  <xdr:twoCellAnchor editAs="oneCell">
    <xdr:from>
      <xdr:col>9</xdr:col>
      <xdr:colOff>526472</xdr:colOff>
      <xdr:row>115</xdr:row>
      <xdr:rowOff>193964</xdr:rowOff>
    </xdr:from>
    <xdr:to>
      <xdr:col>9</xdr:col>
      <xdr:colOff>1761019</xdr:colOff>
      <xdr:row>115</xdr:row>
      <xdr:rowOff>1504718</xdr:rowOff>
    </xdr:to>
    <xdr:pic>
      <xdr:nvPicPr>
        <xdr:cNvPr id="9" name="Picture 8">
          <a:extLst>
            <a:ext uri="{FF2B5EF4-FFF2-40B4-BE49-F238E27FC236}">
              <a16:creationId xmlns:a16="http://schemas.microsoft.com/office/drawing/2014/main" id="{3720243E-AD53-15FC-6EEA-F4832E0B79F2}"/>
            </a:ext>
          </a:extLst>
        </xdr:cNvPr>
        <xdr:cNvPicPr>
          <a:picLocks noChangeAspect="1"/>
        </xdr:cNvPicPr>
      </xdr:nvPicPr>
      <xdr:blipFill>
        <a:blip xmlns:r="http://schemas.openxmlformats.org/officeDocument/2006/relationships" r:embed="rId8"/>
        <a:stretch>
          <a:fillRect/>
        </a:stretch>
      </xdr:blipFill>
      <xdr:spPr>
        <a:xfrm>
          <a:off x="9985606727" y="51899128"/>
          <a:ext cx="1234547" cy="1310754"/>
        </a:xfrm>
        <a:prstGeom prst="rect">
          <a:avLst/>
        </a:prstGeom>
      </xdr:spPr>
    </xdr:pic>
    <xdr:clientData/>
  </xdr:twoCellAnchor>
  <xdr:twoCellAnchor editAs="oneCell">
    <xdr:from>
      <xdr:col>9</xdr:col>
      <xdr:colOff>540327</xdr:colOff>
      <xdr:row>116</xdr:row>
      <xdr:rowOff>69273</xdr:rowOff>
    </xdr:from>
    <xdr:to>
      <xdr:col>9</xdr:col>
      <xdr:colOff>1889184</xdr:colOff>
      <xdr:row>116</xdr:row>
      <xdr:rowOff>1486716</xdr:rowOff>
    </xdr:to>
    <xdr:pic>
      <xdr:nvPicPr>
        <xdr:cNvPr id="10" name="Picture 9">
          <a:extLst>
            <a:ext uri="{FF2B5EF4-FFF2-40B4-BE49-F238E27FC236}">
              <a16:creationId xmlns:a16="http://schemas.microsoft.com/office/drawing/2014/main" id="{028B9A26-6D56-0C2B-7C84-DF1D09C0A70E}"/>
            </a:ext>
          </a:extLst>
        </xdr:cNvPr>
        <xdr:cNvPicPr>
          <a:picLocks noChangeAspect="1"/>
        </xdr:cNvPicPr>
      </xdr:nvPicPr>
      <xdr:blipFill>
        <a:blip xmlns:r="http://schemas.openxmlformats.org/officeDocument/2006/relationships" r:embed="rId9"/>
        <a:stretch>
          <a:fillRect/>
        </a:stretch>
      </xdr:blipFill>
      <xdr:spPr>
        <a:xfrm>
          <a:off x="9985478562" y="53367709"/>
          <a:ext cx="1348857" cy="1417443"/>
        </a:xfrm>
        <a:prstGeom prst="rect">
          <a:avLst/>
        </a:prstGeom>
      </xdr:spPr>
    </xdr:pic>
    <xdr:clientData/>
  </xdr:twoCellAnchor>
  <xdr:twoCellAnchor editAs="oneCell">
    <xdr:from>
      <xdr:col>9</xdr:col>
      <xdr:colOff>484909</xdr:colOff>
      <xdr:row>117</xdr:row>
      <xdr:rowOff>235528</xdr:rowOff>
    </xdr:from>
    <xdr:to>
      <xdr:col>9</xdr:col>
      <xdr:colOff>2066017</xdr:colOff>
      <xdr:row>117</xdr:row>
      <xdr:rowOff>1388847</xdr:rowOff>
    </xdr:to>
    <xdr:pic>
      <xdr:nvPicPr>
        <xdr:cNvPr id="11" name="Picture 10">
          <a:extLst>
            <a:ext uri="{FF2B5EF4-FFF2-40B4-BE49-F238E27FC236}">
              <a16:creationId xmlns:a16="http://schemas.microsoft.com/office/drawing/2014/main" id="{2632784F-A243-3B9A-06D9-5B3E116F3C8B}"/>
            </a:ext>
          </a:extLst>
        </xdr:cNvPr>
        <xdr:cNvPicPr>
          <a:picLocks noChangeAspect="1"/>
        </xdr:cNvPicPr>
      </xdr:nvPicPr>
      <xdr:blipFill>
        <a:blip xmlns:r="http://schemas.openxmlformats.org/officeDocument/2006/relationships" r:embed="rId10"/>
        <a:stretch>
          <a:fillRect/>
        </a:stretch>
      </xdr:blipFill>
      <xdr:spPr>
        <a:xfrm>
          <a:off x="9985301729" y="55127237"/>
          <a:ext cx="1581108" cy="1153319"/>
        </a:xfrm>
        <a:prstGeom prst="rect">
          <a:avLst/>
        </a:prstGeom>
      </xdr:spPr>
    </xdr:pic>
    <xdr:clientData/>
  </xdr:twoCellAnchor>
  <xdr:oneCellAnchor>
    <xdr:from>
      <xdr:col>9</xdr:col>
      <xdr:colOff>443346</xdr:colOff>
      <xdr:row>126</xdr:row>
      <xdr:rowOff>69272</xdr:rowOff>
    </xdr:from>
    <xdr:ext cx="1447925" cy="1257409"/>
    <xdr:pic>
      <xdr:nvPicPr>
        <xdr:cNvPr id="16" name="Picture 15">
          <a:extLst>
            <a:ext uri="{FF2B5EF4-FFF2-40B4-BE49-F238E27FC236}">
              <a16:creationId xmlns:a16="http://schemas.microsoft.com/office/drawing/2014/main" id="{7E09F5EE-A833-4FD4-B227-168262D2CE38}"/>
            </a:ext>
          </a:extLst>
        </xdr:cNvPr>
        <xdr:cNvPicPr>
          <a:picLocks noChangeAspect="1"/>
        </xdr:cNvPicPr>
      </xdr:nvPicPr>
      <xdr:blipFill>
        <a:blip xmlns:r="http://schemas.openxmlformats.org/officeDocument/2006/relationships" r:embed="rId3"/>
        <a:stretch>
          <a:fillRect/>
        </a:stretch>
      </xdr:blipFill>
      <xdr:spPr>
        <a:xfrm>
          <a:off x="9985476475" y="68150508"/>
          <a:ext cx="1447925" cy="1257409"/>
        </a:xfrm>
        <a:prstGeom prst="rect">
          <a:avLst/>
        </a:prstGeom>
      </xdr:spPr>
    </xdr:pic>
    <xdr:clientData/>
  </xdr:oneCellAnchor>
  <xdr:oneCellAnchor>
    <xdr:from>
      <xdr:col>9</xdr:col>
      <xdr:colOff>377931</xdr:colOff>
      <xdr:row>127</xdr:row>
      <xdr:rowOff>110837</xdr:rowOff>
    </xdr:from>
    <xdr:ext cx="1279278" cy="1316181"/>
    <xdr:pic>
      <xdr:nvPicPr>
        <xdr:cNvPr id="17" name="Picture 16">
          <a:extLst>
            <a:ext uri="{FF2B5EF4-FFF2-40B4-BE49-F238E27FC236}">
              <a16:creationId xmlns:a16="http://schemas.microsoft.com/office/drawing/2014/main" id="{01982569-2C2D-482F-B2D5-13705DA26F03}"/>
            </a:ext>
          </a:extLst>
        </xdr:cNvPr>
        <xdr:cNvPicPr>
          <a:picLocks noChangeAspect="1"/>
        </xdr:cNvPicPr>
      </xdr:nvPicPr>
      <xdr:blipFill>
        <a:blip xmlns:r="http://schemas.openxmlformats.org/officeDocument/2006/relationships" r:embed="rId4"/>
        <a:stretch>
          <a:fillRect/>
        </a:stretch>
      </xdr:blipFill>
      <xdr:spPr>
        <a:xfrm>
          <a:off x="9985710537" y="47867455"/>
          <a:ext cx="1279278" cy="1316181"/>
        </a:xfrm>
        <a:prstGeom prst="rect">
          <a:avLst/>
        </a:prstGeom>
      </xdr:spPr>
    </xdr:pic>
    <xdr:clientData/>
  </xdr:oneCellAnchor>
  <xdr:oneCellAnchor>
    <xdr:from>
      <xdr:col>9</xdr:col>
      <xdr:colOff>608006</xdr:colOff>
      <xdr:row>128</xdr:row>
      <xdr:rowOff>83128</xdr:rowOff>
    </xdr:from>
    <xdr:ext cx="1262358" cy="1177636"/>
    <xdr:pic>
      <xdr:nvPicPr>
        <xdr:cNvPr id="18" name="Picture 17">
          <a:extLst>
            <a:ext uri="{FF2B5EF4-FFF2-40B4-BE49-F238E27FC236}">
              <a16:creationId xmlns:a16="http://schemas.microsoft.com/office/drawing/2014/main" id="{BE640783-C604-49AD-A41F-BDE0916594D5}"/>
            </a:ext>
          </a:extLst>
        </xdr:cNvPr>
        <xdr:cNvPicPr>
          <a:picLocks noChangeAspect="1"/>
        </xdr:cNvPicPr>
      </xdr:nvPicPr>
      <xdr:blipFill>
        <a:blip xmlns:r="http://schemas.openxmlformats.org/officeDocument/2006/relationships" r:embed="rId5"/>
        <a:stretch>
          <a:fillRect/>
        </a:stretch>
      </xdr:blipFill>
      <xdr:spPr>
        <a:xfrm>
          <a:off x="9985497382" y="49391455"/>
          <a:ext cx="1262358" cy="1177636"/>
        </a:xfrm>
        <a:prstGeom prst="rect">
          <a:avLst/>
        </a:prstGeom>
      </xdr:spPr>
    </xdr:pic>
    <xdr:clientData/>
  </xdr:oneCellAnchor>
  <xdr:oneCellAnchor>
    <xdr:from>
      <xdr:col>9</xdr:col>
      <xdr:colOff>387928</xdr:colOff>
      <xdr:row>129</xdr:row>
      <xdr:rowOff>83128</xdr:rowOff>
    </xdr:from>
    <xdr:ext cx="1883044" cy="1251286"/>
    <xdr:pic>
      <xdr:nvPicPr>
        <xdr:cNvPr id="19" name="Picture 18">
          <a:extLst>
            <a:ext uri="{FF2B5EF4-FFF2-40B4-BE49-F238E27FC236}">
              <a16:creationId xmlns:a16="http://schemas.microsoft.com/office/drawing/2014/main" id="{9658836A-BD3E-44EA-A7CD-DF194596C119}"/>
            </a:ext>
          </a:extLst>
        </xdr:cNvPr>
        <xdr:cNvPicPr>
          <a:picLocks noChangeAspect="1"/>
        </xdr:cNvPicPr>
      </xdr:nvPicPr>
      <xdr:blipFill>
        <a:blip xmlns:r="http://schemas.openxmlformats.org/officeDocument/2006/relationships" r:embed="rId6"/>
        <a:stretch>
          <a:fillRect/>
        </a:stretch>
      </xdr:blipFill>
      <xdr:spPr>
        <a:xfrm>
          <a:off x="9985096774" y="72944183"/>
          <a:ext cx="1883044" cy="1251286"/>
        </a:xfrm>
        <a:prstGeom prst="rect">
          <a:avLst/>
        </a:prstGeom>
      </xdr:spPr>
    </xdr:pic>
    <xdr:clientData/>
  </xdr:oneCellAnchor>
  <xdr:oneCellAnchor>
    <xdr:from>
      <xdr:col>9</xdr:col>
      <xdr:colOff>249382</xdr:colOff>
      <xdr:row>133</xdr:row>
      <xdr:rowOff>152400</xdr:rowOff>
    </xdr:from>
    <xdr:ext cx="2189019" cy="1105195"/>
    <xdr:pic>
      <xdr:nvPicPr>
        <xdr:cNvPr id="20" name="Picture 19">
          <a:extLst>
            <a:ext uri="{FF2B5EF4-FFF2-40B4-BE49-F238E27FC236}">
              <a16:creationId xmlns:a16="http://schemas.microsoft.com/office/drawing/2014/main" id="{F4DEFA9A-7390-4CC3-910A-E239555B7A68}"/>
            </a:ext>
          </a:extLst>
        </xdr:cNvPr>
        <xdr:cNvPicPr>
          <a:picLocks noChangeAspect="1"/>
        </xdr:cNvPicPr>
      </xdr:nvPicPr>
      <xdr:blipFill>
        <a:blip xmlns:r="http://schemas.openxmlformats.org/officeDocument/2006/relationships" r:embed="rId7"/>
        <a:stretch>
          <a:fillRect/>
        </a:stretch>
      </xdr:blipFill>
      <xdr:spPr>
        <a:xfrm>
          <a:off x="9984929345" y="79386545"/>
          <a:ext cx="2189019" cy="1105195"/>
        </a:xfrm>
        <a:prstGeom prst="rect">
          <a:avLst/>
        </a:prstGeom>
      </xdr:spPr>
    </xdr:pic>
    <xdr:clientData/>
  </xdr:oneCellAnchor>
  <xdr:oneCellAnchor>
    <xdr:from>
      <xdr:col>9</xdr:col>
      <xdr:colOff>526472</xdr:colOff>
      <xdr:row>130</xdr:row>
      <xdr:rowOff>193964</xdr:rowOff>
    </xdr:from>
    <xdr:ext cx="1234547" cy="1310754"/>
    <xdr:pic>
      <xdr:nvPicPr>
        <xdr:cNvPr id="21" name="Picture 20">
          <a:extLst>
            <a:ext uri="{FF2B5EF4-FFF2-40B4-BE49-F238E27FC236}">
              <a16:creationId xmlns:a16="http://schemas.microsoft.com/office/drawing/2014/main" id="{06A8752C-6BD7-4843-A8E3-474467FCC39E}"/>
            </a:ext>
          </a:extLst>
        </xdr:cNvPr>
        <xdr:cNvPicPr>
          <a:picLocks noChangeAspect="1"/>
        </xdr:cNvPicPr>
      </xdr:nvPicPr>
      <xdr:blipFill>
        <a:blip xmlns:r="http://schemas.openxmlformats.org/officeDocument/2006/relationships" r:embed="rId8"/>
        <a:stretch>
          <a:fillRect/>
        </a:stretch>
      </xdr:blipFill>
      <xdr:spPr>
        <a:xfrm>
          <a:off x="9985606727" y="52384037"/>
          <a:ext cx="1234547" cy="1310754"/>
        </a:xfrm>
        <a:prstGeom prst="rect">
          <a:avLst/>
        </a:prstGeom>
      </xdr:spPr>
    </xdr:pic>
    <xdr:clientData/>
  </xdr:oneCellAnchor>
  <xdr:oneCellAnchor>
    <xdr:from>
      <xdr:col>9</xdr:col>
      <xdr:colOff>540327</xdr:colOff>
      <xdr:row>131</xdr:row>
      <xdr:rowOff>69273</xdr:rowOff>
    </xdr:from>
    <xdr:ext cx="1348857" cy="1417443"/>
    <xdr:pic>
      <xdr:nvPicPr>
        <xdr:cNvPr id="22" name="Picture 21">
          <a:extLst>
            <a:ext uri="{FF2B5EF4-FFF2-40B4-BE49-F238E27FC236}">
              <a16:creationId xmlns:a16="http://schemas.microsoft.com/office/drawing/2014/main" id="{424CAB2A-5906-4B0A-A3C9-844444DB88AC}"/>
            </a:ext>
          </a:extLst>
        </xdr:cNvPr>
        <xdr:cNvPicPr>
          <a:picLocks noChangeAspect="1"/>
        </xdr:cNvPicPr>
      </xdr:nvPicPr>
      <xdr:blipFill>
        <a:blip xmlns:r="http://schemas.openxmlformats.org/officeDocument/2006/relationships" r:embed="rId9"/>
        <a:stretch>
          <a:fillRect/>
        </a:stretch>
      </xdr:blipFill>
      <xdr:spPr>
        <a:xfrm>
          <a:off x="9985478562" y="53852618"/>
          <a:ext cx="1348857" cy="1417443"/>
        </a:xfrm>
        <a:prstGeom prst="rect">
          <a:avLst/>
        </a:prstGeom>
      </xdr:spPr>
    </xdr:pic>
    <xdr:clientData/>
  </xdr:oneCellAnchor>
  <xdr:oneCellAnchor>
    <xdr:from>
      <xdr:col>9</xdr:col>
      <xdr:colOff>484909</xdr:colOff>
      <xdr:row>132</xdr:row>
      <xdr:rowOff>235528</xdr:rowOff>
    </xdr:from>
    <xdr:ext cx="1581108" cy="1153319"/>
    <xdr:pic>
      <xdr:nvPicPr>
        <xdr:cNvPr id="23" name="Picture 22">
          <a:extLst>
            <a:ext uri="{FF2B5EF4-FFF2-40B4-BE49-F238E27FC236}">
              <a16:creationId xmlns:a16="http://schemas.microsoft.com/office/drawing/2014/main" id="{3AA37581-D5E2-4B3A-9F49-0E5BCD575C65}"/>
            </a:ext>
          </a:extLst>
        </xdr:cNvPr>
        <xdr:cNvPicPr>
          <a:picLocks noChangeAspect="1"/>
        </xdr:cNvPicPr>
      </xdr:nvPicPr>
      <xdr:blipFill>
        <a:blip xmlns:r="http://schemas.openxmlformats.org/officeDocument/2006/relationships" r:embed="rId10"/>
        <a:stretch>
          <a:fillRect/>
        </a:stretch>
      </xdr:blipFill>
      <xdr:spPr>
        <a:xfrm>
          <a:off x="9985301729" y="55612146"/>
          <a:ext cx="1581108" cy="1153319"/>
        </a:xfrm>
        <a:prstGeom prst="rect">
          <a:avLst/>
        </a:prstGeom>
      </xdr:spPr>
    </xdr:pic>
    <xdr:clientData/>
  </xdr:oneCellAnchor>
  <xdr:twoCellAnchor editAs="oneCell">
    <xdr:from>
      <xdr:col>9</xdr:col>
      <xdr:colOff>748146</xdr:colOff>
      <xdr:row>122</xdr:row>
      <xdr:rowOff>207819</xdr:rowOff>
    </xdr:from>
    <xdr:to>
      <xdr:col>9</xdr:col>
      <xdr:colOff>2176814</xdr:colOff>
      <xdr:row>122</xdr:row>
      <xdr:rowOff>2947877</xdr:rowOff>
    </xdr:to>
    <xdr:pic>
      <xdr:nvPicPr>
        <xdr:cNvPr id="24" name="Picture 23">
          <a:extLst>
            <a:ext uri="{FF2B5EF4-FFF2-40B4-BE49-F238E27FC236}">
              <a16:creationId xmlns:a16="http://schemas.microsoft.com/office/drawing/2014/main" id="{430C69E4-24DE-1AED-02BA-C91C89205E22}"/>
            </a:ext>
          </a:extLst>
        </xdr:cNvPr>
        <xdr:cNvPicPr>
          <a:picLocks noChangeAspect="1"/>
        </xdr:cNvPicPr>
      </xdr:nvPicPr>
      <xdr:blipFill>
        <a:blip xmlns:r="http://schemas.openxmlformats.org/officeDocument/2006/relationships" r:embed="rId11"/>
        <a:stretch>
          <a:fillRect/>
        </a:stretch>
      </xdr:blipFill>
      <xdr:spPr>
        <a:xfrm>
          <a:off x="9985190932" y="61611164"/>
          <a:ext cx="1428668" cy="2740058"/>
        </a:xfrm>
        <a:prstGeom prst="rect">
          <a:avLst/>
        </a:prstGeom>
      </xdr:spPr>
    </xdr:pic>
    <xdr:clientData/>
  </xdr:twoCellAnchor>
  <xdr:oneCellAnchor>
    <xdr:from>
      <xdr:col>9</xdr:col>
      <xdr:colOff>748146</xdr:colOff>
      <xdr:row>123</xdr:row>
      <xdr:rowOff>207819</xdr:rowOff>
    </xdr:from>
    <xdr:ext cx="1428668" cy="2740058"/>
    <xdr:pic>
      <xdr:nvPicPr>
        <xdr:cNvPr id="25" name="Picture 24">
          <a:extLst>
            <a:ext uri="{FF2B5EF4-FFF2-40B4-BE49-F238E27FC236}">
              <a16:creationId xmlns:a16="http://schemas.microsoft.com/office/drawing/2014/main" id="{517137B9-10D1-4FEC-B48A-B33741402661}"/>
            </a:ext>
          </a:extLst>
        </xdr:cNvPr>
        <xdr:cNvPicPr>
          <a:picLocks noChangeAspect="1"/>
        </xdr:cNvPicPr>
      </xdr:nvPicPr>
      <xdr:blipFill>
        <a:blip xmlns:r="http://schemas.openxmlformats.org/officeDocument/2006/relationships" r:embed="rId11"/>
        <a:stretch>
          <a:fillRect/>
        </a:stretch>
      </xdr:blipFill>
      <xdr:spPr>
        <a:xfrm>
          <a:off x="9985190932" y="61611164"/>
          <a:ext cx="1428668" cy="2740058"/>
        </a:xfrm>
        <a:prstGeom prst="rect">
          <a:avLst/>
        </a:prstGeom>
      </xdr:spPr>
    </xdr:pic>
    <xdr:clientData/>
  </xdr:oneCellAnchor>
  <xdr:oneCellAnchor>
    <xdr:from>
      <xdr:col>9</xdr:col>
      <xdr:colOff>133350</xdr:colOff>
      <xdr:row>124</xdr:row>
      <xdr:rowOff>819149</xdr:rowOff>
    </xdr:from>
    <xdr:ext cx="2476419" cy="1744657"/>
    <xdr:pic>
      <xdr:nvPicPr>
        <xdr:cNvPr id="26" name="Picture 25">
          <a:extLst>
            <a:ext uri="{FF2B5EF4-FFF2-40B4-BE49-F238E27FC236}">
              <a16:creationId xmlns:a16="http://schemas.microsoft.com/office/drawing/2014/main" id="{CC2C7AC2-9291-4259-956E-7E59977A8B6D}"/>
            </a:ext>
          </a:extLst>
        </xdr:cNvPr>
        <xdr:cNvPicPr>
          <a:picLocks noChangeAspect="1"/>
        </xdr:cNvPicPr>
      </xdr:nvPicPr>
      <xdr:blipFill rotWithShape="1">
        <a:blip xmlns:r="http://schemas.openxmlformats.org/officeDocument/2006/relationships" r:embed="rId11"/>
        <a:srcRect t="63267"/>
        <a:stretch>
          <a:fillRect/>
        </a:stretch>
      </xdr:blipFill>
      <xdr:spPr>
        <a:xfrm>
          <a:off x="9984752781" y="68675249"/>
          <a:ext cx="2476419" cy="1744657"/>
        </a:xfrm>
        <a:prstGeom prst="rect">
          <a:avLst/>
        </a:prstGeom>
      </xdr:spPr>
    </xdr:pic>
    <xdr:clientData/>
  </xdr:oneCellAnchor>
  <xdr:oneCellAnchor>
    <xdr:from>
      <xdr:col>9</xdr:col>
      <xdr:colOff>114300</xdr:colOff>
      <xdr:row>125</xdr:row>
      <xdr:rowOff>457200</xdr:rowOff>
    </xdr:from>
    <xdr:ext cx="2476419" cy="1744657"/>
    <xdr:pic>
      <xdr:nvPicPr>
        <xdr:cNvPr id="27" name="Picture 26">
          <a:extLst>
            <a:ext uri="{FF2B5EF4-FFF2-40B4-BE49-F238E27FC236}">
              <a16:creationId xmlns:a16="http://schemas.microsoft.com/office/drawing/2014/main" id="{8BD25525-38F7-4DDF-8C65-D23DA09F60E4}"/>
            </a:ext>
          </a:extLst>
        </xdr:cNvPr>
        <xdr:cNvPicPr>
          <a:picLocks noChangeAspect="1"/>
        </xdr:cNvPicPr>
      </xdr:nvPicPr>
      <xdr:blipFill rotWithShape="1">
        <a:blip xmlns:r="http://schemas.openxmlformats.org/officeDocument/2006/relationships" r:embed="rId11"/>
        <a:srcRect t="63267"/>
        <a:stretch>
          <a:fillRect/>
        </a:stretch>
      </xdr:blipFill>
      <xdr:spPr>
        <a:xfrm>
          <a:off x="9984771831" y="71628000"/>
          <a:ext cx="2476419" cy="1744657"/>
        </a:xfrm>
        <a:prstGeom prst="rect">
          <a:avLst/>
        </a:prstGeom>
      </xdr:spPr>
    </xdr:pic>
    <xdr:clientData/>
  </xdr:oneCellAnchor>
  <xdr:twoCellAnchor editAs="oneCell">
    <xdr:from>
      <xdr:col>9</xdr:col>
      <xdr:colOff>681575</xdr:colOff>
      <xdr:row>42</xdr:row>
      <xdr:rowOff>96982</xdr:rowOff>
    </xdr:from>
    <xdr:to>
      <xdr:col>9</xdr:col>
      <xdr:colOff>1951602</xdr:colOff>
      <xdr:row>42</xdr:row>
      <xdr:rowOff>1579417</xdr:rowOff>
    </xdr:to>
    <xdr:pic>
      <xdr:nvPicPr>
        <xdr:cNvPr id="28" name="Picture 27">
          <a:extLst>
            <a:ext uri="{FF2B5EF4-FFF2-40B4-BE49-F238E27FC236}">
              <a16:creationId xmlns:a16="http://schemas.microsoft.com/office/drawing/2014/main" id="{84767F9E-FD4D-6967-8663-1DCA996FF389}"/>
            </a:ext>
          </a:extLst>
        </xdr:cNvPr>
        <xdr:cNvPicPr>
          <a:picLocks noChangeAspect="1"/>
        </xdr:cNvPicPr>
      </xdr:nvPicPr>
      <xdr:blipFill>
        <a:blip xmlns:r="http://schemas.openxmlformats.org/officeDocument/2006/relationships" r:embed="rId12"/>
        <a:stretch>
          <a:fillRect/>
        </a:stretch>
      </xdr:blipFill>
      <xdr:spPr>
        <a:xfrm>
          <a:off x="9985416144" y="16320655"/>
          <a:ext cx="1270027" cy="1482435"/>
        </a:xfrm>
        <a:prstGeom prst="rect">
          <a:avLst/>
        </a:prstGeom>
      </xdr:spPr>
    </xdr:pic>
    <xdr:clientData/>
  </xdr:twoCellAnchor>
  <xdr:twoCellAnchor editAs="oneCell">
    <xdr:from>
      <xdr:col>9</xdr:col>
      <xdr:colOff>374074</xdr:colOff>
      <xdr:row>43</xdr:row>
      <xdr:rowOff>96816</xdr:rowOff>
    </xdr:from>
    <xdr:to>
      <xdr:col>9</xdr:col>
      <xdr:colOff>2133601</xdr:colOff>
      <xdr:row>43</xdr:row>
      <xdr:rowOff>1463009</xdr:rowOff>
    </xdr:to>
    <xdr:pic>
      <xdr:nvPicPr>
        <xdr:cNvPr id="12" name="Picture 11">
          <a:extLst>
            <a:ext uri="{FF2B5EF4-FFF2-40B4-BE49-F238E27FC236}">
              <a16:creationId xmlns:a16="http://schemas.microsoft.com/office/drawing/2014/main" id="{2BBAF1D8-0380-8441-B150-A5C341E9E5BE}"/>
            </a:ext>
          </a:extLst>
        </xdr:cNvPr>
        <xdr:cNvPicPr>
          <a:picLocks noChangeAspect="1"/>
        </xdr:cNvPicPr>
      </xdr:nvPicPr>
      <xdr:blipFill>
        <a:blip xmlns:r="http://schemas.openxmlformats.org/officeDocument/2006/relationships" r:embed="rId13"/>
        <a:stretch>
          <a:fillRect/>
        </a:stretch>
      </xdr:blipFill>
      <xdr:spPr>
        <a:xfrm>
          <a:off x="9985239034" y="17999334"/>
          <a:ext cx="1759527" cy="1366193"/>
        </a:xfrm>
        <a:prstGeom prst="rect">
          <a:avLst/>
        </a:prstGeom>
      </xdr:spPr>
    </xdr:pic>
    <xdr:clientData/>
  </xdr:twoCellAnchor>
  <xdr:twoCellAnchor editAs="oneCell">
    <xdr:from>
      <xdr:col>9</xdr:col>
      <xdr:colOff>193306</xdr:colOff>
      <xdr:row>44</xdr:row>
      <xdr:rowOff>138546</xdr:rowOff>
    </xdr:from>
    <xdr:to>
      <xdr:col>9</xdr:col>
      <xdr:colOff>2485941</xdr:colOff>
      <xdr:row>44</xdr:row>
      <xdr:rowOff>1634836</xdr:rowOff>
    </xdr:to>
    <xdr:pic>
      <xdr:nvPicPr>
        <xdr:cNvPr id="13" name="Picture 12">
          <a:extLst>
            <a:ext uri="{FF2B5EF4-FFF2-40B4-BE49-F238E27FC236}">
              <a16:creationId xmlns:a16="http://schemas.microsoft.com/office/drawing/2014/main" id="{02D89330-EB02-2495-BBFF-FAB47E586FDE}"/>
            </a:ext>
          </a:extLst>
        </xdr:cNvPr>
        <xdr:cNvPicPr>
          <a:picLocks noChangeAspect="1"/>
        </xdr:cNvPicPr>
      </xdr:nvPicPr>
      <xdr:blipFill>
        <a:blip xmlns:r="http://schemas.openxmlformats.org/officeDocument/2006/relationships" r:embed="rId14"/>
        <a:stretch>
          <a:fillRect/>
        </a:stretch>
      </xdr:blipFill>
      <xdr:spPr>
        <a:xfrm>
          <a:off x="9984881805" y="19645746"/>
          <a:ext cx="2292635" cy="1496290"/>
        </a:xfrm>
        <a:prstGeom prst="rect">
          <a:avLst/>
        </a:prstGeom>
      </xdr:spPr>
    </xdr:pic>
    <xdr:clientData/>
  </xdr:twoCellAnchor>
  <xdr:twoCellAnchor editAs="oneCell">
    <xdr:from>
      <xdr:col>9</xdr:col>
      <xdr:colOff>413777</xdr:colOff>
      <xdr:row>45</xdr:row>
      <xdr:rowOff>471055</xdr:rowOff>
    </xdr:from>
    <xdr:to>
      <xdr:col>9</xdr:col>
      <xdr:colOff>2396964</xdr:colOff>
      <xdr:row>45</xdr:row>
      <xdr:rowOff>1732875</xdr:rowOff>
    </xdr:to>
    <xdr:pic>
      <xdr:nvPicPr>
        <xdr:cNvPr id="14" name="Picture 13">
          <a:extLst>
            <a:ext uri="{FF2B5EF4-FFF2-40B4-BE49-F238E27FC236}">
              <a16:creationId xmlns:a16="http://schemas.microsoft.com/office/drawing/2014/main" id="{BC47C3D7-CCD3-C52C-F4CC-EAF24C183FF6}"/>
            </a:ext>
          </a:extLst>
        </xdr:cNvPr>
        <xdr:cNvPicPr>
          <a:picLocks noChangeAspect="1"/>
        </xdr:cNvPicPr>
      </xdr:nvPicPr>
      <xdr:blipFill>
        <a:blip xmlns:r="http://schemas.openxmlformats.org/officeDocument/2006/relationships" r:embed="rId15"/>
        <a:stretch>
          <a:fillRect/>
        </a:stretch>
      </xdr:blipFill>
      <xdr:spPr>
        <a:xfrm>
          <a:off x="9984970782" y="21765491"/>
          <a:ext cx="1983187" cy="1261820"/>
        </a:xfrm>
        <a:prstGeom prst="rect">
          <a:avLst/>
        </a:prstGeom>
      </xdr:spPr>
    </xdr:pic>
    <xdr:clientData/>
  </xdr:twoCellAnchor>
  <xdr:twoCellAnchor editAs="oneCell">
    <xdr:from>
      <xdr:col>9</xdr:col>
      <xdr:colOff>110836</xdr:colOff>
      <xdr:row>46</xdr:row>
      <xdr:rowOff>273414</xdr:rowOff>
    </xdr:from>
    <xdr:to>
      <xdr:col>9</xdr:col>
      <xdr:colOff>2425720</xdr:colOff>
      <xdr:row>46</xdr:row>
      <xdr:rowOff>1590776</xdr:rowOff>
    </xdr:to>
    <xdr:pic>
      <xdr:nvPicPr>
        <xdr:cNvPr id="15" name="Picture 14">
          <a:extLst>
            <a:ext uri="{FF2B5EF4-FFF2-40B4-BE49-F238E27FC236}">
              <a16:creationId xmlns:a16="http://schemas.microsoft.com/office/drawing/2014/main" id="{E7472B58-DB41-141B-7DD6-5645FFDF7F06}"/>
            </a:ext>
          </a:extLst>
        </xdr:cNvPr>
        <xdr:cNvPicPr>
          <a:picLocks noChangeAspect="1"/>
        </xdr:cNvPicPr>
      </xdr:nvPicPr>
      <xdr:blipFill>
        <a:blip xmlns:r="http://schemas.openxmlformats.org/officeDocument/2006/relationships" r:embed="rId16"/>
        <a:stretch>
          <a:fillRect/>
        </a:stretch>
      </xdr:blipFill>
      <xdr:spPr>
        <a:xfrm>
          <a:off x="9984942026" y="23701450"/>
          <a:ext cx="2314884" cy="1317362"/>
        </a:xfrm>
        <a:prstGeom prst="rect">
          <a:avLst/>
        </a:prstGeom>
      </xdr:spPr>
    </xdr:pic>
    <xdr:clientData/>
  </xdr:twoCellAnchor>
  <xdr:twoCellAnchor editAs="oneCell">
    <xdr:from>
      <xdr:col>9</xdr:col>
      <xdr:colOff>535205</xdr:colOff>
      <xdr:row>47</xdr:row>
      <xdr:rowOff>69272</xdr:rowOff>
    </xdr:from>
    <xdr:to>
      <xdr:col>9</xdr:col>
      <xdr:colOff>1757744</xdr:colOff>
      <xdr:row>47</xdr:row>
      <xdr:rowOff>1674709</xdr:rowOff>
    </xdr:to>
    <xdr:pic>
      <xdr:nvPicPr>
        <xdr:cNvPr id="29" name="Picture 28">
          <a:extLst>
            <a:ext uri="{FF2B5EF4-FFF2-40B4-BE49-F238E27FC236}">
              <a16:creationId xmlns:a16="http://schemas.microsoft.com/office/drawing/2014/main" id="{4A947A49-5170-B180-EEF6-7CEF3BB4731E}"/>
            </a:ext>
          </a:extLst>
        </xdr:cNvPr>
        <xdr:cNvPicPr>
          <a:picLocks noChangeAspect="1"/>
        </xdr:cNvPicPr>
      </xdr:nvPicPr>
      <xdr:blipFill>
        <a:blip xmlns:r="http://schemas.openxmlformats.org/officeDocument/2006/relationships" r:embed="rId17"/>
        <a:stretch>
          <a:fillRect/>
        </a:stretch>
      </xdr:blipFill>
      <xdr:spPr>
        <a:xfrm>
          <a:off x="9985610002" y="25353817"/>
          <a:ext cx="1222539" cy="1605437"/>
        </a:xfrm>
        <a:prstGeom prst="rect">
          <a:avLst/>
        </a:prstGeom>
      </xdr:spPr>
    </xdr:pic>
    <xdr:clientData/>
  </xdr:twoCellAnchor>
  <xdr:twoCellAnchor editAs="oneCell">
    <xdr:from>
      <xdr:col>9</xdr:col>
      <xdr:colOff>401782</xdr:colOff>
      <xdr:row>161</xdr:row>
      <xdr:rowOff>110837</xdr:rowOff>
    </xdr:from>
    <xdr:to>
      <xdr:col>9</xdr:col>
      <xdr:colOff>2111350</xdr:colOff>
      <xdr:row>161</xdr:row>
      <xdr:rowOff>1842655</xdr:rowOff>
    </xdr:to>
    <xdr:pic>
      <xdr:nvPicPr>
        <xdr:cNvPr id="30" name="Picture 29">
          <a:extLst>
            <a:ext uri="{FF2B5EF4-FFF2-40B4-BE49-F238E27FC236}">
              <a16:creationId xmlns:a16="http://schemas.microsoft.com/office/drawing/2014/main" id="{9BF41F58-61A2-A7E6-5806-859C1EC091B2}"/>
            </a:ext>
          </a:extLst>
        </xdr:cNvPr>
        <xdr:cNvPicPr>
          <a:picLocks noChangeAspect="1"/>
        </xdr:cNvPicPr>
      </xdr:nvPicPr>
      <xdr:blipFill>
        <a:blip xmlns:r="http://schemas.openxmlformats.org/officeDocument/2006/relationships" r:embed="rId18"/>
        <a:stretch>
          <a:fillRect/>
        </a:stretch>
      </xdr:blipFill>
      <xdr:spPr>
        <a:xfrm>
          <a:off x="9985256396" y="109353928"/>
          <a:ext cx="1709568" cy="1731818"/>
        </a:xfrm>
        <a:prstGeom prst="rect">
          <a:avLst/>
        </a:prstGeom>
      </xdr:spPr>
    </xdr:pic>
    <xdr:clientData/>
  </xdr:twoCellAnchor>
  <xdr:twoCellAnchor editAs="oneCell">
    <xdr:from>
      <xdr:col>9</xdr:col>
      <xdr:colOff>845126</xdr:colOff>
      <xdr:row>162</xdr:row>
      <xdr:rowOff>55419</xdr:rowOff>
    </xdr:from>
    <xdr:to>
      <xdr:col>9</xdr:col>
      <xdr:colOff>1634836</xdr:colOff>
      <xdr:row>162</xdr:row>
      <xdr:rowOff>1799195</xdr:rowOff>
    </xdr:to>
    <xdr:pic>
      <xdr:nvPicPr>
        <xdr:cNvPr id="31" name="Picture 30">
          <a:extLst>
            <a:ext uri="{FF2B5EF4-FFF2-40B4-BE49-F238E27FC236}">
              <a16:creationId xmlns:a16="http://schemas.microsoft.com/office/drawing/2014/main" id="{B0D0AE45-30FA-FF11-B464-8626CB7BA562}"/>
            </a:ext>
          </a:extLst>
        </xdr:cNvPr>
        <xdr:cNvPicPr>
          <a:picLocks noChangeAspect="1"/>
        </xdr:cNvPicPr>
      </xdr:nvPicPr>
      <xdr:blipFill>
        <a:blip xmlns:r="http://schemas.openxmlformats.org/officeDocument/2006/relationships" r:embed="rId19"/>
        <a:stretch>
          <a:fillRect/>
        </a:stretch>
      </xdr:blipFill>
      <xdr:spPr>
        <a:xfrm>
          <a:off x="9985732910" y="111307419"/>
          <a:ext cx="789710" cy="1743776"/>
        </a:xfrm>
        <a:prstGeom prst="rect">
          <a:avLst/>
        </a:prstGeom>
      </xdr:spPr>
    </xdr:pic>
    <xdr:clientData/>
  </xdr:twoCellAnchor>
  <xdr:twoCellAnchor editAs="oneCell">
    <xdr:from>
      <xdr:col>9</xdr:col>
      <xdr:colOff>512620</xdr:colOff>
      <xdr:row>163</xdr:row>
      <xdr:rowOff>193964</xdr:rowOff>
    </xdr:from>
    <xdr:to>
      <xdr:col>9</xdr:col>
      <xdr:colOff>1874709</xdr:colOff>
      <xdr:row>163</xdr:row>
      <xdr:rowOff>2670489</xdr:rowOff>
    </xdr:to>
    <xdr:pic>
      <xdr:nvPicPr>
        <xdr:cNvPr id="32" name="Picture 31">
          <a:extLst>
            <a:ext uri="{FF2B5EF4-FFF2-40B4-BE49-F238E27FC236}">
              <a16:creationId xmlns:a16="http://schemas.microsoft.com/office/drawing/2014/main" id="{43D4A6C7-5FB1-CC0F-D6CD-B1C969C355D7}"/>
            </a:ext>
          </a:extLst>
        </xdr:cNvPr>
        <xdr:cNvPicPr>
          <a:picLocks noChangeAspect="1"/>
        </xdr:cNvPicPr>
      </xdr:nvPicPr>
      <xdr:blipFill>
        <a:blip xmlns:r="http://schemas.openxmlformats.org/officeDocument/2006/relationships" r:embed="rId20"/>
        <a:stretch>
          <a:fillRect/>
        </a:stretch>
      </xdr:blipFill>
      <xdr:spPr>
        <a:xfrm>
          <a:off x="9985493037" y="113399455"/>
          <a:ext cx="1362089" cy="2476525"/>
        </a:xfrm>
        <a:prstGeom prst="rect">
          <a:avLst/>
        </a:prstGeom>
      </xdr:spPr>
    </xdr:pic>
    <xdr:clientData/>
  </xdr:twoCellAnchor>
  <xdr:twoCellAnchor editAs="oneCell">
    <xdr:from>
      <xdr:col>9</xdr:col>
      <xdr:colOff>484909</xdr:colOff>
      <xdr:row>164</xdr:row>
      <xdr:rowOff>138546</xdr:rowOff>
    </xdr:from>
    <xdr:to>
      <xdr:col>9</xdr:col>
      <xdr:colOff>1818525</xdr:colOff>
      <xdr:row>164</xdr:row>
      <xdr:rowOff>1639816</xdr:rowOff>
    </xdr:to>
    <xdr:pic>
      <xdr:nvPicPr>
        <xdr:cNvPr id="33" name="Picture 32">
          <a:extLst>
            <a:ext uri="{FF2B5EF4-FFF2-40B4-BE49-F238E27FC236}">
              <a16:creationId xmlns:a16="http://schemas.microsoft.com/office/drawing/2014/main" id="{30718C1B-41A6-5F9D-74E7-3C50A25B8026}"/>
            </a:ext>
          </a:extLst>
        </xdr:cNvPr>
        <xdr:cNvPicPr>
          <a:picLocks noChangeAspect="1"/>
        </xdr:cNvPicPr>
      </xdr:nvPicPr>
      <xdr:blipFill>
        <a:blip xmlns:r="http://schemas.openxmlformats.org/officeDocument/2006/relationships" r:embed="rId21"/>
        <a:stretch>
          <a:fillRect/>
        </a:stretch>
      </xdr:blipFill>
      <xdr:spPr>
        <a:xfrm>
          <a:off x="9985549221" y="116170364"/>
          <a:ext cx="1333616" cy="1501270"/>
        </a:xfrm>
        <a:prstGeom prst="rect">
          <a:avLst/>
        </a:prstGeom>
      </xdr:spPr>
    </xdr:pic>
    <xdr:clientData/>
  </xdr:twoCellAnchor>
  <xdr:twoCellAnchor editAs="oneCell">
    <xdr:from>
      <xdr:col>9</xdr:col>
      <xdr:colOff>678872</xdr:colOff>
      <xdr:row>165</xdr:row>
      <xdr:rowOff>143586</xdr:rowOff>
    </xdr:from>
    <xdr:to>
      <xdr:col>9</xdr:col>
      <xdr:colOff>1728462</xdr:colOff>
      <xdr:row>165</xdr:row>
      <xdr:rowOff>2827992</xdr:rowOff>
    </xdr:to>
    <xdr:pic>
      <xdr:nvPicPr>
        <xdr:cNvPr id="34" name="Picture 33">
          <a:extLst>
            <a:ext uri="{FF2B5EF4-FFF2-40B4-BE49-F238E27FC236}">
              <a16:creationId xmlns:a16="http://schemas.microsoft.com/office/drawing/2014/main" id="{8A117273-61D9-6996-1157-67EDF776F8F8}"/>
            </a:ext>
          </a:extLst>
        </xdr:cNvPr>
        <xdr:cNvPicPr>
          <a:picLocks noChangeAspect="1"/>
        </xdr:cNvPicPr>
      </xdr:nvPicPr>
      <xdr:blipFill>
        <a:blip xmlns:r="http://schemas.openxmlformats.org/officeDocument/2006/relationships" r:embed="rId22"/>
        <a:stretch>
          <a:fillRect/>
        </a:stretch>
      </xdr:blipFill>
      <xdr:spPr>
        <a:xfrm>
          <a:off x="9985639284" y="118004204"/>
          <a:ext cx="1049590" cy="2684406"/>
        </a:xfrm>
        <a:prstGeom prst="rect">
          <a:avLst/>
        </a:prstGeom>
      </xdr:spPr>
    </xdr:pic>
    <xdr:clientData/>
  </xdr:twoCellAnchor>
  <xdr:twoCellAnchor editAs="oneCell">
    <xdr:from>
      <xdr:col>9</xdr:col>
      <xdr:colOff>789710</xdr:colOff>
      <xdr:row>166</xdr:row>
      <xdr:rowOff>124691</xdr:rowOff>
    </xdr:from>
    <xdr:to>
      <xdr:col>9</xdr:col>
      <xdr:colOff>1663350</xdr:colOff>
      <xdr:row>166</xdr:row>
      <xdr:rowOff>2459508</xdr:rowOff>
    </xdr:to>
    <xdr:pic>
      <xdr:nvPicPr>
        <xdr:cNvPr id="35" name="Picture 34">
          <a:extLst>
            <a:ext uri="{FF2B5EF4-FFF2-40B4-BE49-F238E27FC236}">
              <a16:creationId xmlns:a16="http://schemas.microsoft.com/office/drawing/2014/main" id="{9430DCBD-27BB-D433-014F-ED68805E01FB}"/>
            </a:ext>
          </a:extLst>
        </xdr:cNvPr>
        <xdr:cNvPicPr>
          <a:picLocks noChangeAspect="1"/>
        </xdr:cNvPicPr>
      </xdr:nvPicPr>
      <xdr:blipFill>
        <a:blip xmlns:r="http://schemas.openxmlformats.org/officeDocument/2006/relationships" r:embed="rId23"/>
        <a:stretch>
          <a:fillRect/>
        </a:stretch>
      </xdr:blipFill>
      <xdr:spPr>
        <a:xfrm>
          <a:off x="9985704396" y="121088727"/>
          <a:ext cx="873640" cy="2334817"/>
        </a:xfrm>
        <a:prstGeom prst="rect">
          <a:avLst/>
        </a:prstGeom>
      </xdr:spPr>
    </xdr:pic>
    <xdr:clientData/>
  </xdr:twoCellAnchor>
  <xdr:twoCellAnchor editAs="oneCell">
    <xdr:from>
      <xdr:col>9</xdr:col>
      <xdr:colOff>678873</xdr:colOff>
      <xdr:row>167</xdr:row>
      <xdr:rowOff>96981</xdr:rowOff>
    </xdr:from>
    <xdr:to>
      <xdr:col>9</xdr:col>
      <xdr:colOff>1797735</xdr:colOff>
      <xdr:row>167</xdr:row>
      <xdr:rowOff>2576946</xdr:rowOff>
    </xdr:to>
    <xdr:pic>
      <xdr:nvPicPr>
        <xdr:cNvPr id="36" name="Picture 35">
          <a:extLst>
            <a:ext uri="{FF2B5EF4-FFF2-40B4-BE49-F238E27FC236}">
              <a16:creationId xmlns:a16="http://schemas.microsoft.com/office/drawing/2014/main" id="{1C524BF8-0413-AD2A-EC17-B382CA1E8815}"/>
            </a:ext>
          </a:extLst>
        </xdr:cNvPr>
        <xdr:cNvPicPr>
          <a:picLocks noChangeAspect="1"/>
        </xdr:cNvPicPr>
      </xdr:nvPicPr>
      <xdr:blipFill>
        <a:blip xmlns:r="http://schemas.openxmlformats.org/officeDocument/2006/relationships" r:embed="rId24"/>
        <a:stretch>
          <a:fillRect/>
        </a:stretch>
      </xdr:blipFill>
      <xdr:spPr>
        <a:xfrm>
          <a:off x="9985570011" y="123748799"/>
          <a:ext cx="1118862" cy="2479965"/>
        </a:xfrm>
        <a:prstGeom prst="rect">
          <a:avLst/>
        </a:prstGeom>
      </xdr:spPr>
    </xdr:pic>
    <xdr:clientData/>
  </xdr:twoCellAnchor>
  <xdr:twoCellAnchor editAs="oneCell">
    <xdr:from>
      <xdr:col>9</xdr:col>
      <xdr:colOff>609599</xdr:colOff>
      <xdr:row>168</xdr:row>
      <xdr:rowOff>318654</xdr:rowOff>
    </xdr:from>
    <xdr:to>
      <xdr:col>9</xdr:col>
      <xdr:colOff>2057524</xdr:colOff>
      <xdr:row>168</xdr:row>
      <xdr:rowOff>2033303</xdr:rowOff>
    </xdr:to>
    <xdr:pic>
      <xdr:nvPicPr>
        <xdr:cNvPr id="37" name="Picture 36">
          <a:extLst>
            <a:ext uri="{FF2B5EF4-FFF2-40B4-BE49-F238E27FC236}">
              <a16:creationId xmlns:a16="http://schemas.microsoft.com/office/drawing/2014/main" id="{B2D296F5-F3C6-8A62-D9FF-6C079DFD664D}"/>
            </a:ext>
          </a:extLst>
        </xdr:cNvPr>
        <xdr:cNvPicPr>
          <a:picLocks noChangeAspect="1"/>
        </xdr:cNvPicPr>
      </xdr:nvPicPr>
      <xdr:blipFill>
        <a:blip xmlns:r="http://schemas.openxmlformats.org/officeDocument/2006/relationships" r:embed="rId25"/>
        <a:stretch>
          <a:fillRect/>
        </a:stretch>
      </xdr:blipFill>
      <xdr:spPr>
        <a:xfrm>
          <a:off x="9985310222" y="126838363"/>
          <a:ext cx="1447925" cy="1714649"/>
        </a:xfrm>
        <a:prstGeom prst="rect">
          <a:avLst/>
        </a:prstGeom>
      </xdr:spPr>
    </xdr:pic>
    <xdr:clientData/>
  </xdr:twoCellAnchor>
  <xdr:oneCellAnchor>
    <xdr:from>
      <xdr:col>9</xdr:col>
      <xdr:colOff>886692</xdr:colOff>
      <xdr:row>169</xdr:row>
      <xdr:rowOff>83941</xdr:rowOff>
    </xdr:from>
    <xdr:ext cx="1006490" cy="2802690"/>
    <xdr:pic>
      <xdr:nvPicPr>
        <xdr:cNvPr id="38" name="Picture 37">
          <a:extLst>
            <a:ext uri="{FF2B5EF4-FFF2-40B4-BE49-F238E27FC236}">
              <a16:creationId xmlns:a16="http://schemas.microsoft.com/office/drawing/2014/main" id="{943CA9E5-6368-4447-8752-53E6AB47277C}"/>
            </a:ext>
          </a:extLst>
        </xdr:cNvPr>
        <xdr:cNvPicPr>
          <a:picLocks noChangeAspect="1"/>
        </xdr:cNvPicPr>
      </xdr:nvPicPr>
      <xdr:blipFill rotWithShape="1">
        <a:blip xmlns:r="http://schemas.openxmlformats.org/officeDocument/2006/relationships" r:embed="rId11"/>
        <a:srcRect l="45066" t="13682" r="14147" b="27100"/>
        <a:stretch>
          <a:fillRect/>
        </a:stretch>
      </xdr:blipFill>
      <xdr:spPr>
        <a:xfrm>
          <a:off x="9985474564" y="129319141"/>
          <a:ext cx="1006490" cy="2802690"/>
        </a:xfrm>
        <a:prstGeom prst="rect">
          <a:avLst/>
        </a:prstGeom>
      </xdr:spPr>
    </xdr:pic>
    <xdr:clientData/>
  </xdr:oneCellAnchor>
  <xdr:oneCellAnchor>
    <xdr:from>
      <xdr:col>9</xdr:col>
      <xdr:colOff>1052945</xdr:colOff>
      <xdr:row>170</xdr:row>
      <xdr:rowOff>110836</xdr:rowOff>
    </xdr:from>
    <xdr:ext cx="1006490" cy="2802690"/>
    <xdr:pic>
      <xdr:nvPicPr>
        <xdr:cNvPr id="41" name="Picture 40">
          <a:extLst>
            <a:ext uri="{FF2B5EF4-FFF2-40B4-BE49-F238E27FC236}">
              <a16:creationId xmlns:a16="http://schemas.microsoft.com/office/drawing/2014/main" id="{1EAC3856-7D48-48B9-8FC1-73882A55D365}"/>
            </a:ext>
          </a:extLst>
        </xdr:cNvPr>
        <xdr:cNvPicPr>
          <a:picLocks noChangeAspect="1"/>
        </xdr:cNvPicPr>
      </xdr:nvPicPr>
      <xdr:blipFill rotWithShape="1">
        <a:blip xmlns:r="http://schemas.openxmlformats.org/officeDocument/2006/relationships" r:embed="rId11"/>
        <a:srcRect l="45066" t="13682" r="14147" b="27100"/>
        <a:stretch>
          <a:fillRect/>
        </a:stretch>
      </xdr:blipFill>
      <xdr:spPr>
        <a:xfrm>
          <a:off x="9985308311" y="132712691"/>
          <a:ext cx="1006490" cy="2802690"/>
        </a:xfrm>
        <a:prstGeom prst="rect">
          <a:avLst/>
        </a:prstGeom>
      </xdr:spPr>
    </xdr:pic>
    <xdr:clientData/>
  </xdr:oneCellAnchor>
  <xdr:twoCellAnchor editAs="oneCell">
    <xdr:from>
      <xdr:col>9</xdr:col>
      <xdr:colOff>387927</xdr:colOff>
      <xdr:row>174</xdr:row>
      <xdr:rowOff>318654</xdr:rowOff>
    </xdr:from>
    <xdr:to>
      <xdr:col>9</xdr:col>
      <xdr:colOff>2140679</xdr:colOff>
      <xdr:row>174</xdr:row>
      <xdr:rowOff>3336436</xdr:rowOff>
    </xdr:to>
    <xdr:pic>
      <xdr:nvPicPr>
        <xdr:cNvPr id="58" name="Picture 57">
          <a:extLst>
            <a:ext uri="{FF2B5EF4-FFF2-40B4-BE49-F238E27FC236}">
              <a16:creationId xmlns:a16="http://schemas.microsoft.com/office/drawing/2014/main" id="{9C8C242E-15DA-619B-00E6-B5E6AAB65CEB}"/>
            </a:ext>
          </a:extLst>
        </xdr:cNvPr>
        <xdr:cNvPicPr>
          <a:picLocks noChangeAspect="1"/>
        </xdr:cNvPicPr>
      </xdr:nvPicPr>
      <xdr:blipFill>
        <a:blip xmlns:r="http://schemas.openxmlformats.org/officeDocument/2006/relationships" r:embed="rId26"/>
        <a:stretch>
          <a:fillRect/>
        </a:stretch>
      </xdr:blipFill>
      <xdr:spPr>
        <a:xfrm>
          <a:off x="9985227067" y="140983854"/>
          <a:ext cx="1752752" cy="3017782"/>
        </a:xfrm>
        <a:prstGeom prst="rect">
          <a:avLst/>
        </a:prstGeom>
      </xdr:spPr>
    </xdr:pic>
    <xdr:clientData/>
  </xdr:twoCellAnchor>
  <xdr:twoCellAnchor editAs="oneCell">
    <xdr:from>
      <xdr:col>9</xdr:col>
      <xdr:colOff>498765</xdr:colOff>
      <xdr:row>175</xdr:row>
      <xdr:rowOff>138546</xdr:rowOff>
    </xdr:from>
    <xdr:to>
      <xdr:col>9</xdr:col>
      <xdr:colOff>1898866</xdr:colOff>
      <xdr:row>175</xdr:row>
      <xdr:rowOff>3402356</xdr:rowOff>
    </xdr:to>
    <xdr:pic>
      <xdr:nvPicPr>
        <xdr:cNvPr id="40" name="Picture 39">
          <a:extLst>
            <a:ext uri="{FF2B5EF4-FFF2-40B4-BE49-F238E27FC236}">
              <a16:creationId xmlns:a16="http://schemas.microsoft.com/office/drawing/2014/main" id="{0F49ECF4-77B0-0B49-3247-831BA4644DAD}"/>
            </a:ext>
          </a:extLst>
        </xdr:cNvPr>
        <xdr:cNvPicPr>
          <a:picLocks noChangeAspect="1"/>
        </xdr:cNvPicPr>
      </xdr:nvPicPr>
      <xdr:blipFill>
        <a:blip xmlns:r="http://schemas.openxmlformats.org/officeDocument/2006/relationships" r:embed="rId27"/>
        <a:stretch>
          <a:fillRect/>
        </a:stretch>
      </xdr:blipFill>
      <xdr:spPr>
        <a:xfrm>
          <a:off x="9985468880" y="144350510"/>
          <a:ext cx="1400101" cy="3263810"/>
        </a:xfrm>
        <a:prstGeom prst="rect">
          <a:avLst/>
        </a:prstGeom>
      </xdr:spPr>
    </xdr:pic>
    <xdr:clientData/>
  </xdr:twoCellAnchor>
  <xdr:twoCellAnchor editAs="oneCell">
    <xdr:from>
      <xdr:col>9</xdr:col>
      <xdr:colOff>665019</xdr:colOff>
      <xdr:row>171</xdr:row>
      <xdr:rowOff>318655</xdr:rowOff>
    </xdr:from>
    <xdr:to>
      <xdr:col>9</xdr:col>
      <xdr:colOff>1878196</xdr:colOff>
      <xdr:row>171</xdr:row>
      <xdr:rowOff>2253691</xdr:rowOff>
    </xdr:to>
    <xdr:pic>
      <xdr:nvPicPr>
        <xdr:cNvPr id="42" name="Picture 41">
          <a:extLst>
            <a:ext uri="{FF2B5EF4-FFF2-40B4-BE49-F238E27FC236}">
              <a16:creationId xmlns:a16="http://schemas.microsoft.com/office/drawing/2014/main" id="{653D6795-DD10-54BF-1352-0B5B7D8463AF}"/>
            </a:ext>
          </a:extLst>
        </xdr:cNvPr>
        <xdr:cNvPicPr>
          <a:picLocks noChangeAspect="1"/>
        </xdr:cNvPicPr>
      </xdr:nvPicPr>
      <xdr:blipFill>
        <a:blip xmlns:r="http://schemas.openxmlformats.org/officeDocument/2006/relationships" r:embed="rId28"/>
        <a:stretch>
          <a:fillRect/>
        </a:stretch>
      </xdr:blipFill>
      <xdr:spPr>
        <a:xfrm>
          <a:off x="9985489550" y="135899237"/>
          <a:ext cx="1213177" cy="1935036"/>
        </a:xfrm>
        <a:prstGeom prst="rect">
          <a:avLst/>
        </a:prstGeom>
      </xdr:spPr>
    </xdr:pic>
    <xdr:clientData/>
  </xdr:twoCellAnchor>
  <xdr:twoCellAnchor editAs="oneCell">
    <xdr:from>
      <xdr:col>9</xdr:col>
      <xdr:colOff>358335</xdr:colOff>
      <xdr:row>172</xdr:row>
      <xdr:rowOff>207817</xdr:rowOff>
    </xdr:from>
    <xdr:to>
      <xdr:col>9</xdr:col>
      <xdr:colOff>1808922</xdr:colOff>
      <xdr:row>172</xdr:row>
      <xdr:rowOff>2521526</xdr:rowOff>
    </xdr:to>
    <xdr:pic>
      <xdr:nvPicPr>
        <xdr:cNvPr id="44" name="Picture 43">
          <a:extLst>
            <a:ext uri="{FF2B5EF4-FFF2-40B4-BE49-F238E27FC236}">
              <a16:creationId xmlns:a16="http://schemas.microsoft.com/office/drawing/2014/main" id="{7D6A3488-D526-4C74-A61D-C856A427EC1E}"/>
            </a:ext>
          </a:extLst>
        </xdr:cNvPr>
        <xdr:cNvPicPr>
          <a:picLocks noChangeAspect="1"/>
        </xdr:cNvPicPr>
      </xdr:nvPicPr>
      <xdr:blipFill>
        <a:blip xmlns:r="http://schemas.openxmlformats.org/officeDocument/2006/relationships" r:embed="rId28"/>
        <a:stretch>
          <a:fillRect/>
        </a:stretch>
      </xdr:blipFill>
      <xdr:spPr>
        <a:xfrm>
          <a:off x="9985558824" y="138351490"/>
          <a:ext cx="1450587" cy="2313709"/>
        </a:xfrm>
        <a:prstGeom prst="rect">
          <a:avLst/>
        </a:prstGeom>
      </xdr:spPr>
    </xdr:pic>
    <xdr:clientData/>
  </xdr:twoCellAnchor>
  <xdr:twoCellAnchor editAs="oneCell">
    <xdr:from>
      <xdr:col>9</xdr:col>
      <xdr:colOff>692728</xdr:colOff>
      <xdr:row>173</xdr:row>
      <xdr:rowOff>184843</xdr:rowOff>
    </xdr:from>
    <xdr:to>
      <xdr:col>9</xdr:col>
      <xdr:colOff>2235589</xdr:colOff>
      <xdr:row>173</xdr:row>
      <xdr:rowOff>2567489</xdr:rowOff>
    </xdr:to>
    <xdr:pic>
      <xdr:nvPicPr>
        <xdr:cNvPr id="45" name="Picture 44">
          <a:extLst>
            <a:ext uri="{FF2B5EF4-FFF2-40B4-BE49-F238E27FC236}">
              <a16:creationId xmlns:a16="http://schemas.microsoft.com/office/drawing/2014/main" id="{5CB60EF6-9F9B-3321-6CFC-D44E29536C04}"/>
            </a:ext>
          </a:extLst>
        </xdr:cNvPr>
        <xdr:cNvPicPr>
          <a:picLocks noChangeAspect="1"/>
        </xdr:cNvPicPr>
      </xdr:nvPicPr>
      <xdr:blipFill>
        <a:blip xmlns:r="http://schemas.openxmlformats.org/officeDocument/2006/relationships" r:embed="rId29"/>
        <a:stretch>
          <a:fillRect/>
        </a:stretch>
      </xdr:blipFill>
      <xdr:spPr>
        <a:xfrm>
          <a:off x="9985132157" y="141265679"/>
          <a:ext cx="1542861" cy="2382646"/>
        </a:xfrm>
        <a:prstGeom prst="rect">
          <a:avLst/>
        </a:prstGeom>
      </xdr:spPr>
    </xdr:pic>
    <xdr:clientData/>
  </xdr:twoCellAnchor>
  <xdr:twoCellAnchor editAs="oneCell">
    <xdr:from>
      <xdr:col>9</xdr:col>
      <xdr:colOff>277091</xdr:colOff>
      <xdr:row>177</xdr:row>
      <xdr:rowOff>193963</xdr:rowOff>
    </xdr:from>
    <xdr:to>
      <xdr:col>9</xdr:col>
      <xdr:colOff>2318793</xdr:colOff>
      <xdr:row>177</xdr:row>
      <xdr:rowOff>3522452</xdr:rowOff>
    </xdr:to>
    <xdr:pic>
      <xdr:nvPicPr>
        <xdr:cNvPr id="48" name="Picture 47">
          <a:extLst>
            <a:ext uri="{FF2B5EF4-FFF2-40B4-BE49-F238E27FC236}">
              <a16:creationId xmlns:a16="http://schemas.microsoft.com/office/drawing/2014/main" id="{9BB3C5C3-76D5-4644-AA86-17D7D8D09110}"/>
            </a:ext>
          </a:extLst>
        </xdr:cNvPr>
        <xdr:cNvPicPr>
          <a:picLocks noChangeAspect="1"/>
        </xdr:cNvPicPr>
      </xdr:nvPicPr>
      <xdr:blipFill>
        <a:blip xmlns:r="http://schemas.openxmlformats.org/officeDocument/2006/relationships" r:embed="rId30"/>
        <a:stretch>
          <a:fillRect/>
        </a:stretch>
      </xdr:blipFill>
      <xdr:spPr>
        <a:xfrm>
          <a:off x="9985048953" y="155129345"/>
          <a:ext cx="2041702" cy="3328489"/>
        </a:xfrm>
        <a:prstGeom prst="rect">
          <a:avLst/>
        </a:prstGeom>
      </xdr:spPr>
    </xdr:pic>
    <xdr:clientData/>
  </xdr:twoCellAnchor>
  <xdr:twoCellAnchor editAs="oneCell">
    <xdr:from>
      <xdr:col>9</xdr:col>
      <xdr:colOff>401782</xdr:colOff>
      <xdr:row>176</xdr:row>
      <xdr:rowOff>166255</xdr:rowOff>
    </xdr:from>
    <xdr:to>
      <xdr:col>9</xdr:col>
      <xdr:colOff>2276464</xdr:colOff>
      <xdr:row>176</xdr:row>
      <xdr:rowOff>3755586</xdr:rowOff>
    </xdr:to>
    <xdr:pic>
      <xdr:nvPicPr>
        <xdr:cNvPr id="49" name="Picture 48">
          <a:extLst>
            <a:ext uri="{FF2B5EF4-FFF2-40B4-BE49-F238E27FC236}">
              <a16:creationId xmlns:a16="http://schemas.microsoft.com/office/drawing/2014/main" id="{8EF81FD7-D757-CA0B-41CB-0C46D5709199}"/>
            </a:ext>
          </a:extLst>
        </xdr:cNvPr>
        <xdr:cNvPicPr>
          <a:picLocks noChangeAspect="1"/>
        </xdr:cNvPicPr>
      </xdr:nvPicPr>
      <xdr:blipFill>
        <a:blip xmlns:r="http://schemas.openxmlformats.org/officeDocument/2006/relationships" r:embed="rId31"/>
        <a:stretch>
          <a:fillRect/>
        </a:stretch>
      </xdr:blipFill>
      <xdr:spPr>
        <a:xfrm>
          <a:off x="9985091282" y="151056110"/>
          <a:ext cx="1874682" cy="3589331"/>
        </a:xfrm>
        <a:prstGeom prst="rect">
          <a:avLst/>
        </a:prstGeom>
      </xdr:spPr>
    </xdr:pic>
    <xdr:clientData/>
  </xdr:twoCellAnchor>
  <xdr:twoCellAnchor editAs="oneCell">
    <xdr:from>
      <xdr:col>9</xdr:col>
      <xdr:colOff>401782</xdr:colOff>
      <xdr:row>178</xdr:row>
      <xdr:rowOff>83127</xdr:rowOff>
    </xdr:from>
    <xdr:to>
      <xdr:col>9</xdr:col>
      <xdr:colOff>2443484</xdr:colOff>
      <xdr:row>178</xdr:row>
      <xdr:rowOff>3411616</xdr:rowOff>
    </xdr:to>
    <xdr:pic>
      <xdr:nvPicPr>
        <xdr:cNvPr id="50" name="Picture 49">
          <a:extLst>
            <a:ext uri="{FF2B5EF4-FFF2-40B4-BE49-F238E27FC236}">
              <a16:creationId xmlns:a16="http://schemas.microsoft.com/office/drawing/2014/main" id="{2BCEAD05-718B-49EC-B4E6-12EC36F26B78}"/>
            </a:ext>
          </a:extLst>
        </xdr:cNvPr>
        <xdr:cNvPicPr>
          <a:picLocks noChangeAspect="1"/>
        </xdr:cNvPicPr>
      </xdr:nvPicPr>
      <xdr:blipFill>
        <a:blip xmlns:r="http://schemas.openxmlformats.org/officeDocument/2006/relationships" r:embed="rId30"/>
        <a:stretch>
          <a:fillRect/>
        </a:stretch>
      </xdr:blipFill>
      <xdr:spPr>
        <a:xfrm>
          <a:off x="9984924262" y="158842363"/>
          <a:ext cx="2041702" cy="3328489"/>
        </a:xfrm>
        <a:prstGeom prst="rect">
          <a:avLst/>
        </a:prstGeom>
      </xdr:spPr>
    </xdr:pic>
    <xdr:clientData/>
  </xdr:twoCellAnchor>
  <xdr:twoCellAnchor editAs="oneCell">
    <xdr:from>
      <xdr:col>9</xdr:col>
      <xdr:colOff>484911</xdr:colOff>
      <xdr:row>179</xdr:row>
      <xdr:rowOff>221673</xdr:rowOff>
    </xdr:from>
    <xdr:to>
      <xdr:col>9</xdr:col>
      <xdr:colOff>2175166</xdr:colOff>
      <xdr:row>179</xdr:row>
      <xdr:rowOff>2705613</xdr:rowOff>
    </xdr:to>
    <xdr:pic>
      <xdr:nvPicPr>
        <xdr:cNvPr id="53" name="Picture 52">
          <a:extLst>
            <a:ext uri="{FF2B5EF4-FFF2-40B4-BE49-F238E27FC236}">
              <a16:creationId xmlns:a16="http://schemas.microsoft.com/office/drawing/2014/main" id="{7FAC8EF6-3CE8-90FD-C8B9-62DB1B8E9060}"/>
            </a:ext>
          </a:extLst>
        </xdr:cNvPr>
        <xdr:cNvPicPr>
          <a:picLocks noChangeAspect="1"/>
        </xdr:cNvPicPr>
      </xdr:nvPicPr>
      <xdr:blipFill>
        <a:blip xmlns:r="http://schemas.openxmlformats.org/officeDocument/2006/relationships" r:embed="rId32"/>
        <a:stretch>
          <a:fillRect/>
        </a:stretch>
      </xdr:blipFill>
      <xdr:spPr>
        <a:xfrm>
          <a:off x="9985192580" y="162707782"/>
          <a:ext cx="1690255" cy="2483940"/>
        </a:xfrm>
        <a:prstGeom prst="rect">
          <a:avLst/>
        </a:prstGeom>
      </xdr:spPr>
    </xdr:pic>
    <xdr:clientData/>
  </xdr:twoCellAnchor>
  <xdr:twoCellAnchor editAs="oneCell">
    <xdr:from>
      <xdr:col>9</xdr:col>
      <xdr:colOff>415636</xdr:colOff>
      <xdr:row>53</xdr:row>
      <xdr:rowOff>96981</xdr:rowOff>
    </xdr:from>
    <xdr:to>
      <xdr:col>9</xdr:col>
      <xdr:colOff>2323474</xdr:colOff>
      <xdr:row>53</xdr:row>
      <xdr:rowOff>1511866</xdr:rowOff>
    </xdr:to>
    <xdr:pic>
      <xdr:nvPicPr>
        <xdr:cNvPr id="59" name="Picture 58">
          <a:extLst>
            <a:ext uri="{FF2B5EF4-FFF2-40B4-BE49-F238E27FC236}">
              <a16:creationId xmlns:a16="http://schemas.microsoft.com/office/drawing/2014/main" id="{45729AAE-A7EE-7D4D-FBA4-813C2040F687}"/>
            </a:ext>
          </a:extLst>
        </xdr:cNvPr>
        <xdr:cNvPicPr>
          <a:picLocks noChangeAspect="1"/>
        </xdr:cNvPicPr>
      </xdr:nvPicPr>
      <xdr:blipFill>
        <a:blip xmlns:r="http://schemas.openxmlformats.org/officeDocument/2006/relationships" r:embed="rId33"/>
        <a:stretch>
          <a:fillRect/>
        </a:stretch>
      </xdr:blipFill>
      <xdr:spPr>
        <a:xfrm>
          <a:off x="9985044272" y="29565599"/>
          <a:ext cx="1907838" cy="1414885"/>
        </a:xfrm>
        <a:prstGeom prst="rect">
          <a:avLst/>
        </a:prstGeom>
      </xdr:spPr>
    </xdr:pic>
    <xdr:clientData/>
  </xdr:twoCellAnchor>
  <xdr:twoCellAnchor editAs="oneCell">
    <xdr:from>
      <xdr:col>9</xdr:col>
      <xdr:colOff>71194</xdr:colOff>
      <xdr:row>54</xdr:row>
      <xdr:rowOff>193964</xdr:rowOff>
    </xdr:from>
    <xdr:to>
      <xdr:col>9</xdr:col>
      <xdr:colOff>2667069</xdr:colOff>
      <xdr:row>54</xdr:row>
      <xdr:rowOff>1246909</xdr:rowOff>
    </xdr:to>
    <xdr:pic>
      <xdr:nvPicPr>
        <xdr:cNvPr id="43" name="Picture 42">
          <a:extLst>
            <a:ext uri="{FF2B5EF4-FFF2-40B4-BE49-F238E27FC236}">
              <a16:creationId xmlns:a16="http://schemas.microsoft.com/office/drawing/2014/main" id="{E1493777-288A-1475-681B-45D0BA086CFB}"/>
            </a:ext>
          </a:extLst>
        </xdr:cNvPr>
        <xdr:cNvPicPr>
          <a:picLocks noChangeAspect="1"/>
        </xdr:cNvPicPr>
      </xdr:nvPicPr>
      <xdr:blipFill>
        <a:blip xmlns:r="http://schemas.openxmlformats.org/officeDocument/2006/relationships" r:embed="rId34"/>
        <a:stretch>
          <a:fillRect/>
        </a:stretch>
      </xdr:blipFill>
      <xdr:spPr>
        <a:xfrm>
          <a:off x="9984700677" y="31283564"/>
          <a:ext cx="2595875" cy="1052945"/>
        </a:xfrm>
        <a:prstGeom prst="rect">
          <a:avLst/>
        </a:prstGeom>
      </xdr:spPr>
    </xdr:pic>
    <xdr:clientData/>
  </xdr:twoCellAnchor>
  <xdr:oneCellAnchor>
    <xdr:from>
      <xdr:col>9</xdr:col>
      <xdr:colOff>297261</xdr:colOff>
      <xdr:row>56</xdr:row>
      <xdr:rowOff>166254</xdr:rowOff>
    </xdr:from>
    <xdr:ext cx="2035395" cy="1316181"/>
    <xdr:pic>
      <xdr:nvPicPr>
        <xdr:cNvPr id="46" name="Picture 45">
          <a:extLst>
            <a:ext uri="{FF2B5EF4-FFF2-40B4-BE49-F238E27FC236}">
              <a16:creationId xmlns:a16="http://schemas.microsoft.com/office/drawing/2014/main" id="{0A9375CB-FCA3-4C10-BA40-AE9E8264728F}"/>
            </a:ext>
          </a:extLst>
        </xdr:cNvPr>
        <xdr:cNvPicPr>
          <a:picLocks noChangeAspect="1"/>
        </xdr:cNvPicPr>
      </xdr:nvPicPr>
      <xdr:blipFill>
        <a:blip xmlns:r="http://schemas.openxmlformats.org/officeDocument/2006/relationships" r:embed="rId35"/>
        <a:stretch>
          <a:fillRect/>
        </a:stretch>
      </xdr:blipFill>
      <xdr:spPr>
        <a:xfrm>
          <a:off x="9985035090" y="34220727"/>
          <a:ext cx="2035395" cy="1316181"/>
        </a:xfrm>
        <a:prstGeom prst="rect">
          <a:avLst/>
        </a:prstGeom>
      </xdr:spPr>
    </xdr:pic>
    <xdr:clientData/>
  </xdr:oneCellAnchor>
  <xdr:oneCellAnchor>
    <xdr:from>
      <xdr:col>9</xdr:col>
      <xdr:colOff>197262</xdr:colOff>
      <xdr:row>57</xdr:row>
      <xdr:rowOff>158921</xdr:rowOff>
    </xdr:from>
    <xdr:ext cx="2094443" cy="1293289"/>
    <xdr:pic>
      <xdr:nvPicPr>
        <xdr:cNvPr id="47" name="Picture 46">
          <a:extLst>
            <a:ext uri="{FF2B5EF4-FFF2-40B4-BE49-F238E27FC236}">
              <a16:creationId xmlns:a16="http://schemas.microsoft.com/office/drawing/2014/main" id="{1187A0BC-9437-4567-882F-AE95FD6C610E}"/>
            </a:ext>
          </a:extLst>
        </xdr:cNvPr>
        <xdr:cNvPicPr>
          <a:picLocks noChangeAspect="1"/>
        </xdr:cNvPicPr>
      </xdr:nvPicPr>
      <xdr:blipFill>
        <a:blip xmlns:r="http://schemas.openxmlformats.org/officeDocument/2006/relationships" r:embed="rId36"/>
        <a:stretch>
          <a:fillRect/>
        </a:stretch>
      </xdr:blipFill>
      <xdr:spPr>
        <a:xfrm flipH="1">
          <a:off x="9985076041" y="36125321"/>
          <a:ext cx="2094443" cy="1293289"/>
        </a:xfrm>
        <a:prstGeom prst="rect">
          <a:avLst/>
        </a:prstGeom>
      </xdr:spPr>
    </xdr:pic>
    <xdr:clientData/>
  </xdr:oneCellAnchor>
  <xdr:oneCellAnchor>
    <xdr:from>
      <xdr:col>9</xdr:col>
      <xdr:colOff>565303</xdr:colOff>
      <xdr:row>59</xdr:row>
      <xdr:rowOff>69273</xdr:rowOff>
    </xdr:from>
    <xdr:ext cx="1736996" cy="1122217"/>
    <xdr:pic>
      <xdr:nvPicPr>
        <xdr:cNvPr id="51" name="Picture 50">
          <a:extLst>
            <a:ext uri="{FF2B5EF4-FFF2-40B4-BE49-F238E27FC236}">
              <a16:creationId xmlns:a16="http://schemas.microsoft.com/office/drawing/2014/main" id="{49CC9C46-9B8A-4EAF-8B42-CD454C2F6071}"/>
            </a:ext>
          </a:extLst>
        </xdr:cNvPr>
        <xdr:cNvPicPr>
          <a:picLocks noChangeAspect="1"/>
        </xdr:cNvPicPr>
      </xdr:nvPicPr>
      <xdr:blipFill rotWithShape="1">
        <a:blip xmlns:r="http://schemas.openxmlformats.org/officeDocument/2006/relationships" r:embed="rId37"/>
        <a:srcRect l="2341"/>
        <a:stretch>
          <a:fillRect/>
        </a:stretch>
      </xdr:blipFill>
      <xdr:spPr>
        <a:xfrm>
          <a:off x="9985065447" y="38945128"/>
          <a:ext cx="1736996" cy="1122217"/>
        </a:xfrm>
        <a:prstGeom prst="rect">
          <a:avLst/>
        </a:prstGeom>
      </xdr:spPr>
    </xdr:pic>
    <xdr:clientData/>
  </xdr:oneCellAnchor>
  <xdr:twoCellAnchor editAs="oneCell">
    <xdr:from>
      <xdr:col>9</xdr:col>
      <xdr:colOff>471054</xdr:colOff>
      <xdr:row>61</xdr:row>
      <xdr:rowOff>124691</xdr:rowOff>
    </xdr:from>
    <xdr:to>
      <xdr:col>9</xdr:col>
      <xdr:colOff>1777340</xdr:colOff>
      <xdr:row>61</xdr:row>
      <xdr:rowOff>1150288</xdr:rowOff>
    </xdr:to>
    <xdr:pic>
      <xdr:nvPicPr>
        <xdr:cNvPr id="52" name="Picture 51">
          <a:extLst>
            <a:ext uri="{FF2B5EF4-FFF2-40B4-BE49-F238E27FC236}">
              <a16:creationId xmlns:a16="http://schemas.microsoft.com/office/drawing/2014/main" id="{DBB06359-F5A7-4AB3-B433-ED911612BD09}"/>
            </a:ext>
          </a:extLst>
        </xdr:cNvPr>
        <xdr:cNvPicPr>
          <a:picLocks noChangeAspect="1"/>
        </xdr:cNvPicPr>
      </xdr:nvPicPr>
      <xdr:blipFill>
        <a:blip xmlns:r="http://schemas.openxmlformats.org/officeDocument/2006/relationships" r:embed="rId38"/>
        <a:stretch>
          <a:fillRect/>
        </a:stretch>
      </xdr:blipFill>
      <xdr:spPr>
        <a:xfrm>
          <a:off x="9985590406" y="41549782"/>
          <a:ext cx="1306286" cy="1025597"/>
        </a:xfrm>
        <a:prstGeom prst="rect">
          <a:avLst/>
        </a:prstGeom>
      </xdr:spPr>
    </xdr:pic>
    <xdr:clientData/>
  </xdr:twoCellAnchor>
  <xdr:twoCellAnchor editAs="oneCell">
    <xdr:from>
      <xdr:col>9</xdr:col>
      <xdr:colOff>1690254</xdr:colOff>
      <xdr:row>60</xdr:row>
      <xdr:rowOff>69274</xdr:rowOff>
    </xdr:from>
    <xdr:to>
      <xdr:col>9</xdr:col>
      <xdr:colOff>2504305</xdr:colOff>
      <xdr:row>60</xdr:row>
      <xdr:rowOff>1624392</xdr:rowOff>
    </xdr:to>
    <xdr:pic>
      <xdr:nvPicPr>
        <xdr:cNvPr id="54" name="Picture 53">
          <a:extLst>
            <a:ext uri="{FF2B5EF4-FFF2-40B4-BE49-F238E27FC236}">
              <a16:creationId xmlns:a16="http://schemas.microsoft.com/office/drawing/2014/main" id="{52B7F48E-76A0-E9D2-719E-64B451100967}"/>
            </a:ext>
          </a:extLst>
        </xdr:cNvPr>
        <xdr:cNvPicPr>
          <a:picLocks noChangeAspect="1"/>
        </xdr:cNvPicPr>
      </xdr:nvPicPr>
      <xdr:blipFill>
        <a:blip xmlns:r="http://schemas.openxmlformats.org/officeDocument/2006/relationships" r:embed="rId39"/>
        <a:stretch>
          <a:fillRect/>
        </a:stretch>
      </xdr:blipFill>
      <xdr:spPr>
        <a:xfrm>
          <a:off x="9984863441" y="40219747"/>
          <a:ext cx="814051" cy="1555118"/>
        </a:xfrm>
        <a:prstGeom prst="rect">
          <a:avLst/>
        </a:prstGeom>
      </xdr:spPr>
    </xdr:pic>
    <xdr:clientData/>
  </xdr:twoCellAnchor>
  <xdr:oneCellAnchor>
    <xdr:from>
      <xdr:col>9</xdr:col>
      <xdr:colOff>371628</xdr:colOff>
      <xdr:row>62</xdr:row>
      <xdr:rowOff>183368</xdr:rowOff>
    </xdr:from>
    <xdr:ext cx="2371573" cy="1599432"/>
    <xdr:pic>
      <xdr:nvPicPr>
        <xdr:cNvPr id="55" name="Picture 54">
          <a:extLst>
            <a:ext uri="{FF2B5EF4-FFF2-40B4-BE49-F238E27FC236}">
              <a16:creationId xmlns:a16="http://schemas.microsoft.com/office/drawing/2014/main" id="{41EC8E60-3795-4529-90FD-310D4715876E}"/>
            </a:ext>
          </a:extLst>
        </xdr:cNvPr>
        <xdr:cNvPicPr>
          <a:picLocks noChangeAspect="1"/>
        </xdr:cNvPicPr>
      </xdr:nvPicPr>
      <xdr:blipFill>
        <a:blip xmlns:r="http://schemas.openxmlformats.org/officeDocument/2006/relationships" r:embed="rId40"/>
        <a:stretch>
          <a:fillRect/>
        </a:stretch>
      </xdr:blipFill>
      <xdr:spPr>
        <a:xfrm>
          <a:off x="9984624545" y="43506532"/>
          <a:ext cx="2371573" cy="1599432"/>
        </a:xfrm>
        <a:prstGeom prst="rect">
          <a:avLst/>
        </a:prstGeom>
      </xdr:spPr>
    </xdr:pic>
    <xdr:clientData/>
  </xdr:oneCellAnchor>
  <xdr:oneCellAnchor>
    <xdr:from>
      <xdr:col>9</xdr:col>
      <xdr:colOff>196409</xdr:colOff>
      <xdr:row>63</xdr:row>
      <xdr:rowOff>169515</xdr:rowOff>
    </xdr:from>
    <xdr:ext cx="2325119" cy="1554584"/>
    <xdr:pic>
      <xdr:nvPicPr>
        <xdr:cNvPr id="56" name="Picture 55">
          <a:extLst>
            <a:ext uri="{FF2B5EF4-FFF2-40B4-BE49-F238E27FC236}">
              <a16:creationId xmlns:a16="http://schemas.microsoft.com/office/drawing/2014/main" id="{810CF5C4-E268-45A2-B109-712D58ACA983}"/>
            </a:ext>
          </a:extLst>
        </xdr:cNvPr>
        <xdr:cNvPicPr>
          <a:picLocks noChangeAspect="1"/>
        </xdr:cNvPicPr>
      </xdr:nvPicPr>
      <xdr:blipFill>
        <a:blip xmlns:r="http://schemas.openxmlformats.org/officeDocument/2006/relationships" r:embed="rId41"/>
        <a:stretch>
          <a:fillRect/>
        </a:stretch>
      </xdr:blipFill>
      <xdr:spPr>
        <a:xfrm>
          <a:off x="9984846218" y="45557006"/>
          <a:ext cx="2325119" cy="1554584"/>
        </a:xfrm>
        <a:prstGeom prst="rect">
          <a:avLst/>
        </a:prstGeom>
      </xdr:spPr>
    </xdr:pic>
    <xdr:clientData/>
  </xdr:oneCellAnchor>
  <xdr:oneCellAnchor>
    <xdr:from>
      <xdr:col>9</xdr:col>
      <xdr:colOff>99427</xdr:colOff>
      <xdr:row>64</xdr:row>
      <xdr:rowOff>183369</xdr:rowOff>
    </xdr:from>
    <xdr:ext cx="2408246" cy="1503413"/>
    <xdr:pic>
      <xdr:nvPicPr>
        <xdr:cNvPr id="57" name="Picture 56">
          <a:extLst>
            <a:ext uri="{FF2B5EF4-FFF2-40B4-BE49-F238E27FC236}">
              <a16:creationId xmlns:a16="http://schemas.microsoft.com/office/drawing/2014/main" id="{6CA1D63E-C854-4334-9D8C-AA9D8F2B9BFC}"/>
            </a:ext>
          </a:extLst>
        </xdr:cNvPr>
        <xdr:cNvPicPr>
          <a:picLocks noChangeAspect="1"/>
        </xdr:cNvPicPr>
      </xdr:nvPicPr>
      <xdr:blipFill>
        <a:blip xmlns:r="http://schemas.openxmlformats.org/officeDocument/2006/relationships" r:embed="rId42"/>
        <a:stretch>
          <a:fillRect/>
        </a:stretch>
      </xdr:blipFill>
      <xdr:spPr>
        <a:xfrm>
          <a:off x="9984860073" y="47635187"/>
          <a:ext cx="2408246" cy="1503413"/>
        </a:xfrm>
        <a:prstGeom prst="rect">
          <a:avLst/>
        </a:prstGeom>
      </xdr:spPr>
    </xdr:pic>
    <xdr:clientData/>
  </xdr:oneCellAnchor>
  <xdr:oneCellAnchor>
    <xdr:from>
      <xdr:col>9</xdr:col>
      <xdr:colOff>26894</xdr:colOff>
      <xdr:row>65</xdr:row>
      <xdr:rowOff>44823</xdr:rowOff>
    </xdr:from>
    <xdr:ext cx="2597539" cy="1645432"/>
    <xdr:pic>
      <xdr:nvPicPr>
        <xdr:cNvPr id="60" name="Picture 59">
          <a:extLst>
            <a:ext uri="{FF2B5EF4-FFF2-40B4-BE49-F238E27FC236}">
              <a16:creationId xmlns:a16="http://schemas.microsoft.com/office/drawing/2014/main" id="{F9BA3DB0-A166-43FD-A024-B9DF8599D690}"/>
            </a:ext>
          </a:extLst>
        </xdr:cNvPr>
        <xdr:cNvPicPr>
          <a:picLocks noChangeAspect="1"/>
        </xdr:cNvPicPr>
      </xdr:nvPicPr>
      <xdr:blipFill>
        <a:blip xmlns:r="http://schemas.openxmlformats.org/officeDocument/2006/relationships" r:embed="rId43"/>
        <a:stretch>
          <a:fillRect/>
        </a:stretch>
      </xdr:blipFill>
      <xdr:spPr>
        <a:xfrm>
          <a:off x="9984743313" y="47191841"/>
          <a:ext cx="2597539" cy="1645432"/>
        </a:xfrm>
        <a:prstGeom prst="rect">
          <a:avLst/>
        </a:prstGeom>
      </xdr:spPr>
    </xdr:pic>
    <xdr:clientData/>
  </xdr:oneCellAnchor>
  <xdr:oneCellAnchor>
    <xdr:from>
      <xdr:col>9</xdr:col>
      <xdr:colOff>62753</xdr:colOff>
      <xdr:row>66</xdr:row>
      <xdr:rowOff>116540</xdr:rowOff>
    </xdr:from>
    <xdr:ext cx="2361793" cy="1501820"/>
    <xdr:pic>
      <xdr:nvPicPr>
        <xdr:cNvPr id="61" name="Picture 60">
          <a:extLst>
            <a:ext uri="{FF2B5EF4-FFF2-40B4-BE49-F238E27FC236}">
              <a16:creationId xmlns:a16="http://schemas.microsoft.com/office/drawing/2014/main" id="{832D8DF1-820E-4B6A-AD6B-2ACD37AFBF37}"/>
            </a:ext>
          </a:extLst>
        </xdr:cNvPr>
        <xdr:cNvPicPr>
          <a:picLocks noChangeAspect="1"/>
        </xdr:cNvPicPr>
      </xdr:nvPicPr>
      <xdr:blipFill>
        <a:blip xmlns:r="http://schemas.openxmlformats.org/officeDocument/2006/relationships" r:embed="rId44"/>
        <a:stretch>
          <a:fillRect/>
        </a:stretch>
      </xdr:blipFill>
      <xdr:spPr>
        <a:xfrm>
          <a:off x="9984943200" y="49230904"/>
          <a:ext cx="2361793" cy="1501820"/>
        </a:xfrm>
        <a:prstGeom prst="rect">
          <a:avLst/>
        </a:prstGeom>
      </xdr:spPr>
    </xdr:pic>
    <xdr:clientData/>
  </xdr:oneCellAnchor>
  <xdr:oneCellAnchor>
    <xdr:from>
      <xdr:col>9</xdr:col>
      <xdr:colOff>62754</xdr:colOff>
      <xdr:row>67</xdr:row>
      <xdr:rowOff>71719</xdr:rowOff>
    </xdr:from>
    <xdr:ext cx="2500337" cy="1686271"/>
    <xdr:pic>
      <xdr:nvPicPr>
        <xdr:cNvPr id="62" name="Picture 61">
          <a:extLst>
            <a:ext uri="{FF2B5EF4-FFF2-40B4-BE49-F238E27FC236}">
              <a16:creationId xmlns:a16="http://schemas.microsoft.com/office/drawing/2014/main" id="{E0D9D420-0F75-438F-8BEA-3B0EAC3B9A11}"/>
            </a:ext>
          </a:extLst>
        </xdr:cNvPr>
        <xdr:cNvPicPr>
          <a:picLocks noChangeAspect="1"/>
        </xdr:cNvPicPr>
      </xdr:nvPicPr>
      <xdr:blipFill>
        <a:blip xmlns:r="http://schemas.openxmlformats.org/officeDocument/2006/relationships" r:embed="rId45"/>
        <a:stretch>
          <a:fillRect/>
        </a:stretch>
      </xdr:blipFill>
      <xdr:spPr>
        <a:xfrm>
          <a:off x="9984804655" y="51153428"/>
          <a:ext cx="2500337" cy="1686271"/>
        </a:xfrm>
        <a:prstGeom prst="rect">
          <a:avLst/>
        </a:prstGeom>
      </xdr:spPr>
    </xdr:pic>
    <xdr:clientData/>
  </xdr:oneCellAnchor>
  <xdr:oneCellAnchor>
    <xdr:from>
      <xdr:col>9</xdr:col>
      <xdr:colOff>44825</xdr:colOff>
      <xdr:row>68</xdr:row>
      <xdr:rowOff>71719</xdr:rowOff>
    </xdr:from>
    <xdr:ext cx="2448994" cy="1616897"/>
    <xdr:pic>
      <xdr:nvPicPr>
        <xdr:cNvPr id="63" name="Picture 62">
          <a:extLst>
            <a:ext uri="{FF2B5EF4-FFF2-40B4-BE49-F238E27FC236}">
              <a16:creationId xmlns:a16="http://schemas.microsoft.com/office/drawing/2014/main" id="{3A75E177-96D4-4198-8BB3-F755E278BBFF}"/>
            </a:ext>
          </a:extLst>
        </xdr:cNvPr>
        <xdr:cNvPicPr>
          <a:picLocks noChangeAspect="1"/>
        </xdr:cNvPicPr>
      </xdr:nvPicPr>
      <xdr:blipFill>
        <a:blip xmlns:r="http://schemas.openxmlformats.org/officeDocument/2006/relationships" r:embed="rId46"/>
        <a:stretch>
          <a:fillRect/>
        </a:stretch>
      </xdr:blipFill>
      <xdr:spPr>
        <a:xfrm>
          <a:off x="9984873927" y="53120774"/>
          <a:ext cx="2448994" cy="1616897"/>
        </a:xfrm>
        <a:prstGeom prst="rect">
          <a:avLst/>
        </a:prstGeom>
      </xdr:spPr>
    </xdr:pic>
    <xdr:clientData/>
  </xdr:oneCellAnchor>
  <xdr:oneCellAnchor>
    <xdr:from>
      <xdr:col>9</xdr:col>
      <xdr:colOff>233271</xdr:colOff>
      <xdr:row>69</xdr:row>
      <xdr:rowOff>138548</xdr:rowOff>
    </xdr:from>
    <xdr:ext cx="2378035" cy="1496289"/>
    <xdr:pic>
      <xdr:nvPicPr>
        <xdr:cNvPr id="64" name="Picture 63">
          <a:extLst>
            <a:ext uri="{FF2B5EF4-FFF2-40B4-BE49-F238E27FC236}">
              <a16:creationId xmlns:a16="http://schemas.microsoft.com/office/drawing/2014/main" id="{7E2F13D5-3C03-4426-8EE3-8BDA56039373}"/>
            </a:ext>
          </a:extLst>
        </xdr:cNvPr>
        <xdr:cNvPicPr>
          <a:picLocks noChangeAspect="1"/>
        </xdr:cNvPicPr>
      </xdr:nvPicPr>
      <xdr:blipFill>
        <a:blip xmlns:r="http://schemas.openxmlformats.org/officeDocument/2006/relationships" r:embed="rId47"/>
        <a:stretch>
          <a:fillRect/>
        </a:stretch>
      </xdr:blipFill>
      <xdr:spPr>
        <a:xfrm>
          <a:off x="9984756440" y="57524075"/>
          <a:ext cx="2378035" cy="1496289"/>
        </a:xfrm>
        <a:prstGeom prst="rect">
          <a:avLst/>
        </a:prstGeom>
      </xdr:spPr>
    </xdr:pic>
    <xdr:clientData/>
  </xdr:oneCellAnchor>
  <xdr:oneCellAnchor>
    <xdr:from>
      <xdr:col>9</xdr:col>
      <xdr:colOff>184842</xdr:colOff>
      <xdr:row>71</xdr:row>
      <xdr:rowOff>314252</xdr:rowOff>
    </xdr:from>
    <xdr:ext cx="2337956" cy="1456213"/>
    <xdr:pic>
      <xdr:nvPicPr>
        <xdr:cNvPr id="65" name="Picture 64">
          <a:extLst>
            <a:ext uri="{FF2B5EF4-FFF2-40B4-BE49-F238E27FC236}">
              <a16:creationId xmlns:a16="http://schemas.microsoft.com/office/drawing/2014/main" id="{BAA55957-7283-496F-A509-645DC8122AA0}"/>
            </a:ext>
          </a:extLst>
        </xdr:cNvPr>
        <xdr:cNvPicPr>
          <a:picLocks noChangeAspect="1"/>
        </xdr:cNvPicPr>
      </xdr:nvPicPr>
      <xdr:blipFill>
        <a:blip xmlns:r="http://schemas.openxmlformats.org/officeDocument/2006/relationships" r:embed="rId48"/>
        <a:stretch>
          <a:fillRect/>
        </a:stretch>
      </xdr:blipFill>
      <xdr:spPr>
        <a:xfrm>
          <a:off x="9984844948" y="61634470"/>
          <a:ext cx="2337956" cy="1456213"/>
        </a:xfrm>
        <a:prstGeom prst="rect">
          <a:avLst/>
        </a:prstGeom>
      </xdr:spPr>
    </xdr:pic>
    <xdr:clientData/>
  </xdr:oneCellAnchor>
  <xdr:twoCellAnchor editAs="oneCell">
    <xdr:from>
      <xdr:col>9</xdr:col>
      <xdr:colOff>86659</xdr:colOff>
      <xdr:row>70</xdr:row>
      <xdr:rowOff>180109</xdr:rowOff>
    </xdr:from>
    <xdr:to>
      <xdr:col>9</xdr:col>
      <xdr:colOff>2571025</xdr:colOff>
      <xdr:row>70</xdr:row>
      <xdr:rowOff>1773382</xdr:rowOff>
    </xdr:to>
    <xdr:pic>
      <xdr:nvPicPr>
        <xdr:cNvPr id="66" name="Picture 65">
          <a:extLst>
            <a:ext uri="{FF2B5EF4-FFF2-40B4-BE49-F238E27FC236}">
              <a16:creationId xmlns:a16="http://schemas.microsoft.com/office/drawing/2014/main" id="{9BE1D210-9C47-71B2-5EC4-ECFFC04B385F}"/>
            </a:ext>
          </a:extLst>
        </xdr:cNvPr>
        <xdr:cNvPicPr>
          <a:picLocks noChangeAspect="1"/>
        </xdr:cNvPicPr>
      </xdr:nvPicPr>
      <xdr:blipFill>
        <a:blip xmlns:r="http://schemas.openxmlformats.org/officeDocument/2006/relationships" r:embed="rId49"/>
        <a:stretch>
          <a:fillRect/>
        </a:stretch>
      </xdr:blipFill>
      <xdr:spPr>
        <a:xfrm>
          <a:off x="9984796721" y="59532982"/>
          <a:ext cx="2484366" cy="1593273"/>
        </a:xfrm>
        <a:prstGeom prst="rect">
          <a:avLst/>
        </a:prstGeom>
      </xdr:spPr>
    </xdr:pic>
    <xdr:clientData/>
  </xdr:twoCellAnchor>
  <xdr:twoCellAnchor editAs="oneCell">
    <xdr:from>
      <xdr:col>9</xdr:col>
      <xdr:colOff>1678337</xdr:colOff>
      <xdr:row>65</xdr:row>
      <xdr:rowOff>443346</xdr:rowOff>
    </xdr:from>
    <xdr:to>
      <xdr:col>9</xdr:col>
      <xdr:colOff>2673929</xdr:colOff>
      <xdr:row>65</xdr:row>
      <xdr:rowOff>1961517</xdr:rowOff>
    </xdr:to>
    <xdr:pic>
      <xdr:nvPicPr>
        <xdr:cNvPr id="67" name="图片 23">
          <a:extLst>
            <a:ext uri="{FF2B5EF4-FFF2-40B4-BE49-F238E27FC236}">
              <a16:creationId xmlns:a16="http://schemas.microsoft.com/office/drawing/2014/main" id="{5265E96F-BA6C-4967-8130-32D2384CAF2A}"/>
            </a:ext>
          </a:extLst>
        </xdr:cNvPr>
        <xdr:cNvPicPr>
          <a:picLocks noChangeAspect="1"/>
        </xdr:cNvPicPr>
      </xdr:nvPicPr>
      <xdr:blipFill>
        <a:blip xmlns:r="http://schemas.openxmlformats.org/officeDocument/2006/relationships" r:embed="rId50"/>
        <a:stretch>
          <a:fillRect/>
        </a:stretch>
      </xdr:blipFill>
      <xdr:spPr>
        <a:xfrm>
          <a:off x="9984693817" y="49959491"/>
          <a:ext cx="995592" cy="1518171"/>
        </a:xfrm>
        <a:prstGeom prst="rect">
          <a:avLst/>
        </a:prstGeom>
        <a:noFill/>
        <a:ln w="9525">
          <a:noFill/>
        </a:ln>
      </xdr:spPr>
    </xdr:pic>
    <xdr:clientData/>
  </xdr:twoCellAnchor>
  <xdr:twoCellAnchor editAs="oneCell">
    <xdr:from>
      <xdr:col>8</xdr:col>
      <xdr:colOff>969818</xdr:colOff>
      <xdr:row>60</xdr:row>
      <xdr:rowOff>363796</xdr:rowOff>
    </xdr:from>
    <xdr:to>
      <xdr:col>9</xdr:col>
      <xdr:colOff>969819</xdr:colOff>
      <xdr:row>61</xdr:row>
      <xdr:rowOff>34348</xdr:rowOff>
    </xdr:to>
    <xdr:pic>
      <xdr:nvPicPr>
        <xdr:cNvPr id="68" name="图片 22">
          <a:extLst>
            <a:ext uri="{FF2B5EF4-FFF2-40B4-BE49-F238E27FC236}">
              <a16:creationId xmlns:a16="http://schemas.microsoft.com/office/drawing/2014/main" id="{4BCF3CB0-2D4B-43C8-9399-D9CEB4C3BFB0}"/>
            </a:ext>
          </a:extLst>
        </xdr:cNvPr>
        <xdr:cNvPicPr>
          <a:picLocks noChangeAspect="1"/>
        </xdr:cNvPicPr>
      </xdr:nvPicPr>
      <xdr:blipFill>
        <a:blip xmlns:r="http://schemas.openxmlformats.org/officeDocument/2006/relationships" r:embed="rId51"/>
        <a:stretch>
          <a:fillRect/>
        </a:stretch>
      </xdr:blipFill>
      <xdr:spPr>
        <a:xfrm>
          <a:off x="9986397927" y="40514269"/>
          <a:ext cx="997528" cy="1568625"/>
        </a:xfrm>
        <a:prstGeom prst="rect">
          <a:avLst/>
        </a:prstGeom>
        <a:noFill/>
        <a:ln w="9525">
          <a:noFill/>
        </a:ln>
      </xdr:spPr>
    </xdr:pic>
    <xdr:clientData/>
  </xdr:twoCellAnchor>
  <xdr:twoCellAnchor editAs="oneCell">
    <xdr:from>
      <xdr:col>9</xdr:col>
      <xdr:colOff>360218</xdr:colOff>
      <xdr:row>53</xdr:row>
      <xdr:rowOff>83126</xdr:rowOff>
    </xdr:from>
    <xdr:to>
      <xdr:col>9</xdr:col>
      <xdr:colOff>2268056</xdr:colOff>
      <xdr:row>53</xdr:row>
      <xdr:rowOff>1498011</xdr:rowOff>
    </xdr:to>
    <xdr:pic>
      <xdr:nvPicPr>
        <xdr:cNvPr id="69" name="Picture 68">
          <a:extLst>
            <a:ext uri="{FF2B5EF4-FFF2-40B4-BE49-F238E27FC236}">
              <a16:creationId xmlns:a16="http://schemas.microsoft.com/office/drawing/2014/main" id="{2A6ACCE6-1418-A0A3-5C6E-E0DC2499DFCD}"/>
            </a:ext>
          </a:extLst>
        </xdr:cNvPr>
        <xdr:cNvPicPr>
          <a:picLocks noChangeAspect="1"/>
        </xdr:cNvPicPr>
      </xdr:nvPicPr>
      <xdr:blipFill>
        <a:blip xmlns:r="http://schemas.openxmlformats.org/officeDocument/2006/relationships" r:embed="rId33"/>
        <a:stretch>
          <a:fillRect/>
        </a:stretch>
      </xdr:blipFill>
      <xdr:spPr>
        <a:xfrm>
          <a:off x="9985099690" y="29551744"/>
          <a:ext cx="1907838" cy="1414885"/>
        </a:xfrm>
        <a:prstGeom prst="rect">
          <a:avLst/>
        </a:prstGeom>
      </xdr:spPr>
    </xdr:pic>
    <xdr:clientData/>
  </xdr:twoCellAnchor>
  <xdr:twoCellAnchor editAs="oneCell">
    <xdr:from>
      <xdr:col>9</xdr:col>
      <xdr:colOff>15776</xdr:colOff>
      <xdr:row>54</xdr:row>
      <xdr:rowOff>180109</xdr:rowOff>
    </xdr:from>
    <xdr:to>
      <xdr:col>9</xdr:col>
      <xdr:colOff>2611651</xdr:colOff>
      <xdr:row>54</xdr:row>
      <xdr:rowOff>1233054</xdr:rowOff>
    </xdr:to>
    <xdr:pic>
      <xdr:nvPicPr>
        <xdr:cNvPr id="70" name="Picture 69">
          <a:extLst>
            <a:ext uri="{FF2B5EF4-FFF2-40B4-BE49-F238E27FC236}">
              <a16:creationId xmlns:a16="http://schemas.microsoft.com/office/drawing/2014/main" id="{6B244E93-A760-713C-2D89-5EE8840EB2BD}"/>
            </a:ext>
          </a:extLst>
        </xdr:cNvPr>
        <xdr:cNvPicPr>
          <a:picLocks noChangeAspect="1"/>
        </xdr:cNvPicPr>
      </xdr:nvPicPr>
      <xdr:blipFill>
        <a:blip xmlns:r="http://schemas.openxmlformats.org/officeDocument/2006/relationships" r:embed="rId34"/>
        <a:stretch>
          <a:fillRect/>
        </a:stretch>
      </xdr:blipFill>
      <xdr:spPr>
        <a:xfrm>
          <a:off x="9984756095" y="31269709"/>
          <a:ext cx="2595875" cy="1052945"/>
        </a:xfrm>
        <a:prstGeom prst="rect">
          <a:avLst/>
        </a:prstGeom>
      </xdr:spPr>
    </xdr:pic>
    <xdr:clientData/>
  </xdr:twoCellAnchor>
  <xdr:oneCellAnchor>
    <xdr:from>
      <xdr:col>9</xdr:col>
      <xdr:colOff>241843</xdr:colOff>
      <xdr:row>56</xdr:row>
      <xdr:rowOff>152399</xdr:rowOff>
    </xdr:from>
    <xdr:ext cx="2035395" cy="1316181"/>
    <xdr:pic>
      <xdr:nvPicPr>
        <xdr:cNvPr id="71" name="Picture 70">
          <a:extLst>
            <a:ext uri="{FF2B5EF4-FFF2-40B4-BE49-F238E27FC236}">
              <a16:creationId xmlns:a16="http://schemas.microsoft.com/office/drawing/2014/main" id="{DD32F3FA-518E-4F68-D55F-6D131F1B55BC}"/>
            </a:ext>
          </a:extLst>
        </xdr:cNvPr>
        <xdr:cNvPicPr>
          <a:picLocks noChangeAspect="1"/>
        </xdr:cNvPicPr>
      </xdr:nvPicPr>
      <xdr:blipFill>
        <a:blip xmlns:r="http://schemas.openxmlformats.org/officeDocument/2006/relationships" r:embed="rId35"/>
        <a:stretch>
          <a:fillRect/>
        </a:stretch>
      </xdr:blipFill>
      <xdr:spPr>
        <a:xfrm>
          <a:off x="9985090508" y="34206872"/>
          <a:ext cx="2035395" cy="1316181"/>
        </a:xfrm>
        <a:prstGeom prst="rect">
          <a:avLst/>
        </a:prstGeom>
      </xdr:spPr>
    </xdr:pic>
    <xdr:clientData/>
  </xdr:oneCellAnchor>
  <xdr:oneCellAnchor>
    <xdr:from>
      <xdr:col>9</xdr:col>
      <xdr:colOff>141844</xdr:colOff>
      <xdr:row>57</xdr:row>
      <xdr:rowOff>145066</xdr:rowOff>
    </xdr:from>
    <xdr:ext cx="2094443" cy="1293289"/>
    <xdr:pic>
      <xdr:nvPicPr>
        <xdr:cNvPr id="72" name="Picture 71">
          <a:extLst>
            <a:ext uri="{FF2B5EF4-FFF2-40B4-BE49-F238E27FC236}">
              <a16:creationId xmlns:a16="http://schemas.microsoft.com/office/drawing/2014/main" id="{56E86D86-82D8-5CD9-8D06-A54ED3718043}"/>
            </a:ext>
          </a:extLst>
        </xdr:cNvPr>
        <xdr:cNvPicPr>
          <a:picLocks noChangeAspect="1"/>
        </xdr:cNvPicPr>
      </xdr:nvPicPr>
      <xdr:blipFill>
        <a:blip xmlns:r="http://schemas.openxmlformats.org/officeDocument/2006/relationships" r:embed="rId36"/>
        <a:stretch>
          <a:fillRect/>
        </a:stretch>
      </xdr:blipFill>
      <xdr:spPr>
        <a:xfrm flipH="1">
          <a:off x="9985131459" y="36111466"/>
          <a:ext cx="2094443" cy="1293289"/>
        </a:xfrm>
        <a:prstGeom prst="rect">
          <a:avLst/>
        </a:prstGeom>
      </xdr:spPr>
    </xdr:pic>
    <xdr:clientData/>
  </xdr:oneCellAnchor>
  <xdr:oneCellAnchor>
    <xdr:from>
      <xdr:col>9</xdr:col>
      <xdr:colOff>509885</xdr:colOff>
      <xdr:row>59</xdr:row>
      <xdr:rowOff>55418</xdr:rowOff>
    </xdr:from>
    <xdr:ext cx="1736996" cy="1122217"/>
    <xdr:pic>
      <xdr:nvPicPr>
        <xdr:cNvPr id="73" name="Picture 72">
          <a:extLst>
            <a:ext uri="{FF2B5EF4-FFF2-40B4-BE49-F238E27FC236}">
              <a16:creationId xmlns:a16="http://schemas.microsoft.com/office/drawing/2014/main" id="{55EDA581-C404-4DA5-4EBA-A4882E3DA708}"/>
            </a:ext>
          </a:extLst>
        </xdr:cNvPr>
        <xdr:cNvPicPr>
          <a:picLocks noChangeAspect="1"/>
        </xdr:cNvPicPr>
      </xdr:nvPicPr>
      <xdr:blipFill rotWithShape="1">
        <a:blip xmlns:r="http://schemas.openxmlformats.org/officeDocument/2006/relationships" r:embed="rId37"/>
        <a:srcRect l="2341"/>
        <a:stretch>
          <a:fillRect/>
        </a:stretch>
      </xdr:blipFill>
      <xdr:spPr>
        <a:xfrm>
          <a:off x="9985120865" y="38931273"/>
          <a:ext cx="1736996" cy="1122217"/>
        </a:xfrm>
        <a:prstGeom prst="rect">
          <a:avLst/>
        </a:prstGeom>
      </xdr:spPr>
    </xdr:pic>
    <xdr:clientData/>
  </xdr:oneCellAnchor>
  <xdr:twoCellAnchor editAs="oneCell">
    <xdr:from>
      <xdr:col>9</xdr:col>
      <xdr:colOff>1634836</xdr:colOff>
      <xdr:row>60</xdr:row>
      <xdr:rowOff>55419</xdr:rowOff>
    </xdr:from>
    <xdr:to>
      <xdr:col>9</xdr:col>
      <xdr:colOff>2448887</xdr:colOff>
      <xdr:row>60</xdr:row>
      <xdr:rowOff>1610537</xdr:rowOff>
    </xdr:to>
    <xdr:pic>
      <xdr:nvPicPr>
        <xdr:cNvPr id="74" name="Picture 73">
          <a:extLst>
            <a:ext uri="{FF2B5EF4-FFF2-40B4-BE49-F238E27FC236}">
              <a16:creationId xmlns:a16="http://schemas.microsoft.com/office/drawing/2014/main" id="{91734BCC-490F-8A9F-4789-690ABE9AA8BF}"/>
            </a:ext>
          </a:extLst>
        </xdr:cNvPr>
        <xdr:cNvPicPr>
          <a:picLocks noChangeAspect="1"/>
        </xdr:cNvPicPr>
      </xdr:nvPicPr>
      <xdr:blipFill>
        <a:blip xmlns:r="http://schemas.openxmlformats.org/officeDocument/2006/relationships" r:embed="rId39"/>
        <a:stretch>
          <a:fillRect/>
        </a:stretch>
      </xdr:blipFill>
      <xdr:spPr>
        <a:xfrm>
          <a:off x="9984918859" y="40205892"/>
          <a:ext cx="814051" cy="1555118"/>
        </a:xfrm>
        <a:prstGeom prst="rect">
          <a:avLst/>
        </a:prstGeom>
      </xdr:spPr>
    </xdr:pic>
    <xdr:clientData/>
  </xdr:twoCellAnchor>
  <xdr:twoCellAnchor editAs="oneCell">
    <xdr:from>
      <xdr:col>9</xdr:col>
      <xdr:colOff>13855</xdr:colOff>
      <xdr:row>60</xdr:row>
      <xdr:rowOff>322232</xdr:rowOff>
    </xdr:from>
    <xdr:to>
      <xdr:col>9</xdr:col>
      <xdr:colOff>1011383</xdr:colOff>
      <xdr:row>61</xdr:row>
      <xdr:rowOff>1097</xdr:rowOff>
    </xdr:to>
    <xdr:pic>
      <xdr:nvPicPr>
        <xdr:cNvPr id="75" name="图片 22">
          <a:extLst>
            <a:ext uri="{FF2B5EF4-FFF2-40B4-BE49-F238E27FC236}">
              <a16:creationId xmlns:a16="http://schemas.microsoft.com/office/drawing/2014/main" id="{486F3544-CC9B-4D7D-F24D-F544672E975D}"/>
            </a:ext>
          </a:extLst>
        </xdr:cNvPr>
        <xdr:cNvPicPr>
          <a:picLocks noChangeAspect="1"/>
        </xdr:cNvPicPr>
      </xdr:nvPicPr>
      <xdr:blipFill>
        <a:blip xmlns:r="http://schemas.openxmlformats.org/officeDocument/2006/relationships" r:embed="rId51"/>
        <a:stretch>
          <a:fillRect/>
        </a:stretch>
      </xdr:blipFill>
      <xdr:spPr>
        <a:xfrm>
          <a:off x="9986356363" y="40472705"/>
          <a:ext cx="997528" cy="1568625"/>
        </a:xfrm>
        <a:prstGeom prst="rect">
          <a:avLst/>
        </a:prstGeom>
        <a:noFill/>
        <a:ln w="9525">
          <a:noFill/>
        </a:ln>
      </xdr:spPr>
    </xdr:pic>
    <xdr:clientData/>
  </xdr:twoCellAnchor>
  <xdr:twoCellAnchor editAs="oneCell">
    <xdr:from>
      <xdr:col>9</xdr:col>
      <xdr:colOff>401782</xdr:colOff>
      <xdr:row>53</xdr:row>
      <xdr:rowOff>41562</xdr:rowOff>
    </xdr:from>
    <xdr:to>
      <xdr:col>9</xdr:col>
      <xdr:colOff>2309620</xdr:colOff>
      <xdr:row>53</xdr:row>
      <xdr:rowOff>1456447</xdr:rowOff>
    </xdr:to>
    <xdr:pic>
      <xdr:nvPicPr>
        <xdr:cNvPr id="76" name="Picture 75">
          <a:extLst>
            <a:ext uri="{FF2B5EF4-FFF2-40B4-BE49-F238E27FC236}">
              <a16:creationId xmlns:a16="http://schemas.microsoft.com/office/drawing/2014/main" id="{3F7B9571-7DCF-ABBD-8CA9-B3884C9BC80D}"/>
            </a:ext>
          </a:extLst>
        </xdr:cNvPr>
        <xdr:cNvPicPr>
          <a:picLocks noChangeAspect="1"/>
        </xdr:cNvPicPr>
      </xdr:nvPicPr>
      <xdr:blipFill>
        <a:blip xmlns:r="http://schemas.openxmlformats.org/officeDocument/2006/relationships" r:embed="rId33"/>
        <a:stretch>
          <a:fillRect/>
        </a:stretch>
      </xdr:blipFill>
      <xdr:spPr>
        <a:xfrm>
          <a:off x="9985058126" y="29510180"/>
          <a:ext cx="1907838" cy="1414885"/>
        </a:xfrm>
        <a:prstGeom prst="rect">
          <a:avLst/>
        </a:prstGeom>
      </xdr:spPr>
    </xdr:pic>
    <xdr:clientData/>
  </xdr:twoCellAnchor>
  <xdr:twoCellAnchor editAs="oneCell">
    <xdr:from>
      <xdr:col>9</xdr:col>
      <xdr:colOff>57340</xdr:colOff>
      <xdr:row>54</xdr:row>
      <xdr:rowOff>138545</xdr:rowOff>
    </xdr:from>
    <xdr:to>
      <xdr:col>9</xdr:col>
      <xdr:colOff>2653215</xdr:colOff>
      <xdr:row>54</xdr:row>
      <xdr:rowOff>1191490</xdr:rowOff>
    </xdr:to>
    <xdr:pic>
      <xdr:nvPicPr>
        <xdr:cNvPr id="77" name="Picture 76">
          <a:extLst>
            <a:ext uri="{FF2B5EF4-FFF2-40B4-BE49-F238E27FC236}">
              <a16:creationId xmlns:a16="http://schemas.microsoft.com/office/drawing/2014/main" id="{995E319B-53C3-0190-179F-DEC05E680ED1}"/>
            </a:ext>
          </a:extLst>
        </xdr:cNvPr>
        <xdr:cNvPicPr>
          <a:picLocks noChangeAspect="1"/>
        </xdr:cNvPicPr>
      </xdr:nvPicPr>
      <xdr:blipFill>
        <a:blip xmlns:r="http://schemas.openxmlformats.org/officeDocument/2006/relationships" r:embed="rId34"/>
        <a:stretch>
          <a:fillRect/>
        </a:stretch>
      </xdr:blipFill>
      <xdr:spPr>
        <a:xfrm>
          <a:off x="9984714531" y="31228145"/>
          <a:ext cx="2595875" cy="1052945"/>
        </a:xfrm>
        <a:prstGeom prst="rect">
          <a:avLst/>
        </a:prstGeom>
      </xdr:spPr>
    </xdr:pic>
    <xdr:clientData/>
  </xdr:twoCellAnchor>
  <xdr:oneCellAnchor>
    <xdr:from>
      <xdr:col>9</xdr:col>
      <xdr:colOff>283407</xdr:colOff>
      <xdr:row>56</xdr:row>
      <xdr:rowOff>110835</xdr:rowOff>
    </xdr:from>
    <xdr:ext cx="2035395" cy="1316181"/>
    <xdr:pic>
      <xdr:nvPicPr>
        <xdr:cNvPr id="78" name="Picture 77">
          <a:extLst>
            <a:ext uri="{FF2B5EF4-FFF2-40B4-BE49-F238E27FC236}">
              <a16:creationId xmlns:a16="http://schemas.microsoft.com/office/drawing/2014/main" id="{B0944EDA-C34C-7B91-11AD-EEEB6CD51C0D}"/>
            </a:ext>
          </a:extLst>
        </xdr:cNvPr>
        <xdr:cNvPicPr>
          <a:picLocks noChangeAspect="1"/>
        </xdr:cNvPicPr>
      </xdr:nvPicPr>
      <xdr:blipFill>
        <a:blip xmlns:r="http://schemas.openxmlformats.org/officeDocument/2006/relationships" r:embed="rId35"/>
        <a:stretch>
          <a:fillRect/>
        </a:stretch>
      </xdr:blipFill>
      <xdr:spPr>
        <a:xfrm>
          <a:off x="9985048944" y="34165308"/>
          <a:ext cx="2035395" cy="1316181"/>
        </a:xfrm>
        <a:prstGeom prst="rect">
          <a:avLst/>
        </a:prstGeom>
      </xdr:spPr>
    </xdr:pic>
    <xdr:clientData/>
  </xdr:oneCellAnchor>
  <xdr:oneCellAnchor>
    <xdr:from>
      <xdr:col>9</xdr:col>
      <xdr:colOff>183408</xdr:colOff>
      <xdr:row>57</xdr:row>
      <xdr:rowOff>103502</xdr:rowOff>
    </xdr:from>
    <xdr:ext cx="2094443" cy="1293289"/>
    <xdr:pic>
      <xdr:nvPicPr>
        <xdr:cNvPr id="79" name="Picture 78">
          <a:extLst>
            <a:ext uri="{FF2B5EF4-FFF2-40B4-BE49-F238E27FC236}">
              <a16:creationId xmlns:a16="http://schemas.microsoft.com/office/drawing/2014/main" id="{C3A7A4E7-2F55-D380-8A9F-9481B466E2BC}"/>
            </a:ext>
          </a:extLst>
        </xdr:cNvPr>
        <xdr:cNvPicPr>
          <a:picLocks noChangeAspect="1"/>
        </xdr:cNvPicPr>
      </xdr:nvPicPr>
      <xdr:blipFill>
        <a:blip xmlns:r="http://schemas.openxmlformats.org/officeDocument/2006/relationships" r:embed="rId36"/>
        <a:stretch>
          <a:fillRect/>
        </a:stretch>
      </xdr:blipFill>
      <xdr:spPr>
        <a:xfrm flipH="1">
          <a:off x="9985089895" y="36069902"/>
          <a:ext cx="2094443" cy="1293289"/>
        </a:xfrm>
        <a:prstGeom prst="rect">
          <a:avLst/>
        </a:prstGeom>
      </xdr:spPr>
    </xdr:pic>
    <xdr:clientData/>
  </xdr:oneCellAnchor>
  <xdr:oneCellAnchor>
    <xdr:from>
      <xdr:col>9</xdr:col>
      <xdr:colOff>551449</xdr:colOff>
      <xdr:row>59</xdr:row>
      <xdr:rowOff>13854</xdr:rowOff>
    </xdr:from>
    <xdr:ext cx="1736996" cy="1122217"/>
    <xdr:pic>
      <xdr:nvPicPr>
        <xdr:cNvPr id="80" name="Picture 79">
          <a:extLst>
            <a:ext uri="{FF2B5EF4-FFF2-40B4-BE49-F238E27FC236}">
              <a16:creationId xmlns:a16="http://schemas.microsoft.com/office/drawing/2014/main" id="{5E9B4C54-CC9E-2F9E-7804-E5909E0B9B9E}"/>
            </a:ext>
          </a:extLst>
        </xdr:cNvPr>
        <xdr:cNvPicPr>
          <a:picLocks noChangeAspect="1"/>
        </xdr:cNvPicPr>
      </xdr:nvPicPr>
      <xdr:blipFill rotWithShape="1">
        <a:blip xmlns:r="http://schemas.openxmlformats.org/officeDocument/2006/relationships" r:embed="rId37"/>
        <a:srcRect l="2341"/>
        <a:stretch>
          <a:fillRect/>
        </a:stretch>
      </xdr:blipFill>
      <xdr:spPr>
        <a:xfrm>
          <a:off x="9985079301" y="38889709"/>
          <a:ext cx="1736996" cy="1122217"/>
        </a:xfrm>
        <a:prstGeom prst="rect">
          <a:avLst/>
        </a:prstGeom>
      </xdr:spPr>
    </xdr:pic>
    <xdr:clientData/>
  </xdr:oneCellAnchor>
  <xdr:twoCellAnchor editAs="oneCell">
    <xdr:from>
      <xdr:col>9</xdr:col>
      <xdr:colOff>1676400</xdr:colOff>
      <xdr:row>60</xdr:row>
      <xdr:rowOff>13855</xdr:rowOff>
    </xdr:from>
    <xdr:to>
      <xdr:col>9</xdr:col>
      <xdr:colOff>2490451</xdr:colOff>
      <xdr:row>60</xdr:row>
      <xdr:rowOff>1568973</xdr:rowOff>
    </xdr:to>
    <xdr:pic>
      <xdr:nvPicPr>
        <xdr:cNvPr id="81" name="Picture 80">
          <a:extLst>
            <a:ext uri="{FF2B5EF4-FFF2-40B4-BE49-F238E27FC236}">
              <a16:creationId xmlns:a16="http://schemas.microsoft.com/office/drawing/2014/main" id="{429FC650-D89C-91CC-0A60-A4D1A304431C}"/>
            </a:ext>
          </a:extLst>
        </xdr:cNvPr>
        <xdr:cNvPicPr>
          <a:picLocks noChangeAspect="1"/>
        </xdr:cNvPicPr>
      </xdr:nvPicPr>
      <xdr:blipFill>
        <a:blip xmlns:r="http://schemas.openxmlformats.org/officeDocument/2006/relationships" r:embed="rId39"/>
        <a:stretch>
          <a:fillRect/>
        </a:stretch>
      </xdr:blipFill>
      <xdr:spPr>
        <a:xfrm>
          <a:off x="9984877295" y="40164328"/>
          <a:ext cx="814051" cy="1555118"/>
        </a:xfrm>
        <a:prstGeom prst="rect">
          <a:avLst/>
        </a:prstGeom>
      </xdr:spPr>
    </xdr:pic>
    <xdr:clientData/>
  </xdr:twoCellAnchor>
  <xdr:twoCellAnchor editAs="oneCell">
    <xdr:from>
      <xdr:col>9</xdr:col>
      <xdr:colOff>235120</xdr:colOff>
      <xdr:row>22</xdr:row>
      <xdr:rowOff>263237</xdr:rowOff>
    </xdr:from>
    <xdr:to>
      <xdr:col>9</xdr:col>
      <xdr:colOff>2556457</xdr:colOff>
      <xdr:row>22</xdr:row>
      <xdr:rowOff>1496291</xdr:rowOff>
    </xdr:to>
    <xdr:pic>
      <xdr:nvPicPr>
        <xdr:cNvPr id="39" name="Picture 38">
          <a:extLst>
            <a:ext uri="{FF2B5EF4-FFF2-40B4-BE49-F238E27FC236}">
              <a16:creationId xmlns:a16="http://schemas.microsoft.com/office/drawing/2014/main" id="{960137F7-C040-61D7-7FE8-35889AAF346A}"/>
            </a:ext>
          </a:extLst>
        </xdr:cNvPr>
        <xdr:cNvPicPr>
          <a:picLocks noChangeAspect="1"/>
        </xdr:cNvPicPr>
      </xdr:nvPicPr>
      <xdr:blipFill>
        <a:blip xmlns:r="http://schemas.openxmlformats.org/officeDocument/2006/relationships" r:embed="rId52"/>
        <a:stretch>
          <a:fillRect/>
        </a:stretch>
      </xdr:blipFill>
      <xdr:spPr>
        <a:xfrm>
          <a:off x="9984811289" y="11152910"/>
          <a:ext cx="2321337" cy="1233054"/>
        </a:xfrm>
        <a:prstGeom prst="rect">
          <a:avLst/>
        </a:prstGeom>
      </xdr:spPr>
    </xdr:pic>
    <xdr:clientData/>
  </xdr:twoCellAnchor>
  <xdr:twoCellAnchor editAs="oneCell">
    <xdr:from>
      <xdr:col>9</xdr:col>
      <xdr:colOff>629565</xdr:colOff>
      <xdr:row>23</xdr:row>
      <xdr:rowOff>138545</xdr:rowOff>
    </xdr:from>
    <xdr:to>
      <xdr:col>9</xdr:col>
      <xdr:colOff>2119746</xdr:colOff>
      <xdr:row>23</xdr:row>
      <xdr:rowOff>1667577</xdr:rowOff>
    </xdr:to>
    <xdr:pic>
      <xdr:nvPicPr>
        <xdr:cNvPr id="82" name="Picture 81">
          <a:extLst>
            <a:ext uri="{FF2B5EF4-FFF2-40B4-BE49-F238E27FC236}">
              <a16:creationId xmlns:a16="http://schemas.microsoft.com/office/drawing/2014/main" id="{DD3F12F7-2A69-02AB-40CC-BBD964428CA7}"/>
            </a:ext>
          </a:extLst>
        </xdr:cNvPr>
        <xdr:cNvPicPr>
          <a:picLocks noChangeAspect="1"/>
        </xdr:cNvPicPr>
      </xdr:nvPicPr>
      <xdr:blipFill>
        <a:blip xmlns:r="http://schemas.openxmlformats.org/officeDocument/2006/relationships" r:embed="rId53"/>
        <a:stretch>
          <a:fillRect/>
        </a:stretch>
      </xdr:blipFill>
      <xdr:spPr>
        <a:xfrm>
          <a:off x="9985248000" y="12732327"/>
          <a:ext cx="1490181" cy="1529032"/>
        </a:xfrm>
        <a:prstGeom prst="rect">
          <a:avLst/>
        </a:prstGeom>
      </xdr:spPr>
    </xdr:pic>
    <xdr:clientData/>
  </xdr:twoCellAnchor>
  <xdr:twoCellAnchor editAs="oneCell">
    <xdr:from>
      <xdr:col>9</xdr:col>
      <xdr:colOff>171001</xdr:colOff>
      <xdr:row>24</xdr:row>
      <xdr:rowOff>207819</xdr:rowOff>
    </xdr:from>
    <xdr:to>
      <xdr:col>9</xdr:col>
      <xdr:colOff>2642802</xdr:colOff>
      <xdr:row>24</xdr:row>
      <xdr:rowOff>1427018</xdr:rowOff>
    </xdr:to>
    <xdr:pic>
      <xdr:nvPicPr>
        <xdr:cNvPr id="83" name="Picture 82">
          <a:extLst>
            <a:ext uri="{FF2B5EF4-FFF2-40B4-BE49-F238E27FC236}">
              <a16:creationId xmlns:a16="http://schemas.microsoft.com/office/drawing/2014/main" id="{936D31E5-8E34-56FB-31B2-1A322F8B1F65}"/>
            </a:ext>
          </a:extLst>
        </xdr:cNvPr>
        <xdr:cNvPicPr>
          <a:picLocks noChangeAspect="1"/>
        </xdr:cNvPicPr>
      </xdr:nvPicPr>
      <xdr:blipFill>
        <a:blip xmlns:r="http://schemas.openxmlformats.org/officeDocument/2006/relationships" r:embed="rId54"/>
        <a:stretch>
          <a:fillRect/>
        </a:stretch>
      </xdr:blipFill>
      <xdr:spPr>
        <a:xfrm>
          <a:off x="9984724944" y="14658110"/>
          <a:ext cx="2471801" cy="1219199"/>
        </a:xfrm>
        <a:prstGeom prst="rect">
          <a:avLst/>
        </a:prstGeom>
      </xdr:spPr>
    </xdr:pic>
    <xdr:clientData/>
  </xdr:twoCellAnchor>
  <xdr:twoCellAnchor editAs="oneCell">
    <xdr:from>
      <xdr:col>9</xdr:col>
      <xdr:colOff>387928</xdr:colOff>
      <xdr:row>25</xdr:row>
      <xdr:rowOff>110837</xdr:rowOff>
    </xdr:from>
    <xdr:to>
      <xdr:col>9</xdr:col>
      <xdr:colOff>2210044</xdr:colOff>
      <xdr:row>25</xdr:row>
      <xdr:rowOff>2080693</xdr:rowOff>
    </xdr:to>
    <xdr:pic>
      <xdr:nvPicPr>
        <xdr:cNvPr id="84" name="Picture 83">
          <a:extLst>
            <a:ext uri="{FF2B5EF4-FFF2-40B4-BE49-F238E27FC236}">
              <a16:creationId xmlns:a16="http://schemas.microsoft.com/office/drawing/2014/main" id="{95F0C32B-8BDC-FF7F-901E-0EE949D20537}"/>
            </a:ext>
          </a:extLst>
        </xdr:cNvPr>
        <xdr:cNvPicPr>
          <a:picLocks noChangeAspect="1"/>
        </xdr:cNvPicPr>
      </xdr:nvPicPr>
      <xdr:blipFill>
        <a:blip xmlns:r="http://schemas.openxmlformats.org/officeDocument/2006/relationships" r:embed="rId55"/>
        <a:stretch>
          <a:fillRect/>
        </a:stretch>
      </xdr:blipFill>
      <xdr:spPr>
        <a:xfrm>
          <a:off x="9985157702" y="16237528"/>
          <a:ext cx="1822116" cy="1969856"/>
        </a:xfrm>
        <a:prstGeom prst="rect">
          <a:avLst/>
        </a:prstGeom>
      </xdr:spPr>
    </xdr:pic>
    <xdr:clientData/>
  </xdr:twoCellAnchor>
  <xdr:twoCellAnchor editAs="oneCell">
    <xdr:from>
      <xdr:col>9</xdr:col>
      <xdr:colOff>216553</xdr:colOff>
      <xdr:row>26</xdr:row>
      <xdr:rowOff>207817</xdr:rowOff>
    </xdr:from>
    <xdr:to>
      <xdr:col>9</xdr:col>
      <xdr:colOff>2563091</xdr:colOff>
      <xdr:row>26</xdr:row>
      <xdr:rowOff>1565562</xdr:rowOff>
    </xdr:to>
    <xdr:pic>
      <xdr:nvPicPr>
        <xdr:cNvPr id="85" name="Picture 84">
          <a:extLst>
            <a:ext uri="{FF2B5EF4-FFF2-40B4-BE49-F238E27FC236}">
              <a16:creationId xmlns:a16="http://schemas.microsoft.com/office/drawing/2014/main" id="{7801D381-078D-4B68-29CA-E5D183642C5D}"/>
            </a:ext>
          </a:extLst>
        </xdr:cNvPr>
        <xdr:cNvPicPr>
          <a:picLocks noChangeAspect="1"/>
        </xdr:cNvPicPr>
      </xdr:nvPicPr>
      <xdr:blipFill>
        <a:blip xmlns:r="http://schemas.openxmlformats.org/officeDocument/2006/relationships" r:embed="rId56"/>
        <a:stretch>
          <a:fillRect/>
        </a:stretch>
      </xdr:blipFill>
      <xdr:spPr>
        <a:xfrm>
          <a:off x="9984804655" y="18592799"/>
          <a:ext cx="2346538" cy="1357745"/>
        </a:xfrm>
        <a:prstGeom prst="rect">
          <a:avLst/>
        </a:prstGeom>
      </xdr:spPr>
    </xdr:pic>
    <xdr:clientData/>
  </xdr:twoCellAnchor>
  <xdr:twoCellAnchor editAs="oneCell">
    <xdr:from>
      <xdr:col>9</xdr:col>
      <xdr:colOff>678873</xdr:colOff>
      <xdr:row>27</xdr:row>
      <xdr:rowOff>193963</xdr:rowOff>
    </xdr:from>
    <xdr:to>
      <xdr:col>9</xdr:col>
      <xdr:colOff>1821972</xdr:colOff>
      <xdr:row>27</xdr:row>
      <xdr:rowOff>1314200</xdr:rowOff>
    </xdr:to>
    <xdr:pic>
      <xdr:nvPicPr>
        <xdr:cNvPr id="86" name="Picture 85">
          <a:extLst>
            <a:ext uri="{FF2B5EF4-FFF2-40B4-BE49-F238E27FC236}">
              <a16:creationId xmlns:a16="http://schemas.microsoft.com/office/drawing/2014/main" id="{DC97FBDC-4CFB-C4F7-81BD-444A31F9955D}"/>
            </a:ext>
          </a:extLst>
        </xdr:cNvPr>
        <xdr:cNvPicPr>
          <a:picLocks noChangeAspect="1"/>
        </xdr:cNvPicPr>
      </xdr:nvPicPr>
      <xdr:blipFill>
        <a:blip xmlns:r="http://schemas.openxmlformats.org/officeDocument/2006/relationships" r:embed="rId57"/>
        <a:stretch>
          <a:fillRect/>
        </a:stretch>
      </xdr:blipFill>
      <xdr:spPr>
        <a:xfrm>
          <a:off x="9985545774" y="20338472"/>
          <a:ext cx="1143099" cy="1120237"/>
        </a:xfrm>
        <a:prstGeom prst="rect">
          <a:avLst/>
        </a:prstGeom>
      </xdr:spPr>
    </xdr:pic>
    <xdr:clientData/>
  </xdr:twoCellAnchor>
  <xdr:twoCellAnchor editAs="oneCell">
    <xdr:from>
      <xdr:col>9</xdr:col>
      <xdr:colOff>84032</xdr:colOff>
      <xdr:row>28</xdr:row>
      <xdr:rowOff>346363</xdr:rowOff>
    </xdr:from>
    <xdr:to>
      <xdr:col>9</xdr:col>
      <xdr:colOff>2452254</xdr:colOff>
      <xdr:row>28</xdr:row>
      <xdr:rowOff>1378231</xdr:rowOff>
    </xdr:to>
    <xdr:pic>
      <xdr:nvPicPr>
        <xdr:cNvPr id="87" name="Picture 86">
          <a:extLst>
            <a:ext uri="{FF2B5EF4-FFF2-40B4-BE49-F238E27FC236}">
              <a16:creationId xmlns:a16="http://schemas.microsoft.com/office/drawing/2014/main" id="{BCE4FDB2-F9CD-11CA-96B3-6CE3B0179920}"/>
            </a:ext>
          </a:extLst>
        </xdr:cNvPr>
        <xdr:cNvPicPr>
          <a:picLocks noChangeAspect="1"/>
        </xdr:cNvPicPr>
      </xdr:nvPicPr>
      <xdr:blipFill>
        <a:blip xmlns:r="http://schemas.openxmlformats.org/officeDocument/2006/relationships" r:embed="rId58"/>
        <a:stretch>
          <a:fillRect/>
        </a:stretch>
      </xdr:blipFill>
      <xdr:spPr>
        <a:xfrm>
          <a:off x="9984915492" y="22014872"/>
          <a:ext cx="2368222" cy="10318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457199</xdr:colOff>
      <xdr:row>10</xdr:row>
      <xdr:rowOff>71006</xdr:rowOff>
    </xdr:from>
    <xdr:to>
      <xdr:col>9</xdr:col>
      <xdr:colOff>1763485</xdr:colOff>
      <xdr:row>10</xdr:row>
      <xdr:rowOff>1096603</xdr:rowOff>
    </xdr:to>
    <xdr:pic>
      <xdr:nvPicPr>
        <xdr:cNvPr id="21" name="Picture 20">
          <a:extLst>
            <a:ext uri="{FF2B5EF4-FFF2-40B4-BE49-F238E27FC236}">
              <a16:creationId xmlns:a16="http://schemas.microsoft.com/office/drawing/2014/main" id="{3B60AC1F-1CF4-468F-8C27-6F27DD3FE406}"/>
            </a:ext>
          </a:extLst>
        </xdr:cNvPr>
        <xdr:cNvPicPr>
          <a:picLocks noChangeAspect="1"/>
        </xdr:cNvPicPr>
      </xdr:nvPicPr>
      <xdr:blipFill>
        <a:blip xmlns:r="http://schemas.openxmlformats.org/officeDocument/2006/relationships" r:embed="rId1"/>
        <a:stretch>
          <a:fillRect/>
        </a:stretch>
      </xdr:blipFill>
      <xdr:spPr>
        <a:xfrm>
          <a:off x="9983408315" y="13729856"/>
          <a:ext cx="1306286" cy="1025597"/>
        </a:xfrm>
        <a:prstGeom prst="rect">
          <a:avLst/>
        </a:prstGeom>
      </xdr:spPr>
    </xdr:pic>
    <xdr:clientData/>
  </xdr:twoCellAnchor>
  <xdr:oneCellAnchor>
    <xdr:from>
      <xdr:col>9</xdr:col>
      <xdr:colOff>357773</xdr:colOff>
      <xdr:row>11</xdr:row>
      <xdr:rowOff>127952</xdr:rowOff>
    </xdr:from>
    <xdr:ext cx="2371573" cy="1599432"/>
    <xdr:pic>
      <xdr:nvPicPr>
        <xdr:cNvPr id="22" name="Picture 21">
          <a:extLst>
            <a:ext uri="{FF2B5EF4-FFF2-40B4-BE49-F238E27FC236}">
              <a16:creationId xmlns:a16="http://schemas.microsoft.com/office/drawing/2014/main" id="{A6F27912-61BD-420C-AB6B-4D2D192F53FB}"/>
            </a:ext>
          </a:extLst>
        </xdr:cNvPr>
        <xdr:cNvPicPr>
          <a:picLocks noChangeAspect="1"/>
        </xdr:cNvPicPr>
      </xdr:nvPicPr>
      <xdr:blipFill>
        <a:blip xmlns:r="http://schemas.openxmlformats.org/officeDocument/2006/relationships" r:embed="rId2"/>
        <a:stretch>
          <a:fillRect/>
        </a:stretch>
      </xdr:blipFill>
      <xdr:spPr>
        <a:xfrm>
          <a:off x="9982442454" y="15063152"/>
          <a:ext cx="2371573" cy="1599432"/>
        </a:xfrm>
        <a:prstGeom prst="rect">
          <a:avLst/>
        </a:prstGeom>
      </xdr:spPr>
    </xdr:pic>
    <xdr:clientData/>
  </xdr:oneCellAnchor>
  <xdr:oneCellAnchor>
    <xdr:from>
      <xdr:col>9</xdr:col>
      <xdr:colOff>182554</xdr:colOff>
      <xdr:row>12</xdr:row>
      <xdr:rowOff>121026</xdr:rowOff>
    </xdr:from>
    <xdr:ext cx="2325119" cy="1554584"/>
    <xdr:pic>
      <xdr:nvPicPr>
        <xdr:cNvPr id="23" name="Picture 22">
          <a:extLst>
            <a:ext uri="{FF2B5EF4-FFF2-40B4-BE49-F238E27FC236}">
              <a16:creationId xmlns:a16="http://schemas.microsoft.com/office/drawing/2014/main" id="{B0CEC668-F100-445F-B391-CFC286F014BB}"/>
            </a:ext>
          </a:extLst>
        </xdr:cNvPr>
        <xdr:cNvPicPr>
          <a:picLocks noChangeAspect="1"/>
        </xdr:cNvPicPr>
      </xdr:nvPicPr>
      <xdr:blipFill>
        <a:blip xmlns:r="http://schemas.openxmlformats.org/officeDocument/2006/relationships" r:embed="rId3"/>
        <a:stretch>
          <a:fillRect/>
        </a:stretch>
      </xdr:blipFill>
      <xdr:spPr>
        <a:xfrm>
          <a:off x="9982664127" y="17113626"/>
          <a:ext cx="2325119" cy="1554584"/>
        </a:xfrm>
        <a:prstGeom prst="rect">
          <a:avLst/>
        </a:prstGeom>
      </xdr:spPr>
    </xdr:pic>
    <xdr:clientData/>
  </xdr:oneCellAnchor>
  <xdr:oneCellAnchor>
    <xdr:from>
      <xdr:col>9</xdr:col>
      <xdr:colOff>85572</xdr:colOff>
      <xdr:row>13</xdr:row>
      <xdr:rowOff>141807</xdr:rowOff>
    </xdr:from>
    <xdr:ext cx="2408246" cy="1503413"/>
    <xdr:pic>
      <xdr:nvPicPr>
        <xdr:cNvPr id="24" name="Picture 23">
          <a:extLst>
            <a:ext uri="{FF2B5EF4-FFF2-40B4-BE49-F238E27FC236}">
              <a16:creationId xmlns:a16="http://schemas.microsoft.com/office/drawing/2014/main" id="{D709599E-DE90-4E6C-BECB-2176A4120E4C}"/>
            </a:ext>
          </a:extLst>
        </xdr:cNvPr>
        <xdr:cNvPicPr>
          <a:picLocks noChangeAspect="1"/>
        </xdr:cNvPicPr>
      </xdr:nvPicPr>
      <xdr:blipFill>
        <a:blip xmlns:r="http://schemas.openxmlformats.org/officeDocument/2006/relationships" r:embed="rId4"/>
        <a:stretch>
          <a:fillRect/>
        </a:stretch>
      </xdr:blipFill>
      <xdr:spPr>
        <a:xfrm>
          <a:off x="9982677982" y="19191807"/>
          <a:ext cx="2408246" cy="1503413"/>
        </a:xfrm>
        <a:prstGeom prst="rect">
          <a:avLst/>
        </a:prstGeom>
      </xdr:spPr>
    </xdr:pic>
    <xdr:clientData/>
  </xdr:oneCellAnchor>
  <xdr:oneCellAnchor>
    <xdr:from>
      <xdr:col>9</xdr:col>
      <xdr:colOff>13039</xdr:colOff>
      <xdr:row>14</xdr:row>
      <xdr:rowOff>10188</xdr:rowOff>
    </xdr:from>
    <xdr:ext cx="2597539" cy="1645432"/>
    <xdr:pic>
      <xdr:nvPicPr>
        <xdr:cNvPr id="25" name="Picture 24">
          <a:extLst>
            <a:ext uri="{FF2B5EF4-FFF2-40B4-BE49-F238E27FC236}">
              <a16:creationId xmlns:a16="http://schemas.microsoft.com/office/drawing/2014/main" id="{110FBD3A-7A1C-45C4-BCF1-A78AA2015D39}"/>
            </a:ext>
          </a:extLst>
        </xdr:cNvPr>
        <xdr:cNvPicPr>
          <a:picLocks noChangeAspect="1"/>
        </xdr:cNvPicPr>
      </xdr:nvPicPr>
      <xdr:blipFill>
        <a:blip xmlns:r="http://schemas.openxmlformats.org/officeDocument/2006/relationships" r:embed="rId5"/>
        <a:stretch>
          <a:fillRect/>
        </a:stretch>
      </xdr:blipFill>
      <xdr:spPr>
        <a:xfrm>
          <a:off x="9982561222" y="21117588"/>
          <a:ext cx="2597539" cy="1645432"/>
        </a:xfrm>
        <a:prstGeom prst="rect">
          <a:avLst/>
        </a:prstGeom>
      </xdr:spPr>
    </xdr:pic>
    <xdr:clientData/>
  </xdr:oneCellAnchor>
  <xdr:oneCellAnchor>
    <xdr:from>
      <xdr:col>9</xdr:col>
      <xdr:colOff>48898</xdr:colOff>
      <xdr:row>15</xdr:row>
      <xdr:rowOff>87101</xdr:rowOff>
    </xdr:from>
    <xdr:ext cx="2361793" cy="1501820"/>
    <xdr:pic>
      <xdr:nvPicPr>
        <xdr:cNvPr id="26" name="Picture 25">
          <a:extLst>
            <a:ext uri="{FF2B5EF4-FFF2-40B4-BE49-F238E27FC236}">
              <a16:creationId xmlns:a16="http://schemas.microsoft.com/office/drawing/2014/main" id="{52CFB69E-FBF6-415A-90AA-0C9941DC13B3}"/>
            </a:ext>
          </a:extLst>
        </xdr:cNvPr>
        <xdr:cNvPicPr>
          <a:picLocks noChangeAspect="1"/>
        </xdr:cNvPicPr>
      </xdr:nvPicPr>
      <xdr:blipFill>
        <a:blip xmlns:r="http://schemas.openxmlformats.org/officeDocument/2006/relationships" r:embed="rId6"/>
        <a:stretch>
          <a:fillRect/>
        </a:stretch>
      </xdr:blipFill>
      <xdr:spPr>
        <a:xfrm>
          <a:off x="9982761109" y="23156651"/>
          <a:ext cx="2361793" cy="1501820"/>
        </a:xfrm>
        <a:prstGeom prst="rect">
          <a:avLst/>
        </a:prstGeom>
      </xdr:spPr>
    </xdr:pic>
    <xdr:clientData/>
  </xdr:oneCellAnchor>
  <xdr:oneCellAnchor>
    <xdr:from>
      <xdr:col>9</xdr:col>
      <xdr:colOff>48899</xdr:colOff>
      <xdr:row>16</xdr:row>
      <xdr:rowOff>47475</xdr:rowOff>
    </xdr:from>
    <xdr:ext cx="2500337" cy="1686271"/>
    <xdr:pic>
      <xdr:nvPicPr>
        <xdr:cNvPr id="27" name="Picture 26">
          <a:extLst>
            <a:ext uri="{FF2B5EF4-FFF2-40B4-BE49-F238E27FC236}">
              <a16:creationId xmlns:a16="http://schemas.microsoft.com/office/drawing/2014/main" id="{199C6B5F-5A53-488E-88D3-49F06C5AB1F8}"/>
            </a:ext>
          </a:extLst>
        </xdr:cNvPr>
        <xdr:cNvPicPr>
          <a:picLocks noChangeAspect="1"/>
        </xdr:cNvPicPr>
      </xdr:nvPicPr>
      <xdr:blipFill>
        <a:blip xmlns:r="http://schemas.openxmlformats.org/officeDocument/2006/relationships" r:embed="rId7"/>
        <a:stretch>
          <a:fillRect/>
        </a:stretch>
      </xdr:blipFill>
      <xdr:spPr>
        <a:xfrm>
          <a:off x="9982622564" y="25079175"/>
          <a:ext cx="2500337" cy="1686271"/>
        </a:xfrm>
        <a:prstGeom prst="rect">
          <a:avLst/>
        </a:prstGeom>
      </xdr:spPr>
    </xdr:pic>
    <xdr:clientData/>
  </xdr:oneCellAnchor>
  <xdr:oneCellAnchor>
    <xdr:from>
      <xdr:col>9</xdr:col>
      <xdr:colOff>30970</xdr:colOff>
      <xdr:row>17</xdr:row>
      <xdr:rowOff>52671</xdr:rowOff>
    </xdr:from>
    <xdr:ext cx="2448994" cy="1616897"/>
    <xdr:pic>
      <xdr:nvPicPr>
        <xdr:cNvPr id="28" name="Picture 27">
          <a:extLst>
            <a:ext uri="{FF2B5EF4-FFF2-40B4-BE49-F238E27FC236}">
              <a16:creationId xmlns:a16="http://schemas.microsoft.com/office/drawing/2014/main" id="{FABE911C-B5DF-492B-AFD4-E6571CE2DD95}"/>
            </a:ext>
          </a:extLst>
        </xdr:cNvPr>
        <xdr:cNvPicPr>
          <a:picLocks noChangeAspect="1"/>
        </xdr:cNvPicPr>
      </xdr:nvPicPr>
      <xdr:blipFill>
        <a:blip xmlns:r="http://schemas.openxmlformats.org/officeDocument/2006/relationships" r:embed="rId8"/>
        <a:stretch>
          <a:fillRect/>
        </a:stretch>
      </xdr:blipFill>
      <xdr:spPr>
        <a:xfrm>
          <a:off x="9982691836" y="27046521"/>
          <a:ext cx="2448994" cy="1616897"/>
        </a:xfrm>
        <a:prstGeom prst="rect">
          <a:avLst/>
        </a:prstGeom>
      </xdr:spPr>
    </xdr:pic>
    <xdr:clientData/>
  </xdr:oneCellAnchor>
  <xdr:oneCellAnchor>
    <xdr:from>
      <xdr:col>9</xdr:col>
      <xdr:colOff>219416</xdr:colOff>
      <xdr:row>18</xdr:row>
      <xdr:rowOff>124695</xdr:rowOff>
    </xdr:from>
    <xdr:ext cx="2378035" cy="1496289"/>
    <xdr:pic>
      <xdr:nvPicPr>
        <xdr:cNvPr id="29" name="Picture 28">
          <a:extLst>
            <a:ext uri="{FF2B5EF4-FFF2-40B4-BE49-F238E27FC236}">
              <a16:creationId xmlns:a16="http://schemas.microsoft.com/office/drawing/2014/main" id="{F54B2EF6-BA87-40E6-A961-466AD36FF2DA}"/>
            </a:ext>
          </a:extLst>
        </xdr:cNvPr>
        <xdr:cNvPicPr>
          <a:picLocks noChangeAspect="1"/>
        </xdr:cNvPicPr>
      </xdr:nvPicPr>
      <xdr:blipFill>
        <a:blip xmlns:r="http://schemas.openxmlformats.org/officeDocument/2006/relationships" r:embed="rId9"/>
        <a:stretch>
          <a:fillRect/>
        </a:stretch>
      </xdr:blipFill>
      <xdr:spPr>
        <a:xfrm>
          <a:off x="9982574349" y="29080695"/>
          <a:ext cx="2378035" cy="1496289"/>
        </a:xfrm>
        <a:prstGeom prst="rect">
          <a:avLst/>
        </a:prstGeom>
      </xdr:spPr>
    </xdr:pic>
    <xdr:clientData/>
  </xdr:oneCellAnchor>
  <xdr:oneCellAnchor>
    <xdr:from>
      <xdr:col>9</xdr:col>
      <xdr:colOff>170987</xdr:colOff>
      <xdr:row>20</xdr:row>
      <xdr:rowOff>310790</xdr:rowOff>
    </xdr:from>
    <xdr:ext cx="2337956" cy="1456213"/>
    <xdr:pic>
      <xdr:nvPicPr>
        <xdr:cNvPr id="30" name="Picture 29">
          <a:extLst>
            <a:ext uri="{FF2B5EF4-FFF2-40B4-BE49-F238E27FC236}">
              <a16:creationId xmlns:a16="http://schemas.microsoft.com/office/drawing/2014/main" id="{F94C3715-0E0C-4A26-B187-B5CBAAC85B53}"/>
            </a:ext>
          </a:extLst>
        </xdr:cNvPr>
        <xdr:cNvPicPr>
          <a:picLocks noChangeAspect="1"/>
        </xdr:cNvPicPr>
      </xdr:nvPicPr>
      <xdr:blipFill>
        <a:blip xmlns:r="http://schemas.openxmlformats.org/officeDocument/2006/relationships" r:embed="rId10"/>
        <a:stretch>
          <a:fillRect/>
        </a:stretch>
      </xdr:blipFill>
      <xdr:spPr>
        <a:xfrm>
          <a:off x="9982662857" y="33191090"/>
          <a:ext cx="2337956" cy="1456213"/>
        </a:xfrm>
        <a:prstGeom prst="rect">
          <a:avLst/>
        </a:prstGeom>
      </xdr:spPr>
    </xdr:pic>
    <xdr:clientData/>
  </xdr:oneCellAnchor>
  <xdr:twoCellAnchor editAs="oneCell">
    <xdr:from>
      <xdr:col>9</xdr:col>
      <xdr:colOff>72804</xdr:colOff>
      <xdr:row>19</xdr:row>
      <xdr:rowOff>171452</xdr:rowOff>
    </xdr:from>
    <xdr:to>
      <xdr:col>9</xdr:col>
      <xdr:colOff>2557170</xdr:colOff>
      <xdr:row>19</xdr:row>
      <xdr:rowOff>1764725</xdr:rowOff>
    </xdr:to>
    <xdr:pic>
      <xdr:nvPicPr>
        <xdr:cNvPr id="31" name="Picture 30">
          <a:extLst>
            <a:ext uri="{FF2B5EF4-FFF2-40B4-BE49-F238E27FC236}">
              <a16:creationId xmlns:a16="http://schemas.microsoft.com/office/drawing/2014/main" id="{33F15F96-7696-4CBE-B1B6-2E7396494CC7}"/>
            </a:ext>
          </a:extLst>
        </xdr:cNvPr>
        <xdr:cNvPicPr>
          <a:picLocks noChangeAspect="1"/>
        </xdr:cNvPicPr>
      </xdr:nvPicPr>
      <xdr:blipFill>
        <a:blip xmlns:r="http://schemas.openxmlformats.org/officeDocument/2006/relationships" r:embed="rId11"/>
        <a:stretch>
          <a:fillRect/>
        </a:stretch>
      </xdr:blipFill>
      <xdr:spPr>
        <a:xfrm>
          <a:off x="9982614630" y="31089602"/>
          <a:ext cx="2484366" cy="1593273"/>
        </a:xfrm>
        <a:prstGeom prst="rect">
          <a:avLst/>
        </a:prstGeom>
      </xdr:spPr>
    </xdr:pic>
    <xdr:clientData/>
  </xdr:twoCellAnchor>
  <xdr:twoCellAnchor editAs="oneCell">
    <xdr:from>
      <xdr:col>9</xdr:col>
      <xdr:colOff>1664482</xdr:colOff>
      <xdr:row>14</xdr:row>
      <xdr:rowOff>408711</xdr:rowOff>
    </xdr:from>
    <xdr:to>
      <xdr:col>9</xdr:col>
      <xdr:colOff>2660074</xdr:colOff>
      <xdr:row>14</xdr:row>
      <xdr:rowOff>1926882</xdr:rowOff>
    </xdr:to>
    <xdr:pic>
      <xdr:nvPicPr>
        <xdr:cNvPr id="32" name="图片 23">
          <a:extLst>
            <a:ext uri="{FF2B5EF4-FFF2-40B4-BE49-F238E27FC236}">
              <a16:creationId xmlns:a16="http://schemas.microsoft.com/office/drawing/2014/main" id="{5CE00EB2-A338-427A-B1FB-07F2C34C708D}"/>
            </a:ext>
          </a:extLst>
        </xdr:cNvPr>
        <xdr:cNvPicPr>
          <a:picLocks noChangeAspect="1"/>
        </xdr:cNvPicPr>
      </xdr:nvPicPr>
      <xdr:blipFill>
        <a:blip xmlns:r="http://schemas.openxmlformats.org/officeDocument/2006/relationships" r:embed="rId12"/>
        <a:stretch>
          <a:fillRect/>
        </a:stretch>
      </xdr:blipFill>
      <xdr:spPr>
        <a:xfrm>
          <a:off x="9982511726" y="21516111"/>
          <a:ext cx="995592" cy="1518171"/>
        </a:xfrm>
        <a:prstGeom prst="rect">
          <a:avLst/>
        </a:prstGeom>
        <a:noFill/>
        <a:ln w="9525">
          <a:noFill/>
        </a:ln>
      </xdr:spPr>
    </xdr:pic>
    <xdr:clientData/>
  </xdr:twoCellAnchor>
  <xdr:twoCellAnchor editAs="oneCell">
    <xdr:from>
      <xdr:col>9</xdr:col>
      <xdr:colOff>0</xdr:colOff>
      <xdr:row>9</xdr:row>
      <xdr:rowOff>275475</xdr:rowOff>
    </xdr:from>
    <xdr:to>
      <xdr:col>9</xdr:col>
      <xdr:colOff>997528</xdr:colOff>
      <xdr:row>9</xdr:row>
      <xdr:rowOff>1844100</xdr:rowOff>
    </xdr:to>
    <xdr:pic>
      <xdr:nvPicPr>
        <xdr:cNvPr id="33" name="图片 22">
          <a:extLst>
            <a:ext uri="{FF2B5EF4-FFF2-40B4-BE49-F238E27FC236}">
              <a16:creationId xmlns:a16="http://schemas.microsoft.com/office/drawing/2014/main" id="{54FBE83A-CC46-4D9D-8D84-C7777A397BAA}"/>
            </a:ext>
          </a:extLst>
        </xdr:cNvPr>
        <xdr:cNvPicPr>
          <a:picLocks noChangeAspect="1"/>
        </xdr:cNvPicPr>
      </xdr:nvPicPr>
      <xdr:blipFill>
        <a:blip xmlns:r="http://schemas.openxmlformats.org/officeDocument/2006/relationships" r:embed="rId13"/>
        <a:stretch>
          <a:fillRect/>
        </a:stretch>
      </xdr:blipFill>
      <xdr:spPr>
        <a:xfrm>
          <a:off x="9984174272" y="12029325"/>
          <a:ext cx="997528" cy="1568625"/>
        </a:xfrm>
        <a:prstGeom prst="rect">
          <a:avLst/>
        </a:prstGeom>
        <a:noFill/>
        <a:ln w="9525">
          <a:noFill/>
        </a:ln>
      </xdr:spPr>
    </xdr:pic>
    <xdr:clientData/>
  </xdr:twoCellAnchor>
  <xdr:twoCellAnchor editAs="oneCell">
    <xdr:from>
      <xdr:col>9</xdr:col>
      <xdr:colOff>387927</xdr:colOff>
      <xdr:row>2</xdr:row>
      <xdr:rowOff>0</xdr:rowOff>
    </xdr:from>
    <xdr:to>
      <xdr:col>9</xdr:col>
      <xdr:colOff>2295765</xdr:colOff>
      <xdr:row>2</xdr:row>
      <xdr:rowOff>1414885</xdr:rowOff>
    </xdr:to>
    <xdr:pic>
      <xdr:nvPicPr>
        <xdr:cNvPr id="34" name="Picture 33">
          <a:extLst>
            <a:ext uri="{FF2B5EF4-FFF2-40B4-BE49-F238E27FC236}">
              <a16:creationId xmlns:a16="http://schemas.microsoft.com/office/drawing/2014/main" id="{8BD145A3-08CE-430F-8110-9EC7EF0EAA6C}"/>
            </a:ext>
          </a:extLst>
        </xdr:cNvPr>
        <xdr:cNvPicPr>
          <a:picLocks noChangeAspect="1"/>
        </xdr:cNvPicPr>
      </xdr:nvPicPr>
      <xdr:blipFill>
        <a:blip xmlns:r="http://schemas.openxmlformats.org/officeDocument/2006/relationships" r:embed="rId14"/>
        <a:stretch>
          <a:fillRect/>
        </a:stretch>
      </xdr:blipFill>
      <xdr:spPr>
        <a:xfrm>
          <a:off x="9982876035" y="1066800"/>
          <a:ext cx="1907838" cy="1414885"/>
        </a:xfrm>
        <a:prstGeom prst="rect">
          <a:avLst/>
        </a:prstGeom>
      </xdr:spPr>
    </xdr:pic>
    <xdr:clientData/>
  </xdr:twoCellAnchor>
  <xdr:twoCellAnchor editAs="oneCell">
    <xdr:from>
      <xdr:col>9</xdr:col>
      <xdr:colOff>43485</xdr:colOff>
      <xdr:row>3</xdr:row>
      <xdr:rowOff>98715</xdr:rowOff>
    </xdr:from>
    <xdr:to>
      <xdr:col>9</xdr:col>
      <xdr:colOff>2639360</xdr:colOff>
      <xdr:row>3</xdr:row>
      <xdr:rowOff>1151660</xdr:rowOff>
    </xdr:to>
    <xdr:pic>
      <xdr:nvPicPr>
        <xdr:cNvPr id="35" name="Picture 34">
          <a:extLst>
            <a:ext uri="{FF2B5EF4-FFF2-40B4-BE49-F238E27FC236}">
              <a16:creationId xmlns:a16="http://schemas.microsoft.com/office/drawing/2014/main" id="{CA9DCE98-C6FE-4403-81AD-C88A89F0D2B3}"/>
            </a:ext>
          </a:extLst>
        </xdr:cNvPr>
        <xdr:cNvPicPr>
          <a:picLocks noChangeAspect="1"/>
        </xdr:cNvPicPr>
      </xdr:nvPicPr>
      <xdr:blipFill>
        <a:blip xmlns:r="http://schemas.openxmlformats.org/officeDocument/2006/relationships" r:embed="rId15"/>
        <a:stretch>
          <a:fillRect/>
        </a:stretch>
      </xdr:blipFill>
      <xdr:spPr>
        <a:xfrm>
          <a:off x="9982532440" y="2784765"/>
          <a:ext cx="2595875" cy="1052945"/>
        </a:xfrm>
        <a:prstGeom prst="rect">
          <a:avLst/>
        </a:prstGeom>
      </xdr:spPr>
    </xdr:pic>
    <xdr:clientData/>
  </xdr:twoCellAnchor>
  <xdr:oneCellAnchor>
    <xdr:from>
      <xdr:col>9</xdr:col>
      <xdr:colOff>269552</xdr:colOff>
      <xdr:row>5</xdr:row>
      <xdr:rowOff>64078</xdr:rowOff>
    </xdr:from>
    <xdr:ext cx="2035395" cy="1316181"/>
    <xdr:pic>
      <xdr:nvPicPr>
        <xdr:cNvPr id="36" name="Picture 35">
          <a:extLst>
            <a:ext uri="{FF2B5EF4-FFF2-40B4-BE49-F238E27FC236}">
              <a16:creationId xmlns:a16="http://schemas.microsoft.com/office/drawing/2014/main" id="{779ABCE6-6912-4C6A-9288-268C5C6978F9}"/>
            </a:ext>
          </a:extLst>
        </xdr:cNvPr>
        <xdr:cNvPicPr>
          <a:picLocks noChangeAspect="1"/>
        </xdr:cNvPicPr>
      </xdr:nvPicPr>
      <xdr:blipFill>
        <a:blip xmlns:r="http://schemas.openxmlformats.org/officeDocument/2006/relationships" r:embed="rId16"/>
        <a:stretch>
          <a:fillRect/>
        </a:stretch>
      </xdr:blipFill>
      <xdr:spPr>
        <a:xfrm>
          <a:off x="9982866853" y="5721928"/>
          <a:ext cx="2035395" cy="1316181"/>
        </a:xfrm>
        <a:prstGeom prst="rect">
          <a:avLst/>
        </a:prstGeom>
      </xdr:spPr>
    </xdr:pic>
    <xdr:clientData/>
  </xdr:oneCellAnchor>
  <xdr:oneCellAnchor>
    <xdr:from>
      <xdr:col>9</xdr:col>
      <xdr:colOff>169553</xdr:colOff>
      <xdr:row>6</xdr:row>
      <xdr:rowOff>63672</xdr:rowOff>
    </xdr:from>
    <xdr:ext cx="2094443" cy="1293289"/>
    <xdr:pic>
      <xdr:nvPicPr>
        <xdr:cNvPr id="37" name="Picture 36">
          <a:extLst>
            <a:ext uri="{FF2B5EF4-FFF2-40B4-BE49-F238E27FC236}">
              <a16:creationId xmlns:a16="http://schemas.microsoft.com/office/drawing/2014/main" id="{6FCCE27C-BF66-4DFB-8F9C-B233EBEB5849}"/>
            </a:ext>
          </a:extLst>
        </xdr:cNvPr>
        <xdr:cNvPicPr>
          <a:picLocks noChangeAspect="1"/>
        </xdr:cNvPicPr>
      </xdr:nvPicPr>
      <xdr:blipFill>
        <a:blip xmlns:r="http://schemas.openxmlformats.org/officeDocument/2006/relationships" r:embed="rId17"/>
        <a:stretch>
          <a:fillRect/>
        </a:stretch>
      </xdr:blipFill>
      <xdr:spPr>
        <a:xfrm flipH="1">
          <a:off x="9982907804" y="7626522"/>
          <a:ext cx="2094443" cy="1293289"/>
        </a:xfrm>
        <a:prstGeom prst="rect">
          <a:avLst/>
        </a:prstGeom>
      </xdr:spPr>
    </xdr:pic>
    <xdr:clientData/>
  </xdr:oneCellAnchor>
  <xdr:oneCellAnchor>
    <xdr:from>
      <xdr:col>9</xdr:col>
      <xdr:colOff>537594</xdr:colOff>
      <xdr:row>7</xdr:row>
      <xdr:rowOff>1245179</xdr:rowOff>
    </xdr:from>
    <xdr:ext cx="1736996" cy="1122217"/>
    <xdr:pic>
      <xdr:nvPicPr>
        <xdr:cNvPr id="38" name="Picture 37">
          <a:extLst>
            <a:ext uri="{FF2B5EF4-FFF2-40B4-BE49-F238E27FC236}">
              <a16:creationId xmlns:a16="http://schemas.microsoft.com/office/drawing/2014/main" id="{D351B9DE-2CA6-4F54-A8BE-A34EE22FE5F8}"/>
            </a:ext>
          </a:extLst>
        </xdr:cNvPr>
        <xdr:cNvPicPr>
          <a:picLocks noChangeAspect="1"/>
        </xdr:cNvPicPr>
      </xdr:nvPicPr>
      <xdr:blipFill rotWithShape="1">
        <a:blip xmlns:r="http://schemas.openxmlformats.org/officeDocument/2006/relationships" r:embed="rId18"/>
        <a:srcRect l="2341"/>
        <a:stretch>
          <a:fillRect/>
        </a:stretch>
      </xdr:blipFill>
      <xdr:spPr>
        <a:xfrm>
          <a:off x="9982897210" y="10446329"/>
          <a:ext cx="1736996" cy="1122217"/>
        </a:xfrm>
        <a:prstGeom prst="rect">
          <a:avLst/>
        </a:prstGeom>
      </xdr:spPr>
    </xdr:pic>
    <xdr:clientData/>
  </xdr:oneCellAnchor>
  <xdr:twoCellAnchor editAs="oneCell">
    <xdr:from>
      <xdr:col>9</xdr:col>
      <xdr:colOff>1662545</xdr:colOff>
      <xdr:row>8</xdr:row>
      <xdr:rowOff>1243448</xdr:rowOff>
    </xdr:from>
    <xdr:to>
      <xdr:col>9</xdr:col>
      <xdr:colOff>2476596</xdr:colOff>
      <xdr:row>9</xdr:row>
      <xdr:rowOff>1522216</xdr:rowOff>
    </xdr:to>
    <xdr:pic>
      <xdr:nvPicPr>
        <xdr:cNvPr id="39" name="Picture 38">
          <a:extLst>
            <a:ext uri="{FF2B5EF4-FFF2-40B4-BE49-F238E27FC236}">
              <a16:creationId xmlns:a16="http://schemas.microsoft.com/office/drawing/2014/main" id="{4095801D-6807-4856-9136-7B98F903E9CC}"/>
            </a:ext>
          </a:extLst>
        </xdr:cNvPr>
        <xdr:cNvPicPr>
          <a:picLocks noChangeAspect="1"/>
        </xdr:cNvPicPr>
      </xdr:nvPicPr>
      <xdr:blipFill>
        <a:blip xmlns:r="http://schemas.openxmlformats.org/officeDocument/2006/relationships" r:embed="rId19"/>
        <a:stretch>
          <a:fillRect/>
        </a:stretch>
      </xdr:blipFill>
      <xdr:spPr>
        <a:xfrm>
          <a:off x="9982695204" y="11720948"/>
          <a:ext cx="814051" cy="15551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5">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1D882EB-6201-46B8-8F06-E48831EAA024}">
  <we:reference id="WA200009404" version="1.0.0.8" store="Omex" storeType="OMEX"/>
  <we:alternateReferences>
    <we:reference id="WA200009404" version="1.0.0.8" store="WA200009404" storeType="OMEX"/>
  </we:alternateReferences>
  <we:properties>
    <we:property name="claude.fileId" value="&quot;f66dc87c-2ee4-40a8-945b-3f8a2382644c&quot;"/>
  </we:properties>
  <we:bindings/>
  <we:snapshot xmlns:r="http://schemas.openxmlformats.org/officeDocument/2006/relationships"/>
</we:webextension>
</file>

<file path=xl/webextensions/webextension2.xml><?xml version="1.0" encoding="utf-8"?>
<we:webextension xmlns:we="http://schemas.microsoft.com/office/webextensions/webextension/2010/11" id="{8C9BE5C3-D5C0-48FC-924E-481EC55818D6}">
  <we:reference id="WA200010725" version="1.0.0.1" store="Omex" storeType="OMEX"/>
  <we:alternateReferences>
    <we:reference id="WA200010725" version="1.0.0.1" store="WA200010725" storeType="OMEX"/>
  </we:alternateReferences>
  <we:properties>
    <we:property name="claude.fileId" value="&quot;a5a72cbe-77de-492c-9243-86792182bf0c&quot;"/>
  </we:properties>
  <we:bindings/>
  <we:snapshot xmlns:r="http://schemas.openxmlformats.org/officeDocument/2006/relationships"/>
</we:webextension>
</file>

<file path=xl/webextensions/webextension3.xml><?xml version="1.0" encoding="utf-8"?>
<we:webextension xmlns:we="http://schemas.microsoft.com/office/webextensions/webextension/2010/11" id="{DDBFD503-758D-4F3A-9BB4-33EFBB08D77B}">
  <we:reference id="wa200010215" version="2.0.0.0" store="ar-SA"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796F-36AB-4D70-95B1-59B204C1EA67}">
  <sheetPr>
    <tabColor rgb="FF1F3864"/>
    <pageSetUpPr fitToPage="1"/>
  </sheetPr>
  <dimension ref="B1:G40"/>
  <sheetViews>
    <sheetView showGridLines="0" rightToLeft="1" tabSelected="1" zoomScale="55" zoomScaleNormal="55" workbookViewId="0">
      <selection activeCell="P14" sqref="P14"/>
    </sheetView>
  </sheetViews>
  <sheetFormatPr defaultRowHeight="19.95" customHeight="1"/>
  <cols>
    <col min="1" max="1" width="3.33203125" style="348" customWidth="1"/>
    <col min="2" max="7" width="21.33203125" style="348" customWidth="1"/>
    <col min="8" max="8" width="3.33203125" style="348" customWidth="1"/>
    <col min="9" max="16384" width="8.88671875" style="348"/>
  </cols>
  <sheetData>
    <row r="1" spans="2:7" ht="12" customHeight="1">
      <c r="B1" s="406"/>
      <c r="C1" s="406"/>
      <c r="D1" s="406"/>
      <c r="E1" s="406"/>
      <c r="F1" s="406"/>
      <c r="G1" s="406"/>
    </row>
    <row r="2" spans="2:7" ht="58.05" customHeight="1">
      <c r="B2" s="407" t="s">
        <v>494</v>
      </c>
      <c r="C2" s="407"/>
      <c r="D2" s="407"/>
      <c r="E2" s="407"/>
      <c r="F2" s="407"/>
      <c r="G2" s="407"/>
    </row>
    <row r="3" spans="2:7" ht="28.05" customHeight="1">
      <c r="B3" s="408" t="s">
        <v>495</v>
      </c>
      <c r="C3" s="408"/>
      <c r="D3" s="408"/>
      <c r="E3" s="408"/>
      <c r="F3" s="408"/>
      <c r="G3" s="408"/>
    </row>
    <row r="4" spans="2:7" ht="19.95" customHeight="1">
      <c r="B4" s="406"/>
      <c r="C4" s="406"/>
      <c r="D4" s="406"/>
      <c r="E4" s="406"/>
      <c r="F4" s="406"/>
      <c r="G4" s="406"/>
    </row>
    <row r="5" spans="2:7" ht="28.05" customHeight="1" thickBot="1">
      <c r="B5" s="409" t="s">
        <v>496</v>
      </c>
      <c r="C5" s="409"/>
      <c r="D5" s="409"/>
      <c r="E5" s="409"/>
      <c r="F5" s="409"/>
      <c r="G5" s="409"/>
    </row>
    <row r="6" spans="2:7" ht="25.95" customHeight="1">
      <c r="B6" s="410" t="s">
        <v>497</v>
      </c>
      <c r="C6" s="410"/>
      <c r="D6" s="411" t="s">
        <v>550</v>
      </c>
      <c r="E6" s="411"/>
      <c r="F6" s="411"/>
      <c r="G6" s="411"/>
    </row>
    <row r="7" spans="2:7" ht="25.95" customHeight="1">
      <c r="B7" s="412" t="s">
        <v>498</v>
      </c>
      <c r="C7" s="412"/>
      <c r="D7" s="472" t="s">
        <v>551</v>
      </c>
      <c r="E7" s="413"/>
      <c r="F7" s="413"/>
      <c r="G7" s="413"/>
    </row>
    <row r="8" spans="2:7" ht="25.95" customHeight="1">
      <c r="B8" s="414" t="s">
        <v>499</v>
      </c>
      <c r="C8" s="414"/>
      <c r="D8" s="415" t="s">
        <v>500</v>
      </c>
      <c r="E8" s="415"/>
      <c r="F8" s="415"/>
      <c r="G8" s="415"/>
    </row>
    <row r="9" spans="2:7" ht="25.95" customHeight="1">
      <c r="B9" s="412" t="s">
        <v>501</v>
      </c>
      <c r="C9" s="412"/>
      <c r="D9" s="416" t="str">
        <f>"من "&amp;TEXT('جدول زمنى'!B2,"dd/mm/yyyy")&amp;"  إلى  "&amp;TEXT('جدول زمنى'!D2,"dd/mm/yyyy")</f>
        <v>من 07/09/2026  إلى  18/10/2026</v>
      </c>
      <c r="E9" s="416"/>
      <c r="F9" s="416"/>
      <c r="G9" s="416"/>
    </row>
    <row r="10" spans="2:7" ht="25.95" customHeight="1">
      <c r="B10" s="414" t="s">
        <v>502</v>
      </c>
      <c r="C10" s="414"/>
      <c r="D10" s="417">
        <f>'جدول زمنى'!I2</f>
        <v>56</v>
      </c>
      <c r="E10" s="415"/>
      <c r="F10" s="415"/>
      <c r="G10" s="415"/>
    </row>
    <row r="11" spans="2:7" ht="25.95" customHeight="1">
      <c r="B11" s="412" t="s">
        <v>503</v>
      </c>
      <c r="C11" s="412"/>
      <c r="D11" s="418">
        <f>ملخص!C15</f>
        <v>14</v>
      </c>
      <c r="E11" s="416"/>
      <c r="F11" s="416"/>
      <c r="G11" s="416"/>
    </row>
    <row r="12" spans="2:7" ht="25.95" customHeight="1">
      <c r="B12" s="419" t="s">
        <v>504</v>
      </c>
      <c r="C12" s="419"/>
      <c r="D12" s="420">
        <f>ملخص!G16</f>
        <v>0.35294117647058826</v>
      </c>
      <c r="E12" s="421"/>
      <c r="F12" s="421"/>
      <c r="G12" s="421"/>
    </row>
    <row r="13" spans="2:7" ht="19.95" customHeight="1">
      <c r="B13" s="406"/>
      <c r="C13" s="406"/>
      <c r="D13" s="406"/>
      <c r="E13" s="406"/>
      <c r="F13" s="406"/>
      <c r="G13" s="406"/>
    </row>
    <row r="14" spans="2:7" ht="28.05" customHeight="1" thickBot="1">
      <c r="B14" s="422" t="s">
        <v>505</v>
      </c>
      <c r="C14" s="422"/>
      <c r="D14" s="422"/>
      <c r="E14" s="422"/>
      <c r="F14" s="422"/>
      <c r="G14" s="422"/>
    </row>
    <row r="15" spans="2:7" ht="78" customHeight="1">
      <c r="B15" s="423" t="s">
        <v>506</v>
      </c>
      <c r="C15" s="423"/>
      <c r="D15" s="423"/>
      <c r="E15" s="423"/>
      <c r="F15" s="423"/>
      <c r="G15" s="423"/>
    </row>
    <row r="16" spans="2:7" ht="19.95" customHeight="1">
      <c r="B16" s="406"/>
      <c r="C16" s="406"/>
      <c r="D16" s="406"/>
      <c r="E16" s="406"/>
      <c r="F16" s="406"/>
      <c r="G16" s="406"/>
    </row>
    <row r="17" spans="2:7" ht="28.05" customHeight="1" thickBot="1">
      <c r="B17" s="422" t="s">
        <v>507</v>
      </c>
      <c r="C17" s="422"/>
      <c r="D17" s="422"/>
      <c r="E17" s="422"/>
      <c r="F17" s="422"/>
      <c r="G17" s="422"/>
    </row>
    <row r="18" spans="2:7" ht="24" customHeight="1">
      <c r="B18" s="437" t="s">
        <v>525</v>
      </c>
      <c r="C18" s="437"/>
      <c r="D18" s="437"/>
      <c r="E18" s="437"/>
      <c r="F18" s="437"/>
      <c r="G18" s="437"/>
    </row>
    <row r="19" spans="2:7" ht="24" customHeight="1">
      <c r="B19" s="438" t="s">
        <v>526</v>
      </c>
      <c r="C19" s="438"/>
      <c r="D19" s="438"/>
      <c r="E19" s="438"/>
      <c r="F19" s="438"/>
      <c r="G19" s="438"/>
    </row>
    <row r="20" spans="2:7" ht="24" customHeight="1">
      <c r="B20" s="439" t="s">
        <v>527</v>
      </c>
      <c r="C20" s="439"/>
      <c r="D20" s="439"/>
      <c r="E20" s="439"/>
      <c r="F20" s="439"/>
      <c r="G20" s="439"/>
    </row>
    <row r="21" spans="2:7" ht="24" customHeight="1">
      <c r="B21" s="439" t="s">
        <v>528</v>
      </c>
      <c r="C21" s="439"/>
      <c r="D21" s="439"/>
      <c r="E21" s="439"/>
      <c r="F21" s="439"/>
      <c r="G21" s="439"/>
    </row>
    <row r="22" spans="2:7" ht="19.95" customHeight="1">
      <c r="B22" s="406"/>
      <c r="C22" s="406"/>
      <c r="D22" s="406"/>
      <c r="E22" s="406"/>
      <c r="F22" s="406"/>
      <c r="G22" s="406"/>
    </row>
    <row r="23" spans="2:7" ht="28.05" customHeight="1">
      <c r="B23" s="424" t="s">
        <v>508</v>
      </c>
      <c r="C23" s="424"/>
      <c r="D23" s="424"/>
      <c r="E23" s="424"/>
      <c r="F23" s="424"/>
      <c r="G23" s="424"/>
    </row>
    <row r="24" spans="2:7" ht="31.95" customHeight="1">
      <c r="B24" s="425" t="s">
        <v>509</v>
      </c>
      <c r="C24" s="426" t="s">
        <v>511</v>
      </c>
      <c r="D24" s="425" t="s">
        <v>513</v>
      </c>
      <c r="E24" s="426" t="s">
        <v>515</v>
      </c>
      <c r="F24" s="425" t="s">
        <v>517</v>
      </c>
      <c r="G24" s="427" t="s">
        <v>519</v>
      </c>
    </row>
    <row r="25" spans="2:7" ht="40.049999999999997" customHeight="1">
      <c r="B25" s="428" t="s">
        <v>510</v>
      </c>
      <c r="C25" s="428" t="s">
        <v>512</v>
      </c>
      <c r="D25" s="428" t="s">
        <v>514</v>
      </c>
      <c r="E25" s="428" t="s">
        <v>516</v>
      </c>
      <c r="F25" s="428" t="s">
        <v>518</v>
      </c>
      <c r="G25" s="429" t="s">
        <v>520</v>
      </c>
    </row>
    <row r="26" spans="2:7" ht="19.95" customHeight="1">
      <c r="B26" s="406"/>
      <c r="C26" s="406"/>
      <c r="D26" s="406"/>
      <c r="E26" s="406"/>
      <c r="F26" s="406"/>
      <c r="G26" s="406"/>
    </row>
    <row r="27" spans="2:7" ht="28.05" customHeight="1" thickBot="1">
      <c r="B27" s="409" t="s">
        <v>521</v>
      </c>
      <c r="C27" s="409"/>
      <c r="D27" s="409"/>
      <c r="E27" s="409"/>
      <c r="F27" s="409"/>
      <c r="G27" s="422"/>
    </row>
    <row r="28" spans="2:7" ht="28.05" customHeight="1">
      <c r="B28" s="430" t="s">
        <v>522</v>
      </c>
      <c r="C28" s="431" t="s">
        <v>24</v>
      </c>
      <c r="D28" s="432" t="s">
        <v>25</v>
      </c>
      <c r="E28" s="433" t="s">
        <v>113</v>
      </c>
      <c r="F28" s="434" t="s">
        <v>471</v>
      </c>
      <c r="G28" s="406"/>
    </row>
    <row r="29" spans="2:7" ht="19.95" customHeight="1">
      <c r="B29" s="406"/>
      <c r="C29" s="406"/>
      <c r="D29" s="406"/>
      <c r="E29" s="406"/>
      <c r="F29" s="406"/>
      <c r="G29" s="406"/>
    </row>
    <row r="30" spans="2:7" ht="30" customHeight="1">
      <c r="B30" s="435" t="s">
        <v>523</v>
      </c>
      <c r="C30" s="435"/>
      <c r="D30" s="435"/>
      <c r="E30" s="435"/>
      <c r="F30" s="435"/>
      <c r="G30" s="435"/>
    </row>
    <row r="31" spans="2:7" ht="25.95" customHeight="1">
      <c r="B31" s="436" t="s">
        <v>524</v>
      </c>
      <c r="C31" s="436"/>
      <c r="D31" s="436"/>
      <c r="E31" s="436"/>
      <c r="F31" s="436"/>
      <c r="G31" s="436"/>
    </row>
    <row r="32" spans="2:7" ht="19.95" customHeight="1">
      <c r="B32" s="406"/>
      <c r="C32" s="406"/>
      <c r="D32" s="406"/>
      <c r="E32" s="406"/>
      <c r="F32" s="406"/>
      <c r="G32" s="406"/>
    </row>
    <row r="33" spans="2:7" ht="19.95" customHeight="1">
      <c r="B33" s="406"/>
      <c r="C33" s="406"/>
      <c r="D33" s="406"/>
      <c r="E33" s="406"/>
      <c r="F33" s="406"/>
      <c r="G33" s="406"/>
    </row>
    <row r="34" spans="2:7" ht="19.95" customHeight="1">
      <c r="B34" s="406"/>
      <c r="C34" s="406"/>
      <c r="D34" s="406"/>
      <c r="E34" s="406"/>
      <c r="F34" s="406"/>
      <c r="G34" s="406"/>
    </row>
    <row r="35" spans="2:7" ht="19.95" customHeight="1">
      <c r="B35" s="406"/>
      <c r="C35" s="406"/>
      <c r="D35" s="406"/>
      <c r="E35" s="406"/>
      <c r="F35" s="406"/>
      <c r="G35" s="406"/>
    </row>
    <row r="36" spans="2:7" ht="19.95" customHeight="1">
      <c r="B36" s="406"/>
      <c r="C36" s="406"/>
      <c r="D36" s="406"/>
      <c r="E36" s="406"/>
      <c r="F36" s="406"/>
      <c r="G36" s="406"/>
    </row>
    <row r="37" spans="2:7" ht="19.95" customHeight="1">
      <c r="B37" s="406"/>
      <c r="C37" s="406"/>
      <c r="D37" s="406"/>
      <c r="E37" s="406"/>
      <c r="F37" s="406"/>
      <c r="G37" s="406"/>
    </row>
    <row r="38" spans="2:7" ht="19.95" customHeight="1">
      <c r="B38" s="406"/>
      <c r="C38" s="406"/>
      <c r="D38" s="406"/>
      <c r="E38" s="406"/>
      <c r="F38" s="406"/>
      <c r="G38" s="406"/>
    </row>
    <row r="39" spans="2:7" ht="19.95" customHeight="1">
      <c r="B39" s="406"/>
      <c r="C39" s="406"/>
      <c r="D39" s="406"/>
      <c r="E39" s="406"/>
      <c r="F39" s="406"/>
      <c r="G39" s="406"/>
    </row>
    <row r="40" spans="2:7" ht="19.95" customHeight="1">
      <c r="B40" s="406"/>
      <c r="C40" s="406"/>
      <c r="D40" s="406"/>
      <c r="E40" s="406"/>
      <c r="F40" s="406"/>
      <c r="G40" s="406"/>
    </row>
  </sheetData>
  <mergeCells count="28">
    <mergeCell ref="B27:G27"/>
    <mergeCell ref="B30:G30"/>
    <mergeCell ref="B31:G31"/>
    <mergeCell ref="B17:G17"/>
    <mergeCell ref="B18:G18"/>
    <mergeCell ref="B19:G19"/>
    <mergeCell ref="B20:G20"/>
    <mergeCell ref="B21:G21"/>
    <mergeCell ref="B23:G23"/>
    <mergeCell ref="B11:C11"/>
    <mergeCell ref="D11:G11"/>
    <mergeCell ref="B12:C12"/>
    <mergeCell ref="D12:G12"/>
    <mergeCell ref="B14:G14"/>
    <mergeCell ref="B15:G15"/>
    <mergeCell ref="B8:C8"/>
    <mergeCell ref="D8:G8"/>
    <mergeCell ref="B9:C9"/>
    <mergeCell ref="D9:G9"/>
    <mergeCell ref="B10:C10"/>
    <mergeCell ref="D10:G10"/>
    <mergeCell ref="B2:G2"/>
    <mergeCell ref="B3:G3"/>
    <mergeCell ref="B5:G5"/>
    <mergeCell ref="B6:C6"/>
    <mergeCell ref="D6:G6"/>
    <mergeCell ref="B7:C7"/>
    <mergeCell ref="D7:G7"/>
  </mergeCells>
  <hyperlinks>
    <hyperlink ref="B31:G31" location="'الفهرس'!A1" display="◀  الانتقال إلى الفهرس" xr:uid="{B7F658C8-127D-4133-9A1B-8D21407BA3A3}"/>
  </hyperlinks>
  <printOptions horizontalCentered="1"/>
  <pageMargins left="0.25" right="0.25"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23327-D959-499F-BBAE-1C3CF4A22E63}">
  <sheetPr>
    <tabColor rgb="FF1F3864"/>
    <pageSetUpPr fitToPage="1"/>
  </sheetPr>
  <dimension ref="B1:E20"/>
  <sheetViews>
    <sheetView showGridLines="0" rightToLeft="1" zoomScale="55" zoomScaleNormal="55" workbookViewId="0">
      <selection activeCell="C5" sqref="C5"/>
    </sheetView>
  </sheetViews>
  <sheetFormatPr defaultRowHeight="19.95" customHeight="1"/>
  <cols>
    <col min="1" max="1" width="3.33203125" style="348" customWidth="1"/>
    <col min="2" max="2" width="7.44140625" style="348" customWidth="1"/>
    <col min="3" max="3" width="31.44140625" style="348" customWidth="1"/>
    <col min="4" max="4" width="70.33203125" style="348" customWidth="1"/>
    <col min="5" max="5" width="16.6640625" style="348" customWidth="1"/>
    <col min="6" max="6" width="3.33203125" style="348" customWidth="1"/>
    <col min="7" max="16384" width="8.88671875" style="348"/>
  </cols>
  <sheetData>
    <row r="1" spans="2:5" ht="12" customHeight="1">
      <c r="B1" s="406"/>
      <c r="C1" s="406"/>
      <c r="D1" s="406"/>
      <c r="E1" s="406"/>
    </row>
    <row r="2" spans="2:5" ht="54" customHeight="1">
      <c r="B2" s="440" t="s">
        <v>529</v>
      </c>
      <c r="C2" s="440"/>
      <c r="D2" s="440"/>
      <c r="E2" s="440"/>
    </row>
    <row r="3" spans="2:5" ht="19.95" customHeight="1">
      <c r="B3" s="406"/>
      <c r="C3" s="406"/>
      <c r="D3" s="406"/>
      <c r="E3" s="406"/>
    </row>
    <row r="4" spans="2:5" ht="30" customHeight="1">
      <c r="B4" s="441" t="s">
        <v>6</v>
      </c>
      <c r="C4" s="441" t="s">
        <v>396</v>
      </c>
      <c r="D4" s="441" t="s">
        <v>530</v>
      </c>
      <c r="E4" s="441" t="s">
        <v>531</v>
      </c>
    </row>
    <row r="5" spans="2:5" ht="31.95" customHeight="1">
      <c r="B5" s="442">
        <v>1</v>
      </c>
      <c r="C5" s="443" t="s">
        <v>532</v>
      </c>
      <c r="D5" s="444" t="s">
        <v>533</v>
      </c>
      <c r="E5" s="445" t="s">
        <v>534</v>
      </c>
    </row>
    <row r="6" spans="2:5" ht="31.95" customHeight="1">
      <c r="B6" s="446">
        <v>2</v>
      </c>
      <c r="C6" s="447" t="s">
        <v>535</v>
      </c>
      <c r="D6" s="448" t="s">
        <v>536</v>
      </c>
      <c r="E6" s="449">
        <f>ملخص!C16</f>
        <v>68</v>
      </c>
    </row>
    <row r="7" spans="2:5" ht="31.95" customHeight="1">
      <c r="B7" s="442">
        <v>3</v>
      </c>
      <c r="C7" s="443" t="s">
        <v>399</v>
      </c>
      <c r="D7" s="444" t="s">
        <v>537</v>
      </c>
      <c r="E7" s="445">
        <f>ملخص!C12</f>
        <v>19</v>
      </c>
    </row>
    <row r="8" spans="2:5" ht="31.95" customHeight="1">
      <c r="B8" s="446">
        <v>4</v>
      </c>
      <c r="C8" s="447" t="s">
        <v>400</v>
      </c>
      <c r="D8" s="448" t="s">
        <v>538</v>
      </c>
      <c r="E8" s="449">
        <f>ملخص!C13</f>
        <v>18</v>
      </c>
    </row>
    <row r="9" spans="2:5" ht="31.95" customHeight="1">
      <c r="B9" s="442">
        <v>5</v>
      </c>
      <c r="C9" s="443" t="s">
        <v>539</v>
      </c>
      <c r="D9" s="444" t="s">
        <v>540</v>
      </c>
      <c r="E9" s="445">
        <f>ملخص!C15</f>
        <v>14</v>
      </c>
    </row>
    <row r="10" spans="2:5" ht="31.95" customHeight="1">
      <c r="B10" s="446">
        <v>6</v>
      </c>
      <c r="C10" s="447" t="s">
        <v>541</v>
      </c>
      <c r="D10" s="448" t="s">
        <v>542</v>
      </c>
      <c r="E10" s="449" t="s">
        <v>534</v>
      </c>
    </row>
    <row r="11" spans="2:5" ht="31.95" customHeight="1">
      <c r="B11" s="442">
        <v>7</v>
      </c>
      <c r="C11" s="443" t="s">
        <v>543</v>
      </c>
      <c r="D11" s="444" t="s">
        <v>544</v>
      </c>
      <c r="E11" s="445">
        <f>'جدول زمنى'!I2</f>
        <v>56</v>
      </c>
    </row>
    <row r="12" spans="2:5" ht="31.95" customHeight="1">
      <c r="B12" s="446">
        <v>8</v>
      </c>
      <c r="C12" s="447" t="s">
        <v>401</v>
      </c>
      <c r="D12" s="448" t="s">
        <v>545</v>
      </c>
      <c r="E12" s="449">
        <f>ملخص!C14</f>
        <v>17</v>
      </c>
    </row>
    <row r="13" spans="2:5" ht="31.95" customHeight="1">
      <c r="B13" s="442">
        <v>9</v>
      </c>
      <c r="C13" s="443" t="s">
        <v>546</v>
      </c>
      <c r="D13" s="444" t="s">
        <v>547</v>
      </c>
      <c r="E13" s="445">
        <f>COUNTA('السجاد - الصين'!B3:B21)</f>
        <v>19</v>
      </c>
    </row>
    <row r="14" spans="2:5" ht="19.95" customHeight="1">
      <c r="B14" s="406"/>
      <c r="C14" s="406"/>
      <c r="D14" s="406"/>
      <c r="E14" s="406"/>
    </row>
    <row r="15" spans="2:5" ht="19.95" customHeight="1">
      <c r="B15" s="450" t="s">
        <v>548</v>
      </c>
      <c r="C15" s="450"/>
      <c r="D15" s="450"/>
      <c r="E15" s="450"/>
    </row>
    <row r="16" spans="2:5" ht="19.95" customHeight="1">
      <c r="B16" s="406"/>
      <c r="C16" s="406"/>
      <c r="D16" s="406"/>
      <c r="E16" s="406"/>
    </row>
    <row r="17" spans="2:5" ht="19.95" customHeight="1">
      <c r="B17" s="406"/>
      <c r="C17" s="406"/>
      <c r="D17" s="406"/>
      <c r="E17" s="406"/>
    </row>
    <row r="18" spans="2:5" ht="19.95" customHeight="1">
      <c r="B18" s="406"/>
      <c r="C18" s="406"/>
      <c r="D18" s="406"/>
      <c r="E18" s="406"/>
    </row>
    <row r="19" spans="2:5" ht="19.95" customHeight="1">
      <c r="B19" s="406"/>
      <c r="C19" s="406"/>
      <c r="D19" s="406"/>
      <c r="E19" s="406"/>
    </row>
    <row r="20" spans="2:5" ht="19.95" customHeight="1">
      <c r="B20" s="406"/>
      <c r="C20" s="406"/>
      <c r="D20" s="406"/>
      <c r="E20" s="406"/>
    </row>
  </sheetData>
  <mergeCells count="2">
    <mergeCell ref="B2:E2"/>
    <mergeCell ref="B15:E15"/>
  </mergeCells>
  <hyperlinks>
    <hyperlink ref="C5" location="'المقدمة'!A1" display="المقدمة" xr:uid="{70A1BFA7-2E3A-430A-A11F-5664DD120E4C}"/>
    <hyperlink ref="C6" location="'ملخص'!A1" display="ملخص الهيكلة ولوحة الإنجاز" xr:uid="{7899EEA6-1040-4CED-B4EB-623B0CF8E5DD}"/>
    <hyperlink ref="C7" location="'تعديلات التصميم'!A1" display="تعديلات التصميم" xr:uid="{4F79C983-4663-4321-BC80-0D62296E3B0E}"/>
    <hyperlink ref="C8" location="'التعميدات'!A1" display="التعميدات" xr:uid="{A4746FAD-7E0E-490B-8372-B24FA4A3D49B}"/>
    <hyperlink ref="C9" location="'جداول التوريدات'!A1" display="جداول التوريدات" xr:uid="{088666C3-34F6-42D9-80DA-667F59C3E200}"/>
    <hyperlink ref="C10" location="'خطه العمل'!A1" display="خطة العمل" xr:uid="{083A7EC5-1758-432F-8FD6-52E365617DD2}"/>
    <hyperlink ref="C11" location="'جدول زمنى'!A1" display="البرنامج الزمنى" xr:uid="{3DFE530F-6FC8-4309-895B-58E6D4146670}"/>
    <hyperlink ref="C12" location="'ملاحظات'!A1" display="ملاحظات الموقع" xr:uid="{DFCA0192-5733-4321-B10C-70F08CA34F1A}"/>
    <hyperlink ref="C13" location="'السجاد - الصين'!A1" display="عرض السجاد والموكيت" xr:uid="{E3F2593A-6613-4240-9842-32CC9E8CB8BB}"/>
  </hyperlinks>
  <printOptions horizontalCentered="1"/>
  <pageMargins left="0.25" right="0.25" top="0.75" bottom="0.75" header="0.3" footer="0.3"/>
  <pageSetup paperSize="9" scale="7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027C-CDB6-44EB-93BF-B08BFF47F3E2}">
  <sheetPr>
    <tabColor rgb="FF2F5597"/>
    <pageSetUpPr fitToPage="1"/>
  </sheetPr>
  <dimension ref="A1:K16"/>
  <sheetViews>
    <sheetView showGridLines="0" rightToLeft="1" topLeftCell="A3" zoomScale="85" zoomScaleNormal="85" workbookViewId="0">
      <selection activeCell="B11" sqref="B11"/>
    </sheetView>
  </sheetViews>
  <sheetFormatPr defaultRowHeight="14.4"/>
  <cols>
    <col min="1" max="1" width="6.33203125" customWidth="1"/>
    <col min="2" max="2" width="27.77734375" customWidth="1"/>
    <col min="3" max="10" width="14.44140625" customWidth="1"/>
    <col min="11" max="11" width="13.88671875" customWidth="1"/>
  </cols>
  <sheetData>
    <row r="1" spans="1:11" ht="46.05" customHeight="1" thickBot="1">
      <c r="A1" s="296" t="s">
        <v>491</v>
      </c>
      <c r="B1" s="297"/>
      <c r="C1" s="297"/>
      <c r="D1" s="297"/>
      <c r="E1" s="297"/>
      <c r="F1" s="297"/>
      <c r="G1" s="297"/>
      <c r="H1" s="297"/>
      <c r="I1" s="297"/>
      <c r="J1" s="298"/>
      <c r="K1" s="451" t="s">
        <v>549</v>
      </c>
    </row>
    <row r="2" spans="1:11" ht="30" customHeight="1">
      <c r="A2" s="3" t="s">
        <v>6</v>
      </c>
      <c r="B2" s="299" t="s">
        <v>7</v>
      </c>
      <c r="C2" s="299"/>
      <c r="D2" s="299"/>
      <c r="E2" s="299"/>
      <c r="F2" s="299"/>
      <c r="G2" s="299"/>
      <c r="H2" s="299"/>
      <c r="I2" s="299"/>
      <c r="J2" s="300"/>
    </row>
    <row r="3" spans="1:11" ht="34.049999999999997" customHeight="1">
      <c r="A3" s="1">
        <v>1</v>
      </c>
      <c r="B3" s="292" t="s">
        <v>0</v>
      </c>
      <c r="C3" s="292"/>
      <c r="D3" s="292"/>
      <c r="E3" s="292"/>
      <c r="F3" s="292"/>
      <c r="G3" s="292"/>
      <c r="H3" s="292"/>
      <c r="I3" s="292"/>
      <c r="J3" s="293"/>
    </row>
    <row r="4" spans="1:11" ht="34.049999999999997" customHeight="1">
      <c r="A4" s="1">
        <v>2</v>
      </c>
      <c r="B4" s="290" t="s">
        <v>1</v>
      </c>
      <c r="C4" s="290"/>
      <c r="D4" s="290"/>
      <c r="E4" s="290"/>
      <c r="F4" s="290"/>
      <c r="G4" s="290"/>
      <c r="H4" s="290"/>
      <c r="I4" s="290"/>
      <c r="J4" s="291"/>
    </row>
    <row r="5" spans="1:11" ht="34.049999999999997" customHeight="1">
      <c r="A5" s="1">
        <v>3</v>
      </c>
      <c r="B5" s="292" t="s">
        <v>2</v>
      </c>
      <c r="C5" s="292"/>
      <c r="D5" s="292"/>
      <c r="E5" s="292"/>
      <c r="F5" s="292"/>
      <c r="G5" s="292"/>
      <c r="H5" s="292"/>
      <c r="I5" s="292"/>
      <c r="J5" s="293"/>
    </row>
    <row r="6" spans="1:11" ht="34.049999999999997" customHeight="1">
      <c r="A6" s="1">
        <v>4</v>
      </c>
      <c r="B6" s="290" t="s">
        <v>3</v>
      </c>
      <c r="C6" s="290"/>
      <c r="D6" s="290"/>
      <c r="E6" s="290"/>
      <c r="F6" s="290"/>
      <c r="G6" s="290"/>
      <c r="H6" s="290"/>
      <c r="I6" s="290"/>
      <c r="J6" s="291"/>
    </row>
    <row r="7" spans="1:11" ht="34.049999999999997" customHeight="1">
      <c r="A7" s="1">
        <v>5</v>
      </c>
      <c r="B7" s="292" t="s">
        <v>4</v>
      </c>
      <c r="C7" s="292"/>
      <c r="D7" s="292"/>
      <c r="E7" s="292"/>
      <c r="F7" s="292"/>
      <c r="G7" s="292"/>
      <c r="H7" s="292"/>
      <c r="I7" s="292"/>
      <c r="J7" s="293"/>
    </row>
    <row r="8" spans="1:11" ht="34.049999999999997" customHeight="1" thickBot="1">
      <c r="A8" s="2">
        <v>6</v>
      </c>
      <c r="B8" s="294" t="s">
        <v>5</v>
      </c>
      <c r="C8" s="294"/>
      <c r="D8" s="294"/>
      <c r="E8" s="294"/>
      <c r="F8" s="294"/>
      <c r="G8" s="294"/>
      <c r="H8" s="294"/>
      <c r="I8" s="294"/>
      <c r="J8" s="295"/>
    </row>
    <row r="10" spans="1:11" ht="22.05" customHeight="1">
      <c r="B10" s="260" t="s">
        <v>395</v>
      </c>
      <c r="C10" s="260"/>
      <c r="D10" s="260"/>
      <c r="E10" s="260"/>
      <c r="F10" s="260"/>
      <c r="G10" s="260"/>
    </row>
    <row r="11" spans="1:11" ht="22.05" customHeight="1">
      <c r="B11" s="212" t="s">
        <v>396</v>
      </c>
      <c r="C11" s="212" t="s">
        <v>397</v>
      </c>
      <c r="D11" s="212" t="s">
        <v>174</v>
      </c>
      <c r="E11" s="212" t="s">
        <v>24</v>
      </c>
      <c r="F11" s="212" t="s">
        <v>25</v>
      </c>
      <c r="G11" s="212" t="s">
        <v>398</v>
      </c>
    </row>
    <row r="12" spans="1:11" ht="22.05" customHeight="1">
      <c r="B12" s="211" t="s">
        <v>399</v>
      </c>
      <c r="C12" s="213">
        <f>COUNTA('تعديلات التصميم'!$B$3:$B$21)</f>
        <v>19</v>
      </c>
      <c r="D12" s="213">
        <f>COUNTIF('تعديلات التصميم'!$F$3:$F$21,D$11)</f>
        <v>10</v>
      </c>
      <c r="E12" s="213">
        <f>COUNTIF('تعديلات التصميم'!$F$3:$F$21,E$11)</f>
        <v>8</v>
      </c>
      <c r="F12" s="213">
        <f>COUNTIF('تعديلات التصميم'!$F$3:$F$21,F$11)</f>
        <v>0</v>
      </c>
      <c r="G12" s="214">
        <f>IFERROR(D12/C12,0)</f>
        <v>0.52631578947368418</v>
      </c>
    </row>
    <row r="13" spans="1:11" ht="22.05" customHeight="1">
      <c r="B13" s="211" t="s">
        <v>400</v>
      </c>
      <c r="C13" s="213">
        <f>COUNTA(التعميدات!$B$3:$B$20)</f>
        <v>18</v>
      </c>
      <c r="D13" s="213">
        <f>COUNTIF(التعميدات!$H$3:$H$20,D$11)</f>
        <v>8</v>
      </c>
      <c r="E13" s="213">
        <f>COUNTIF(التعميدات!$H$3:$H$20,E$11)</f>
        <v>8</v>
      </c>
      <c r="F13" s="213">
        <f>COUNTIF(التعميدات!$H$3:$H$20,F$11)</f>
        <v>1</v>
      </c>
      <c r="G13" s="214">
        <f>IFERROR(D13/C13,0)</f>
        <v>0.44444444444444442</v>
      </c>
    </row>
    <row r="14" spans="1:11" ht="22.05" customHeight="1">
      <c r="B14" s="211" t="s">
        <v>401</v>
      </c>
      <c r="C14" s="213">
        <f>COUNTA(ملاحظات!$B$3:$B$19)</f>
        <v>17</v>
      </c>
      <c r="D14" s="213">
        <f>COUNTIF(ملاحظات!$E$3:$E$19,D$11)</f>
        <v>1</v>
      </c>
      <c r="E14" s="213">
        <f>COUNTIF(ملاحظات!$E$3:$E$19,E$11)</f>
        <v>11</v>
      </c>
      <c r="F14" s="213">
        <f>COUNTIF(ملاحظات!$E$3:$E$19,F$11)</f>
        <v>4</v>
      </c>
      <c r="G14" s="214">
        <f>IFERROR(D14/C14,0)</f>
        <v>5.8823529411764705E-2</v>
      </c>
    </row>
    <row r="15" spans="1:11" ht="22.05" customHeight="1">
      <c r="B15" s="211" t="s">
        <v>402</v>
      </c>
      <c r="C15" s="213">
        <f>COUNTA('جداول التوريدات'!$B$3:$B$18)</f>
        <v>14</v>
      </c>
      <c r="D15" s="213">
        <f>COUNTIF('جداول التوريدات'!$G$3:$G$18,"مكتمل")</f>
        <v>5</v>
      </c>
      <c r="E15" s="213">
        <f>C15-D15</f>
        <v>9</v>
      </c>
      <c r="F15" s="213" t="s">
        <v>403</v>
      </c>
      <c r="G15" s="214">
        <f>IFERROR(D15/C15,0)</f>
        <v>0.35714285714285715</v>
      </c>
    </row>
    <row r="16" spans="1:11" ht="22.05" customHeight="1">
      <c r="B16" s="215" t="s">
        <v>404</v>
      </c>
      <c r="C16" s="216">
        <f>SUM(C12:C15)</f>
        <v>68</v>
      </c>
      <c r="D16" s="216">
        <f>SUM(D12:D15)</f>
        <v>24</v>
      </c>
      <c r="E16" s="216">
        <f>SUM(E12:E15)</f>
        <v>36</v>
      </c>
      <c r="F16" s="216">
        <f>SUM(F12:F14)</f>
        <v>5</v>
      </c>
      <c r="G16" s="217">
        <f>IFERROR(D16/C16,0)</f>
        <v>0.35294117647058826</v>
      </c>
    </row>
  </sheetData>
  <mergeCells count="8">
    <mergeCell ref="B6:J6"/>
    <mergeCell ref="B7:J7"/>
    <mergeCell ref="B8:J8"/>
    <mergeCell ref="A1:J1"/>
    <mergeCell ref="B2:J2"/>
    <mergeCell ref="B3:J3"/>
    <mergeCell ref="B4:J4"/>
    <mergeCell ref="B5:J5"/>
  </mergeCells>
  <conditionalFormatting sqref="G12:G16">
    <cfRule type="dataBar" priority="1">
      <dataBar>
        <cfvo type="min"/>
        <cfvo type="max"/>
        <color rgb="FF63BE7B"/>
      </dataBar>
      <extLst>
        <ext xmlns:x14="http://schemas.microsoft.com/office/spreadsheetml/2009/9/main" uri="{B025F937-C7B1-47D3-B67F-A62EFF666E3E}">
          <x14:id>{C0E4FA2F-2E7F-4B8B-B8A1-7845387DA214}</x14:id>
        </ext>
      </extLst>
    </cfRule>
  </conditionalFormatting>
  <hyperlinks>
    <hyperlink ref="K1" location="'الفهرس'!A1" display="↩ الفهرس" xr:uid="{2C08E5C6-028E-443A-828D-9A2C81C4CA9C}"/>
  </hyperlinks>
  <printOptions horizontalCentered="1"/>
  <pageMargins left="0.5" right="0.5" top="0.55555555555555558" bottom="0.55555555555555558" header="0.3" footer="0.3"/>
  <pageSetup paperSize="9" scale="91" fitToHeight="0" orientation="landscape" verticalDpi="0" r:id="rId1"/>
  <headerFooter>
    <oddFooter>&amp;C&amp;P / &amp;N</oddFooter>
  </headerFooter>
  <extLst>
    <ext xmlns:x14="http://schemas.microsoft.com/office/spreadsheetml/2009/9/main" uri="{78C0D931-6437-407d-A8EE-F0AAD7539E65}">
      <x14:conditionalFormattings>
        <x14:conditionalFormatting xmlns:xm="http://schemas.microsoft.com/office/excel/2006/main">
          <x14:cfRule type="dataBar" id="{C0E4FA2F-2E7F-4B8B-B8A1-7845387DA214}">
            <x14:dataBar minLength="0" maxLength="100" direction="rightToLeft" negativeBarColorSameAsPositive="1" axisPosition="none">
              <x14:cfvo type="min"/>
              <x14:cfvo type="max"/>
            </x14:dataBar>
          </x14:cfRule>
          <xm:sqref>G12:G16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01BE-FE0F-4934-A698-876E35DC7210}">
  <sheetPr>
    <tabColor rgb="FF8EA9DB"/>
    <pageSetUpPr fitToPage="1"/>
  </sheetPr>
  <dimension ref="A1:I21"/>
  <sheetViews>
    <sheetView showGridLines="0" rightToLeft="1" zoomScale="70" zoomScaleNormal="70" workbookViewId="0">
      <pane ySplit="2" topLeftCell="A3" activePane="bottomLeft" state="frozen"/>
      <selection pane="bottomLeft" activeCell="C27" sqref="C27"/>
    </sheetView>
  </sheetViews>
  <sheetFormatPr defaultRowHeight="14.4"/>
  <cols>
    <col min="1" max="1" width="5.88671875" style="4" customWidth="1"/>
    <col min="2" max="2" width="16.88671875" style="21" customWidth="1"/>
    <col min="3" max="3" width="56" customWidth="1"/>
    <col min="4" max="4" width="13.5546875" customWidth="1"/>
    <col min="5" max="5" width="17.77734375" customWidth="1"/>
    <col min="6" max="7" width="18.5546875" customWidth="1"/>
    <col min="8" max="8" width="32.88671875" customWidth="1"/>
    <col min="9" max="9" width="13.88671875" customWidth="1"/>
  </cols>
  <sheetData>
    <row r="1" spans="1:9" ht="46.05" customHeight="1">
      <c r="A1" s="301" t="s">
        <v>0</v>
      </c>
      <c r="B1" s="265"/>
      <c r="C1" s="265"/>
      <c r="D1" s="265"/>
      <c r="E1" s="265"/>
      <c r="F1" s="265"/>
      <c r="G1" s="265"/>
      <c r="H1" s="302"/>
      <c r="I1" s="451" t="s">
        <v>549</v>
      </c>
    </row>
    <row r="2" spans="1:9" ht="30" customHeight="1">
      <c r="A2" s="349" t="s">
        <v>6</v>
      </c>
      <c r="B2" s="350" t="s">
        <v>15</v>
      </c>
      <c r="C2" s="351" t="s">
        <v>8</v>
      </c>
      <c r="D2" s="352" t="s">
        <v>9</v>
      </c>
      <c r="E2" s="352" t="s">
        <v>10</v>
      </c>
      <c r="F2" s="352" t="s">
        <v>11</v>
      </c>
      <c r="G2" s="353" t="s">
        <v>14</v>
      </c>
      <c r="H2" s="354" t="s">
        <v>12</v>
      </c>
    </row>
    <row r="3" spans="1:9" ht="144" customHeight="1">
      <c r="A3" s="358">
        <v>1</v>
      </c>
      <c r="B3" s="342" t="s">
        <v>16</v>
      </c>
      <c r="C3" s="355" t="s">
        <v>20</v>
      </c>
      <c r="D3" s="343" t="s">
        <v>13</v>
      </c>
      <c r="E3" s="344"/>
      <c r="F3" s="343" t="s">
        <v>174</v>
      </c>
      <c r="G3" s="343" t="s">
        <v>35</v>
      </c>
      <c r="H3" s="355"/>
    </row>
    <row r="4" spans="1:9" ht="75.599999999999994" customHeight="1">
      <c r="A4" s="359">
        <v>2</v>
      </c>
      <c r="B4" s="345" t="s">
        <v>17</v>
      </c>
      <c r="C4" s="356" t="s">
        <v>22</v>
      </c>
      <c r="D4" s="346" t="s">
        <v>21</v>
      </c>
      <c r="E4" s="347"/>
      <c r="F4" s="346" t="s">
        <v>174</v>
      </c>
      <c r="G4" s="346" t="s">
        <v>35</v>
      </c>
      <c r="H4" s="356"/>
    </row>
    <row r="5" spans="1:9" ht="53.4" customHeight="1">
      <c r="A5" s="358">
        <v>3</v>
      </c>
      <c r="B5" s="342" t="s">
        <v>18</v>
      </c>
      <c r="C5" s="355" t="s">
        <v>387</v>
      </c>
      <c r="D5" s="343" t="s">
        <v>271</v>
      </c>
      <c r="E5" s="344"/>
      <c r="F5" s="343" t="s">
        <v>174</v>
      </c>
      <c r="G5" s="343" t="s">
        <v>54</v>
      </c>
      <c r="H5" s="357" t="s">
        <v>388</v>
      </c>
    </row>
    <row r="6" spans="1:9" ht="53.4" customHeight="1">
      <c r="A6" s="359">
        <v>4</v>
      </c>
      <c r="B6" s="345" t="s">
        <v>389</v>
      </c>
      <c r="C6" s="356" t="s">
        <v>390</v>
      </c>
      <c r="D6" s="346" t="s">
        <v>21</v>
      </c>
      <c r="E6" s="347"/>
      <c r="F6" s="346" t="s">
        <v>174</v>
      </c>
      <c r="G6" s="346" t="s">
        <v>54</v>
      </c>
      <c r="H6" s="360" t="s">
        <v>388</v>
      </c>
    </row>
    <row r="7" spans="1:9" ht="79.2" customHeight="1">
      <c r="A7" s="358">
        <v>5</v>
      </c>
      <c r="B7" s="342" t="s">
        <v>19</v>
      </c>
      <c r="C7" s="355" t="s">
        <v>23</v>
      </c>
      <c r="D7" s="343" t="s">
        <v>21</v>
      </c>
      <c r="E7" s="344"/>
      <c r="F7" s="343" t="s">
        <v>174</v>
      </c>
      <c r="G7" s="343" t="s">
        <v>54</v>
      </c>
      <c r="H7" s="355"/>
    </row>
    <row r="8" spans="1:9" ht="40.049999999999997" customHeight="1">
      <c r="A8" s="359">
        <v>6</v>
      </c>
      <c r="B8" s="345" t="s">
        <v>119</v>
      </c>
      <c r="C8" s="356" t="s">
        <v>116</v>
      </c>
      <c r="D8" s="346" t="s">
        <v>21</v>
      </c>
      <c r="E8" s="347"/>
      <c r="F8" s="346" t="s">
        <v>24</v>
      </c>
      <c r="G8" s="346"/>
      <c r="H8" s="356"/>
    </row>
    <row r="9" spans="1:9" ht="40.049999999999997" customHeight="1">
      <c r="A9" s="358">
        <v>7</v>
      </c>
      <c r="B9" s="342" t="s">
        <v>120</v>
      </c>
      <c r="C9" s="355" t="s">
        <v>117</v>
      </c>
      <c r="D9" s="343" t="s">
        <v>21</v>
      </c>
      <c r="E9" s="344"/>
      <c r="F9" s="343" t="s">
        <v>24</v>
      </c>
      <c r="G9" s="343"/>
      <c r="H9" s="355"/>
    </row>
    <row r="10" spans="1:9" ht="40.049999999999997" customHeight="1">
      <c r="A10" s="359">
        <v>8</v>
      </c>
      <c r="B10" s="345" t="s">
        <v>121</v>
      </c>
      <c r="C10" s="356" t="s">
        <v>118</v>
      </c>
      <c r="D10" s="346" t="s">
        <v>21</v>
      </c>
      <c r="E10" s="347"/>
      <c r="F10" s="346" t="s">
        <v>24</v>
      </c>
      <c r="G10" s="346"/>
      <c r="H10" s="356"/>
    </row>
    <row r="11" spans="1:9" ht="96" customHeight="1">
      <c r="A11" s="358">
        <v>9</v>
      </c>
      <c r="B11" s="342" t="s">
        <v>172</v>
      </c>
      <c r="C11" s="355" t="s">
        <v>173</v>
      </c>
      <c r="D11" s="343"/>
      <c r="E11" s="344"/>
      <c r="F11" s="343" t="s">
        <v>174</v>
      </c>
      <c r="G11" s="343" t="s">
        <v>35</v>
      </c>
      <c r="H11" s="355"/>
    </row>
    <row r="12" spans="1:9" ht="40.049999999999997" customHeight="1">
      <c r="A12" s="359">
        <v>10</v>
      </c>
      <c r="B12" s="345" t="s">
        <v>175</v>
      </c>
      <c r="C12" s="356" t="s">
        <v>176</v>
      </c>
      <c r="D12" s="346"/>
      <c r="E12" s="347"/>
      <c r="F12" s="346" t="s">
        <v>174</v>
      </c>
      <c r="G12" s="346" t="s">
        <v>35</v>
      </c>
      <c r="H12" s="356"/>
    </row>
    <row r="13" spans="1:9" ht="40.049999999999997" customHeight="1">
      <c r="A13" s="358">
        <v>11</v>
      </c>
      <c r="B13" s="342" t="s">
        <v>151</v>
      </c>
      <c r="C13" s="355" t="s">
        <v>177</v>
      </c>
      <c r="D13" s="343"/>
      <c r="E13" s="344"/>
      <c r="F13" s="343" t="s">
        <v>174</v>
      </c>
      <c r="G13" s="343"/>
      <c r="H13" s="355"/>
    </row>
    <row r="14" spans="1:9" ht="40.049999999999997" customHeight="1">
      <c r="A14" s="359">
        <v>12</v>
      </c>
      <c r="B14" s="345" t="s">
        <v>119</v>
      </c>
      <c r="C14" s="356" t="s">
        <v>178</v>
      </c>
      <c r="D14" s="346"/>
      <c r="E14" s="347"/>
      <c r="F14" s="346" t="s">
        <v>24</v>
      </c>
      <c r="G14" s="346"/>
      <c r="H14" s="356"/>
    </row>
    <row r="15" spans="1:9" ht="40.049999999999997" customHeight="1">
      <c r="A15" s="358">
        <v>13</v>
      </c>
      <c r="B15" s="342" t="s">
        <v>120</v>
      </c>
      <c r="C15" s="355" t="s">
        <v>178</v>
      </c>
      <c r="D15" s="343"/>
      <c r="E15" s="344"/>
      <c r="F15" s="343" t="s">
        <v>24</v>
      </c>
      <c r="G15" s="343"/>
      <c r="H15" s="355" t="s">
        <v>382</v>
      </c>
    </row>
    <row r="16" spans="1:9" ht="63.6" customHeight="1">
      <c r="A16" s="359">
        <v>14</v>
      </c>
      <c r="B16" s="345" t="s">
        <v>179</v>
      </c>
      <c r="C16" s="356" t="s">
        <v>178</v>
      </c>
      <c r="D16" s="346"/>
      <c r="E16" s="347"/>
      <c r="F16" s="346" t="s">
        <v>174</v>
      </c>
      <c r="G16" s="346" t="s">
        <v>35</v>
      </c>
      <c r="H16" s="356" t="s">
        <v>376</v>
      </c>
    </row>
    <row r="17" spans="1:8" ht="40.049999999999997" customHeight="1">
      <c r="A17" s="358">
        <v>15</v>
      </c>
      <c r="B17" s="342" t="s">
        <v>299</v>
      </c>
      <c r="C17" s="355" t="s">
        <v>377</v>
      </c>
      <c r="D17" s="343" t="s">
        <v>21</v>
      </c>
      <c r="E17" s="344"/>
      <c r="F17" s="343" t="s">
        <v>24</v>
      </c>
      <c r="G17" s="343"/>
      <c r="H17" s="355"/>
    </row>
    <row r="18" spans="1:8" ht="40.049999999999997" customHeight="1">
      <c r="A18" s="359">
        <v>16</v>
      </c>
      <c r="B18" s="345" t="s">
        <v>222</v>
      </c>
      <c r="C18" s="356" t="s">
        <v>223</v>
      </c>
      <c r="D18" s="346" t="s">
        <v>21</v>
      </c>
      <c r="E18" s="347"/>
      <c r="F18" s="346" t="s">
        <v>174</v>
      </c>
      <c r="G18" s="346" t="s">
        <v>35</v>
      </c>
      <c r="H18" s="356" t="s">
        <v>378</v>
      </c>
    </row>
    <row r="19" spans="1:8" ht="49.8" customHeight="1">
      <c r="A19" s="358">
        <v>17</v>
      </c>
      <c r="B19" s="342" t="s">
        <v>379</v>
      </c>
      <c r="C19" s="355" t="s">
        <v>380</v>
      </c>
      <c r="D19" s="343" t="s">
        <v>381</v>
      </c>
      <c r="E19" s="344"/>
      <c r="F19" s="343" t="s">
        <v>24</v>
      </c>
      <c r="G19" s="343"/>
      <c r="H19" s="355"/>
    </row>
    <row r="20" spans="1:8" s="68" customFormat="1" ht="36" customHeight="1">
      <c r="A20" s="359">
        <v>18</v>
      </c>
      <c r="B20" s="359" t="s">
        <v>384</v>
      </c>
      <c r="C20" s="356" t="s">
        <v>383</v>
      </c>
      <c r="D20" s="346" t="s">
        <v>21</v>
      </c>
      <c r="E20" s="346"/>
      <c r="F20" s="346" t="s">
        <v>24</v>
      </c>
      <c r="G20" s="346"/>
      <c r="H20" s="356"/>
    </row>
    <row r="21" spans="1:8" ht="42">
      <c r="A21" s="358">
        <v>19</v>
      </c>
      <c r="B21" s="358" t="s">
        <v>385</v>
      </c>
      <c r="C21" s="355" t="s">
        <v>386</v>
      </c>
      <c r="D21" s="343" t="s">
        <v>21</v>
      </c>
      <c r="E21" s="343"/>
      <c r="F21" s="343"/>
      <c r="G21" s="343"/>
      <c r="H21" s="355"/>
    </row>
  </sheetData>
  <mergeCells count="1">
    <mergeCell ref="A1:H1"/>
  </mergeCells>
  <conditionalFormatting sqref="F3:G21">
    <cfRule type="containsText" dxfId="68" priority="1" operator="containsText" text="منتهى">
      <formula>NOT(ISERROR(SEARCH("منتهى",F3)))</formula>
    </cfRule>
    <cfRule type="containsText" dxfId="67" priority="2" operator="containsText" text="قيد التنفيذ">
      <formula>NOT(ISERROR(SEARCH("قيد التنفيذ",F3)))</formula>
    </cfRule>
    <cfRule type="containsText" dxfId="66" priority="3" operator="containsText" text="معلق">
      <formula>NOT(ISERROR(SEARCH("معلق",F3)))</formula>
    </cfRule>
    <cfRule type="containsText" dxfId="65" priority="4" operator="containsText" text="لم يبدأ">
      <formula>NOT(ISERROR(SEARCH("لم يبدأ",F3)))</formula>
    </cfRule>
  </conditionalFormatting>
  <dataValidations count="2">
    <dataValidation type="list" allowBlank="1" showInputMessage="1" showErrorMessage="1" sqref="G3:G19" xr:uid="{859F02D9-E4DB-4E5B-A500-3172CB7FF727}">
      <formula1>"جديد,قيد التنفيذ,منتهى,معلق"</formula1>
    </dataValidation>
    <dataValidation type="list" allowBlank="1" showInputMessage="1" showErrorMessage="1" sqref="F3:F21" xr:uid="{002B4481-FE42-4137-BEAC-1DCDDC5C45E2}">
      <formula1>"منتهى,قيد التنفيذ,معلق,لم يبدأ"</formula1>
    </dataValidation>
  </dataValidations>
  <hyperlinks>
    <hyperlink ref="I1" location="'الفهرس'!A1" display="↩ الفهرس" xr:uid="{3F1DAF00-5B4C-4A13-9625-A8E45F670313}"/>
  </hyperlinks>
  <printOptions horizontalCentered="1"/>
  <pageMargins left="0.5" right="0.5" top="0.55555555555555558" bottom="0.55555555555555558" header="0.3" footer="0.3"/>
  <pageSetup paperSize="9" scale="51" fitToHeight="0" orientation="portrait" verticalDpi="0" r:id="rId1"/>
  <headerFooter>
    <oddFooter>&amp;C&amp;P /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8206-A705-413E-A1AD-55B2BE83084A}">
  <sheetPr>
    <tabColor rgb="FF8EA9DB"/>
    <pageSetUpPr fitToPage="1"/>
  </sheetPr>
  <dimension ref="A1:K20"/>
  <sheetViews>
    <sheetView showGridLines="0" rightToLeft="1" zoomScale="85" zoomScaleNormal="85" workbookViewId="0">
      <pane ySplit="2" topLeftCell="A5" activePane="bottomLeft" state="frozen"/>
      <selection pane="bottomLeft" activeCell="C15" sqref="C15"/>
    </sheetView>
  </sheetViews>
  <sheetFormatPr defaultRowHeight="14.4"/>
  <cols>
    <col min="1" max="1" width="7" customWidth="1"/>
    <col min="2" max="2" width="51.88671875" style="4" customWidth="1"/>
    <col min="3" max="3" width="24.109375" customWidth="1"/>
    <col min="4" max="4" width="20.33203125" style="14" customWidth="1"/>
    <col min="5" max="5" width="37" style="14" customWidth="1"/>
    <col min="6" max="6" width="16.6640625" customWidth="1"/>
    <col min="7" max="7" width="17.5546875" customWidth="1"/>
    <col min="8" max="8" width="18.5546875" customWidth="1"/>
    <col min="9" max="9" width="19.44140625" customWidth="1"/>
    <col min="10" max="10" width="48.109375" customWidth="1"/>
    <col min="11" max="11" width="13.88671875" customWidth="1"/>
  </cols>
  <sheetData>
    <row r="1" spans="1:11" ht="37.950000000000003" customHeight="1" thickBot="1">
      <c r="A1" s="471" t="s">
        <v>1</v>
      </c>
      <c r="B1" s="303"/>
      <c r="C1" s="303"/>
      <c r="D1" s="303"/>
      <c r="E1" s="303"/>
      <c r="F1" s="303"/>
      <c r="G1" s="303"/>
      <c r="H1" s="303"/>
      <c r="I1" s="303"/>
      <c r="J1" s="304"/>
      <c r="K1" s="451" t="s">
        <v>549</v>
      </c>
    </row>
    <row r="2" spans="1:11" ht="28.05" customHeight="1">
      <c r="A2" s="468" t="s">
        <v>6</v>
      </c>
      <c r="B2" s="469" t="s">
        <v>26</v>
      </c>
      <c r="C2" s="469" t="s">
        <v>27</v>
      </c>
      <c r="D2" s="469" t="s">
        <v>29</v>
      </c>
      <c r="E2" s="469" t="s">
        <v>33</v>
      </c>
      <c r="F2" s="469" t="s">
        <v>9</v>
      </c>
      <c r="G2" s="469" t="s">
        <v>28</v>
      </c>
      <c r="H2" s="469" t="s">
        <v>11</v>
      </c>
      <c r="I2" s="469" t="s">
        <v>14</v>
      </c>
      <c r="J2" s="470" t="s">
        <v>12</v>
      </c>
    </row>
    <row r="3" spans="1:11" ht="34.799999999999997">
      <c r="A3" s="452">
        <v>1</v>
      </c>
      <c r="B3" s="453" t="s">
        <v>30</v>
      </c>
      <c r="C3" s="454" t="s">
        <v>37</v>
      </c>
      <c r="D3" s="455" t="s">
        <v>32</v>
      </c>
      <c r="E3" s="455" t="s">
        <v>34</v>
      </c>
      <c r="F3" s="454"/>
      <c r="G3" s="456"/>
      <c r="H3" s="457" t="s">
        <v>174</v>
      </c>
      <c r="I3" s="457" t="s">
        <v>35</v>
      </c>
      <c r="J3" s="454" t="s">
        <v>391</v>
      </c>
    </row>
    <row r="4" spans="1:11" ht="34.799999999999997">
      <c r="A4" s="458">
        <v>2</v>
      </c>
      <c r="B4" s="459" t="s">
        <v>36</v>
      </c>
      <c r="C4" s="460" t="s">
        <v>37</v>
      </c>
      <c r="D4" s="461" t="s">
        <v>363</v>
      </c>
      <c r="E4" s="461" t="s">
        <v>38</v>
      </c>
      <c r="F4" s="460" t="s">
        <v>52</v>
      </c>
      <c r="G4" s="462"/>
      <c r="H4" s="463" t="s">
        <v>174</v>
      </c>
      <c r="I4" s="463" t="s">
        <v>35</v>
      </c>
      <c r="J4" s="464" t="s">
        <v>392</v>
      </c>
    </row>
    <row r="5" spans="1:11" ht="30" customHeight="1">
      <c r="A5" s="452">
        <v>3</v>
      </c>
      <c r="B5" s="453" t="s">
        <v>44</v>
      </c>
      <c r="C5" s="454" t="s">
        <v>40</v>
      </c>
      <c r="D5" s="465" t="s">
        <v>41</v>
      </c>
      <c r="E5" s="455" t="s">
        <v>42</v>
      </c>
      <c r="F5" s="454" t="s">
        <v>39</v>
      </c>
      <c r="G5" s="456"/>
      <c r="H5" s="457" t="s">
        <v>24</v>
      </c>
      <c r="I5" s="457"/>
      <c r="J5" s="466" t="s">
        <v>47</v>
      </c>
    </row>
    <row r="6" spans="1:11" ht="30" customHeight="1">
      <c r="A6" s="458">
        <v>4</v>
      </c>
      <c r="B6" s="459" t="s">
        <v>45</v>
      </c>
      <c r="C6" s="460" t="s">
        <v>40</v>
      </c>
      <c r="D6" s="464" t="s">
        <v>41</v>
      </c>
      <c r="E6" s="461" t="s">
        <v>48</v>
      </c>
      <c r="F6" s="460" t="s">
        <v>43</v>
      </c>
      <c r="G6" s="462"/>
      <c r="H6" s="463" t="s">
        <v>24</v>
      </c>
      <c r="I6" s="463"/>
      <c r="J6" s="467"/>
    </row>
    <row r="7" spans="1:11" ht="30" customHeight="1">
      <c r="A7" s="452">
        <v>5</v>
      </c>
      <c r="B7" s="453" t="s">
        <v>46</v>
      </c>
      <c r="C7" s="454" t="s">
        <v>40</v>
      </c>
      <c r="D7" s="465" t="s">
        <v>41</v>
      </c>
      <c r="E7" s="455" t="s">
        <v>42</v>
      </c>
      <c r="F7" s="454" t="s">
        <v>39</v>
      </c>
      <c r="G7" s="456"/>
      <c r="H7" s="457" t="s">
        <v>24</v>
      </c>
      <c r="I7" s="457"/>
      <c r="J7" s="466"/>
    </row>
    <row r="8" spans="1:11" ht="34.799999999999997">
      <c r="A8" s="458">
        <v>6</v>
      </c>
      <c r="B8" s="459" t="s">
        <v>49</v>
      </c>
      <c r="C8" s="460" t="s">
        <v>40</v>
      </c>
      <c r="D8" s="461" t="s">
        <v>50</v>
      </c>
      <c r="E8" s="461" t="s">
        <v>51</v>
      </c>
      <c r="F8" s="460" t="s">
        <v>52</v>
      </c>
      <c r="G8" s="462"/>
      <c r="H8" s="463" t="s">
        <v>24</v>
      </c>
      <c r="I8" s="463"/>
      <c r="J8" s="460" t="s">
        <v>393</v>
      </c>
    </row>
    <row r="9" spans="1:11" ht="30" customHeight="1">
      <c r="A9" s="452">
        <v>7</v>
      </c>
      <c r="B9" s="453" t="s">
        <v>53</v>
      </c>
      <c r="C9" s="454" t="s">
        <v>40</v>
      </c>
      <c r="D9" s="455" t="s">
        <v>69</v>
      </c>
      <c r="E9" s="465" t="s">
        <v>35</v>
      </c>
      <c r="F9" s="454" t="s">
        <v>52</v>
      </c>
      <c r="G9" s="456"/>
      <c r="H9" s="457" t="s">
        <v>24</v>
      </c>
      <c r="I9" s="457"/>
      <c r="J9" s="454" t="s">
        <v>394</v>
      </c>
    </row>
    <row r="10" spans="1:11" ht="30" customHeight="1">
      <c r="A10" s="458">
        <v>8</v>
      </c>
      <c r="B10" s="459" t="s">
        <v>63</v>
      </c>
      <c r="C10" s="460" t="s">
        <v>31</v>
      </c>
      <c r="D10" s="461" t="s">
        <v>60</v>
      </c>
      <c r="E10" s="461" t="s">
        <v>61</v>
      </c>
      <c r="F10" s="460" t="s">
        <v>62</v>
      </c>
      <c r="G10" s="462"/>
      <c r="H10" s="463" t="s">
        <v>174</v>
      </c>
      <c r="I10" s="463" t="s">
        <v>35</v>
      </c>
      <c r="J10" s="460" t="s">
        <v>405</v>
      </c>
    </row>
    <row r="11" spans="1:11" ht="30" customHeight="1">
      <c r="A11" s="452">
        <v>9</v>
      </c>
      <c r="B11" s="453" t="s">
        <v>110</v>
      </c>
      <c r="C11" s="454" t="s">
        <v>40</v>
      </c>
      <c r="D11" s="455" t="s">
        <v>50</v>
      </c>
      <c r="E11" s="455" t="s">
        <v>109</v>
      </c>
      <c r="F11" s="454" t="s">
        <v>62</v>
      </c>
      <c r="G11" s="456"/>
      <c r="H11" s="457" t="s">
        <v>174</v>
      </c>
      <c r="I11" s="457"/>
      <c r="J11" s="454" t="s">
        <v>411</v>
      </c>
    </row>
    <row r="12" spans="1:11" ht="30" customHeight="1">
      <c r="A12" s="458">
        <v>10</v>
      </c>
      <c r="B12" s="459" t="s">
        <v>112</v>
      </c>
      <c r="C12" s="460" t="s">
        <v>40</v>
      </c>
      <c r="D12" s="461" t="s">
        <v>50</v>
      </c>
      <c r="E12" s="461" t="s">
        <v>111</v>
      </c>
      <c r="F12" s="460" t="s">
        <v>62</v>
      </c>
      <c r="G12" s="462"/>
      <c r="H12" s="463" t="s">
        <v>24</v>
      </c>
      <c r="I12" s="463"/>
      <c r="J12" s="460"/>
    </row>
    <row r="13" spans="1:11" ht="30" customHeight="1">
      <c r="A13" s="452">
        <v>11</v>
      </c>
      <c r="B13" s="453" t="s">
        <v>407</v>
      </c>
      <c r="C13" s="454" t="s">
        <v>37</v>
      </c>
      <c r="D13" s="455"/>
      <c r="E13" s="455"/>
      <c r="F13" s="454" t="s">
        <v>43</v>
      </c>
      <c r="G13" s="456"/>
      <c r="H13" s="457" t="s">
        <v>174</v>
      </c>
      <c r="I13" s="457" t="s">
        <v>54</v>
      </c>
      <c r="J13" s="454"/>
    </row>
    <row r="14" spans="1:11" ht="30" customHeight="1">
      <c r="A14" s="458">
        <v>12</v>
      </c>
      <c r="B14" s="459" t="s">
        <v>123</v>
      </c>
      <c r="C14" s="460" t="s">
        <v>31</v>
      </c>
      <c r="D14" s="461"/>
      <c r="E14" s="461"/>
      <c r="F14" s="460"/>
      <c r="G14" s="462"/>
      <c r="H14" s="463" t="s">
        <v>24</v>
      </c>
      <c r="I14" s="463"/>
      <c r="J14" s="460" t="s">
        <v>408</v>
      </c>
    </row>
    <row r="15" spans="1:11" ht="30" customHeight="1">
      <c r="A15" s="452">
        <v>13</v>
      </c>
      <c r="B15" s="453" t="s">
        <v>180</v>
      </c>
      <c r="C15" s="454"/>
      <c r="D15" s="455"/>
      <c r="E15" s="455"/>
      <c r="F15" s="454"/>
      <c r="G15" s="456"/>
      <c r="H15" s="457" t="s">
        <v>25</v>
      </c>
      <c r="I15" s="457" t="s">
        <v>54</v>
      </c>
      <c r="J15" s="454"/>
    </row>
    <row r="16" spans="1:11" ht="30" customHeight="1">
      <c r="A16" s="458">
        <v>14</v>
      </c>
      <c r="B16" s="459" t="s">
        <v>181</v>
      </c>
      <c r="C16" s="460" t="s">
        <v>37</v>
      </c>
      <c r="D16" s="461"/>
      <c r="E16" s="461"/>
      <c r="F16" s="460"/>
      <c r="G16" s="462"/>
      <c r="H16" s="463" t="s">
        <v>174</v>
      </c>
      <c r="I16" s="463" t="s">
        <v>35</v>
      </c>
      <c r="J16" s="460" t="s">
        <v>182</v>
      </c>
    </row>
    <row r="17" spans="1:10" ht="30" customHeight="1">
      <c r="A17" s="452">
        <v>15</v>
      </c>
      <c r="B17" s="453" t="s">
        <v>362</v>
      </c>
      <c r="C17" s="454" t="s">
        <v>40</v>
      </c>
      <c r="D17" s="455"/>
      <c r="E17" s="455"/>
      <c r="F17" s="454"/>
      <c r="G17" s="456"/>
      <c r="H17" s="457"/>
      <c r="I17" s="457"/>
      <c r="J17" s="454"/>
    </row>
    <row r="18" spans="1:10" ht="30" customHeight="1">
      <c r="A18" s="458">
        <v>16</v>
      </c>
      <c r="B18" s="459" t="s">
        <v>409</v>
      </c>
      <c r="C18" s="460" t="s">
        <v>40</v>
      </c>
      <c r="D18" s="461"/>
      <c r="E18" s="461" t="s">
        <v>35</v>
      </c>
      <c r="F18" s="460" t="s">
        <v>52</v>
      </c>
      <c r="G18" s="462"/>
      <c r="H18" s="463" t="s">
        <v>174</v>
      </c>
      <c r="I18" s="463" t="s">
        <v>54</v>
      </c>
      <c r="J18" s="460" t="s">
        <v>410</v>
      </c>
    </row>
    <row r="19" spans="1:10" ht="30" customHeight="1">
      <c r="A19" s="452">
        <v>17</v>
      </c>
      <c r="B19" s="453" t="s">
        <v>412</v>
      </c>
      <c r="C19" s="454" t="s">
        <v>40</v>
      </c>
      <c r="D19" s="455"/>
      <c r="E19" s="455" t="s">
        <v>35</v>
      </c>
      <c r="F19" s="454" t="s">
        <v>52</v>
      </c>
      <c r="G19" s="456"/>
      <c r="H19" s="457" t="s">
        <v>174</v>
      </c>
      <c r="I19" s="457" t="s">
        <v>54</v>
      </c>
      <c r="J19" s="454" t="s">
        <v>410</v>
      </c>
    </row>
    <row r="20" spans="1:10" ht="30" customHeight="1">
      <c r="A20" s="458">
        <v>18</v>
      </c>
      <c r="B20" s="459" t="s">
        <v>417</v>
      </c>
      <c r="C20" s="460"/>
      <c r="D20" s="460" t="s">
        <v>155</v>
      </c>
      <c r="E20" s="460"/>
      <c r="F20" s="460"/>
      <c r="G20" s="462"/>
      <c r="H20" s="463" t="s">
        <v>24</v>
      </c>
      <c r="I20" s="463"/>
      <c r="J20" s="460" t="s">
        <v>418</v>
      </c>
    </row>
  </sheetData>
  <mergeCells count="2">
    <mergeCell ref="A1:J1"/>
    <mergeCell ref="J5:J7"/>
  </mergeCells>
  <conditionalFormatting sqref="H3:H20">
    <cfRule type="expression" dxfId="64" priority="1">
      <formula>EXACT($H3,"منتهى")</formula>
    </cfRule>
    <cfRule type="expression" dxfId="63" priority="2">
      <formula>EXACT($H3,"قيد التنفيذ")</formula>
    </cfRule>
    <cfRule type="expression" dxfId="62" priority="3">
      <formula>EXACT($H3,"معلق")</formula>
    </cfRule>
    <cfRule type="expression" dxfId="61" priority="4">
      <formula>EXACT($H3,"لم يبدأ")</formula>
    </cfRule>
    <cfRule type="expression" dxfId="60" priority="5">
      <formula>AND($B3&lt;&gt;"",$H3="")</formula>
    </cfRule>
  </conditionalFormatting>
  <conditionalFormatting sqref="I3:I20">
    <cfRule type="expression" dxfId="59" priority="6">
      <formula>EXACT($I3,"تم")</formula>
    </cfRule>
    <cfRule type="expression" dxfId="58" priority="7">
      <formula>EXACT($I3,"قيد الانتظار")</formula>
    </cfRule>
    <cfRule type="expression" dxfId="57" priority="8">
      <formula>EXACT($I3,"مرفوض")</formula>
    </cfRule>
  </conditionalFormatting>
  <dataValidations count="3">
    <dataValidation type="list" allowBlank="1" showInputMessage="1" showErrorMessage="1" sqref="C3:C20" xr:uid="{4ABE1D68-B70F-4DF8-9652-4A7557D78B8C}">
      <formula1>"خامة,طريقة تنفيذ,خامة + طريقة تنفيذ"</formula1>
    </dataValidation>
    <dataValidation type="list" allowBlank="1" showInputMessage="1" showErrorMessage="1" sqref="H3:H20" xr:uid="{3553B5F9-28B9-446F-B845-52E45FD3C20C}">
      <formula1>"منتهى,قيد التنفيذ,معلق,لم يبدأ"</formula1>
    </dataValidation>
    <dataValidation type="list" allowBlank="1" showInputMessage="1" showErrorMessage="1" sqref="I3:I20" xr:uid="{6D61D1C0-2BB4-4F2F-B9C9-17FC4D07EC33}">
      <formula1>"تم,قيد الانتظار,مرفوض"</formula1>
    </dataValidation>
  </dataValidations>
  <hyperlinks>
    <hyperlink ref="K1" location="'الفهرس'!A1" display="↩ الفهرس" xr:uid="{76EB04DD-AB1A-42EC-8F14-7FDCF2E7D42B}"/>
  </hyperlinks>
  <printOptions horizontalCentered="1"/>
  <pageMargins left="0.5" right="0.5" top="0.55555555555555558" bottom="0.55555555555555558" header="0.3" footer="0.3"/>
  <pageSetup paperSize="9" scale="52" fitToHeight="0" orientation="landscape" r:id="rId1"/>
  <headerFooter>
    <oddFooter>&amp;C&amp;P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A697-1A29-4F41-931D-BC6A90ADB7CF}">
  <sheetPr>
    <tabColor rgb="FF8EA9DB"/>
    <pageSetUpPr fitToPage="1"/>
  </sheetPr>
  <dimension ref="A1:L237"/>
  <sheetViews>
    <sheetView showGridLines="0" rightToLeft="1" topLeftCell="A109" zoomScale="25" zoomScaleNormal="25" workbookViewId="0">
      <selection activeCell="J110" sqref="J110:J119"/>
    </sheetView>
  </sheetViews>
  <sheetFormatPr defaultRowHeight="14.4"/>
  <cols>
    <col min="1" max="1" width="7.44140625" customWidth="1"/>
    <col min="2" max="2" width="62.44140625" style="68" customWidth="1"/>
    <col min="3" max="3" width="7.77734375" customWidth="1"/>
    <col min="4" max="4" width="14.77734375" customWidth="1"/>
    <col min="5" max="5" width="25.88671875" customWidth="1"/>
    <col min="6" max="6" width="27.77734375" customWidth="1"/>
    <col min="7" max="7" width="22.21875" customWidth="1"/>
    <col min="8" max="8" width="17.33203125" customWidth="1"/>
    <col min="9" max="9" width="14.5546875" customWidth="1"/>
    <col min="10" max="10" width="40.88671875" customWidth="1"/>
    <col min="11" max="11" width="20.33203125" customWidth="1"/>
    <col min="12" max="12" width="13.88671875" customWidth="1"/>
  </cols>
  <sheetData>
    <row r="1" spans="1:12" ht="46.05" customHeight="1">
      <c r="A1" s="286" t="s">
        <v>71</v>
      </c>
      <c r="B1" s="287"/>
      <c r="C1" s="287"/>
      <c r="D1" s="287"/>
      <c r="E1" s="287"/>
      <c r="F1" s="287"/>
      <c r="G1" s="287"/>
      <c r="H1" s="287"/>
      <c r="I1" s="287"/>
      <c r="J1" s="288"/>
      <c r="L1" s="451" t="s">
        <v>549</v>
      </c>
    </row>
    <row r="2" spans="1:12" ht="31.95" customHeight="1">
      <c r="A2" s="94" t="s">
        <v>6</v>
      </c>
      <c r="B2" s="261" t="s">
        <v>64</v>
      </c>
      <c r="C2" s="261"/>
      <c r="D2" s="261"/>
      <c r="E2" s="94" t="s">
        <v>65</v>
      </c>
      <c r="F2" s="94" t="s">
        <v>9</v>
      </c>
      <c r="G2" s="94" t="s">
        <v>70</v>
      </c>
      <c r="H2" s="285" t="s">
        <v>66</v>
      </c>
      <c r="I2" s="285"/>
      <c r="J2" s="285"/>
    </row>
    <row r="3" spans="1:12" ht="37.950000000000003" customHeight="1">
      <c r="A3" s="36">
        <v>1</v>
      </c>
      <c r="B3" s="262" t="s">
        <v>130</v>
      </c>
      <c r="C3" s="262"/>
      <c r="D3" s="262"/>
      <c r="E3" s="37"/>
      <c r="F3" s="38"/>
      <c r="G3" s="39" t="s">
        <v>419</v>
      </c>
      <c r="H3" s="277" t="s">
        <v>68</v>
      </c>
      <c r="I3" s="277"/>
      <c r="J3" s="277"/>
    </row>
    <row r="4" spans="1:12" ht="37.950000000000003" customHeight="1">
      <c r="A4" s="36">
        <v>2</v>
      </c>
      <c r="B4" s="263" t="s">
        <v>122</v>
      </c>
      <c r="C4" s="263"/>
      <c r="D4" s="263"/>
      <c r="E4" s="37"/>
      <c r="F4" s="38"/>
      <c r="G4" s="38" t="s">
        <v>234</v>
      </c>
      <c r="H4" s="277" t="s">
        <v>68</v>
      </c>
      <c r="I4" s="277"/>
      <c r="J4" s="277"/>
    </row>
    <row r="5" spans="1:12" ht="37.950000000000003" customHeight="1">
      <c r="A5" s="36">
        <v>3</v>
      </c>
      <c r="B5" s="263" t="s">
        <v>288</v>
      </c>
      <c r="C5" s="263"/>
      <c r="D5" s="263"/>
      <c r="E5" s="37"/>
      <c r="F5" s="38"/>
      <c r="G5" s="38" t="s">
        <v>234</v>
      </c>
      <c r="H5" s="277" t="s">
        <v>68</v>
      </c>
      <c r="I5" s="277"/>
      <c r="J5" s="277"/>
    </row>
    <row r="6" spans="1:12" ht="37.950000000000003" customHeight="1">
      <c r="A6" s="36">
        <v>4</v>
      </c>
      <c r="B6" s="263" t="s">
        <v>474</v>
      </c>
      <c r="C6" s="263"/>
      <c r="D6" s="263"/>
      <c r="E6" s="37"/>
      <c r="F6" s="38"/>
      <c r="G6" s="38" t="s">
        <v>419</v>
      </c>
      <c r="H6" s="277" t="s">
        <v>68</v>
      </c>
      <c r="I6" s="277"/>
      <c r="J6" s="277"/>
    </row>
    <row r="7" spans="1:12" ht="37.950000000000003" customHeight="1">
      <c r="A7" s="36">
        <v>5</v>
      </c>
      <c r="B7" s="263" t="s">
        <v>490</v>
      </c>
      <c r="C7" s="263"/>
      <c r="D7" s="263"/>
      <c r="E7" s="37"/>
      <c r="F7" s="38"/>
      <c r="G7" s="38"/>
      <c r="H7" s="277" t="s">
        <v>68</v>
      </c>
      <c r="I7" s="277"/>
      <c r="J7" s="277"/>
    </row>
    <row r="8" spans="1:12" ht="37.950000000000003" customHeight="1">
      <c r="A8" s="36">
        <v>6</v>
      </c>
      <c r="B8" s="263" t="s">
        <v>124</v>
      </c>
      <c r="C8" s="263"/>
      <c r="D8" s="263"/>
      <c r="E8" s="37"/>
      <c r="F8" s="38"/>
      <c r="G8" s="38"/>
      <c r="H8" s="277" t="s">
        <v>68</v>
      </c>
      <c r="I8" s="277"/>
      <c r="J8" s="277"/>
    </row>
    <row r="9" spans="1:12" ht="37.950000000000003" customHeight="1">
      <c r="A9" s="36">
        <v>7</v>
      </c>
      <c r="B9" s="263" t="s">
        <v>125</v>
      </c>
      <c r="C9" s="263"/>
      <c r="D9" s="263"/>
      <c r="E9" s="37"/>
      <c r="F9" s="38"/>
      <c r="G9" s="38" t="s">
        <v>234</v>
      </c>
      <c r="H9" s="277" t="s">
        <v>68</v>
      </c>
      <c r="I9" s="277"/>
      <c r="J9" s="277"/>
    </row>
    <row r="10" spans="1:12" ht="37.950000000000003" customHeight="1">
      <c r="A10" s="36">
        <v>8</v>
      </c>
      <c r="B10" s="263" t="s">
        <v>193</v>
      </c>
      <c r="C10" s="263"/>
      <c r="D10" s="263"/>
      <c r="E10" s="37"/>
      <c r="F10" s="38"/>
      <c r="G10" s="38" t="s">
        <v>234</v>
      </c>
      <c r="H10" s="277" t="s">
        <v>68</v>
      </c>
      <c r="I10" s="277"/>
      <c r="J10" s="277"/>
    </row>
    <row r="11" spans="1:12" ht="37.950000000000003" customHeight="1">
      <c r="A11" s="36">
        <v>9</v>
      </c>
      <c r="B11" s="263" t="s">
        <v>126</v>
      </c>
      <c r="C11" s="263"/>
      <c r="D11" s="263"/>
      <c r="E11" s="37"/>
      <c r="F11" s="38"/>
      <c r="G11" s="38"/>
      <c r="H11" s="277" t="s">
        <v>68</v>
      </c>
      <c r="I11" s="277"/>
      <c r="J11" s="277"/>
    </row>
    <row r="12" spans="1:12" ht="37.950000000000003" customHeight="1">
      <c r="A12" s="36">
        <v>10</v>
      </c>
      <c r="B12" s="263" t="s">
        <v>127</v>
      </c>
      <c r="C12" s="263"/>
      <c r="D12" s="263"/>
      <c r="E12" s="37"/>
      <c r="F12" s="38"/>
      <c r="G12" s="38"/>
      <c r="H12" s="277" t="s">
        <v>68</v>
      </c>
      <c r="I12" s="277"/>
      <c r="J12" s="277"/>
    </row>
    <row r="13" spans="1:12" ht="37.950000000000003" customHeight="1">
      <c r="A13" s="36">
        <v>11</v>
      </c>
      <c r="B13" s="263" t="s">
        <v>246</v>
      </c>
      <c r="C13" s="263"/>
      <c r="D13" s="263"/>
      <c r="E13" s="37"/>
      <c r="F13" s="38"/>
      <c r="G13" s="38" t="s">
        <v>234</v>
      </c>
      <c r="H13" s="277" t="s">
        <v>68</v>
      </c>
      <c r="I13" s="277"/>
      <c r="J13" s="277"/>
    </row>
    <row r="14" spans="1:12" ht="40.049999999999997" customHeight="1">
      <c r="A14" s="36">
        <v>12</v>
      </c>
      <c r="B14" s="263" t="s">
        <v>128</v>
      </c>
      <c r="C14" s="263"/>
      <c r="D14" s="263"/>
      <c r="E14" s="37"/>
      <c r="F14" s="38"/>
      <c r="G14" s="38"/>
      <c r="H14" s="277" t="s">
        <v>68</v>
      </c>
      <c r="I14" s="277"/>
      <c r="J14" s="277"/>
    </row>
    <row r="15" spans="1:12" ht="40.049999999999997" customHeight="1">
      <c r="A15" s="36">
        <v>13</v>
      </c>
      <c r="B15" s="263" t="s">
        <v>129</v>
      </c>
      <c r="C15" s="263"/>
      <c r="D15" s="263"/>
      <c r="E15" s="37"/>
      <c r="F15" s="38"/>
      <c r="G15" s="38"/>
      <c r="H15" s="277" t="s">
        <v>68</v>
      </c>
      <c r="I15" s="277"/>
      <c r="J15" s="277"/>
    </row>
    <row r="16" spans="1:12" ht="40.049999999999997" customHeight="1">
      <c r="A16" s="36">
        <v>14</v>
      </c>
      <c r="B16" s="263" t="s">
        <v>131</v>
      </c>
      <c r="C16" s="263"/>
      <c r="D16" s="263"/>
      <c r="E16" s="37"/>
      <c r="F16" s="38"/>
      <c r="G16" s="38"/>
      <c r="H16" s="277" t="s">
        <v>68</v>
      </c>
      <c r="I16" s="277"/>
      <c r="J16" s="277"/>
    </row>
    <row r="17" spans="1:11" ht="40.049999999999997" customHeight="1">
      <c r="A17" s="36">
        <v>15</v>
      </c>
      <c r="B17" s="263"/>
      <c r="C17" s="263"/>
      <c r="D17" s="263"/>
      <c r="E17" s="37"/>
      <c r="F17" s="38"/>
      <c r="G17" s="38"/>
      <c r="H17" s="277" t="s">
        <v>68</v>
      </c>
      <c r="I17" s="277"/>
      <c r="J17" s="277"/>
    </row>
    <row r="18" spans="1:11" ht="39.6" customHeight="1">
      <c r="A18" s="36">
        <v>16</v>
      </c>
      <c r="B18" s="263"/>
      <c r="C18" s="263"/>
      <c r="D18" s="263"/>
      <c r="E18" s="37"/>
      <c r="F18" s="38"/>
      <c r="G18" s="38"/>
      <c r="H18" s="277" t="s">
        <v>68</v>
      </c>
      <c r="I18" s="277"/>
      <c r="J18" s="277"/>
    </row>
    <row r="19" spans="1:11" ht="40.049999999999997" customHeight="1">
      <c r="A19" s="40"/>
      <c r="B19" s="43"/>
      <c r="C19" s="41"/>
      <c r="D19" s="41"/>
      <c r="E19" s="42"/>
      <c r="F19" s="43"/>
      <c r="G19" s="43"/>
      <c r="H19" s="44"/>
      <c r="I19" s="44"/>
      <c r="J19" s="44"/>
    </row>
    <row r="20" spans="1:11" ht="40.049999999999997" customHeight="1" thickBot="1"/>
    <row r="21" spans="1:11" ht="40.049999999999997" customHeight="1">
      <c r="A21" s="270" t="str">
        <f>"جدول رقم "&amp;A3&amp;" - "&amp;B3</f>
        <v>جدول رقم 1 - الكنب و الجلسات و التنجيد</v>
      </c>
      <c r="B21" s="271"/>
      <c r="C21" s="271"/>
      <c r="D21" s="271"/>
      <c r="E21" s="271"/>
      <c r="F21" s="271"/>
      <c r="G21" s="271"/>
      <c r="H21" s="271"/>
      <c r="I21" s="272"/>
      <c r="J21" s="5"/>
      <c r="K21" s="45" t="s">
        <v>67</v>
      </c>
    </row>
    <row r="22" spans="1:11" ht="46.05" customHeight="1">
      <c r="A22" s="19" t="s">
        <v>6</v>
      </c>
      <c r="B22" s="15" t="s">
        <v>55</v>
      </c>
      <c r="C22" s="15" t="s">
        <v>56</v>
      </c>
      <c r="D22" s="15" t="s">
        <v>149</v>
      </c>
      <c r="E22" s="15" t="s">
        <v>150</v>
      </c>
      <c r="F22" s="15" t="s">
        <v>153</v>
      </c>
      <c r="G22" s="15" t="s">
        <v>29</v>
      </c>
      <c r="H22" s="15" t="s">
        <v>156</v>
      </c>
      <c r="I22" s="15" t="s">
        <v>157</v>
      </c>
      <c r="J22" s="46" t="s">
        <v>132</v>
      </c>
    </row>
    <row r="23" spans="1:11" ht="134.4" customHeight="1">
      <c r="A23" s="12">
        <v>1</v>
      </c>
      <c r="B23" s="121" t="s">
        <v>348</v>
      </c>
      <c r="C23" s="7">
        <v>1</v>
      </c>
      <c r="D23" s="121" t="s">
        <v>239</v>
      </c>
      <c r="E23" s="121" t="s">
        <v>346</v>
      </c>
      <c r="F23" s="122" t="s">
        <v>347</v>
      </c>
      <c r="G23" s="8"/>
      <c r="H23" s="182"/>
      <c r="I23" s="6"/>
      <c r="J23" s="47"/>
    </row>
    <row r="24" spans="1:11" ht="146.4" customHeight="1">
      <c r="A24" s="12">
        <v>2</v>
      </c>
      <c r="B24" s="121" t="s">
        <v>349</v>
      </c>
      <c r="C24" s="7">
        <v>2</v>
      </c>
      <c r="D24" s="121" t="s">
        <v>239</v>
      </c>
      <c r="E24" s="121" t="s">
        <v>350</v>
      </c>
      <c r="F24" s="122" t="s">
        <v>347</v>
      </c>
      <c r="G24" s="8"/>
      <c r="H24" s="182"/>
      <c r="I24" s="6"/>
      <c r="J24" s="47"/>
    </row>
    <row r="25" spans="1:11" ht="132" customHeight="1">
      <c r="A25" s="12">
        <v>3</v>
      </c>
      <c r="B25" s="121" t="s">
        <v>351</v>
      </c>
      <c r="C25" s="7">
        <v>1</v>
      </c>
      <c r="D25" s="121" t="s">
        <v>239</v>
      </c>
      <c r="E25" s="121" t="s">
        <v>352</v>
      </c>
      <c r="F25" s="122" t="s">
        <v>347</v>
      </c>
      <c r="G25" s="8"/>
      <c r="H25" s="182"/>
      <c r="I25" s="6"/>
      <c r="J25" s="47"/>
    </row>
    <row r="26" spans="1:11" ht="178.2" customHeight="1">
      <c r="A26" s="12">
        <v>4</v>
      </c>
      <c r="B26" s="121" t="s">
        <v>354</v>
      </c>
      <c r="C26" s="7">
        <v>1</v>
      </c>
      <c r="D26" s="121" t="s">
        <v>239</v>
      </c>
      <c r="E26" s="121" t="s">
        <v>353</v>
      </c>
      <c r="F26" s="122" t="s">
        <v>355</v>
      </c>
      <c r="G26" s="8"/>
      <c r="H26" s="182"/>
      <c r="I26" s="6"/>
      <c r="J26" s="47"/>
    </row>
    <row r="27" spans="1:11" ht="138.6" customHeight="1">
      <c r="A27" s="12">
        <v>5</v>
      </c>
      <c r="B27" s="121" t="s">
        <v>357</v>
      </c>
      <c r="C27" s="7">
        <v>1</v>
      </c>
      <c r="D27" s="121" t="s">
        <v>356</v>
      </c>
      <c r="E27" s="121" t="s">
        <v>358</v>
      </c>
      <c r="F27" s="122" t="s">
        <v>355</v>
      </c>
      <c r="G27" s="8"/>
      <c r="H27" s="182"/>
      <c r="I27" s="6"/>
      <c r="J27" s="47"/>
    </row>
    <row r="28" spans="1:11" ht="120" customHeight="1">
      <c r="A28" s="12">
        <v>6</v>
      </c>
      <c r="B28" s="121" t="s">
        <v>354</v>
      </c>
      <c r="C28" s="7">
        <v>1</v>
      </c>
      <c r="D28" s="121" t="s">
        <v>360</v>
      </c>
      <c r="E28" s="121" t="s">
        <v>353</v>
      </c>
      <c r="F28" s="122" t="s">
        <v>355</v>
      </c>
      <c r="G28" s="8"/>
      <c r="H28" s="182"/>
      <c r="I28" s="6"/>
      <c r="J28" s="47"/>
    </row>
    <row r="29" spans="1:11" ht="136.19999999999999" customHeight="1">
      <c r="A29" s="12">
        <v>7</v>
      </c>
      <c r="B29" s="7"/>
      <c r="C29" s="7">
        <v>1</v>
      </c>
      <c r="D29" s="121" t="s">
        <v>361</v>
      </c>
      <c r="E29" s="7"/>
      <c r="F29" s="122" t="s">
        <v>359</v>
      </c>
      <c r="G29" s="8"/>
      <c r="H29" s="182"/>
      <c r="I29" s="6"/>
      <c r="J29" s="47"/>
    </row>
    <row r="30" spans="1:11" ht="36" customHeight="1">
      <c r="A30" s="12">
        <v>8</v>
      </c>
      <c r="B30" s="7"/>
      <c r="C30" s="7"/>
      <c r="D30" s="7"/>
      <c r="E30" s="7"/>
      <c r="F30" s="8"/>
      <c r="G30" s="8"/>
      <c r="H30" s="182"/>
      <c r="I30" s="6"/>
      <c r="J30" s="47"/>
    </row>
    <row r="31" spans="1:11" ht="36" customHeight="1">
      <c r="A31" s="12">
        <v>9</v>
      </c>
      <c r="B31" s="7"/>
      <c r="C31" s="7"/>
      <c r="D31" s="7"/>
      <c r="E31" s="7"/>
      <c r="F31" s="8"/>
      <c r="G31" s="8"/>
      <c r="H31" s="182"/>
      <c r="I31" s="6"/>
      <c r="J31" s="47"/>
    </row>
    <row r="32" spans="1:11" ht="36" customHeight="1">
      <c r="A32" s="12">
        <v>10</v>
      </c>
      <c r="B32" s="7"/>
      <c r="C32" s="7"/>
      <c r="D32" s="7"/>
      <c r="E32" s="7"/>
      <c r="F32" s="8"/>
      <c r="G32" s="8"/>
      <c r="H32" s="182"/>
      <c r="I32" s="6"/>
      <c r="J32" s="47"/>
    </row>
    <row r="33" spans="1:11" ht="36" customHeight="1">
      <c r="A33" s="12">
        <v>11</v>
      </c>
      <c r="B33" s="7"/>
      <c r="C33" s="7"/>
      <c r="D33" s="7"/>
      <c r="E33" s="7"/>
      <c r="F33" s="8"/>
      <c r="G33" s="8"/>
      <c r="H33" s="182"/>
      <c r="I33" s="6"/>
      <c r="J33" s="47"/>
    </row>
    <row r="34" spans="1:11" ht="36" customHeight="1">
      <c r="A34" s="12">
        <v>12</v>
      </c>
      <c r="B34" s="7"/>
      <c r="C34" s="7"/>
      <c r="D34" s="7"/>
      <c r="E34" s="7"/>
      <c r="F34" s="8"/>
      <c r="G34" s="8"/>
      <c r="H34" s="182"/>
      <c r="I34" s="6"/>
      <c r="J34" s="47"/>
    </row>
    <row r="35" spans="1:11" ht="36" customHeight="1">
      <c r="A35" s="12">
        <v>13</v>
      </c>
      <c r="B35" s="7"/>
      <c r="C35" s="7"/>
      <c r="D35" s="7"/>
      <c r="E35" s="7"/>
      <c r="F35" s="8"/>
      <c r="G35" s="8"/>
      <c r="H35" s="182"/>
      <c r="I35" s="6"/>
      <c r="J35" s="47"/>
    </row>
    <row r="36" spans="1:11" ht="36" customHeight="1">
      <c r="A36" s="12">
        <v>14</v>
      </c>
      <c r="B36" s="7"/>
      <c r="C36" s="7"/>
      <c r="D36" s="7"/>
      <c r="E36" s="7"/>
      <c r="F36" s="8"/>
      <c r="G36" s="8"/>
      <c r="H36" s="182"/>
      <c r="I36" s="6"/>
      <c r="J36" s="47"/>
    </row>
    <row r="37" spans="1:11" ht="36" customHeight="1">
      <c r="A37" s="12">
        <v>15</v>
      </c>
      <c r="B37" s="7"/>
      <c r="C37" s="7"/>
      <c r="D37" s="7"/>
      <c r="E37" s="7"/>
      <c r="F37" s="8"/>
      <c r="G37" s="8"/>
      <c r="H37" s="182"/>
      <c r="I37" s="6"/>
      <c r="J37" s="47"/>
    </row>
    <row r="38" spans="1:11" ht="36" customHeight="1">
      <c r="A38" s="12">
        <v>16</v>
      </c>
      <c r="B38" s="7"/>
      <c r="C38" s="7"/>
      <c r="D38" s="7"/>
      <c r="E38" s="7"/>
      <c r="F38" s="8"/>
      <c r="G38" s="8"/>
      <c r="H38" s="182"/>
      <c r="I38" s="6"/>
      <c r="J38" s="47"/>
    </row>
    <row r="39" spans="1:11" ht="36" customHeight="1">
      <c r="A39" s="12">
        <v>17</v>
      </c>
      <c r="B39" s="7"/>
      <c r="C39" s="7"/>
      <c r="D39" s="7"/>
      <c r="E39" s="7"/>
      <c r="F39" s="8"/>
      <c r="G39" s="8"/>
      <c r="H39" s="182"/>
      <c r="I39" s="6"/>
      <c r="J39" s="47"/>
    </row>
    <row r="40" spans="1:11" ht="15" thickBot="1"/>
    <row r="41" spans="1:11" ht="40.049999999999997" customHeight="1">
      <c r="A41" s="270" t="str">
        <f>"جدول رقم "&amp;A4&amp;" - "&amp;B4</f>
        <v>جدول رقم 2 - غرف الطعام</v>
      </c>
      <c r="B41" s="271"/>
      <c r="C41" s="271"/>
      <c r="D41" s="271"/>
      <c r="E41" s="271"/>
      <c r="F41" s="271"/>
      <c r="G41" s="271"/>
      <c r="H41" s="271"/>
      <c r="I41" s="272"/>
      <c r="J41" s="5"/>
      <c r="K41" s="45" t="s">
        <v>67</v>
      </c>
    </row>
    <row r="42" spans="1:11" ht="46.05" customHeight="1">
      <c r="A42" s="19" t="s">
        <v>6</v>
      </c>
      <c r="B42" s="15" t="s">
        <v>55</v>
      </c>
      <c r="C42" s="15" t="s">
        <v>56</v>
      </c>
      <c r="D42" s="15" t="s">
        <v>149</v>
      </c>
      <c r="E42" s="15" t="s">
        <v>150</v>
      </c>
      <c r="F42" s="15" t="s">
        <v>153</v>
      </c>
      <c r="G42" s="15" t="s">
        <v>29</v>
      </c>
      <c r="H42" s="15" t="s">
        <v>156</v>
      </c>
      <c r="I42" s="15" t="s">
        <v>157</v>
      </c>
      <c r="J42" s="46" t="s">
        <v>132</v>
      </c>
    </row>
    <row r="43" spans="1:11" ht="130.80000000000001" customHeight="1">
      <c r="A43" s="209">
        <v>1</v>
      </c>
      <c r="B43" s="66" t="s">
        <v>218</v>
      </c>
      <c r="C43" s="66">
        <v>2</v>
      </c>
      <c r="D43" s="273" t="s">
        <v>216</v>
      </c>
      <c r="E43" s="66" t="s">
        <v>215</v>
      </c>
      <c r="F43" s="67" t="s">
        <v>217</v>
      </c>
      <c r="G43" s="67"/>
      <c r="H43" s="66"/>
      <c r="I43" s="65"/>
      <c r="J43" s="210"/>
    </row>
    <row r="44" spans="1:11" s="131" customFormat="1" ht="127.2" customHeight="1">
      <c r="A44" s="126">
        <v>2</v>
      </c>
      <c r="B44" s="127" t="s">
        <v>221</v>
      </c>
      <c r="C44" s="127">
        <v>10</v>
      </c>
      <c r="D44" s="274"/>
      <c r="E44" s="127" t="s">
        <v>219</v>
      </c>
      <c r="F44" s="128" t="s">
        <v>220</v>
      </c>
      <c r="G44" s="128"/>
      <c r="H44" s="127"/>
      <c r="I44" s="129"/>
      <c r="J44" s="130"/>
    </row>
    <row r="45" spans="1:11" ht="141" customHeight="1">
      <c r="A45" s="12">
        <v>3</v>
      </c>
      <c r="B45" s="7" t="s">
        <v>225</v>
      </c>
      <c r="C45" s="7">
        <v>1</v>
      </c>
      <c r="D45" s="275" t="s">
        <v>224</v>
      </c>
      <c r="E45" s="7" t="s">
        <v>226</v>
      </c>
      <c r="F45" s="8" t="s">
        <v>228</v>
      </c>
      <c r="G45" s="8"/>
      <c r="H45" s="7"/>
      <c r="I45" s="6"/>
      <c r="J45" s="47"/>
    </row>
    <row r="46" spans="1:11" ht="168" customHeight="1">
      <c r="A46" s="13">
        <v>4</v>
      </c>
      <c r="B46" s="10" t="s">
        <v>227</v>
      </c>
      <c r="C46" s="10">
        <v>10</v>
      </c>
      <c r="D46" s="276"/>
      <c r="E46" s="10" t="s">
        <v>219</v>
      </c>
      <c r="F46" s="11" t="s">
        <v>228</v>
      </c>
      <c r="G46" s="11"/>
      <c r="H46" s="11"/>
      <c r="I46" s="9"/>
      <c r="J46" s="48"/>
    </row>
    <row r="47" spans="1:11" ht="146.4" customHeight="1">
      <c r="A47" s="12">
        <v>5</v>
      </c>
      <c r="B47" s="7" t="s">
        <v>232</v>
      </c>
      <c r="C47" s="7">
        <v>1</v>
      </c>
      <c r="D47" s="275" t="s">
        <v>229</v>
      </c>
      <c r="E47" s="7" t="s">
        <v>230</v>
      </c>
      <c r="F47" s="8" t="s">
        <v>231</v>
      </c>
      <c r="G47" s="8"/>
      <c r="H47" s="7"/>
      <c r="I47" s="6"/>
      <c r="J47" s="47"/>
    </row>
    <row r="48" spans="1:11" ht="135" customHeight="1">
      <c r="A48" s="13">
        <v>6</v>
      </c>
      <c r="B48" s="10" t="s">
        <v>233</v>
      </c>
      <c r="C48" s="10">
        <v>8</v>
      </c>
      <c r="D48" s="276"/>
      <c r="E48" s="10" t="s">
        <v>219</v>
      </c>
      <c r="F48" s="11" t="s">
        <v>228</v>
      </c>
      <c r="G48" s="11"/>
      <c r="H48" s="10"/>
      <c r="I48" s="9"/>
      <c r="J48" s="48"/>
    </row>
    <row r="49" spans="1:11" ht="36" customHeight="1">
      <c r="A49" s="12">
        <v>7</v>
      </c>
      <c r="B49" s="7"/>
      <c r="C49" s="7"/>
      <c r="D49" s="7"/>
      <c r="E49" s="7"/>
      <c r="F49" s="8"/>
      <c r="G49" s="8"/>
      <c r="H49" s="7"/>
      <c r="I49" s="6"/>
      <c r="J49" s="47"/>
    </row>
    <row r="50" spans="1:11" ht="36" customHeight="1" thickBot="1">
      <c r="A50" s="20">
        <v>8</v>
      </c>
      <c r="B50" s="17"/>
      <c r="C50" s="17"/>
      <c r="D50" s="17"/>
      <c r="E50" s="17"/>
      <c r="F50" s="18"/>
      <c r="G50" s="18"/>
      <c r="H50" s="17"/>
      <c r="I50" s="16"/>
      <c r="J50" s="49"/>
    </row>
    <row r="51" spans="1:11" ht="36.6" customHeight="1" thickBot="1"/>
    <row r="52" spans="1:11" ht="40.049999999999997" customHeight="1">
      <c r="A52" s="270" t="str">
        <f>"جدول رقم "&amp;A5&amp;" - "&amp;B5</f>
        <v>جدول رقم 3 - السجاد و الموكيت</v>
      </c>
      <c r="B52" s="271"/>
      <c r="C52" s="271"/>
      <c r="D52" s="271"/>
      <c r="E52" s="271"/>
      <c r="F52" s="271"/>
      <c r="G52" s="271"/>
      <c r="H52" s="271"/>
      <c r="I52" s="272"/>
      <c r="J52" s="5"/>
      <c r="K52" s="45" t="s">
        <v>67</v>
      </c>
    </row>
    <row r="53" spans="1:11" ht="46.05" customHeight="1" thickBot="1">
      <c r="A53" s="151" t="s">
        <v>6</v>
      </c>
      <c r="B53" s="152" t="s">
        <v>55</v>
      </c>
      <c r="C53" s="152" t="s">
        <v>56</v>
      </c>
      <c r="D53" s="152" t="s">
        <v>149</v>
      </c>
      <c r="E53" s="152" t="s">
        <v>150</v>
      </c>
      <c r="F53" s="152" t="s">
        <v>153</v>
      </c>
      <c r="G53" s="152" t="s">
        <v>29</v>
      </c>
      <c r="H53" s="152" t="s">
        <v>156</v>
      </c>
      <c r="I53" s="152" t="s">
        <v>157</v>
      </c>
      <c r="J53" s="153" t="s">
        <v>132</v>
      </c>
    </row>
    <row r="54" spans="1:11" ht="127.8" customHeight="1" thickBot="1">
      <c r="A54" s="162">
        <v>1</v>
      </c>
      <c r="B54" s="163" t="s">
        <v>289</v>
      </c>
      <c r="C54" s="164">
        <v>1</v>
      </c>
      <c r="D54" s="165" t="s">
        <v>292</v>
      </c>
      <c r="E54" s="165" t="s">
        <v>295</v>
      </c>
      <c r="F54" s="166"/>
      <c r="G54" s="166"/>
      <c r="H54" s="181"/>
      <c r="I54" s="164">
        <f t="shared" ref="I54:I56" si="0">H54*C54</f>
      </c>
      <c r="J54" s="167"/>
    </row>
    <row r="55" spans="1:11" ht="131.4" customHeight="1" thickBot="1">
      <c r="A55" s="168">
        <v>2</v>
      </c>
      <c r="B55" s="154" t="s">
        <v>290</v>
      </c>
      <c r="C55" s="155">
        <v>1</v>
      </c>
      <c r="D55" s="160" t="s">
        <v>293</v>
      </c>
      <c r="E55" s="160" t="s">
        <v>296</v>
      </c>
      <c r="F55" s="156"/>
      <c r="G55" s="156"/>
      <c r="H55" s="186"/>
      <c r="I55" s="164">
        <f t="shared" si="0"/>
      </c>
      <c r="J55" s="169"/>
    </row>
    <row r="56" spans="1:11" s="204" customFormat="1" ht="102.6" customHeight="1" thickBot="1">
      <c r="A56" s="197">
        <v>3</v>
      </c>
      <c r="B56" s="198" t="s">
        <v>291</v>
      </c>
      <c r="C56" s="199">
        <v>1</v>
      </c>
      <c r="D56" s="200" t="s">
        <v>294</v>
      </c>
      <c r="E56" s="200" t="s">
        <v>297</v>
      </c>
      <c r="F56" s="201"/>
      <c r="G56" s="201"/>
      <c r="H56" s="202"/>
      <c r="I56" s="203">
        <f t="shared" si="0"/>
      </c>
      <c r="J56" s="205" t="s">
        <v>342</v>
      </c>
    </row>
    <row r="57" spans="1:11" ht="150.6" customHeight="1" thickBot="1">
      <c r="A57" s="168">
        <v>4</v>
      </c>
      <c r="B57" s="154" t="s">
        <v>312</v>
      </c>
      <c r="C57" s="155">
        <v>1</v>
      </c>
      <c r="D57" s="160" t="s">
        <v>306</v>
      </c>
      <c r="E57" s="160" t="s">
        <v>301</v>
      </c>
      <c r="F57" s="156"/>
      <c r="G57" s="156"/>
      <c r="H57" s="181"/>
      <c r="I57" s="164">
        <f t="shared" ref="I57:I59" si="1">H57*C57</f>
      </c>
      <c r="J57" s="169"/>
    </row>
    <row r="58" spans="1:11" ht="128.4" customHeight="1" thickBot="1">
      <c r="A58" s="168">
        <v>5</v>
      </c>
      <c r="B58" s="154" t="s">
        <v>311</v>
      </c>
      <c r="C58" s="155">
        <v>1</v>
      </c>
      <c r="D58" s="160" t="s">
        <v>307</v>
      </c>
      <c r="E58" s="160" t="s">
        <v>302</v>
      </c>
      <c r="F58" s="156"/>
      <c r="G58" s="156"/>
      <c r="H58" s="186"/>
      <c r="I58" s="164">
        <f t="shared" si="1"/>
      </c>
      <c r="J58" s="169"/>
    </row>
    <row r="59" spans="1:11" s="74" customFormat="1" ht="100.2" customHeight="1" thickBot="1">
      <c r="A59" s="170">
        <v>6</v>
      </c>
      <c r="B59" s="157" t="s">
        <v>300</v>
      </c>
      <c r="C59" s="158">
        <v>1</v>
      </c>
      <c r="D59" s="161" t="s">
        <v>336</v>
      </c>
      <c r="E59" s="161" t="s">
        <v>303</v>
      </c>
      <c r="F59" s="159"/>
      <c r="G59" s="159"/>
      <c r="H59" s="195"/>
      <c r="I59" s="194">
        <f t="shared" si="1"/>
      </c>
      <c r="J59" s="171"/>
      <c r="K59" s="196" t="s">
        <v>340</v>
      </c>
    </row>
    <row r="60" spans="1:11" ht="100.2" customHeight="1" thickBot="1">
      <c r="A60" s="168">
        <v>7</v>
      </c>
      <c r="B60" s="154" t="s">
        <v>309</v>
      </c>
      <c r="C60" s="155">
        <v>1</v>
      </c>
      <c r="D60" s="160" t="s">
        <v>308</v>
      </c>
      <c r="E60" s="160" t="s">
        <v>304</v>
      </c>
      <c r="F60" s="156"/>
      <c r="G60" s="156"/>
      <c r="H60" s="186"/>
      <c r="I60" s="164">
        <f t="shared" ref="I60:I69" si="2">H60*C60</f>
      </c>
      <c r="J60" s="169"/>
    </row>
    <row r="61" spans="1:11" ht="149.4" customHeight="1" thickBot="1">
      <c r="A61" s="168">
        <v>8</v>
      </c>
      <c r="B61" s="154" t="s">
        <v>310</v>
      </c>
      <c r="C61" s="155">
        <v>1</v>
      </c>
      <c r="D61" s="160" t="s">
        <v>306</v>
      </c>
      <c r="E61" s="160" t="s">
        <v>305</v>
      </c>
      <c r="F61" s="156"/>
      <c r="G61" s="156"/>
      <c r="H61" s="181"/>
      <c r="I61" s="164">
        <f t="shared" si="2"/>
      </c>
      <c r="J61" s="169"/>
      <c r="K61" s="289" t="s">
        <v>341</v>
      </c>
    </row>
    <row r="62" spans="1:11" s="74" customFormat="1" ht="100.2" customHeight="1" thickBot="1">
      <c r="A62" s="187">
        <v>9</v>
      </c>
      <c r="B62" s="188" t="s">
        <v>310</v>
      </c>
      <c r="C62" s="189">
        <v>1</v>
      </c>
      <c r="D62" s="190" t="s">
        <v>307</v>
      </c>
      <c r="E62" s="190" t="s">
        <v>313</v>
      </c>
      <c r="F62" s="191"/>
      <c r="G62" s="191"/>
      <c r="H62" s="189"/>
      <c r="I62" s="194">
        <f t="shared" si="2"/>
      </c>
      <c r="J62" s="193"/>
      <c r="K62" s="289"/>
    </row>
    <row r="63" spans="1:11" ht="162.6" customHeight="1" thickBot="1">
      <c r="A63" s="162">
        <v>10</v>
      </c>
      <c r="B63" s="163" t="s">
        <v>314</v>
      </c>
      <c r="C63" s="164">
        <v>1</v>
      </c>
      <c r="D63" s="165" t="s">
        <v>318</v>
      </c>
      <c r="E63" s="165" t="s">
        <v>323</v>
      </c>
      <c r="F63" s="166"/>
      <c r="G63" s="166"/>
      <c r="H63" s="186"/>
      <c r="I63" s="164">
        <f t="shared" si="2"/>
      </c>
      <c r="J63" s="178"/>
    </row>
    <row r="64" spans="1:11" ht="162.6" customHeight="1" thickBot="1">
      <c r="A64" s="168">
        <v>11</v>
      </c>
      <c r="B64" s="154" t="s">
        <v>315</v>
      </c>
      <c r="C64" s="155">
        <v>1</v>
      </c>
      <c r="D64" s="160" t="s">
        <v>318</v>
      </c>
      <c r="E64" s="160" t="s">
        <v>324</v>
      </c>
      <c r="F64" s="156"/>
      <c r="G64" s="156"/>
      <c r="H64" s="181"/>
      <c r="I64" s="164">
        <f t="shared" si="2"/>
      </c>
      <c r="J64" s="179"/>
    </row>
    <row r="65" spans="1:11" ht="162.6" customHeight="1" thickBot="1">
      <c r="A65" s="168">
        <v>12</v>
      </c>
      <c r="B65" s="154" t="s">
        <v>316</v>
      </c>
      <c r="C65" s="155">
        <v>1</v>
      </c>
      <c r="D65" s="160" t="s">
        <v>318</v>
      </c>
      <c r="E65" s="160" t="s">
        <v>338</v>
      </c>
      <c r="F65" s="156"/>
      <c r="G65" s="156"/>
      <c r="H65" s="158"/>
      <c r="I65" s="194">
        <f t="shared" si="2"/>
      </c>
      <c r="J65" s="179"/>
      <c r="K65" s="206" t="s">
        <v>343</v>
      </c>
    </row>
    <row r="66" spans="1:11" ht="154.80000000000001" customHeight="1" thickBot="1">
      <c r="A66" s="168">
        <v>13</v>
      </c>
      <c r="B66" s="154" t="s">
        <v>317</v>
      </c>
      <c r="C66" s="155">
        <v>1</v>
      </c>
      <c r="D66" s="177" t="s">
        <v>319</v>
      </c>
      <c r="E66" s="160" t="s">
        <v>325</v>
      </c>
      <c r="F66" s="156"/>
      <c r="G66" s="156"/>
      <c r="H66" s="181"/>
      <c r="I66" s="164">
        <f t="shared" si="2"/>
      </c>
      <c r="J66" s="179"/>
    </row>
    <row r="67" spans="1:11" ht="154.80000000000001" customHeight="1" thickBot="1">
      <c r="A67" s="168">
        <v>14</v>
      </c>
      <c r="B67" s="154" t="s">
        <v>317</v>
      </c>
      <c r="C67" s="155">
        <v>1</v>
      </c>
      <c r="D67" s="160" t="s">
        <v>320</v>
      </c>
      <c r="E67" s="160" t="s">
        <v>326</v>
      </c>
      <c r="F67" s="156"/>
      <c r="G67" s="156"/>
      <c r="H67" s="186"/>
      <c r="I67" s="164">
        <f t="shared" si="2"/>
      </c>
      <c r="J67" s="179"/>
    </row>
    <row r="68" spans="1:11" ht="154.80000000000001" customHeight="1" thickBot="1">
      <c r="A68" s="168">
        <v>15</v>
      </c>
      <c r="B68" s="154" t="s">
        <v>317</v>
      </c>
      <c r="C68" s="155">
        <v>1</v>
      </c>
      <c r="D68" s="160" t="s">
        <v>321</v>
      </c>
      <c r="E68" s="160" t="s">
        <v>327</v>
      </c>
      <c r="F68" s="156"/>
      <c r="G68" s="156"/>
      <c r="H68" s="186"/>
      <c r="I68" s="164">
        <f t="shared" si="2"/>
      </c>
      <c r="J68" s="179"/>
    </row>
    <row r="69" spans="1:11" ht="154.80000000000001" customHeight="1" thickBot="1">
      <c r="A69" s="172">
        <v>16</v>
      </c>
      <c r="B69" s="173" t="s">
        <v>317</v>
      </c>
      <c r="C69" s="174">
        <v>1</v>
      </c>
      <c r="D69" s="175" t="s">
        <v>322</v>
      </c>
      <c r="E69" s="175" t="s">
        <v>328</v>
      </c>
      <c r="F69" s="176"/>
      <c r="G69" s="176"/>
      <c r="H69" s="195"/>
      <c r="I69" s="194">
        <f t="shared" si="2"/>
      </c>
      <c r="J69" s="180"/>
      <c r="K69" s="196" t="s">
        <v>339</v>
      </c>
    </row>
    <row r="70" spans="1:11" ht="154.80000000000001" customHeight="1" thickBot="1">
      <c r="A70" s="162">
        <v>17</v>
      </c>
      <c r="B70" s="163" t="s">
        <v>329</v>
      </c>
      <c r="C70" s="164">
        <v>1</v>
      </c>
      <c r="D70" s="165" t="s">
        <v>333</v>
      </c>
      <c r="E70" s="165" t="s">
        <v>331</v>
      </c>
      <c r="F70" s="166"/>
      <c r="G70" s="166"/>
      <c r="H70" s="181"/>
      <c r="I70" s="164">
        <f>H70*C70</f>
      </c>
      <c r="J70" s="167"/>
    </row>
    <row r="71" spans="1:11" ht="154.80000000000001" customHeight="1">
      <c r="A71" s="168">
        <v>18</v>
      </c>
      <c r="B71" s="154" t="s">
        <v>330</v>
      </c>
      <c r="C71" s="155">
        <v>1</v>
      </c>
      <c r="D71" s="160" t="s">
        <v>333</v>
      </c>
      <c r="E71" s="160" t="s">
        <v>332</v>
      </c>
      <c r="F71" s="156"/>
      <c r="G71" s="156"/>
      <c r="H71" s="186"/>
      <c r="I71" s="164">
        <f>H71*C71</f>
      </c>
      <c r="J71" s="169"/>
    </row>
    <row r="72" spans="1:11" ht="154.80000000000001" customHeight="1" thickBot="1">
      <c r="A72" s="172">
        <v>19</v>
      </c>
      <c r="B72" s="173" t="s">
        <v>335</v>
      </c>
      <c r="C72" s="174">
        <v>1</v>
      </c>
      <c r="D72" s="175" t="s">
        <v>334</v>
      </c>
      <c r="E72" s="175" t="s">
        <v>344</v>
      </c>
      <c r="F72" s="176"/>
      <c r="G72" s="176"/>
      <c r="H72" s="189"/>
      <c r="I72" s="192"/>
      <c r="J72" s="207"/>
      <c r="K72" s="206" t="s">
        <v>343</v>
      </c>
    </row>
    <row r="73" spans="1:11" ht="36" customHeight="1" thickBot="1">
      <c r="A73" s="278" t="s">
        <v>298</v>
      </c>
      <c r="B73" s="279"/>
      <c r="C73" s="279"/>
      <c r="D73" s="279"/>
      <c r="E73" s="279"/>
      <c r="F73" s="279"/>
      <c r="G73" s="279"/>
      <c r="H73" s="279"/>
      <c r="I73" s="279"/>
      <c r="J73" s="280"/>
    </row>
    <row r="74" spans="1:11" ht="77.400000000000006" customHeight="1" thickBot="1"/>
    <row r="75" spans="1:11" ht="40.049999999999997" customHeight="1">
      <c r="A75" s="270" t="str">
        <f>"جدول رقم "&amp;A6&amp;" - "&amp;B6</f>
        <v xml:space="preserve">جدول رقم 4 - توريد الاعمال الخشبية المتبقيه بعد التعديل  يونت اكس </v>
      </c>
      <c r="B75" s="271"/>
      <c r="C75" s="271"/>
      <c r="D75" s="271"/>
      <c r="E75" s="271"/>
      <c r="F75" s="271"/>
      <c r="G75" s="271"/>
      <c r="H75" s="271"/>
      <c r="I75" s="272"/>
      <c r="J75" s="5"/>
      <c r="K75" s="45" t="s">
        <v>67</v>
      </c>
    </row>
    <row r="76" spans="1:11" ht="46.05" customHeight="1">
      <c r="A76" s="19" t="s">
        <v>6</v>
      </c>
      <c r="B76" s="15" t="s">
        <v>55</v>
      </c>
      <c r="C76" s="15" t="s">
        <v>56</v>
      </c>
      <c r="D76" s="15" t="s">
        <v>57</v>
      </c>
      <c r="E76" s="15" t="s">
        <v>29</v>
      </c>
      <c r="F76" s="15" t="s">
        <v>58</v>
      </c>
      <c r="G76" s="15" t="s">
        <v>59</v>
      </c>
      <c r="H76" s="15" t="s">
        <v>337</v>
      </c>
      <c r="I76" s="15" t="s">
        <v>12</v>
      </c>
      <c r="J76" s="46" t="s">
        <v>132</v>
      </c>
    </row>
    <row r="77" spans="1:11" ht="36" customHeight="1">
      <c r="A77" s="12">
        <v>1</v>
      </c>
      <c r="B77" s="7"/>
      <c r="C77" s="7"/>
      <c r="D77" s="7"/>
      <c r="E77" s="7"/>
      <c r="F77" s="8"/>
      <c r="G77" s="8"/>
      <c r="H77" s="183"/>
      <c r="I77" s="6"/>
      <c r="J77" s="47"/>
    </row>
    <row r="78" spans="1:11" ht="36" customHeight="1">
      <c r="A78" s="13">
        <v>2</v>
      </c>
      <c r="B78" s="10"/>
      <c r="C78" s="10"/>
      <c r="D78" s="10"/>
      <c r="E78" s="10"/>
      <c r="F78" s="11"/>
      <c r="G78" s="11"/>
      <c r="H78" s="184"/>
      <c r="I78" s="9"/>
      <c r="J78" s="48"/>
    </row>
    <row r="79" spans="1:11" ht="36" customHeight="1">
      <c r="A79" s="12">
        <v>3</v>
      </c>
      <c r="B79" s="7"/>
      <c r="C79" s="7"/>
      <c r="D79" s="7"/>
      <c r="E79" s="7"/>
      <c r="F79" s="8"/>
      <c r="G79" s="8"/>
      <c r="H79" s="183"/>
      <c r="I79" s="6"/>
      <c r="J79" s="47"/>
    </row>
    <row r="80" spans="1:11" ht="36" customHeight="1">
      <c r="A80" s="13">
        <v>4</v>
      </c>
      <c r="B80" s="10"/>
      <c r="C80" s="10"/>
      <c r="D80" s="10"/>
      <c r="E80" s="10"/>
      <c r="F80" s="11"/>
      <c r="G80" s="11"/>
      <c r="H80" s="184"/>
      <c r="I80" s="9"/>
      <c r="J80" s="48"/>
    </row>
    <row r="81" spans="1:11" ht="36" customHeight="1">
      <c r="A81" s="12">
        <v>5</v>
      </c>
      <c r="B81" s="7"/>
      <c r="C81" s="7"/>
      <c r="D81" s="7"/>
      <c r="E81" s="7"/>
      <c r="F81" s="8"/>
      <c r="G81" s="8"/>
      <c r="H81" s="183"/>
      <c r="I81" s="6"/>
      <c r="J81" s="47"/>
    </row>
    <row r="82" spans="1:11" ht="36" customHeight="1">
      <c r="A82" s="13">
        <v>6</v>
      </c>
      <c r="B82" s="10"/>
      <c r="C82" s="10"/>
      <c r="D82" s="10"/>
      <c r="E82" s="10"/>
      <c r="F82" s="11"/>
      <c r="G82" s="11"/>
      <c r="H82" s="184"/>
      <c r="I82" s="9"/>
      <c r="J82" s="48"/>
    </row>
    <row r="83" spans="1:11" ht="36" customHeight="1">
      <c r="A83" s="12">
        <v>7</v>
      </c>
      <c r="B83" s="7"/>
      <c r="C83" s="7"/>
      <c r="D83" s="7"/>
      <c r="E83" s="7"/>
      <c r="F83" s="8"/>
      <c r="G83" s="8"/>
      <c r="H83" s="183"/>
      <c r="I83" s="6"/>
      <c r="J83" s="47"/>
    </row>
    <row r="84" spans="1:11" ht="36" customHeight="1" thickBot="1">
      <c r="A84" s="20">
        <v>8</v>
      </c>
      <c r="B84" s="17"/>
      <c r="C84" s="17"/>
      <c r="D84" s="17"/>
      <c r="E84" s="17"/>
      <c r="F84" s="18"/>
      <c r="G84" s="18"/>
      <c r="H84" s="185"/>
      <c r="I84" s="16"/>
      <c r="J84" s="49"/>
    </row>
    <row r="85" spans="1:11" ht="15" customHeight="1" thickBot="1"/>
    <row r="86" spans="1:11" ht="40.049999999999997" customHeight="1">
      <c r="A86" s="270" t="str">
        <f>"جدول رقم "&amp;A7&amp;" - "&amp;B7</f>
        <v>جدول رقم 5 - النجف و الانارات</v>
      </c>
      <c r="B86" s="271"/>
      <c r="C86" s="271"/>
      <c r="D86" s="271"/>
      <c r="E86" s="271"/>
      <c r="F86" s="271"/>
      <c r="G86" s="271"/>
      <c r="H86" s="271"/>
      <c r="I86" s="272"/>
      <c r="J86" s="5"/>
      <c r="K86" s="45" t="s">
        <v>67</v>
      </c>
    </row>
    <row r="87" spans="1:11" ht="46.05" customHeight="1">
      <c r="A87" s="19" t="s">
        <v>6</v>
      </c>
      <c r="B87" s="15" t="s">
        <v>55</v>
      </c>
      <c r="C87" s="15" t="s">
        <v>56</v>
      </c>
      <c r="D87" s="15" t="s">
        <v>57</v>
      </c>
      <c r="E87" s="15" t="s">
        <v>29</v>
      </c>
      <c r="F87" s="15" t="s">
        <v>58</v>
      </c>
      <c r="G87" s="15" t="s">
        <v>59</v>
      </c>
      <c r="H87" s="15" t="s">
        <v>337</v>
      </c>
      <c r="I87" s="15" t="s">
        <v>12</v>
      </c>
      <c r="J87" s="46" t="s">
        <v>132</v>
      </c>
    </row>
    <row r="88" spans="1:11" ht="75" customHeight="1">
      <c r="A88" s="12">
        <v>1</v>
      </c>
      <c r="B88" s="7"/>
      <c r="C88" s="7"/>
      <c r="D88" s="7"/>
      <c r="E88" s="7"/>
      <c r="F88" s="8"/>
      <c r="G88" s="8"/>
      <c r="H88" s="183"/>
      <c r="I88" s="6"/>
      <c r="J88" s="47"/>
    </row>
    <row r="89" spans="1:11" ht="36" customHeight="1">
      <c r="A89" s="13">
        <v>2</v>
      </c>
      <c r="B89" s="10"/>
      <c r="C89" s="10"/>
      <c r="D89" s="10"/>
      <c r="E89" s="10"/>
      <c r="F89" s="11"/>
      <c r="G89" s="11"/>
      <c r="H89" s="184"/>
      <c r="I89" s="9"/>
      <c r="J89" s="48"/>
    </row>
    <row r="90" spans="1:11" ht="36" customHeight="1">
      <c r="A90" s="12">
        <v>3</v>
      </c>
      <c r="B90" s="7"/>
      <c r="C90" s="7"/>
      <c r="D90" s="7"/>
      <c r="E90" s="7"/>
      <c r="F90" s="8"/>
      <c r="G90" s="8"/>
      <c r="H90" s="183"/>
      <c r="I90" s="6"/>
      <c r="J90" s="47"/>
    </row>
    <row r="91" spans="1:11" ht="36" customHeight="1">
      <c r="A91" s="13">
        <v>4</v>
      </c>
      <c r="B91" s="10"/>
      <c r="C91" s="10"/>
      <c r="D91" s="10"/>
      <c r="E91" s="10"/>
      <c r="F91" s="11"/>
      <c r="G91" s="11"/>
      <c r="H91" s="184"/>
      <c r="I91" s="9"/>
      <c r="J91" s="48"/>
    </row>
    <row r="92" spans="1:11" ht="36" customHeight="1">
      <c r="A92" s="12">
        <v>5</v>
      </c>
      <c r="B92" s="7"/>
      <c r="C92" s="7"/>
      <c r="D92" s="7"/>
      <c r="E92" s="7"/>
      <c r="F92" s="8"/>
      <c r="G92" s="8"/>
      <c r="H92" s="183"/>
      <c r="I92" s="6"/>
      <c r="J92" s="47"/>
    </row>
    <row r="93" spans="1:11" ht="36" customHeight="1">
      <c r="A93" s="13">
        <v>6</v>
      </c>
      <c r="B93" s="10"/>
      <c r="C93" s="10"/>
      <c r="D93" s="10"/>
      <c r="E93" s="10"/>
      <c r="F93" s="11"/>
      <c r="G93" s="11"/>
      <c r="H93" s="184"/>
      <c r="I93" s="9"/>
      <c r="J93" s="48"/>
    </row>
    <row r="94" spans="1:11" ht="36" customHeight="1">
      <c r="A94" s="12">
        <v>7</v>
      </c>
      <c r="B94" s="7"/>
      <c r="C94" s="7"/>
      <c r="D94" s="7"/>
      <c r="E94" s="7"/>
      <c r="F94" s="8"/>
      <c r="G94" s="8"/>
      <c r="H94" s="183"/>
      <c r="I94" s="6"/>
      <c r="J94" s="47"/>
    </row>
    <row r="95" spans="1:11" ht="36" customHeight="1" thickBot="1">
      <c r="A95" s="20">
        <v>8</v>
      </c>
      <c r="B95" s="17"/>
      <c r="C95" s="17"/>
      <c r="D95" s="17"/>
      <c r="E95" s="17"/>
      <c r="F95" s="18"/>
      <c r="G95" s="18"/>
      <c r="H95" s="185"/>
      <c r="I95" s="16"/>
      <c r="J95" s="49"/>
    </row>
    <row r="96" spans="1:11" ht="15" customHeight="1" thickBot="1"/>
    <row r="97" spans="1:11" ht="40.049999999999997" customHeight="1">
      <c r="A97" s="270" t="str">
        <f>"جدول رقم "&amp;A8&amp;" - "&amp;B8</f>
        <v xml:space="preserve">جدول رقم 6 - الستائر </v>
      </c>
      <c r="B97" s="271"/>
      <c r="C97" s="271"/>
      <c r="D97" s="271"/>
      <c r="E97" s="271"/>
      <c r="F97" s="271"/>
      <c r="G97" s="271"/>
      <c r="H97" s="271"/>
      <c r="I97" s="272"/>
      <c r="J97" s="5"/>
      <c r="K97" s="45" t="s">
        <v>67</v>
      </c>
    </row>
    <row r="98" spans="1:11" ht="46.05" customHeight="1">
      <c r="A98" s="19" t="s">
        <v>6</v>
      </c>
      <c r="B98" s="15" t="s">
        <v>55</v>
      </c>
      <c r="C98" s="15" t="s">
        <v>56</v>
      </c>
      <c r="D98" s="15" t="s">
        <v>57</v>
      </c>
      <c r="E98" s="15" t="s">
        <v>29</v>
      </c>
      <c r="F98" s="15" t="s">
        <v>58</v>
      </c>
      <c r="G98" s="15" t="s">
        <v>59</v>
      </c>
      <c r="H98" s="15" t="s">
        <v>337</v>
      </c>
      <c r="I98" s="15" t="s">
        <v>12</v>
      </c>
      <c r="J98" s="46" t="s">
        <v>132</v>
      </c>
    </row>
    <row r="99" spans="1:11" ht="36" customHeight="1">
      <c r="A99" s="12">
        <v>1</v>
      </c>
      <c r="B99" s="7"/>
      <c r="C99" s="7"/>
      <c r="D99" s="7"/>
      <c r="E99" s="7"/>
      <c r="F99" s="8"/>
      <c r="G99" s="8"/>
      <c r="H99" s="183"/>
      <c r="I99" s="6"/>
      <c r="J99" s="47"/>
    </row>
    <row r="100" spans="1:11" ht="36" customHeight="1">
      <c r="A100" s="13">
        <v>2</v>
      </c>
      <c r="B100" s="10"/>
      <c r="C100" s="10"/>
      <c r="D100" s="10"/>
      <c r="E100" s="10"/>
      <c r="F100" s="11"/>
      <c r="G100" s="11"/>
      <c r="H100" s="184"/>
      <c r="I100" s="9"/>
      <c r="J100" s="48"/>
    </row>
    <row r="101" spans="1:11" ht="36" customHeight="1">
      <c r="A101" s="12">
        <v>3</v>
      </c>
      <c r="B101" s="7"/>
      <c r="C101" s="7"/>
      <c r="D101" s="7"/>
      <c r="E101" s="7"/>
      <c r="F101" s="8"/>
      <c r="G101" s="8"/>
      <c r="H101" s="183"/>
      <c r="I101" s="6"/>
      <c r="J101" s="47"/>
    </row>
    <row r="102" spans="1:11" ht="36" customHeight="1">
      <c r="A102" s="13">
        <v>4</v>
      </c>
      <c r="B102" s="10"/>
      <c r="C102" s="10"/>
      <c r="D102" s="10"/>
      <c r="E102" s="10"/>
      <c r="F102" s="11"/>
      <c r="G102" s="11"/>
      <c r="H102" s="184"/>
      <c r="I102" s="9"/>
      <c r="J102" s="48"/>
    </row>
    <row r="103" spans="1:11" ht="36" customHeight="1">
      <c r="A103" s="12">
        <v>5</v>
      </c>
      <c r="B103" s="7"/>
      <c r="C103" s="7"/>
      <c r="D103" s="7"/>
      <c r="E103" s="7"/>
      <c r="F103" s="8"/>
      <c r="G103" s="8"/>
      <c r="H103" s="183"/>
      <c r="I103" s="6"/>
      <c r="J103" s="47"/>
    </row>
    <row r="104" spans="1:11" ht="36" customHeight="1">
      <c r="A104" s="13">
        <v>6</v>
      </c>
      <c r="B104" s="10"/>
      <c r="C104" s="10"/>
      <c r="D104" s="10"/>
      <c r="E104" s="10"/>
      <c r="F104" s="11"/>
      <c r="G104" s="11"/>
      <c r="H104" s="184"/>
      <c r="I104" s="9"/>
      <c r="J104" s="48"/>
    </row>
    <row r="105" spans="1:11" ht="36" customHeight="1">
      <c r="A105" s="12">
        <v>7</v>
      </c>
      <c r="B105" s="7"/>
      <c r="C105" s="7"/>
      <c r="D105" s="7"/>
      <c r="E105" s="7"/>
      <c r="F105" s="8"/>
      <c r="G105" s="8"/>
      <c r="H105" s="183"/>
      <c r="I105" s="6"/>
      <c r="J105" s="47"/>
    </row>
    <row r="106" spans="1:11" ht="36" customHeight="1" thickBot="1">
      <c r="A106" s="20">
        <v>8</v>
      </c>
      <c r="B106" s="17"/>
      <c r="C106" s="17"/>
      <c r="D106" s="17"/>
      <c r="E106" s="17"/>
      <c r="F106" s="18"/>
      <c r="G106" s="18"/>
      <c r="H106" s="185"/>
      <c r="I106" s="16"/>
      <c r="J106" s="49"/>
    </row>
    <row r="107" spans="1:11" ht="15" customHeight="1" thickBot="1"/>
    <row r="108" spans="1:11" ht="40.049999999999997" customHeight="1">
      <c r="A108" s="267" t="str">
        <f>"جدول رقم "&amp;A9&amp;" - "&amp;B9</f>
        <v xml:space="preserve">جدول رقم 7 - المغاسل </v>
      </c>
      <c r="B108" s="268"/>
      <c r="C108" s="268"/>
      <c r="D108" s="268"/>
      <c r="E108" s="268"/>
      <c r="F108" s="268"/>
      <c r="G108" s="268"/>
      <c r="H108" s="268"/>
      <c r="I108" s="268"/>
      <c r="J108" s="269"/>
      <c r="K108" s="45" t="s">
        <v>67</v>
      </c>
    </row>
    <row r="109" spans="1:11" ht="46.05" customHeight="1">
      <c r="A109" s="95" t="s">
        <v>6</v>
      </c>
      <c r="B109" s="96" t="s">
        <v>55</v>
      </c>
      <c r="C109" s="96" t="s">
        <v>56</v>
      </c>
      <c r="D109" s="96" t="s">
        <v>149</v>
      </c>
      <c r="E109" s="96" t="s">
        <v>150</v>
      </c>
      <c r="F109" s="96" t="s">
        <v>153</v>
      </c>
      <c r="G109" s="96" t="s">
        <v>29</v>
      </c>
      <c r="H109" s="96" t="s">
        <v>156</v>
      </c>
      <c r="I109" s="96" t="s">
        <v>157</v>
      </c>
      <c r="J109" s="97" t="s">
        <v>132</v>
      </c>
    </row>
    <row r="110" spans="1:11" ht="225.6" customHeight="1">
      <c r="A110" s="98">
        <v>1</v>
      </c>
      <c r="B110" s="99" t="s">
        <v>152</v>
      </c>
      <c r="C110" s="99">
        <v>1</v>
      </c>
      <c r="D110" s="99" t="s">
        <v>151</v>
      </c>
      <c r="E110" s="99" t="s">
        <v>160</v>
      </c>
      <c r="F110" s="100" t="s">
        <v>154</v>
      </c>
      <c r="G110" s="100" t="s">
        <v>155</v>
      </c>
      <c r="H110" s="99"/>
      <c r="I110" s="101"/>
      <c r="J110" s="102"/>
    </row>
    <row r="111" spans="1:11" ht="194.4" customHeight="1">
      <c r="A111" s="103">
        <v>2</v>
      </c>
      <c r="B111" s="104" t="s">
        <v>152</v>
      </c>
      <c r="C111" s="104">
        <v>1</v>
      </c>
      <c r="D111" s="104" t="s">
        <v>158</v>
      </c>
      <c r="E111" s="104" t="s">
        <v>159</v>
      </c>
      <c r="F111" s="105" t="s">
        <v>154</v>
      </c>
      <c r="G111" s="105" t="s">
        <v>155</v>
      </c>
      <c r="H111" s="104"/>
      <c r="I111" s="106"/>
      <c r="J111" s="107"/>
    </row>
    <row r="112" spans="1:11" ht="121.2" customHeight="1">
      <c r="A112" s="103">
        <v>3</v>
      </c>
      <c r="B112" s="104" t="s">
        <v>162</v>
      </c>
      <c r="C112" s="104">
        <v>1</v>
      </c>
      <c r="D112" s="104" t="s">
        <v>161</v>
      </c>
      <c r="E112" s="104" t="s">
        <v>163</v>
      </c>
      <c r="F112" s="105" t="s">
        <v>164</v>
      </c>
      <c r="G112" s="105" t="s">
        <v>165</v>
      </c>
      <c r="H112" s="104"/>
      <c r="I112" s="106"/>
      <c r="J112" s="107"/>
    </row>
    <row r="113" spans="1:10" ht="121.8" customHeight="1">
      <c r="A113" s="103">
        <v>4</v>
      </c>
      <c r="B113" s="104" t="s">
        <v>162</v>
      </c>
      <c r="C113" s="104">
        <v>1</v>
      </c>
      <c r="D113" s="104" t="s">
        <v>166</v>
      </c>
      <c r="E113" s="104" t="s">
        <v>167</v>
      </c>
      <c r="F113" s="105" t="s">
        <v>164</v>
      </c>
      <c r="G113" s="105" t="s">
        <v>165</v>
      </c>
      <c r="H113" s="104"/>
      <c r="I113" s="106"/>
      <c r="J113" s="107"/>
    </row>
    <row r="114" spans="1:10" ht="117" customHeight="1">
      <c r="A114" s="103">
        <v>5</v>
      </c>
      <c r="B114" s="104" t="s">
        <v>162</v>
      </c>
      <c r="C114" s="104">
        <v>1</v>
      </c>
      <c r="D114" s="104" t="s">
        <v>168</v>
      </c>
      <c r="E114" s="104" t="s">
        <v>170</v>
      </c>
      <c r="F114" s="105" t="s">
        <v>164</v>
      </c>
      <c r="G114" s="105" t="s">
        <v>165</v>
      </c>
      <c r="H114" s="104"/>
      <c r="I114" s="106"/>
      <c r="J114" s="107"/>
    </row>
    <row r="115" spans="1:10" ht="109.8" customHeight="1">
      <c r="A115" s="103">
        <v>6</v>
      </c>
      <c r="B115" s="104" t="s">
        <v>162</v>
      </c>
      <c r="C115" s="104">
        <v>1</v>
      </c>
      <c r="D115" s="104" t="s">
        <v>74</v>
      </c>
      <c r="E115" s="104" t="s">
        <v>171</v>
      </c>
      <c r="F115" s="105" t="s">
        <v>164</v>
      </c>
      <c r="G115" s="105" t="s">
        <v>165</v>
      </c>
      <c r="H115" s="104"/>
      <c r="I115" s="106"/>
      <c r="J115" s="107"/>
    </row>
    <row r="116" spans="1:10" s="74" customFormat="1" ht="125.4" customHeight="1">
      <c r="A116" s="108">
        <v>7</v>
      </c>
      <c r="B116" s="109" t="s">
        <v>189</v>
      </c>
      <c r="C116" s="109">
        <v>1</v>
      </c>
      <c r="D116" s="109" t="s">
        <v>285</v>
      </c>
      <c r="E116" s="109" t="s">
        <v>167</v>
      </c>
      <c r="F116" s="110" t="s">
        <v>192</v>
      </c>
      <c r="G116" s="110" t="s">
        <v>165</v>
      </c>
      <c r="H116" s="109"/>
      <c r="I116" s="111"/>
      <c r="J116" s="112"/>
    </row>
    <row r="117" spans="1:10" ht="125.4" customHeight="1">
      <c r="A117" s="103">
        <v>8</v>
      </c>
      <c r="B117" s="104" t="s">
        <v>162</v>
      </c>
      <c r="C117" s="113">
        <v>1</v>
      </c>
      <c r="D117" s="113" t="s">
        <v>184</v>
      </c>
      <c r="E117" s="113" t="s">
        <v>185</v>
      </c>
      <c r="F117" s="105" t="s">
        <v>164</v>
      </c>
      <c r="G117" s="105" t="s">
        <v>165</v>
      </c>
      <c r="H117" s="113"/>
      <c r="I117" s="114"/>
      <c r="J117" s="115"/>
    </row>
    <row r="118" spans="1:10" ht="125.4" customHeight="1">
      <c r="A118" s="103">
        <v>9</v>
      </c>
      <c r="B118" s="104" t="s">
        <v>162</v>
      </c>
      <c r="C118" s="113"/>
      <c r="D118" s="113" t="s">
        <v>186</v>
      </c>
      <c r="E118" s="113" t="s">
        <v>169</v>
      </c>
      <c r="F118" s="105" t="s">
        <v>164</v>
      </c>
      <c r="G118" s="105" t="s">
        <v>165</v>
      </c>
      <c r="H118" s="113"/>
      <c r="I118" s="114"/>
      <c r="J118" s="115"/>
    </row>
    <row r="119" spans="1:10" ht="125.4" customHeight="1" thickBot="1">
      <c r="A119" s="116">
        <v>10</v>
      </c>
      <c r="B119" s="117" t="s">
        <v>190</v>
      </c>
      <c r="C119" s="117"/>
      <c r="D119" s="117" t="s">
        <v>187</v>
      </c>
      <c r="E119" s="117" t="s">
        <v>188</v>
      </c>
      <c r="F119" s="118" t="s">
        <v>191</v>
      </c>
      <c r="G119" s="118" t="s">
        <v>165</v>
      </c>
      <c r="H119" s="117"/>
      <c r="I119" s="119"/>
      <c r="J119" s="120"/>
    </row>
    <row r="120" spans="1:10" ht="125.4" customHeight="1" thickBot="1">
      <c r="A120" s="75"/>
      <c r="B120" s="76"/>
      <c r="C120" s="76"/>
      <c r="D120" s="76"/>
      <c r="E120" s="76"/>
      <c r="F120" s="77"/>
      <c r="G120" s="77"/>
      <c r="H120" s="76"/>
      <c r="I120" s="78"/>
      <c r="J120" s="76"/>
    </row>
    <row r="121" spans="1:10" ht="57.6" customHeight="1">
      <c r="A121" s="264" t="str">
        <f>"جدول رقم "&amp;A10&amp;" - "&amp;B10</f>
        <v>جدول رقم 8 - المغاسل ملحقات</v>
      </c>
      <c r="B121" s="265"/>
      <c r="C121" s="265"/>
      <c r="D121" s="265"/>
      <c r="E121" s="265"/>
      <c r="F121" s="265"/>
      <c r="G121" s="265"/>
      <c r="H121" s="265"/>
      <c r="I121" s="266"/>
      <c r="J121" s="79"/>
    </row>
    <row r="122" spans="1:10" ht="40.200000000000003" customHeight="1">
      <c r="A122" s="80" t="s">
        <v>6</v>
      </c>
      <c r="B122" s="15" t="s">
        <v>55</v>
      </c>
      <c r="C122" s="15" t="s">
        <v>56</v>
      </c>
      <c r="D122" s="15" t="s">
        <v>149</v>
      </c>
      <c r="E122" s="15" t="s">
        <v>150</v>
      </c>
      <c r="F122" s="15" t="s">
        <v>153</v>
      </c>
      <c r="G122" s="15" t="s">
        <v>29</v>
      </c>
      <c r="H122" s="15" t="s">
        <v>156</v>
      </c>
      <c r="I122" s="15" t="s">
        <v>157</v>
      </c>
      <c r="J122" s="81" t="s">
        <v>132</v>
      </c>
    </row>
    <row r="123" spans="1:10" ht="265.2" customHeight="1">
      <c r="A123" s="82">
        <v>1</v>
      </c>
      <c r="B123" s="7" t="s">
        <v>194</v>
      </c>
      <c r="C123" s="7">
        <v>1</v>
      </c>
      <c r="D123" s="7" t="s">
        <v>151</v>
      </c>
      <c r="E123" s="7" t="s">
        <v>195</v>
      </c>
      <c r="F123" s="8" t="s">
        <v>196</v>
      </c>
      <c r="G123" s="8"/>
      <c r="H123" s="7"/>
      <c r="I123" s="6"/>
      <c r="J123" s="83"/>
    </row>
    <row r="124" spans="1:10" ht="260.39999999999998" customHeight="1">
      <c r="A124" s="84">
        <v>2</v>
      </c>
      <c r="B124" s="7" t="s">
        <v>194</v>
      </c>
      <c r="C124" s="7">
        <v>1</v>
      </c>
      <c r="D124" s="7" t="s">
        <v>158</v>
      </c>
      <c r="E124" s="7" t="s">
        <v>197</v>
      </c>
      <c r="F124" s="8" t="s">
        <v>196</v>
      </c>
      <c r="G124" s="8"/>
      <c r="H124" s="7"/>
      <c r="I124" s="6"/>
      <c r="J124" s="83"/>
    </row>
    <row r="125" spans="1:10" ht="260.39999999999998" customHeight="1">
      <c r="A125" s="82">
        <v>3</v>
      </c>
      <c r="B125" s="7" t="s">
        <v>210</v>
      </c>
      <c r="C125" s="7">
        <v>1</v>
      </c>
      <c r="D125" s="7" t="s">
        <v>151</v>
      </c>
      <c r="E125" s="7" t="s">
        <v>211</v>
      </c>
      <c r="F125" s="8" t="s">
        <v>209</v>
      </c>
      <c r="G125" s="8"/>
      <c r="H125" s="7"/>
      <c r="I125" s="6"/>
      <c r="J125" s="83"/>
    </row>
    <row r="126" spans="1:10" ht="216.6" customHeight="1">
      <c r="A126" s="84">
        <v>4</v>
      </c>
      <c r="B126" s="7" t="s">
        <v>210</v>
      </c>
      <c r="C126" s="7">
        <v>1</v>
      </c>
      <c r="D126" s="7" t="s">
        <v>158</v>
      </c>
      <c r="E126" s="7" t="s">
        <v>212</v>
      </c>
      <c r="F126" s="8" t="s">
        <v>209</v>
      </c>
      <c r="G126" s="8"/>
      <c r="H126" s="7"/>
      <c r="I126" s="6"/>
      <c r="J126" s="83"/>
    </row>
    <row r="127" spans="1:10" ht="125.4" customHeight="1">
      <c r="A127" s="82">
        <v>5</v>
      </c>
      <c r="B127" s="66" t="s">
        <v>204</v>
      </c>
      <c r="C127" s="66">
        <v>1</v>
      </c>
      <c r="D127" s="66" t="s">
        <v>161</v>
      </c>
      <c r="E127" s="66" t="s">
        <v>198</v>
      </c>
      <c r="F127" s="67" t="s">
        <v>199</v>
      </c>
      <c r="G127" s="67"/>
      <c r="H127" s="66"/>
      <c r="I127" s="65"/>
      <c r="J127" s="85"/>
    </row>
    <row r="128" spans="1:10" ht="125.4" customHeight="1">
      <c r="A128" s="84">
        <v>6</v>
      </c>
      <c r="B128" s="66" t="s">
        <v>204</v>
      </c>
      <c r="C128" s="66">
        <v>1</v>
      </c>
      <c r="D128" s="66" t="s">
        <v>166</v>
      </c>
      <c r="E128" s="66" t="s">
        <v>200</v>
      </c>
      <c r="F128" s="67" t="s">
        <v>199</v>
      </c>
      <c r="G128" s="67"/>
      <c r="H128" s="66"/>
      <c r="I128" s="65"/>
      <c r="J128" s="85"/>
    </row>
    <row r="129" spans="1:11" ht="125.4" customHeight="1">
      <c r="A129" s="82">
        <v>7</v>
      </c>
      <c r="B129" s="66" t="s">
        <v>204</v>
      </c>
      <c r="C129" s="66">
        <v>1</v>
      </c>
      <c r="D129" s="66" t="s">
        <v>168</v>
      </c>
      <c r="E129" s="66" t="s">
        <v>201</v>
      </c>
      <c r="F129" s="67" t="s">
        <v>199</v>
      </c>
      <c r="G129" s="67"/>
      <c r="H129" s="66"/>
      <c r="I129" s="65"/>
      <c r="J129" s="85"/>
    </row>
    <row r="130" spans="1:11" ht="125.4" customHeight="1">
      <c r="A130" s="84">
        <v>8</v>
      </c>
      <c r="B130" s="66" t="s">
        <v>205</v>
      </c>
      <c r="C130" s="66">
        <v>1</v>
      </c>
      <c r="D130" s="66" t="s">
        <v>74</v>
      </c>
      <c r="E130" s="66" t="s">
        <v>159</v>
      </c>
      <c r="F130" s="67" t="s">
        <v>199</v>
      </c>
      <c r="G130" s="67"/>
      <c r="H130" s="66"/>
      <c r="I130" s="65"/>
      <c r="J130" s="85"/>
    </row>
    <row r="131" spans="1:11" s="74" customFormat="1" ht="125.4" customHeight="1">
      <c r="A131" s="86">
        <v>9</v>
      </c>
      <c r="B131" s="71" t="s">
        <v>206</v>
      </c>
      <c r="C131" s="71">
        <v>1</v>
      </c>
      <c r="D131" s="71" t="s">
        <v>183</v>
      </c>
      <c r="E131" s="71" t="s">
        <v>202</v>
      </c>
      <c r="F131" s="72" t="s">
        <v>199</v>
      </c>
      <c r="G131" s="72" t="s">
        <v>165</v>
      </c>
      <c r="H131" s="71"/>
      <c r="I131" s="73"/>
      <c r="J131" s="87"/>
    </row>
    <row r="132" spans="1:11" ht="125.4" customHeight="1">
      <c r="A132" s="84">
        <v>10</v>
      </c>
      <c r="B132" s="66" t="s">
        <v>204</v>
      </c>
      <c r="C132" s="69">
        <v>1</v>
      </c>
      <c r="D132" s="69" t="s">
        <v>184</v>
      </c>
      <c r="E132" s="69" t="s">
        <v>203</v>
      </c>
      <c r="F132" s="67" t="s">
        <v>199</v>
      </c>
      <c r="G132" s="67" t="s">
        <v>165</v>
      </c>
      <c r="H132" s="69"/>
      <c r="I132" s="70"/>
      <c r="J132" s="88"/>
    </row>
    <row r="133" spans="1:11" ht="125.4" customHeight="1">
      <c r="A133" s="82">
        <v>11</v>
      </c>
      <c r="B133" s="66" t="s">
        <v>205</v>
      </c>
      <c r="C133" s="69">
        <v>1</v>
      </c>
      <c r="D133" s="69" t="s">
        <v>186</v>
      </c>
      <c r="E133" s="69" t="s">
        <v>202</v>
      </c>
      <c r="F133" s="67" t="s">
        <v>199</v>
      </c>
      <c r="G133" s="67" t="s">
        <v>165</v>
      </c>
      <c r="H133" s="69"/>
      <c r="I133" s="70"/>
      <c r="J133" s="88"/>
    </row>
    <row r="134" spans="1:11" ht="125.4" customHeight="1" thickBot="1">
      <c r="A134" s="89">
        <v>12</v>
      </c>
      <c r="B134" s="90" t="s">
        <v>207</v>
      </c>
      <c r="C134" s="90">
        <v>1</v>
      </c>
      <c r="D134" s="90" t="s">
        <v>187</v>
      </c>
      <c r="E134" s="90" t="s">
        <v>208</v>
      </c>
      <c r="F134" s="91" t="s">
        <v>191</v>
      </c>
      <c r="G134" s="91" t="s">
        <v>165</v>
      </c>
      <c r="H134" s="90"/>
      <c r="I134" s="92"/>
      <c r="J134" s="93"/>
    </row>
    <row r="135" spans="1:11" ht="125.4" customHeight="1">
      <c r="A135" s="75"/>
      <c r="B135" s="76"/>
      <c r="C135" s="76"/>
      <c r="D135" s="76"/>
      <c r="E135" s="76"/>
      <c r="F135" s="77"/>
      <c r="G135" s="77"/>
      <c r="H135" s="76"/>
      <c r="I135" s="78"/>
      <c r="J135" s="76"/>
    </row>
    <row r="136" spans="1:11" ht="125.4" customHeight="1">
      <c r="A136" s="75"/>
      <c r="B136" s="76"/>
      <c r="C136" s="76"/>
      <c r="D136" s="76"/>
      <c r="E136" s="76"/>
      <c r="F136" s="77"/>
      <c r="G136" s="77"/>
      <c r="H136" s="76"/>
      <c r="I136" s="78"/>
      <c r="J136" s="76"/>
    </row>
    <row r="137" spans="1:11" ht="13.8" customHeight="1" thickBot="1"/>
    <row r="138" spans="1:11" ht="40.049999999999997" customHeight="1">
      <c r="A138" s="270" t="str">
        <f>"جدول رقم "&amp;A11&amp;" - "&amp;B11</f>
        <v xml:space="preserve">جدول رقم 9 - اكسسورارت السباكة </v>
      </c>
      <c r="B138" s="271"/>
      <c r="C138" s="271"/>
      <c r="D138" s="271"/>
      <c r="E138" s="271"/>
      <c r="F138" s="271"/>
      <c r="G138" s="271"/>
      <c r="H138" s="271"/>
      <c r="I138" s="272"/>
      <c r="J138" s="5"/>
      <c r="K138" s="45" t="s">
        <v>67</v>
      </c>
    </row>
    <row r="139" spans="1:11" ht="46.05" customHeight="1">
      <c r="A139" s="19" t="s">
        <v>6</v>
      </c>
      <c r="B139" s="15" t="s">
        <v>55</v>
      </c>
      <c r="C139" s="15" t="s">
        <v>56</v>
      </c>
      <c r="D139" s="15" t="s">
        <v>57</v>
      </c>
      <c r="E139" s="15" t="s">
        <v>29</v>
      </c>
      <c r="F139" s="15" t="s">
        <v>58</v>
      </c>
      <c r="G139" s="15" t="s">
        <v>59</v>
      </c>
      <c r="H139" s="15" t="s">
        <v>337</v>
      </c>
      <c r="I139" s="15" t="s">
        <v>12</v>
      </c>
      <c r="J139" s="46" t="s">
        <v>132</v>
      </c>
    </row>
    <row r="140" spans="1:11" ht="36" customHeight="1">
      <c r="A140" s="12">
        <v>1</v>
      </c>
      <c r="B140" s="7"/>
      <c r="C140" s="7"/>
      <c r="D140" s="7"/>
      <c r="E140" s="7"/>
      <c r="F140" s="8"/>
      <c r="G140" s="8"/>
      <c r="H140" s="183"/>
      <c r="I140" s="6"/>
      <c r="J140" s="47"/>
    </row>
    <row r="141" spans="1:11" ht="36" customHeight="1">
      <c r="A141" s="13">
        <v>2</v>
      </c>
      <c r="B141" s="10"/>
      <c r="C141" s="10"/>
      <c r="D141" s="10"/>
      <c r="E141" s="10"/>
      <c r="F141" s="11"/>
      <c r="G141" s="11"/>
      <c r="H141" s="184"/>
      <c r="I141" s="9"/>
      <c r="J141" s="48"/>
    </row>
    <row r="142" spans="1:11" ht="36" customHeight="1">
      <c r="A142" s="12">
        <v>3</v>
      </c>
      <c r="B142" s="7"/>
      <c r="C142" s="7"/>
      <c r="D142" s="7"/>
      <c r="E142" s="7"/>
      <c r="F142" s="8"/>
      <c r="G142" s="8"/>
      <c r="H142" s="183"/>
      <c r="I142" s="6"/>
      <c r="J142" s="47"/>
    </row>
    <row r="143" spans="1:11" ht="36" customHeight="1">
      <c r="A143" s="13">
        <v>4</v>
      </c>
      <c r="B143" s="10"/>
      <c r="C143" s="10"/>
      <c r="D143" s="10"/>
      <c r="E143" s="10"/>
      <c r="F143" s="11"/>
      <c r="G143" s="11"/>
      <c r="H143" s="184"/>
      <c r="I143" s="9"/>
      <c r="J143" s="48"/>
    </row>
    <row r="144" spans="1:11" ht="36" customHeight="1">
      <c r="A144" s="12">
        <v>5</v>
      </c>
      <c r="B144" s="7"/>
      <c r="C144" s="7"/>
      <c r="D144" s="7"/>
      <c r="E144" s="7"/>
      <c r="F144" s="8"/>
      <c r="G144" s="8"/>
      <c r="H144" s="183"/>
      <c r="I144" s="6"/>
      <c r="J144" s="47"/>
    </row>
    <row r="145" spans="1:11" ht="36" customHeight="1">
      <c r="A145" s="13">
        <v>6</v>
      </c>
      <c r="B145" s="10"/>
      <c r="C145" s="10"/>
      <c r="D145" s="10"/>
      <c r="E145" s="10"/>
      <c r="F145" s="11"/>
      <c r="G145" s="11"/>
      <c r="H145" s="184"/>
      <c r="I145" s="9"/>
      <c r="J145" s="48"/>
    </row>
    <row r="146" spans="1:11" ht="36" customHeight="1">
      <c r="A146" s="12">
        <v>7</v>
      </c>
      <c r="B146" s="7"/>
      <c r="C146" s="7"/>
      <c r="D146" s="7"/>
      <c r="E146" s="7"/>
      <c r="F146" s="8"/>
      <c r="G146" s="8"/>
      <c r="H146" s="183"/>
      <c r="I146" s="6"/>
      <c r="J146" s="47"/>
    </row>
    <row r="147" spans="1:11" ht="36" customHeight="1" thickBot="1">
      <c r="A147" s="20">
        <v>8</v>
      </c>
      <c r="B147" s="17"/>
      <c r="C147" s="17"/>
      <c r="D147" s="17"/>
      <c r="E147" s="17"/>
      <c r="F147" s="18"/>
      <c r="G147" s="18"/>
      <c r="H147" s="185"/>
      <c r="I147" s="16"/>
      <c r="J147" s="49"/>
    </row>
    <row r="148" spans="1:11" ht="15" customHeight="1" thickBot="1"/>
    <row r="149" spans="1:11" ht="40.049999999999997" customHeight="1">
      <c r="A149" s="270" t="str">
        <f>"جدول رقم "&amp;A12&amp;" - "&amp;B12</f>
        <v>جدول رقم 10 - ورق الجدران</v>
      </c>
      <c r="B149" s="271"/>
      <c r="C149" s="271"/>
      <c r="D149" s="271"/>
      <c r="E149" s="271"/>
      <c r="F149" s="271"/>
      <c r="G149" s="271"/>
      <c r="H149" s="271"/>
      <c r="I149" s="272"/>
      <c r="J149" s="5"/>
      <c r="K149" s="45" t="s">
        <v>67</v>
      </c>
    </row>
    <row r="150" spans="1:11" ht="46.05" customHeight="1">
      <c r="A150" s="19" t="s">
        <v>6</v>
      </c>
      <c r="B150" s="15" t="s">
        <v>55</v>
      </c>
      <c r="C150" s="15" t="s">
        <v>56</v>
      </c>
      <c r="D150" s="15" t="s">
        <v>57</v>
      </c>
      <c r="E150" s="15" t="s">
        <v>29</v>
      </c>
      <c r="F150" s="15" t="s">
        <v>58</v>
      </c>
      <c r="G150" s="15" t="s">
        <v>59</v>
      </c>
      <c r="H150" s="15" t="s">
        <v>337</v>
      </c>
      <c r="I150" s="15" t="s">
        <v>12</v>
      </c>
      <c r="J150" s="46" t="s">
        <v>132</v>
      </c>
    </row>
    <row r="151" spans="1:11" ht="36" customHeight="1">
      <c r="A151" s="12">
        <v>1</v>
      </c>
      <c r="B151" s="7"/>
      <c r="C151" s="7"/>
      <c r="D151" s="7"/>
      <c r="E151" s="7"/>
      <c r="F151" s="8"/>
      <c r="G151" s="8"/>
      <c r="H151" s="183"/>
      <c r="I151" s="6"/>
      <c r="J151" s="47"/>
    </row>
    <row r="152" spans="1:11" ht="36" customHeight="1">
      <c r="A152" s="13">
        <v>2</v>
      </c>
      <c r="B152" s="10"/>
      <c r="C152" s="10"/>
      <c r="D152" s="10"/>
      <c r="E152" s="10"/>
      <c r="F152" s="11"/>
      <c r="G152" s="11"/>
      <c r="H152" s="184"/>
      <c r="I152" s="9"/>
      <c r="J152" s="48"/>
    </row>
    <row r="153" spans="1:11" ht="36" customHeight="1">
      <c r="A153" s="12">
        <v>3</v>
      </c>
      <c r="B153" s="7"/>
      <c r="C153" s="7"/>
      <c r="D153" s="7"/>
      <c r="E153" s="7"/>
      <c r="F153" s="8"/>
      <c r="G153" s="8"/>
      <c r="H153" s="183"/>
      <c r="I153" s="6"/>
      <c r="J153" s="47"/>
    </row>
    <row r="154" spans="1:11" ht="36" customHeight="1">
      <c r="A154" s="13">
        <v>4</v>
      </c>
      <c r="B154" s="10"/>
      <c r="C154" s="10"/>
      <c r="D154" s="10"/>
      <c r="E154" s="10"/>
      <c r="F154" s="11"/>
      <c r="G154" s="11"/>
      <c r="H154" s="184"/>
      <c r="I154" s="9"/>
      <c r="J154" s="48"/>
    </row>
    <row r="155" spans="1:11" ht="36" customHeight="1">
      <c r="A155" s="12">
        <v>5</v>
      </c>
      <c r="B155" s="7"/>
      <c r="C155" s="7"/>
      <c r="D155" s="7"/>
      <c r="E155" s="7"/>
      <c r="F155" s="8"/>
      <c r="G155" s="8"/>
      <c r="H155" s="183"/>
      <c r="I155" s="6"/>
      <c r="J155" s="47"/>
    </row>
    <row r="156" spans="1:11" ht="36" customHeight="1">
      <c r="A156" s="13">
        <v>6</v>
      </c>
      <c r="B156" s="10"/>
      <c r="C156" s="10"/>
      <c r="D156" s="10"/>
      <c r="E156" s="10"/>
      <c r="F156" s="11"/>
      <c r="G156" s="11"/>
      <c r="H156" s="184"/>
      <c r="I156" s="9"/>
      <c r="J156" s="48"/>
    </row>
    <row r="157" spans="1:11" ht="36" customHeight="1">
      <c r="A157" s="12">
        <v>7</v>
      </c>
      <c r="B157" s="7"/>
      <c r="C157" s="7"/>
      <c r="D157" s="7"/>
      <c r="E157" s="7"/>
      <c r="F157" s="8"/>
      <c r="G157" s="8"/>
      <c r="H157" s="183"/>
      <c r="I157" s="6"/>
      <c r="J157" s="47"/>
    </row>
    <row r="158" spans="1:11" ht="36" customHeight="1" thickBot="1">
      <c r="A158" s="20">
        <v>8</v>
      </c>
      <c r="B158" s="17"/>
      <c r="C158" s="17"/>
      <c r="D158" s="17"/>
      <c r="E158" s="17"/>
      <c r="F158" s="18"/>
      <c r="G158" s="18"/>
      <c r="H158" s="185"/>
      <c r="I158" s="16"/>
      <c r="J158" s="49"/>
    </row>
    <row r="159" spans="1:11" ht="15" customHeight="1" thickBot="1"/>
    <row r="160" spans="1:11" ht="40.049999999999997" customHeight="1">
      <c r="A160" s="270" t="str">
        <f>"جدول رقم "&amp;A13&amp;" - "&amp;B13</f>
        <v>جدول رقم 11 - المرايا و الزجاج</v>
      </c>
      <c r="B160" s="271"/>
      <c r="C160" s="271"/>
      <c r="D160" s="271"/>
      <c r="E160" s="271"/>
      <c r="F160" s="271"/>
      <c r="G160" s="271"/>
      <c r="H160" s="271"/>
      <c r="I160" s="272"/>
      <c r="J160" s="5"/>
      <c r="K160" s="45" t="s">
        <v>67</v>
      </c>
    </row>
    <row r="161" spans="1:11" ht="46.05" customHeight="1">
      <c r="A161" s="19" t="s">
        <v>6</v>
      </c>
      <c r="B161" s="15" t="s">
        <v>55</v>
      </c>
      <c r="C161" s="15" t="s">
        <v>56</v>
      </c>
      <c r="D161" s="15" t="s">
        <v>149</v>
      </c>
      <c r="E161" s="15" t="s">
        <v>150</v>
      </c>
      <c r="F161" s="15" t="s">
        <v>153</v>
      </c>
      <c r="G161" s="15" t="s">
        <v>29</v>
      </c>
      <c r="H161" s="15" t="s">
        <v>156</v>
      </c>
      <c r="I161" s="15" t="s">
        <v>157</v>
      </c>
      <c r="J161" s="46" t="s">
        <v>132</v>
      </c>
    </row>
    <row r="162" spans="1:11" ht="157.80000000000001" customHeight="1">
      <c r="A162" s="12">
        <v>1</v>
      </c>
      <c r="B162" s="121" t="s">
        <v>237</v>
      </c>
      <c r="C162" s="7">
        <v>16</v>
      </c>
      <c r="D162" s="121" t="s">
        <v>222</v>
      </c>
      <c r="E162" s="124" t="s">
        <v>245</v>
      </c>
      <c r="F162" s="122" t="s">
        <v>238</v>
      </c>
      <c r="G162" s="8"/>
      <c r="H162" s="123"/>
      <c r="I162" s="6"/>
      <c r="J162" s="47"/>
    </row>
    <row r="163" spans="1:11" ht="153.6" customHeight="1">
      <c r="A163" s="12">
        <v>2</v>
      </c>
      <c r="B163" s="121" t="s">
        <v>248</v>
      </c>
      <c r="C163" s="7">
        <v>3</v>
      </c>
      <c r="D163" s="121" t="s">
        <v>239</v>
      </c>
      <c r="E163" s="121" t="s">
        <v>244</v>
      </c>
      <c r="F163" s="122" t="s">
        <v>247</v>
      </c>
      <c r="G163" s="8"/>
      <c r="H163" s="123"/>
      <c r="I163" s="6"/>
      <c r="J163" s="47"/>
    </row>
    <row r="164" spans="1:11" ht="222.6" customHeight="1">
      <c r="A164" s="12">
        <v>3</v>
      </c>
      <c r="B164" s="121" t="s">
        <v>249</v>
      </c>
      <c r="C164" s="7">
        <v>1</v>
      </c>
      <c r="D164" s="121" t="s">
        <v>239</v>
      </c>
      <c r="E164" s="121" t="s">
        <v>250</v>
      </c>
      <c r="F164" s="122" t="s">
        <v>251</v>
      </c>
      <c r="G164" s="122" t="s">
        <v>255</v>
      </c>
      <c r="H164" s="123"/>
      <c r="I164" s="6"/>
      <c r="J164" s="47"/>
    </row>
    <row r="165" spans="1:11" ht="144" customHeight="1">
      <c r="A165" s="12">
        <v>4</v>
      </c>
      <c r="B165" s="121" t="s">
        <v>253</v>
      </c>
      <c r="C165" s="7">
        <v>1</v>
      </c>
      <c r="D165" s="121" t="s">
        <v>254</v>
      </c>
      <c r="E165" s="121" t="s">
        <v>252</v>
      </c>
      <c r="F165" s="122" t="s">
        <v>251</v>
      </c>
      <c r="G165" s="122" t="s">
        <v>256</v>
      </c>
      <c r="H165" s="123"/>
      <c r="I165" s="6"/>
      <c r="J165" s="47"/>
    </row>
    <row r="166" spans="1:11" ht="244.2" customHeight="1">
      <c r="A166" s="12">
        <v>5</v>
      </c>
      <c r="B166" s="121" t="s">
        <v>260</v>
      </c>
      <c r="C166" s="125">
        <v>1</v>
      </c>
      <c r="D166" s="121" t="s">
        <v>259</v>
      </c>
      <c r="E166" s="121" t="s">
        <v>258</v>
      </c>
      <c r="F166" s="122" t="s">
        <v>257</v>
      </c>
      <c r="G166" s="122" t="s">
        <v>256</v>
      </c>
      <c r="H166" s="123"/>
      <c r="I166" s="6"/>
      <c r="J166" s="47"/>
    </row>
    <row r="167" spans="1:11" ht="211.8" customHeight="1">
      <c r="A167" s="12">
        <v>6</v>
      </c>
      <c r="B167" s="121" t="s">
        <v>264</v>
      </c>
      <c r="C167" s="125">
        <v>1</v>
      </c>
      <c r="D167" s="121" t="s">
        <v>261</v>
      </c>
      <c r="E167" s="121" t="s">
        <v>262</v>
      </c>
      <c r="F167" s="122" t="s">
        <v>263</v>
      </c>
      <c r="G167" s="122" t="s">
        <v>256</v>
      </c>
      <c r="H167" s="123"/>
      <c r="I167" s="6"/>
      <c r="J167" s="47"/>
    </row>
    <row r="168" spans="1:11" ht="225.6" customHeight="1">
      <c r="A168" s="12">
        <v>7</v>
      </c>
      <c r="B168" s="121" t="s">
        <v>267</v>
      </c>
      <c r="C168" s="125">
        <v>1</v>
      </c>
      <c r="D168" s="121" t="s">
        <v>266</v>
      </c>
      <c r="E168" s="121" t="s">
        <v>265</v>
      </c>
      <c r="F168" s="122" t="s">
        <v>257</v>
      </c>
      <c r="G168" s="122" t="s">
        <v>256</v>
      </c>
      <c r="H168" s="123"/>
      <c r="I168" s="6"/>
      <c r="J168" s="47"/>
    </row>
    <row r="169" spans="1:11" ht="213.6" customHeight="1">
      <c r="A169" s="12">
        <v>8</v>
      </c>
      <c r="B169" s="121" t="s">
        <v>268</v>
      </c>
      <c r="C169" s="7">
        <v>1</v>
      </c>
      <c r="D169" s="121" t="s">
        <v>224</v>
      </c>
      <c r="E169" s="121" t="s">
        <v>270</v>
      </c>
      <c r="F169" s="8"/>
      <c r="G169" s="122" t="s">
        <v>269</v>
      </c>
      <c r="H169" s="123"/>
      <c r="I169" s="6"/>
      <c r="J169" s="47"/>
    </row>
    <row r="170" spans="1:11" ht="238.8" customHeight="1">
      <c r="A170" s="12">
        <v>9</v>
      </c>
      <c r="B170" s="121" t="s">
        <v>272</v>
      </c>
      <c r="C170" s="7">
        <v>1</v>
      </c>
      <c r="D170" s="121" t="s">
        <v>151</v>
      </c>
      <c r="E170" s="121" t="s">
        <v>273</v>
      </c>
      <c r="F170" s="8" t="s">
        <v>274</v>
      </c>
      <c r="G170" s="122" t="s">
        <v>275</v>
      </c>
      <c r="H170" s="123"/>
      <c r="I170" s="6"/>
      <c r="J170" s="47"/>
      <c r="K170" s="149"/>
    </row>
    <row r="171" spans="1:11" ht="260.39999999999998" customHeight="1">
      <c r="A171" s="12">
        <v>10</v>
      </c>
      <c r="B171" s="121" t="s">
        <v>272</v>
      </c>
      <c r="C171" s="7">
        <v>1</v>
      </c>
      <c r="D171" s="121" t="s">
        <v>158</v>
      </c>
      <c r="E171" s="121" t="s">
        <v>273</v>
      </c>
      <c r="F171" s="8" t="s">
        <v>274</v>
      </c>
      <c r="G171" s="122" t="s">
        <v>275</v>
      </c>
      <c r="H171" s="123"/>
      <c r="I171" s="6"/>
      <c r="J171" s="47"/>
      <c r="K171" s="149"/>
    </row>
    <row r="172" spans="1:11" ht="201.6" customHeight="1">
      <c r="A172" s="12">
        <v>11</v>
      </c>
      <c r="B172" s="121" t="s">
        <v>272</v>
      </c>
      <c r="C172" s="7">
        <v>1</v>
      </c>
      <c r="D172" s="121" t="s">
        <v>161</v>
      </c>
      <c r="E172" s="121" t="s">
        <v>280</v>
      </c>
      <c r="F172" s="8" t="s">
        <v>274</v>
      </c>
      <c r="G172" s="122" t="s">
        <v>165</v>
      </c>
      <c r="H172" s="123"/>
      <c r="I172" s="6"/>
      <c r="J172" s="47"/>
      <c r="K172" s="149"/>
    </row>
    <row r="173" spans="1:11" ht="231" customHeight="1">
      <c r="A173" s="12">
        <v>12</v>
      </c>
      <c r="B173" s="121" t="s">
        <v>272</v>
      </c>
      <c r="C173" s="7">
        <v>1</v>
      </c>
      <c r="D173" s="121" t="s">
        <v>166</v>
      </c>
      <c r="E173" s="121" t="s">
        <v>281</v>
      </c>
      <c r="F173" s="8" t="s">
        <v>274</v>
      </c>
      <c r="G173" s="122" t="s">
        <v>165</v>
      </c>
      <c r="H173" s="123"/>
      <c r="I173" s="6"/>
      <c r="J173" s="47"/>
      <c r="K173" s="149"/>
    </row>
    <row r="174" spans="1:11" ht="214.2" customHeight="1">
      <c r="A174" s="12">
        <v>13</v>
      </c>
      <c r="B174" s="121" t="s">
        <v>272</v>
      </c>
      <c r="C174" s="7">
        <v>1</v>
      </c>
      <c r="D174" s="121" t="s">
        <v>168</v>
      </c>
      <c r="E174" s="121" t="s">
        <v>282</v>
      </c>
      <c r="F174" s="8" t="s">
        <v>274</v>
      </c>
      <c r="G174" s="122" t="s">
        <v>165</v>
      </c>
      <c r="H174" s="123"/>
      <c r="I174" s="6"/>
      <c r="J174" s="47"/>
      <c r="K174" s="149"/>
    </row>
    <row r="175" spans="1:11" ht="279" customHeight="1">
      <c r="A175" s="12">
        <v>14</v>
      </c>
      <c r="B175" s="121" t="s">
        <v>276</v>
      </c>
      <c r="C175" s="7">
        <v>1</v>
      </c>
      <c r="D175" s="121" t="s">
        <v>74</v>
      </c>
      <c r="E175" s="121" t="s">
        <v>277</v>
      </c>
      <c r="F175" s="8" t="s">
        <v>278</v>
      </c>
      <c r="G175" s="122" t="s">
        <v>165</v>
      </c>
      <c r="H175" s="123"/>
      <c r="I175" s="6"/>
      <c r="J175" s="47"/>
      <c r="K175" s="149"/>
    </row>
    <row r="176" spans="1:11" ht="279" customHeight="1">
      <c r="A176" s="12">
        <v>15</v>
      </c>
      <c r="B176" s="121" t="s">
        <v>276</v>
      </c>
      <c r="C176" s="7">
        <v>1</v>
      </c>
      <c r="D176" s="121" t="s">
        <v>74</v>
      </c>
      <c r="E176" s="121" t="s">
        <v>279</v>
      </c>
      <c r="F176" s="8" t="s">
        <v>278</v>
      </c>
      <c r="G176" s="122" t="s">
        <v>165</v>
      </c>
      <c r="H176" s="123"/>
      <c r="I176" s="6"/>
      <c r="J176" s="47"/>
      <c r="K176" s="149"/>
    </row>
    <row r="177" spans="1:11" s="74" customFormat="1" ht="318.60000000000002" customHeight="1">
      <c r="A177" s="12">
        <v>16</v>
      </c>
      <c r="B177" s="121" t="s">
        <v>276</v>
      </c>
      <c r="C177" s="7">
        <v>1</v>
      </c>
      <c r="D177" s="121" t="s">
        <v>285</v>
      </c>
      <c r="E177" s="121" t="s">
        <v>283</v>
      </c>
      <c r="F177" s="8" t="s">
        <v>278</v>
      </c>
      <c r="G177" s="122" t="s">
        <v>165</v>
      </c>
      <c r="H177" s="123"/>
      <c r="I177" s="6"/>
      <c r="J177" s="47"/>
      <c r="K177" s="149"/>
    </row>
    <row r="178" spans="1:11" ht="300.60000000000002" customHeight="1">
      <c r="A178" s="12">
        <v>17</v>
      </c>
      <c r="B178" s="121" t="s">
        <v>276</v>
      </c>
      <c r="C178" s="7">
        <v>1</v>
      </c>
      <c r="D178" s="121" t="s">
        <v>184</v>
      </c>
      <c r="E178" s="121" t="s">
        <v>284</v>
      </c>
      <c r="F178" s="8" t="s">
        <v>278</v>
      </c>
      <c r="G178" s="122" t="s">
        <v>165</v>
      </c>
      <c r="H178" s="123"/>
      <c r="I178" s="6"/>
      <c r="J178" s="47"/>
      <c r="K178" s="149"/>
    </row>
    <row r="179" spans="1:11" ht="293.39999999999998" customHeight="1">
      <c r="A179" s="134">
        <v>18</v>
      </c>
      <c r="B179" s="135" t="s">
        <v>276</v>
      </c>
      <c r="C179" s="132">
        <v>1</v>
      </c>
      <c r="D179" s="135" t="s">
        <v>186</v>
      </c>
      <c r="E179" s="135" t="s">
        <v>283</v>
      </c>
      <c r="F179" s="136" t="s">
        <v>278</v>
      </c>
      <c r="G179" s="137" t="s">
        <v>165</v>
      </c>
      <c r="H179" s="138"/>
      <c r="I179" s="139"/>
      <c r="J179" s="140"/>
      <c r="K179" s="149"/>
    </row>
    <row r="180" spans="1:11" ht="234.6" customHeight="1" thickBot="1">
      <c r="A180" s="141">
        <v>19</v>
      </c>
      <c r="B180" s="142" t="s">
        <v>276</v>
      </c>
      <c r="C180" s="143"/>
      <c r="D180" s="142" t="s">
        <v>187</v>
      </c>
      <c r="E180" s="142" t="s">
        <v>286</v>
      </c>
      <c r="F180" s="144" t="s">
        <v>278</v>
      </c>
      <c r="G180" s="145" t="s">
        <v>165</v>
      </c>
      <c r="H180" s="146"/>
      <c r="I180" s="147"/>
      <c r="J180" s="148"/>
    </row>
    <row r="181" spans="1:11" ht="67.2" customHeight="1">
      <c r="A181" s="284" t="s">
        <v>287</v>
      </c>
      <c r="B181" s="284"/>
      <c r="C181" s="284"/>
      <c r="D181" s="284"/>
      <c r="E181" s="284"/>
      <c r="F181" s="284"/>
      <c r="G181" s="284"/>
      <c r="H181" s="284"/>
      <c r="I181" s="284"/>
      <c r="J181" s="284"/>
    </row>
    <row r="182" spans="1:11" ht="67.2" customHeight="1" thickBot="1">
      <c r="A182" s="150"/>
      <c r="B182" s="150"/>
      <c r="C182" s="150"/>
      <c r="D182" s="150"/>
      <c r="E182" s="150"/>
      <c r="F182" s="150"/>
      <c r="G182" s="150"/>
      <c r="H182" s="150"/>
      <c r="I182" s="150"/>
      <c r="J182" s="150"/>
    </row>
    <row r="183" spans="1:11" ht="40.049999999999997" customHeight="1">
      <c r="A183" s="281" t="str">
        <f>"جدول رقم "&amp;A14&amp;" - "&amp;B14</f>
        <v xml:space="preserve">جدول رقم 12 - النباتات الصناعية </v>
      </c>
      <c r="B183" s="282"/>
      <c r="C183" s="282"/>
      <c r="D183" s="282"/>
      <c r="E183" s="282"/>
      <c r="F183" s="282"/>
      <c r="G183" s="282"/>
      <c r="H183" s="282"/>
      <c r="I183" s="283"/>
      <c r="J183" s="133"/>
      <c r="K183" s="45" t="s">
        <v>67</v>
      </c>
    </row>
    <row r="184" spans="1:11" ht="46.05" customHeight="1">
      <c r="A184" s="19" t="s">
        <v>6</v>
      </c>
      <c r="B184" s="15" t="s">
        <v>55</v>
      </c>
      <c r="C184" s="15" t="s">
        <v>56</v>
      </c>
      <c r="D184" s="15" t="s">
        <v>57</v>
      </c>
      <c r="E184" s="15" t="s">
        <v>29</v>
      </c>
      <c r="F184" s="15" t="s">
        <v>58</v>
      </c>
      <c r="G184" s="15" t="s">
        <v>59</v>
      </c>
      <c r="H184" s="15" t="s">
        <v>337</v>
      </c>
      <c r="I184" s="15" t="s">
        <v>12</v>
      </c>
      <c r="J184" s="46" t="s">
        <v>132</v>
      </c>
    </row>
    <row r="185" spans="1:11" ht="36" customHeight="1">
      <c r="A185" s="12">
        <v>1</v>
      </c>
      <c r="B185" s="7"/>
      <c r="C185" s="7"/>
      <c r="D185" s="7"/>
      <c r="E185" s="7"/>
      <c r="F185" s="8"/>
      <c r="G185" s="8"/>
      <c r="H185" s="183"/>
      <c r="I185" s="6"/>
      <c r="J185" s="47"/>
    </row>
    <row r="186" spans="1:11" ht="36" customHeight="1">
      <c r="A186" s="13">
        <v>2</v>
      </c>
      <c r="B186" s="10"/>
      <c r="C186" s="10"/>
      <c r="D186" s="10"/>
      <c r="E186" s="10"/>
      <c r="F186" s="11"/>
      <c r="G186" s="11"/>
      <c r="H186" s="184"/>
      <c r="I186" s="9"/>
      <c r="J186" s="48"/>
    </row>
    <row r="187" spans="1:11" ht="36" customHeight="1">
      <c r="A187" s="12">
        <v>3</v>
      </c>
      <c r="B187" s="7"/>
      <c r="C187" s="7"/>
      <c r="D187" s="7"/>
      <c r="E187" s="7"/>
      <c r="F187" s="8"/>
      <c r="G187" s="8"/>
      <c r="H187" s="183"/>
      <c r="I187" s="6"/>
      <c r="J187" s="47"/>
    </row>
    <row r="188" spans="1:11" ht="36" customHeight="1">
      <c r="A188" s="13">
        <v>4</v>
      </c>
      <c r="B188" s="10"/>
      <c r="C188" s="10"/>
      <c r="D188" s="10"/>
      <c r="E188" s="10"/>
      <c r="F188" s="11"/>
      <c r="G188" s="11"/>
      <c r="H188" s="184"/>
      <c r="I188" s="9"/>
      <c r="J188" s="48"/>
    </row>
    <row r="189" spans="1:11" ht="36" customHeight="1">
      <c r="A189" s="12">
        <v>5</v>
      </c>
      <c r="B189" s="7"/>
      <c r="C189" s="7"/>
      <c r="D189" s="7"/>
      <c r="E189" s="7"/>
      <c r="F189" s="8"/>
      <c r="G189" s="8"/>
      <c r="H189" s="183"/>
      <c r="I189" s="6"/>
      <c r="J189" s="47"/>
    </row>
    <row r="190" spans="1:11" ht="36" customHeight="1">
      <c r="A190" s="13">
        <v>6</v>
      </c>
      <c r="B190" s="10"/>
      <c r="C190" s="10"/>
      <c r="D190" s="10"/>
      <c r="E190" s="10"/>
      <c r="F190" s="11"/>
      <c r="G190" s="11"/>
      <c r="H190" s="184"/>
      <c r="I190" s="9"/>
      <c r="J190" s="48"/>
    </row>
    <row r="191" spans="1:11" ht="36" customHeight="1">
      <c r="A191" s="12">
        <v>7</v>
      </c>
      <c r="B191" s="7"/>
      <c r="C191" s="7"/>
      <c r="D191" s="7"/>
      <c r="E191" s="7"/>
      <c r="F191" s="8"/>
      <c r="G191" s="8"/>
      <c r="H191" s="183"/>
      <c r="I191" s="6"/>
      <c r="J191" s="47"/>
    </row>
    <row r="192" spans="1:11" ht="36" customHeight="1" thickBot="1">
      <c r="A192" s="20">
        <v>8</v>
      </c>
      <c r="B192" s="17"/>
      <c r="C192" s="17"/>
      <c r="D192" s="17"/>
      <c r="E192" s="17"/>
      <c r="F192" s="18"/>
      <c r="G192" s="18"/>
      <c r="H192" s="185"/>
      <c r="I192" s="16"/>
      <c r="J192" s="49"/>
    </row>
    <row r="193" spans="1:11" ht="15" customHeight="1" thickBot="1"/>
    <row r="194" spans="1:11" ht="40.049999999999997" customHeight="1">
      <c r="A194" s="270" t="str">
        <f>"جدول رقم "&amp;A15&amp;" - "&amp;B15</f>
        <v>جدول رقم 13 - طاولات الجلسات</v>
      </c>
      <c r="B194" s="271"/>
      <c r="C194" s="271"/>
      <c r="D194" s="271"/>
      <c r="E194" s="271"/>
      <c r="F194" s="271"/>
      <c r="G194" s="271"/>
      <c r="H194" s="271"/>
      <c r="I194" s="272"/>
      <c r="J194" s="5"/>
      <c r="K194" s="45" t="s">
        <v>67</v>
      </c>
    </row>
    <row r="195" spans="1:11" ht="46.05" customHeight="1">
      <c r="A195" s="19" t="s">
        <v>6</v>
      </c>
      <c r="B195" s="15" t="s">
        <v>55</v>
      </c>
      <c r="C195" s="15" t="s">
        <v>56</v>
      </c>
      <c r="D195" s="15" t="s">
        <v>57</v>
      </c>
      <c r="E195" s="15" t="s">
        <v>29</v>
      </c>
      <c r="F195" s="15" t="s">
        <v>58</v>
      </c>
      <c r="G195" s="15" t="s">
        <v>59</v>
      </c>
      <c r="H195" s="15" t="s">
        <v>337</v>
      </c>
      <c r="I195" s="15" t="s">
        <v>12</v>
      </c>
      <c r="J195" s="46" t="s">
        <v>132</v>
      </c>
    </row>
    <row r="196" spans="1:11" ht="36" customHeight="1">
      <c r="A196" s="12">
        <v>1</v>
      </c>
      <c r="B196" s="7"/>
      <c r="C196" s="7"/>
      <c r="D196" s="7"/>
      <c r="E196" s="7"/>
      <c r="F196" s="8"/>
      <c r="G196" s="8"/>
      <c r="H196" s="183"/>
      <c r="I196" s="6"/>
      <c r="J196" s="47"/>
    </row>
    <row r="197" spans="1:11" ht="36" customHeight="1">
      <c r="A197" s="13">
        <v>2</v>
      </c>
      <c r="B197" s="10"/>
      <c r="C197" s="10"/>
      <c r="D197" s="10"/>
      <c r="E197" s="10"/>
      <c r="F197" s="11"/>
      <c r="G197" s="11"/>
      <c r="H197" s="184"/>
      <c r="I197" s="9"/>
      <c r="J197" s="48"/>
    </row>
    <row r="198" spans="1:11" ht="36" customHeight="1">
      <c r="A198" s="12">
        <v>3</v>
      </c>
      <c r="B198" s="7"/>
      <c r="C198" s="7"/>
      <c r="D198" s="7"/>
      <c r="E198" s="7"/>
      <c r="F198" s="8"/>
      <c r="G198" s="8"/>
      <c r="H198" s="183"/>
      <c r="I198" s="6"/>
      <c r="J198" s="47"/>
    </row>
    <row r="199" spans="1:11" ht="36" customHeight="1">
      <c r="A199" s="13">
        <v>4</v>
      </c>
      <c r="B199" s="10"/>
      <c r="C199" s="10"/>
      <c r="D199" s="10"/>
      <c r="E199" s="10"/>
      <c r="F199" s="11"/>
      <c r="G199" s="11"/>
      <c r="H199" s="184"/>
      <c r="I199" s="9"/>
      <c r="J199" s="48"/>
    </row>
    <row r="200" spans="1:11" ht="36" customHeight="1">
      <c r="A200" s="12">
        <v>5</v>
      </c>
      <c r="B200" s="7"/>
      <c r="C200" s="7"/>
      <c r="D200" s="7"/>
      <c r="E200" s="7"/>
      <c r="F200" s="8"/>
      <c r="G200" s="8"/>
      <c r="H200" s="183"/>
      <c r="I200" s="6"/>
      <c r="J200" s="47"/>
    </row>
    <row r="201" spans="1:11" ht="36" customHeight="1">
      <c r="A201" s="13">
        <v>6</v>
      </c>
      <c r="B201" s="10"/>
      <c r="C201" s="10"/>
      <c r="D201" s="10"/>
      <c r="E201" s="10"/>
      <c r="F201" s="11"/>
      <c r="G201" s="11"/>
      <c r="H201" s="184"/>
      <c r="I201" s="9"/>
      <c r="J201" s="48"/>
    </row>
    <row r="202" spans="1:11" ht="36" customHeight="1">
      <c r="A202" s="12">
        <v>7</v>
      </c>
      <c r="B202" s="7"/>
      <c r="C202" s="7"/>
      <c r="D202" s="7"/>
      <c r="E202" s="7"/>
      <c r="F202" s="8"/>
      <c r="G202" s="8"/>
      <c r="H202" s="183"/>
      <c r="I202" s="6"/>
      <c r="J202" s="47"/>
    </row>
    <row r="203" spans="1:11" ht="36" customHeight="1" thickBot="1">
      <c r="A203" s="20">
        <v>8</v>
      </c>
      <c r="B203" s="17"/>
      <c r="C203" s="17"/>
      <c r="D203" s="17"/>
      <c r="E203" s="17"/>
      <c r="F203" s="18"/>
      <c r="G203" s="18"/>
      <c r="H203" s="185"/>
      <c r="I203" s="16"/>
      <c r="J203" s="49"/>
    </row>
    <row r="204" spans="1:11" ht="15" customHeight="1" thickBot="1"/>
    <row r="205" spans="1:11" ht="40.049999999999997" customHeight="1">
      <c r="A205" s="270" t="str">
        <f>"جدول رقم "&amp;A16&amp;" - "&amp;B16</f>
        <v xml:space="preserve">جدول رقم 14 - اللوحات الجدارية </v>
      </c>
      <c r="B205" s="271"/>
      <c r="C205" s="271"/>
      <c r="D205" s="271"/>
      <c r="E205" s="271"/>
      <c r="F205" s="271"/>
      <c r="G205" s="271"/>
      <c r="H205" s="271"/>
      <c r="I205" s="272"/>
      <c r="J205" s="5"/>
      <c r="K205" s="45" t="s">
        <v>67</v>
      </c>
    </row>
    <row r="206" spans="1:11" ht="46.05" customHeight="1">
      <c r="A206" s="19" t="s">
        <v>6</v>
      </c>
      <c r="B206" s="15" t="s">
        <v>55</v>
      </c>
      <c r="C206" s="15" t="s">
        <v>56</v>
      </c>
      <c r="D206" s="15" t="s">
        <v>57</v>
      </c>
      <c r="E206" s="15" t="s">
        <v>29</v>
      </c>
      <c r="F206" s="15" t="s">
        <v>58</v>
      </c>
      <c r="G206" s="15" t="s">
        <v>59</v>
      </c>
      <c r="H206" s="15" t="s">
        <v>337</v>
      </c>
      <c r="I206" s="15" t="s">
        <v>12</v>
      </c>
      <c r="J206" s="46" t="s">
        <v>132</v>
      </c>
    </row>
    <row r="207" spans="1:11" ht="36" customHeight="1">
      <c r="A207" s="12">
        <v>1</v>
      </c>
      <c r="B207" s="7"/>
      <c r="C207" s="7"/>
      <c r="D207" s="7"/>
      <c r="E207" s="7"/>
      <c r="F207" s="8"/>
      <c r="G207" s="8"/>
      <c r="H207" s="183"/>
      <c r="I207" s="6"/>
      <c r="J207" s="47"/>
    </row>
    <row r="208" spans="1:11" ht="36" customHeight="1">
      <c r="A208" s="13">
        <v>2</v>
      </c>
      <c r="B208" s="10"/>
      <c r="C208" s="10"/>
      <c r="D208" s="10"/>
      <c r="E208" s="10"/>
      <c r="F208" s="11"/>
      <c r="G208" s="11"/>
      <c r="H208" s="184"/>
      <c r="I208" s="9"/>
      <c r="J208" s="48"/>
    </row>
    <row r="209" spans="1:11" ht="36" customHeight="1">
      <c r="A209" s="12">
        <v>3</v>
      </c>
      <c r="B209" s="7"/>
      <c r="C209" s="7"/>
      <c r="D209" s="7"/>
      <c r="E209" s="7"/>
      <c r="F209" s="8"/>
      <c r="G209" s="8"/>
      <c r="H209" s="183"/>
      <c r="I209" s="6"/>
      <c r="J209" s="47"/>
    </row>
    <row r="210" spans="1:11" ht="36" customHeight="1">
      <c r="A210" s="13">
        <v>4</v>
      </c>
      <c r="B210" s="10"/>
      <c r="C210" s="10"/>
      <c r="D210" s="10"/>
      <c r="E210" s="10"/>
      <c r="F210" s="11"/>
      <c r="G210" s="11"/>
      <c r="H210" s="184"/>
      <c r="I210" s="9"/>
      <c r="J210" s="48"/>
    </row>
    <row r="211" spans="1:11" ht="36" customHeight="1">
      <c r="A211" s="12">
        <v>5</v>
      </c>
      <c r="B211" s="7"/>
      <c r="C211" s="7"/>
      <c r="D211" s="7"/>
      <c r="E211" s="7"/>
      <c r="F211" s="8"/>
      <c r="G211" s="8"/>
      <c r="H211" s="183"/>
      <c r="I211" s="6"/>
      <c r="J211" s="47"/>
    </row>
    <row r="212" spans="1:11" ht="36" customHeight="1">
      <c r="A212" s="13">
        <v>6</v>
      </c>
      <c r="B212" s="10"/>
      <c r="C212" s="10"/>
      <c r="D212" s="10"/>
      <c r="E212" s="10"/>
      <c r="F212" s="11"/>
      <c r="G212" s="11"/>
      <c r="H212" s="184"/>
      <c r="I212" s="9"/>
      <c r="J212" s="48"/>
    </row>
    <row r="213" spans="1:11" ht="36" customHeight="1">
      <c r="A213" s="12">
        <v>7</v>
      </c>
      <c r="B213" s="7"/>
      <c r="C213" s="7"/>
      <c r="D213" s="7"/>
      <c r="E213" s="7"/>
      <c r="F213" s="8"/>
      <c r="G213" s="8"/>
      <c r="H213" s="183"/>
      <c r="I213" s="6"/>
      <c r="J213" s="47"/>
    </row>
    <row r="214" spans="1:11" ht="36" customHeight="1" thickBot="1">
      <c r="A214" s="20">
        <v>8</v>
      </c>
      <c r="B214" s="17"/>
      <c r="C214" s="17"/>
      <c r="D214" s="17"/>
      <c r="E214" s="17"/>
      <c r="F214" s="18"/>
      <c r="G214" s="18"/>
      <c r="H214" s="185"/>
      <c r="I214" s="16"/>
      <c r="J214" s="49"/>
    </row>
    <row r="215" spans="1:11" ht="15" customHeight="1" thickBot="1"/>
    <row r="216" spans="1:11" ht="40.049999999999997" customHeight="1">
      <c r="A216" s="270" t="str">
        <f>"جدول رقم "&amp;A17&amp;" - "&amp;B17</f>
        <v xml:space="preserve">جدول رقم 15 - </v>
      </c>
      <c r="B216" s="271"/>
      <c r="C216" s="271"/>
      <c r="D216" s="271"/>
      <c r="E216" s="271"/>
      <c r="F216" s="271"/>
      <c r="G216" s="271"/>
      <c r="H216" s="271"/>
      <c r="I216" s="272"/>
      <c r="J216" s="5"/>
      <c r="K216" s="45" t="s">
        <v>67</v>
      </c>
    </row>
    <row r="217" spans="1:11" ht="46.05" customHeight="1">
      <c r="A217" s="19" t="s">
        <v>6</v>
      </c>
      <c r="B217" s="15" t="s">
        <v>55</v>
      </c>
      <c r="C217" s="15" t="s">
        <v>56</v>
      </c>
      <c r="D217" s="15" t="s">
        <v>57</v>
      </c>
      <c r="E217" s="15" t="s">
        <v>29</v>
      </c>
      <c r="F217" s="15" t="s">
        <v>58</v>
      </c>
      <c r="G217" s="15" t="s">
        <v>59</v>
      </c>
      <c r="H217" s="15" t="s">
        <v>337</v>
      </c>
      <c r="I217" s="15" t="s">
        <v>12</v>
      </c>
      <c r="J217" s="46" t="s">
        <v>132</v>
      </c>
    </row>
    <row r="218" spans="1:11" ht="36" customHeight="1">
      <c r="A218" s="12">
        <v>1</v>
      </c>
      <c r="B218" s="7"/>
      <c r="C218" s="7"/>
      <c r="D218" s="7"/>
      <c r="E218" s="7"/>
      <c r="F218" s="8"/>
      <c r="G218" s="8"/>
      <c r="H218" s="183"/>
      <c r="I218" s="6"/>
      <c r="J218" s="47"/>
    </row>
    <row r="219" spans="1:11" ht="36" customHeight="1">
      <c r="A219" s="13">
        <v>2</v>
      </c>
      <c r="B219" s="10"/>
      <c r="C219" s="10"/>
      <c r="D219" s="10"/>
      <c r="E219" s="10"/>
      <c r="F219" s="11"/>
      <c r="G219" s="11"/>
      <c r="H219" s="184"/>
      <c r="I219" s="9"/>
      <c r="J219" s="48"/>
    </row>
    <row r="220" spans="1:11" ht="36" customHeight="1">
      <c r="A220" s="12">
        <v>3</v>
      </c>
      <c r="B220" s="7"/>
      <c r="C220" s="7"/>
      <c r="D220" s="7"/>
      <c r="E220" s="7"/>
      <c r="F220" s="8"/>
      <c r="G220" s="8"/>
      <c r="H220" s="183"/>
      <c r="I220" s="6"/>
      <c r="J220" s="47"/>
    </row>
    <row r="221" spans="1:11" ht="36" customHeight="1">
      <c r="A221" s="13">
        <v>4</v>
      </c>
      <c r="B221" s="10"/>
      <c r="C221" s="10"/>
      <c r="D221" s="10"/>
      <c r="E221" s="10"/>
      <c r="F221" s="11"/>
      <c r="G221" s="11"/>
      <c r="H221" s="184"/>
      <c r="I221" s="9"/>
      <c r="J221" s="48"/>
    </row>
    <row r="222" spans="1:11" ht="36" customHeight="1">
      <c r="A222" s="12">
        <v>5</v>
      </c>
      <c r="B222" s="7"/>
      <c r="C222" s="7"/>
      <c r="D222" s="7"/>
      <c r="E222" s="7"/>
      <c r="F222" s="8"/>
      <c r="G222" s="8"/>
      <c r="H222" s="183"/>
      <c r="I222" s="6"/>
      <c r="J222" s="47"/>
    </row>
    <row r="223" spans="1:11" ht="36" customHeight="1">
      <c r="A223" s="13">
        <v>6</v>
      </c>
      <c r="B223" s="10"/>
      <c r="C223" s="10"/>
      <c r="D223" s="10"/>
      <c r="E223" s="10"/>
      <c r="F223" s="11"/>
      <c r="G223" s="11"/>
      <c r="H223" s="184"/>
      <c r="I223" s="9"/>
      <c r="J223" s="48"/>
    </row>
    <row r="224" spans="1:11" ht="36" customHeight="1">
      <c r="A224" s="12">
        <v>7</v>
      </c>
      <c r="B224" s="7"/>
      <c r="C224" s="7"/>
      <c r="D224" s="7"/>
      <c r="E224" s="7"/>
      <c r="F224" s="8"/>
      <c r="G224" s="8"/>
      <c r="H224" s="183"/>
      <c r="I224" s="6"/>
      <c r="J224" s="47"/>
    </row>
    <row r="225" spans="1:11" ht="36" customHeight="1" thickBot="1">
      <c r="A225" s="20">
        <v>8</v>
      </c>
      <c r="B225" s="17"/>
      <c r="C225" s="17"/>
      <c r="D225" s="17"/>
      <c r="E225" s="17"/>
      <c r="F225" s="18"/>
      <c r="G225" s="18"/>
      <c r="H225" s="185"/>
      <c r="I225" s="16"/>
      <c r="J225" s="49"/>
    </row>
    <row r="226" spans="1:11" ht="15" customHeight="1" thickBot="1"/>
    <row r="227" spans="1:11" ht="40.049999999999997" customHeight="1">
      <c r="A227" s="270" t="str">
        <f>"جدول رقم "&amp;A18&amp;" - "&amp;B18</f>
        <v xml:space="preserve">جدول رقم 16 - </v>
      </c>
      <c r="B227" s="271"/>
      <c r="C227" s="271"/>
      <c r="D227" s="271"/>
      <c r="E227" s="271"/>
      <c r="F227" s="271"/>
      <c r="G227" s="271"/>
      <c r="H227" s="271"/>
      <c r="I227" s="272"/>
      <c r="J227" s="5"/>
      <c r="K227" s="45" t="s">
        <v>67</v>
      </c>
    </row>
    <row r="228" spans="1:11" ht="46.05" customHeight="1">
      <c r="A228" s="19" t="s">
        <v>6</v>
      </c>
      <c r="B228" s="15" t="s">
        <v>55</v>
      </c>
      <c r="C228" s="15" t="s">
        <v>56</v>
      </c>
      <c r="D228" s="15" t="s">
        <v>57</v>
      </c>
      <c r="E228" s="15" t="s">
        <v>29</v>
      </c>
      <c r="F228" s="15" t="s">
        <v>58</v>
      </c>
      <c r="G228" s="15" t="s">
        <v>59</v>
      </c>
      <c r="H228" s="15" t="s">
        <v>337</v>
      </c>
      <c r="I228" s="15" t="s">
        <v>12</v>
      </c>
      <c r="J228" s="46" t="s">
        <v>132</v>
      </c>
    </row>
    <row r="229" spans="1:11" ht="36" customHeight="1">
      <c r="A229" s="12">
        <v>1</v>
      </c>
      <c r="B229" s="7"/>
      <c r="C229" s="7"/>
      <c r="D229" s="7"/>
      <c r="E229" s="7"/>
      <c r="F229" s="8"/>
      <c r="G229" s="8"/>
      <c r="H229" s="183"/>
      <c r="I229" s="6"/>
      <c r="J229" s="47"/>
    </row>
    <row r="230" spans="1:11" ht="36" customHeight="1">
      <c r="A230" s="13">
        <v>2</v>
      </c>
      <c r="B230" s="10"/>
      <c r="C230" s="10"/>
      <c r="D230" s="10"/>
      <c r="E230" s="10"/>
      <c r="F230" s="11"/>
      <c r="G230" s="11"/>
      <c r="H230" s="184"/>
      <c r="I230" s="9"/>
      <c r="J230" s="48"/>
    </row>
    <row r="231" spans="1:11" ht="36" customHeight="1">
      <c r="A231" s="12">
        <v>3</v>
      </c>
      <c r="B231" s="7"/>
      <c r="C231" s="7"/>
      <c r="D231" s="7"/>
      <c r="E231" s="7"/>
      <c r="F231" s="8"/>
      <c r="G231" s="8"/>
      <c r="H231" s="183"/>
      <c r="I231" s="6"/>
      <c r="J231" s="47"/>
    </row>
    <row r="232" spans="1:11" ht="36" customHeight="1">
      <c r="A232" s="13">
        <v>4</v>
      </c>
      <c r="B232" s="10"/>
      <c r="C232" s="10"/>
      <c r="D232" s="10"/>
      <c r="E232" s="10"/>
      <c r="F232" s="11"/>
      <c r="G232" s="11"/>
      <c r="H232" s="184"/>
      <c r="I232" s="9"/>
      <c r="J232" s="48"/>
    </row>
    <row r="233" spans="1:11" ht="36" customHeight="1">
      <c r="A233" s="12">
        <v>5</v>
      </c>
      <c r="B233" s="7"/>
      <c r="C233" s="7"/>
      <c r="D233" s="7"/>
      <c r="E233" s="7"/>
      <c r="F233" s="8"/>
      <c r="G233" s="8"/>
      <c r="H233" s="183"/>
      <c r="I233" s="6"/>
      <c r="J233" s="47"/>
    </row>
    <row r="234" spans="1:11" ht="36" customHeight="1">
      <c r="A234" s="13">
        <v>6</v>
      </c>
      <c r="B234" s="10"/>
      <c r="C234" s="10"/>
      <c r="D234" s="10"/>
      <c r="E234" s="10"/>
      <c r="F234" s="11"/>
      <c r="G234" s="11"/>
      <c r="H234" s="184"/>
      <c r="I234" s="9"/>
      <c r="J234" s="48"/>
    </row>
    <row r="235" spans="1:11" ht="36" customHeight="1">
      <c r="A235" s="12">
        <v>7</v>
      </c>
      <c r="B235" s="7"/>
      <c r="C235" s="7"/>
      <c r="D235" s="7"/>
      <c r="E235" s="7"/>
      <c r="F235" s="8"/>
      <c r="G235" s="8"/>
      <c r="H235" s="183"/>
      <c r="I235" s="6"/>
      <c r="J235" s="47"/>
    </row>
    <row r="236" spans="1:11" ht="36" customHeight="1" thickBot="1">
      <c r="A236" s="20">
        <v>8</v>
      </c>
      <c r="B236" s="17"/>
      <c r="C236" s="17"/>
      <c r="D236" s="17"/>
      <c r="E236" s="17"/>
      <c r="F236" s="18"/>
      <c r="G236" s="18"/>
      <c r="H236" s="185"/>
      <c r="I236" s="16"/>
      <c r="J236" s="49"/>
    </row>
    <row r="237" spans="1:11" ht="15" customHeight="1"/>
  </sheetData>
  <mergeCells count="57">
    <mergeCell ref="K61:K62"/>
    <mergeCell ref="H5:J5"/>
    <mergeCell ref="H6:J6"/>
    <mergeCell ref="H7:J7"/>
    <mergeCell ref="H8:J8"/>
    <mergeCell ref="H9:J9"/>
    <mergeCell ref="A52:I52"/>
    <mergeCell ref="H18:J18"/>
    <mergeCell ref="B7:D7"/>
    <mergeCell ref="B8:D8"/>
    <mergeCell ref="B10:D10"/>
    <mergeCell ref="H10:J10"/>
    <mergeCell ref="H11:J11"/>
    <mergeCell ref="H12:J12"/>
    <mergeCell ref="H2:J2"/>
    <mergeCell ref="A1:J1"/>
    <mergeCell ref="H3:J3"/>
    <mergeCell ref="H4:J4"/>
    <mergeCell ref="A97:I97"/>
    <mergeCell ref="B15:D15"/>
    <mergeCell ref="B16:D16"/>
    <mergeCell ref="H15:J15"/>
    <mergeCell ref="H16:J16"/>
    <mergeCell ref="B13:D13"/>
    <mergeCell ref="B14:D14"/>
    <mergeCell ref="H13:J13"/>
    <mergeCell ref="H14:J14"/>
    <mergeCell ref="B9:D9"/>
    <mergeCell ref="B11:D11"/>
    <mergeCell ref="B12:D12"/>
    <mergeCell ref="A227:I227"/>
    <mergeCell ref="A138:I138"/>
    <mergeCell ref="A149:I149"/>
    <mergeCell ref="A160:I160"/>
    <mergeCell ref="A183:I183"/>
    <mergeCell ref="A194:I194"/>
    <mergeCell ref="A205:I205"/>
    <mergeCell ref="A181:J181"/>
    <mergeCell ref="A216:I216"/>
    <mergeCell ref="A121:I121"/>
    <mergeCell ref="A108:J108"/>
    <mergeCell ref="A75:I75"/>
    <mergeCell ref="A86:I86"/>
    <mergeCell ref="B17:D17"/>
    <mergeCell ref="B18:D18"/>
    <mergeCell ref="D43:D44"/>
    <mergeCell ref="D45:D46"/>
    <mergeCell ref="D47:D48"/>
    <mergeCell ref="H17:J17"/>
    <mergeCell ref="A21:I21"/>
    <mergeCell ref="A41:I41"/>
    <mergeCell ref="A73:J73"/>
    <mergeCell ref="B2:D2"/>
    <mergeCell ref="B3:D3"/>
    <mergeCell ref="B4:D4"/>
    <mergeCell ref="B5:D5"/>
    <mergeCell ref="B6:D6"/>
  </mergeCells>
  <phoneticPr fontId="25" type="noConversion"/>
  <conditionalFormatting sqref="G3:G19">
    <cfRule type="cellIs" dxfId="56" priority="16" operator="equal">
      <formula>"مكتمل"</formula>
    </cfRule>
    <cfRule type="cellIs" dxfId="55" priority="17" operator="equal">
      <formula>"جاري الحصر"</formula>
    </cfRule>
    <cfRule type="cellIs" dxfId="54" priority="18" operator="equal">
      <formula>"لم يبدأ"</formula>
    </cfRule>
  </conditionalFormatting>
  <conditionalFormatting sqref="H23:H39">
    <cfRule type="cellIs" dxfId="53" priority="11" operator="equal">
      <formula>"تم التوريد"</formula>
    </cfRule>
    <cfRule type="cellIs" dxfId="52" priority="12" operator="equal">
      <formula>"قيد التوريد"</formula>
    </cfRule>
    <cfRule type="cellIs" dxfId="51" priority="13" operator="equal">
      <formula>"قيد الطلب"</formula>
    </cfRule>
    <cfRule type="cellIs" dxfId="50" priority="14" operator="equal">
      <formula>"متأخر"</formula>
    </cfRule>
    <cfRule type="cellIs" dxfId="49" priority="15" operator="equal">
      <formula>"معلق"</formula>
    </cfRule>
  </conditionalFormatting>
  <conditionalFormatting sqref="H43:H50 H54:H72 H77:H84 H88:H95 H99:H106 H110:H120 H123:H136 H140:H147 H151:H158 H162:H180 H185:H192 H196:H203 H207:H214 H218:H225 H229:H236">
    <cfRule type="cellIs" dxfId="48" priority="1" operator="equal">
      <formula>"تم التوريد"</formula>
    </cfRule>
    <cfRule type="cellIs" dxfId="47" priority="2" operator="equal">
      <formula>"قيد التوريد"</formula>
    </cfRule>
    <cfRule type="cellIs" dxfId="46" priority="3" operator="equal">
      <formula>"قيد الطلب"</formula>
    </cfRule>
    <cfRule type="cellIs" dxfId="45" priority="4" operator="equal">
      <formula>"متأخر"</formula>
    </cfRule>
    <cfRule type="cellIs" dxfId="44" priority="5" operator="equal">
      <formula>"معلق"</formula>
    </cfRule>
  </conditionalFormatting>
  <dataValidations disablePrompts="1" count="2">
    <dataValidation type="list" allowBlank="1" showInputMessage="1" showErrorMessage="1" sqref="H54:H72 H43:H50 H162:H180 H77:H84 H88:H95 H99:H106 H229:H236 H140:H147 H151:H158 H123:H136 H185:H192 H196:H203 H207:H214 H218:H225 H110:H120 H23:H39" xr:uid="{9A5BF50D-A37B-4CBE-B465-89B84282B8DA}">
      <formula1>"قيد الطلب,قيد التوريد,تم التوريد,متأخر,معلق"</formula1>
    </dataValidation>
    <dataValidation type="list" allowBlank="1" showInputMessage="1" showErrorMessage="1" sqref="G3:G19" xr:uid="{5628486D-CA49-4082-809D-D39FDFD25C14}">
      <formula1>"لم يبدأ,جاري الحصر,مكتمل"</formula1>
    </dataValidation>
  </dataValidations>
  <hyperlinks>
    <hyperlink ref="K21" location="'جداول التوريدات'!A1" tooltip="العودة لجدول الفهرس" display="▲ رجوع للفهرس" xr:uid="{A6A0D324-B100-428F-A7DC-56252D2C7DA1}"/>
    <hyperlink ref="H3" location="'جداول التوريدات'!A20" tooltip="انتقل للجدول التفصيلي" display="◀ افتح الجدول" xr:uid="{C6D7A4C0-6715-42A1-843B-617D807D3355}"/>
    <hyperlink ref="K41" location="'جداول التوريدات'!A1" tooltip="العودة لجدول الفهرس" display="▲ رجوع للفهرس" xr:uid="{B8B21A96-DD75-4F4E-A8C6-C3DB67707796}"/>
    <hyperlink ref="K52" location="'جداول التوريدات'!A1" tooltip="العودة لجدول الفهرس" display="▲ رجوع للفهرس" xr:uid="{0BE78582-7974-46AE-BFED-50588EF62308}"/>
    <hyperlink ref="K75" location="'جداول التوريدات'!A1" tooltip="العودة لجدول الفهرس" display="▲ رجوع للفهرس" xr:uid="{E5E2BFFF-B061-49A0-A6C0-87CD6ADEA400}"/>
    <hyperlink ref="K86" location="'جداول التوريدات'!A1" tooltip="العودة لجدول الفهرس" display="▲ رجوع للفهرس" xr:uid="{427186B2-6E4A-4F43-B369-E29B49B7A28B}"/>
    <hyperlink ref="K97" location="'جداول التوريدات'!A1" tooltip="العودة لجدول الفهرس" display="▲ رجوع للفهرس" xr:uid="{3E9BAD4D-B89B-465E-808A-64799F88F137}"/>
    <hyperlink ref="K108" location="'جداول التوريدات'!A1" tooltip="العودة لجدول الفهرس" display="▲ رجوع للفهرس" xr:uid="{66782E44-F56C-4129-A573-211C4493A666}"/>
    <hyperlink ref="K138" location="'جداول التوريدات'!A1" tooltip="العودة لجدول الفهرس" display="▲ رجوع للفهرس" xr:uid="{70F8CFC3-08CB-4AD2-A59B-D95014C54C27}"/>
    <hyperlink ref="K149" location="'جداول التوريدات'!A1" tooltip="العودة لجدول الفهرس" display="▲ رجوع للفهرس" xr:uid="{1898D977-0698-49F7-BD74-0C758814CF99}"/>
    <hyperlink ref="K160" location="'جداول التوريدات'!A1" tooltip="العودة لجدول الفهرس" display="▲ رجوع للفهرس" xr:uid="{D78FEF6E-2C40-4F12-8260-90E852C99885}"/>
    <hyperlink ref="K194" location="'جداول التوريدات'!A1" tooltip="العودة لجدول الفهرس" display="▲ رجوع للفهرس" xr:uid="{948C378B-BD6F-4C69-BFBD-CBFC10F9A211}"/>
    <hyperlink ref="K205" location="'جداول التوريدات'!A1" tooltip="العودة لجدول الفهرس" display="▲ رجوع للفهرس" xr:uid="{A52B4BE3-57BB-49D1-9C23-F7ECB68D462C}"/>
    <hyperlink ref="K216" location="'جداول التوريدات'!A1" tooltip="العودة لجدول الفهرس" display="▲ رجوع للفهرس" xr:uid="{E455C6E1-F972-4723-847C-8DCE412281C9}"/>
    <hyperlink ref="K227" location="'جداول التوريدات'!A1" tooltip="العودة لجدول الفهرس" display="▲ رجوع للفهرس" xr:uid="{A0D0DF03-640D-42D4-993D-8AD19318CD89}"/>
    <hyperlink ref="H4" location="'جداول التوريدات'!A31" tooltip="انتقل للجدول التفصيلي" display="◀ افتح الجدول" xr:uid="{BB7B3D0F-EC8D-4CE0-8434-E2B9C5ECA821}"/>
    <hyperlink ref="H5" location="'جداول التوريدات'!A42" tooltip="انتقل للجدول التفصيلي" display="◀ افتح الجدول" xr:uid="{7BDE225A-8D9E-4364-AEEA-FB5D9D7C3188}"/>
    <hyperlink ref="H6" location="'جداول التوريدات'!A53" tooltip="انتقل للجدول التفصيلي" display="◀ افتح الجدول" xr:uid="{A249710C-52DE-43CC-B3E8-2DEF44A931A1}"/>
    <hyperlink ref="H7" location="'جداول التوريدات'!A64" tooltip="انتقل للجدول التفصيلي" display="◀ افتح الجدول" xr:uid="{A7A1B99F-CB5D-4C88-9C77-A73AD07EE91B}"/>
    <hyperlink ref="H8" location="'جداول التوريدات'!A75" tooltip="انتقل للجدول التفصيلي" display="◀ افتح الجدول" xr:uid="{5EB01BD8-377B-4FDE-A46B-3B93DE1B9903}"/>
    <hyperlink ref="H9" location="'جداول التوريدات'!A86" tooltip="انتقل للجدول التفصيلي" display="◀ افتح الجدول" xr:uid="{391A302E-E988-40F4-ACC1-F2F7A24C88E0}"/>
    <hyperlink ref="H11" location="'جداول التوريدات'!A116" display="◀ افتح الجدول" xr:uid="{6742CBE1-7962-4A43-ACB4-0E4E03E4947F}"/>
    <hyperlink ref="H12" location="'جداول التوريدات'!A127" display="◀ افتح الجدول" xr:uid="{7FB9BDCF-8EB0-42F3-ABF3-DDAAA2E1D3F3}"/>
    <hyperlink ref="H13" location="'جداول التوريدات'!A138" display="◀ افتح الجدول" xr:uid="{CD82CC63-F59A-4094-9A6A-057D8BE59AB7}"/>
    <hyperlink ref="H14" location="'جداول التوريدات'!A149" display="◀ افتح الجدول" xr:uid="{E9A46C59-E70D-44AF-BF96-7131DA94DA5F}"/>
    <hyperlink ref="H15" location="'جداول التوريدات'!A160" display="◀ افتح الجدول" xr:uid="{616763C9-65B5-4C05-9257-617A074C053D}"/>
    <hyperlink ref="H16" location="'جداول التوريدات'!A171" display="◀ افتح الجدول" xr:uid="{6A717A25-E92F-4151-8D10-309A334935A5}"/>
    <hyperlink ref="H17" location="'جداول التوريدات'!A182" display="◀ افتح الجدول" xr:uid="{DD8574F8-2B25-4C88-BA72-CA30897E8B27}"/>
    <hyperlink ref="H18" location="'جداول التوريدات'!A193" display="◀ افتح الجدول" xr:uid="{39F17C1E-0870-4733-B511-ACBCEF78C80D}"/>
    <hyperlink ref="H10" location="'جداول التوريدات'!A99" display="◀ افتح الجدول" xr:uid="{182F5922-AD8E-4A31-BE13-BAF6107B4C44}"/>
    <hyperlink ref="K183" location="'جداول التوريدات'!A1" tooltip="العودة لجدول الفهرس" display="▲ رجوع للفهرس" xr:uid="{04BC6ABC-0896-4D3E-8036-B5C954DEE9DB}"/>
    <hyperlink ref="L1" location="'الفهرس'!A1" display="↩ الفهرس" xr:uid="{EA5C4B38-0ECF-4157-A349-2840DD29A137}"/>
  </hyperlinks>
  <printOptions horizontalCentered="1"/>
  <pageMargins left="0.5" right="0.5" top="0.55555555555555558" bottom="0.55555555555555558" header="0.3" footer="0.3"/>
  <pageSetup paperSize="9" scale="35" fitToHeight="0" orientation="portrait" r:id="rId1"/>
  <headerFooter>
    <oddFooter>&amp;C&amp;P /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967B-DF9A-4F1B-B200-113637A09439}">
  <sheetPr>
    <tabColor rgb="FF8EA9DB"/>
    <pageSetUpPr fitToPage="1"/>
  </sheetPr>
  <dimension ref="A1:F97"/>
  <sheetViews>
    <sheetView showGridLines="0" rightToLeft="1" workbookViewId="0">
      <pane ySplit="1" topLeftCell="A2" activePane="bottomLeft" state="frozen"/>
      <selection pane="bottomLeft" activeCell="A56" sqref="A56:E56"/>
    </sheetView>
  </sheetViews>
  <sheetFormatPr defaultRowHeight="14.4"/>
  <cols>
    <col min="1" max="1" width="7.44140625" customWidth="1"/>
    <col min="2" max="2" width="63" customWidth="1"/>
    <col min="3" max="3" width="13.21875" customWidth="1"/>
    <col min="4" max="4" width="28.5546875" customWidth="1"/>
    <col min="5" max="5" width="37" customWidth="1"/>
    <col min="6" max="6" width="13.88671875" customWidth="1"/>
  </cols>
  <sheetData>
    <row r="1" spans="1:6" ht="42" customHeight="1">
      <c r="A1" s="308" t="s">
        <v>133</v>
      </c>
      <c r="B1" s="309"/>
      <c r="C1" s="309"/>
      <c r="D1" s="309"/>
      <c r="E1" s="310"/>
      <c r="F1" s="451" t="s">
        <v>549</v>
      </c>
    </row>
    <row r="2" spans="1:6" ht="28.05" customHeight="1">
      <c r="A2" s="305" t="s">
        <v>135</v>
      </c>
      <c r="B2" s="306"/>
      <c r="C2" s="306"/>
      <c r="D2" s="306"/>
      <c r="E2" s="307"/>
    </row>
    <row r="3" spans="1:6" ht="25.95" customHeight="1">
      <c r="A3" s="57" t="s">
        <v>6</v>
      </c>
      <c r="B3" s="50" t="s">
        <v>134</v>
      </c>
      <c r="C3" s="50" t="s">
        <v>9</v>
      </c>
      <c r="D3" s="50" t="s">
        <v>11</v>
      </c>
      <c r="E3" s="61" t="s">
        <v>12</v>
      </c>
    </row>
    <row r="4" spans="1:6" ht="25.95" customHeight="1">
      <c r="A4" s="58">
        <v>1</v>
      </c>
      <c r="B4" s="51" t="s">
        <v>136</v>
      </c>
      <c r="C4" s="52" t="s">
        <v>52</v>
      </c>
      <c r="D4" s="52" t="s">
        <v>35</v>
      </c>
      <c r="E4" s="62"/>
    </row>
    <row r="5" spans="1:6" ht="25.95" customHeight="1">
      <c r="A5" s="59">
        <v>2</v>
      </c>
      <c r="B5" s="53" t="s">
        <v>137</v>
      </c>
      <c r="C5" s="54"/>
      <c r="D5" s="54"/>
      <c r="E5" s="63"/>
    </row>
    <row r="6" spans="1:6" ht="25.95" customHeight="1">
      <c r="A6" s="58">
        <v>3</v>
      </c>
      <c r="B6" s="51" t="s">
        <v>138</v>
      </c>
      <c r="C6" s="52"/>
      <c r="D6" s="52"/>
      <c r="E6" s="62"/>
    </row>
    <row r="7" spans="1:6" ht="25.95" customHeight="1">
      <c r="A7" s="59">
        <v>4</v>
      </c>
      <c r="B7" s="53" t="s">
        <v>139</v>
      </c>
      <c r="C7" s="54"/>
      <c r="D7" s="54"/>
      <c r="E7" s="63"/>
    </row>
    <row r="8" spans="1:6" ht="25.95" customHeight="1">
      <c r="A8" s="58">
        <v>5</v>
      </c>
      <c r="B8" s="51" t="s">
        <v>146</v>
      </c>
      <c r="C8" s="52"/>
      <c r="D8" s="52"/>
      <c r="E8" s="62"/>
    </row>
    <row r="9" spans="1:6" ht="25.95" customHeight="1">
      <c r="A9" s="59">
        <v>6</v>
      </c>
      <c r="B9" s="51" t="s">
        <v>147</v>
      </c>
      <c r="C9" s="52"/>
      <c r="D9" s="52"/>
      <c r="E9" s="62"/>
    </row>
    <row r="10" spans="1:6" ht="25.95" customHeight="1">
      <c r="A10" s="58">
        <v>7</v>
      </c>
      <c r="B10" s="51"/>
      <c r="C10" s="52"/>
      <c r="D10" s="52"/>
      <c r="E10" s="62"/>
    </row>
    <row r="11" spans="1:6" ht="25.95" customHeight="1">
      <c r="A11" s="59">
        <v>8</v>
      </c>
      <c r="B11" s="51"/>
      <c r="C11" s="52"/>
      <c r="D11" s="52"/>
      <c r="E11" s="62"/>
    </row>
    <row r="12" spans="1:6" ht="28.05" customHeight="1">
      <c r="A12" s="305" t="s">
        <v>140</v>
      </c>
      <c r="B12" s="306"/>
      <c r="C12" s="306"/>
      <c r="D12" s="306"/>
      <c r="E12" s="307"/>
    </row>
    <row r="13" spans="1:6" ht="25.95" customHeight="1">
      <c r="A13" s="57" t="s">
        <v>6</v>
      </c>
      <c r="B13" s="50" t="s">
        <v>134</v>
      </c>
      <c r="C13" s="50" t="s">
        <v>9</v>
      </c>
      <c r="D13" s="50" t="s">
        <v>11</v>
      </c>
      <c r="E13" s="61" t="s">
        <v>12</v>
      </c>
    </row>
    <row r="14" spans="1:6" ht="25.95" customHeight="1">
      <c r="A14" s="58">
        <v>1</v>
      </c>
      <c r="B14" s="51" t="s">
        <v>141</v>
      </c>
      <c r="C14" s="52"/>
      <c r="D14" s="52" t="s">
        <v>35</v>
      </c>
      <c r="E14" s="62"/>
    </row>
    <row r="15" spans="1:6" ht="25.95" customHeight="1">
      <c r="A15" s="59">
        <v>2</v>
      </c>
      <c r="B15" s="53" t="s">
        <v>148</v>
      </c>
      <c r="C15" s="54"/>
      <c r="D15" s="54"/>
      <c r="E15" s="63"/>
    </row>
    <row r="16" spans="1:6" ht="25.95" customHeight="1">
      <c r="A16" s="58">
        <v>3</v>
      </c>
      <c r="B16" s="51"/>
      <c r="C16" s="52"/>
      <c r="D16" s="52"/>
      <c r="E16" s="62"/>
    </row>
    <row r="17" spans="1:5" ht="25.95" customHeight="1">
      <c r="A17" s="59">
        <v>4</v>
      </c>
      <c r="B17" s="53"/>
      <c r="C17" s="54"/>
      <c r="D17" s="54"/>
      <c r="E17" s="63"/>
    </row>
    <row r="18" spans="1:5" ht="25.95" customHeight="1">
      <c r="A18" s="58">
        <v>5</v>
      </c>
      <c r="B18" s="51"/>
      <c r="C18" s="52"/>
      <c r="D18" s="52"/>
      <c r="E18" s="62"/>
    </row>
    <row r="19" spans="1:5" ht="28.05" customHeight="1">
      <c r="A19" s="305" t="s">
        <v>142</v>
      </c>
      <c r="B19" s="306"/>
      <c r="C19" s="306"/>
      <c r="D19" s="306"/>
      <c r="E19" s="307"/>
    </row>
    <row r="20" spans="1:5" ht="25.95" customHeight="1">
      <c r="A20" s="57" t="s">
        <v>6</v>
      </c>
      <c r="B20" s="50" t="s">
        <v>134</v>
      </c>
      <c r="C20" s="50" t="s">
        <v>9</v>
      </c>
      <c r="D20" s="50" t="s">
        <v>11</v>
      </c>
      <c r="E20" s="61" t="s">
        <v>12</v>
      </c>
    </row>
    <row r="21" spans="1:5" ht="25.95" customHeight="1">
      <c r="A21" s="58">
        <v>1</v>
      </c>
      <c r="B21" s="51" t="s">
        <v>413</v>
      </c>
      <c r="C21" s="52"/>
      <c r="D21" s="52"/>
      <c r="E21" s="62"/>
    </row>
    <row r="22" spans="1:5" ht="25.95" customHeight="1">
      <c r="A22" s="59">
        <v>2</v>
      </c>
      <c r="B22" s="53"/>
      <c r="C22" s="54"/>
      <c r="D22" s="54"/>
      <c r="E22" s="63"/>
    </row>
    <row r="23" spans="1:5" ht="25.95" customHeight="1">
      <c r="A23" s="58">
        <v>3</v>
      </c>
      <c r="B23" s="51"/>
      <c r="C23" s="52"/>
      <c r="D23" s="52"/>
      <c r="E23" s="62"/>
    </row>
    <row r="24" spans="1:5" ht="25.95" customHeight="1">
      <c r="A24" s="59">
        <v>4</v>
      </c>
      <c r="B24" s="53"/>
      <c r="C24" s="54"/>
      <c r="D24" s="54"/>
      <c r="E24" s="63"/>
    </row>
    <row r="25" spans="1:5" ht="25.95" customHeight="1">
      <c r="A25" s="58">
        <v>5</v>
      </c>
      <c r="B25" s="51"/>
      <c r="C25" s="52"/>
      <c r="D25" s="52"/>
      <c r="E25" s="62"/>
    </row>
    <row r="26" spans="1:5" ht="28.05" customHeight="1">
      <c r="A26" s="305" t="s">
        <v>143</v>
      </c>
      <c r="B26" s="306"/>
      <c r="C26" s="306"/>
      <c r="D26" s="306"/>
      <c r="E26" s="307"/>
    </row>
    <row r="27" spans="1:5" ht="25.95" customHeight="1">
      <c r="A27" s="57" t="s">
        <v>6</v>
      </c>
      <c r="B27" s="50" t="s">
        <v>134</v>
      </c>
      <c r="C27" s="50" t="s">
        <v>9</v>
      </c>
      <c r="D27" s="50" t="s">
        <v>11</v>
      </c>
      <c r="E27" s="61" t="s">
        <v>12</v>
      </c>
    </row>
    <row r="28" spans="1:5" ht="25.95" customHeight="1">
      <c r="A28" s="58">
        <v>1</v>
      </c>
      <c r="B28" s="51" t="s">
        <v>144</v>
      </c>
      <c r="C28" s="52"/>
      <c r="D28" s="52" t="s">
        <v>35</v>
      </c>
      <c r="E28" s="62"/>
    </row>
    <row r="29" spans="1:5" ht="25.95" customHeight="1">
      <c r="A29" s="59">
        <v>2</v>
      </c>
      <c r="B29" s="53" t="s">
        <v>145</v>
      </c>
      <c r="C29" s="54"/>
      <c r="D29" s="54" t="s">
        <v>414</v>
      </c>
      <c r="E29" s="63"/>
    </row>
    <row r="30" spans="1:5" ht="25.95" customHeight="1">
      <c r="A30" s="58">
        <v>3</v>
      </c>
      <c r="B30" s="51"/>
      <c r="C30" s="52"/>
      <c r="D30" s="52"/>
      <c r="E30" s="62"/>
    </row>
    <row r="31" spans="1:5" ht="25.95" customHeight="1">
      <c r="A31" s="59">
        <v>4</v>
      </c>
      <c r="B31" s="53"/>
      <c r="C31" s="54"/>
      <c r="D31" s="54"/>
      <c r="E31" s="63"/>
    </row>
    <row r="32" spans="1:5" ht="25.95" customHeight="1">
      <c r="A32" s="58">
        <v>5</v>
      </c>
      <c r="B32" s="51"/>
      <c r="C32" s="52"/>
      <c r="D32" s="52"/>
      <c r="E32" s="62"/>
    </row>
    <row r="33" spans="1:5" ht="39" customHeight="1">
      <c r="A33" s="305" t="s">
        <v>213</v>
      </c>
      <c r="B33" s="306"/>
      <c r="C33" s="306"/>
      <c r="D33" s="306"/>
      <c r="E33" s="307"/>
    </row>
    <row r="34" spans="1:5" ht="25.95" customHeight="1">
      <c r="A34" s="57" t="s">
        <v>6</v>
      </c>
      <c r="B34" s="50" t="s">
        <v>134</v>
      </c>
      <c r="C34" s="50" t="s">
        <v>9</v>
      </c>
      <c r="D34" s="50" t="s">
        <v>11</v>
      </c>
      <c r="E34" s="61" t="s">
        <v>12</v>
      </c>
    </row>
    <row r="35" spans="1:5" ht="25.95" customHeight="1">
      <c r="A35" s="58">
        <v>1</v>
      </c>
      <c r="B35" s="51" t="s">
        <v>214</v>
      </c>
      <c r="C35" s="52" t="s">
        <v>364</v>
      </c>
      <c r="D35" s="52"/>
      <c r="E35" s="62"/>
    </row>
    <row r="36" spans="1:5" ht="25.95" customHeight="1">
      <c r="A36" s="59">
        <v>2</v>
      </c>
      <c r="B36" s="53" t="s">
        <v>365</v>
      </c>
      <c r="C36" s="52" t="s">
        <v>364</v>
      </c>
      <c r="D36" s="54"/>
      <c r="E36" s="63"/>
    </row>
    <row r="37" spans="1:5" ht="25.95" customHeight="1">
      <c r="A37" s="58">
        <v>3</v>
      </c>
      <c r="B37" s="51" t="s">
        <v>235</v>
      </c>
      <c r="C37" s="52" t="s">
        <v>364</v>
      </c>
      <c r="D37" s="52" t="s">
        <v>415</v>
      </c>
      <c r="E37" s="62"/>
    </row>
    <row r="38" spans="1:5" ht="25.95" customHeight="1">
      <c r="A38" s="59">
        <v>4</v>
      </c>
      <c r="B38" s="51" t="s">
        <v>236</v>
      </c>
      <c r="C38" s="52" t="s">
        <v>364</v>
      </c>
      <c r="D38" s="54" t="s">
        <v>35</v>
      </c>
      <c r="E38" s="63"/>
    </row>
    <row r="39" spans="1:5" ht="25.95" customHeight="1">
      <c r="A39" s="58">
        <v>5</v>
      </c>
      <c r="B39" s="51" t="s">
        <v>240</v>
      </c>
      <c r="C39" s="52" t="s">
        <v>364</v>
      </c>
      <c r="D39" s="52"/>
      <c r="E39" s="62"/>
    </row>
    <row r="40" spans="1:5" ht="28.05" customHeight="1">
      <c r="A40" s="305" t="s">
        <v>241</v>
      </c>
      <c r="B40" s="306"/>
      <c r="C40" s="306"/>
      <c r="D40" s="306"/>
      <c r="E40" s="307"/>
    </row>
    <row r="41" spans="1:5" ht="25.95" customHeight="1">
      <c r="A41" s="57" t="s">
        <v>6</v>
      </c>
      <c r="B41" s="50" t="s">
        <v>134</v>
      </c>
      <c r="C41" s="50" t="s">
        <v>9</v>
      </c>
      <c r="D41" s="50" t="s">
        <v>11</v>
      </c>
      <c r="E41" s="61" t="s">
        <v>12</v>
      </c>
    </row>
    <row r="42" spans="1:5" ht="25.95" customHeight="1">
      <c r="A42" s="58">
        <v>1</v>
      </c>
      <c r="B42" s="51" t="s">
        <v>242</v>
      </c>
      <c r="C42" s="52"/>
      <c r="D42" s="52"/>
      <c r="E42" s="62"/>
    </row>
    <row r="43" spans="1:5" ht="25.95" customHeight="1">
      <c r="A43" s="59">
        <v>2</v>
      </c>
      <c r="B43" s="53" t="s">
        <v>243</v>
      </c>
      <c r="C43" s="54"/>
      <c r="D43" s="54"/>
      <c r="E43" s="63"/>
    </row>
    <row r="44" spans="1:5" ht="25.95" customHeight="1">
      <c r="A44" s="58">
        <v>3</v>
      </c>
      <c r="B44" s="51"/>
      <c r="C44" s="52"/>
      <c r="D44" s="52"/>
      <c r="E44" s="62"/>
    </row>
    <row r="45" spans="1:5" ht="25.95" customHeight="1">
      <c r="A45" s="59">
        <v>4</v>
      </c>
      <c r="B45" s="53"/>
      <c r="C45" s="54"/>
      <c r="D45" s="54"/>
      <c r="E45" s="63"/>
    </row>
    <row r="46" spans="1:5" ht="25.95" customHeight="1">
      <c r="A46" s="58">
        <v>5</v>
      </c>
      <c r="B46" s="51"/>
      <c r="C46" s="52"/>
      <c r="D46" s="52"/>
      <c r="E46" s="62"/>
    </row>
    <row r="47" spans="1:5" ht="28.05" customHeight="1">
      <c r="A47" s="305" t="s">
        <v>366</v>
      </c>
      <c r="B47" s="306"/>
      <c r="C47" s="306"/>
      <c r="D47" s="306"/>
      <c r="E47" s="307"/>
    </row>
    <row r="48" spans="1:5" ht="25.95" customHeight="1">
      <c r="A48" s="57" t="s">
        <v>6</v>
      </c>
      <c r="B48" s="50" t="s">
        <v>134</v>
      </c>
      <c r="C48" s="50" t="s">
        <v>9</v>
      </c>
      <c r="D48" s="50" t="s">
        <v>11</v>
      </c>
      <c r="E48" s="61" t="s">
        <v>12</v>
      </c>
    </row>
    <row r="49" spans="1:5" ht="25.95" customHeight="1">
      <c r="A49" s="58">
        <v>1</v>
      </c>
      <c r="B49" s="51" t="s">
        <v>367</v>
      </c>
      <c r="C49" s="52"/>
      <c r="D49" s="52"/>
      <c r="E49" s="62"/>
    </row>
    <row r="50" spans="1:5" ht="25.95" customHeight="1">
      <c r="A50" s="59">
        <v>2</v>
      </c>
      <c r="B50" s="53" t="s">
        <v>373</v>
      </c>
      <c r="C50" s="54"/>
      <c r="D50" s="54" t="s">
        <v>372</v>
      </c>
      <c r="E50" s="63" t="s">
        <v>416</v>
      </c>
    </row>
    <row r="51" spans="1:5" ht="25.95" customHeight="1">
      <c r="A51" s="58">
        <v>3</v>
      </c>
      <c r="B51" s="51" t="s">
        <v>368</v>
      </c>
      <c r="C51" s="52"/>
      <c r="D51" s="52" t="s">
        <v>35</v>
      </c>
      <c r="E51" s="62"/>
    </row>
    <row r="52" spans="1:5" ht="25.95" customHeight="1">
      <c r="A52" s="59">
        <v>4</v>
      </c>
      <c r="B52" s="53" t="s">
        <v>369</v>
      </c>
      <c r="C52" s="54"/>
      <c r="D52" s="54" t="s">
        <v>35</v>
      </c>
      <c r="E52" s="63"/>
    </row>
    <row r="53" spans="1:5" ht="25.95" customHeight="1">
      <c r="A53" s="58">
        <v>5</v>
      </c>
      <c r="B53" s="51" t="s">
        <v>370</v>
      </c>
      <c r="C53" s="52"/>
      <c r="D53" s="52" t="s">
        <v>371</v>
      </c>
      <c r="E53" s="62"/>
    </row>
    <row r="54" spans="1:5" ht="25.95" customHeight="1">
      <c r="A54" s="59">
        <v>6</v>
      </c>
      <c r="B54" s="51" t="s">
        <v>374</v>
      </c>
      <c r="C54" s="52"/>
      <c r="D54" s="52"/>
      <c r="E54" s="62"/>
    </row>
    <row r="55" spans="1:5" ht="25.95" customHeight="1">
      <c r="A55" s="58">
        <v>7</v>
      </c>
      <c r="B55" s="51" t="s">
        <v>375</v>
      </c>
      <c r="C55" s="52"/>
      <c r="D55" s="52"/>
      <c r="E55" s="62"/>
    </row>
    <row r="56" spans="1:5" ht="28.05" customHeight="1">
      <c r="A56" s="305"/>
      <c r="B56" s="306"/>
      <c r="C56" s="306"/>
      <c r="D56" s="306"/>
      <c r="E56" s="307"/>
    </row>
    <row r="57" spans="1:5" ht="25.95" customHeight="1">
      <c r="A57" s="57" t="s">
        <v>6</v>
      </c>
      <c r="B57" s="50" t="s">
        <v>134</v>
      </c>
      <c r="C57" s="50" t="s">
        <v>9</v>
      </c>
      <c r="D57" s="50" t="s">
        <v>11</v>
      </c>
      <c r="E57" s="61" t="s">
        <v>12</v>
      </c>
    </row>
    <row r="58" spans="1:5" ht="25.95" customHeight="1">
      <c r="A58" s="58">
        <v>1</v>
      </c>
      <c r="B58" s="51"/>
      <c r="C58" s="52"/>
      <c r="D58" s="52"/>
      <c r="E58" s="62"/>
    </row>
    <row r="59" spans="1:5" ht="25.95" customHeight="1">
      <c r="A59" s="59">
        <v>2</v>
      </c>
      <c r="B59" s="53"/>
      <c r="C59" s="54"/>
      <c r="D59" s="54"/>
      <c r="E59" s="63"/>
    </row>
    <row r="60" spans="1:5" ht="25.95" customHeight="1">
      <c r="A60" s="58">
        <v>3</v>
      </c>
      <c r="B60" s="51"/>
      <c r="C60" s="52"/>
      <c r="D60" s="52"/>
      <c r="E60" s="62"/>
    </row>
    <row r="61" spans="1:5" ht="25.95" customHeight="1">
      <c r="A61" s="59">
        <v>4</v>
      </c>
      <c r="B61" s="53"/>
      <c r="C61" s="54"/>
      <c r="D61" s="54"/>
      <c r="E61" s="63"/>
    </row>
    <row r="62" spans="1:5" ht="25.95" customHeight="1">
      <c r="A62" s="58">
        <v>5</v>
      </c>
      <c r="B62" s="51"/>
      <c r="C62" s="52"/>
      <c r="D62" s="52"/>
      <c r="E62" s="62"/>
    </row>
    <row r="63" spans="1:5" ht="28.05" customHeight="1">
      <c r="A63" s="305"/>
      <c r="B63" s="306"/>
      <c r="C63" s="306"/>
      <c r="D63" s="306"/>
      <c r="E63" s="307"/>
    </row>
    <row r="64" spans="1:5" ht="25.95" customHeight="1">
      <c r="A64" s="57" t="s">
        <v>6</v>
      </c>
      <c r="B64" s="50" t="s">
        <v>134</v>
      </c>
      <c r="C64" s="50" t="s">
        <v>9</v>
      </c>
      <c r="D64" s="50" t="s">
        <v>11</v>
      </c>
      <c r="E64" s="61" t="s">
        <v>12</v>
      </c>
    </row>
    <row r="65" spans="1:5" ht="25.95" customHeight="1">
      <c r="A65" s="58">
        <v>1</v>
      </c>
      <c r="B65" s="51"/>
      <c r="C65" s="52"/>
      <c r="D65" s="52"/>
      <c r="E65" s="62"/>
    </row>
    <row r="66" spans="1:5" ht="25.95" customHeight="1">
      <c r="A66" s="59">
        <v>2</v>
      </c>
      <c r="B66" s="53"/>
      <c r="C66" s="54"/>
      <c r="D66" s="54"/>
      <c r="E66" s="63"/>
    </row>
    <row r="67" spans="1:5" ht="25.95" customHeight="1">
      <c r="A67" s="58">
        <v>3</v>
      </c>
      <c r="B67" s="51"/>
      <c r="C67" s="52"/>
      <c r="D67" s="52"/>
      <c r="E67" s="62"/>
    </row>
    <row r="68" spans="1:5" ht="25.95" customHeight="1">
      <c r="A68" s="59">
        <v>4</v>
      </c>
      <c r="B68" s="53"/>
      <c r="C68" s="54"/>
      <c r="D68" s="54"/>
      <c r="E68" s="63"/>
    </row>
    <row r="69" spans="1:5" ht="25.95" customHeight="1">
      <c r="A69" s="58">
        <v>5</v>
      </c>
      <c r="B69" s="51"/>
      <c r="C69" s="52"/>
      <c r="D69" s="52"/>
      <c r="E69" s="62"/>
    </row>
    <row r="70" spans="1:5" ht="28.05" customHeight="1">
      <c r="A70" s="305" t="str">
        <f>'جداول التوريدات'!A13&amp;" - "&amp;'جداول التوريدات'!B13</f>
        <v>11 - المرايا و الزجاج</v>
      </c>
      <c r="B70" s="306"/>
      <c r="C70" s="306"/>
      <c r="D70" s="306"/>
      <c r="E70" s="307"/>
    </row>
    <row r="71" spans="1:5" ht="25.95" customHeight="1">
      <c r="A71" s="57" t="s">
        <v>6</v>
      </c>
      <c r="B71" s="50" t="s">
        <v>134</v>
      </c>
      <c r="C71" s="50" t="s">
        <v>9</v>
      </c>
      <c r="D71" s="50" t="s">
        <v>11</v>
      </c>
      <c r="E71" s="61" t="s">
        <v>12</v>
      </c>
    </row>
    <row r="72" spans="1:5" ht="25.95" customHeight="1">
      <c r="A72" s="58">
        <v>1</v>
      </c>
      <c r="B72" s="51"/>
      <c r="C72" s="52"/>
      <c r="D72" s="52"/>
      <c r="E72" s="62"/>
    </row>
    <row r="73" spans="1:5" ht="25.95" customHeight="1">
      <c r="A73" s="59">
        <v>2</v>
      </c>
      <c r="B73" s="53"/>
      <c r="C73" s="54"/>
      <c r="D73" s="54"/>
      <c r="E73" s="63"/>
    </row>
    <row r="74" spans="1:5" ht="25.95" customHeight="1">
      <c r="A74" s="58">
        <v>3</v>
      </c>
      <c r="B74" s="51"/>
      <c r="C74" s="52"/>
      <c r="D74" s="52"/>
      <c r="E74" s="62"/>
    </row>
    <row r="75" spans="1:5" ht="25.95" customHeight="1">
      <c r="A75" s="59">
        <v>4</v>
      </c>
      <c r="B75" s="53"/>
      <c r="C75" s="54"/>
      <c r="D75" s="54"/>
      <c r="E75" s="63"/>
    </row>
    <row r="76" spans="1:5" ht="25.95" customHeight="1">
      <c r="A76" s="58">
        <v>5</v>
      </c>
      <c r="B76" s="51"/>
      <c r="C76" s="52"/>
      <c r="D76" s="52"/>
      <c r="E76" s="62"/>
    </row>
    <row r="77" spans="1:5" ht="28.05" customHeight="1">
      <c r="A77" s="305" t="str">
        <f>'جداول التوريدات'!A14&amp;" - "&amp;'جداول التوريدات'!B14</f>
        <v xml:space="preserve">12 - النباتات الصناعية </v>
      </c>
      <c r="B77" s="306"/>
      <c r="C77" s="306"/>
      <c r="D77" s="306"/>
      <c r="E77" s="307"/>
    </row>
    <row r="78" spans="1:5" ht="25.95" customHeight="1">
      <c r="A78" s="57" t="s">
        <v>6</v>
      </c>
      <c r="B78" s="50" t="s">
        <v>134</v>
      </c>
      <c r="C78" s="50" t="s">
        <v>9</v>
      </c>
      <c r="D78" s="50" t="s">
        <v>11</v>
      </c>
      <c r="E78" s="61" t="s">
        <v>12</v>
      </c>
    </row>
    <row r="79" spans="1:5" ht="25.95" customHeight="1">
      <c r="A79" s="58">
        <v>1</v>
      </c>
      <c r="B79" s="51"/>
      <c r="C79" s="52"/>
      <c r="D79" s="52"/>
      <c r="E79" s="62"/>
    </row>
    <row r="80" spans="1:5" ht="25.95" customHeight="1">
      <c r="A80" s="59">
        <v>2</v>
      </c>
      <c r="B80" s="53"/>
      <c r="C80" s="54"/>
      <c r="D80" s="54"/>
      <c r="E80" s="63"/>
    </row>
    <row r="81" spans="1:5" ht="25.95" customHeight="1">
      <c r="A81" s="58">
        <v>3</v>
      </c>
      <c r="B81" s="51"/>
      <c r="C81" s="52"/>
      <c r="D81" s="52"/>
      <c r="E81" s="62"/>
    </row>
    <row r="82" spans="1:5" ht="25.95" customHeight="1">
      <c r="A82" s="59">
        <v>4</v>
      </c>
      <c r="B82" s="53"/>
      <c r="C82" s="54"/>
      <c r="D82" s="54"/>
      <c r="E82" s="63"/>
    </row>
    <row r="83" spans="1:5" ht="25.95" customHeight="1">
      <c r="A83" s="58">
        <v>5</v>
      </c>
      <c r="B83" s="51"/>
      <c r="C83" s="52"/>
      <c r="D83" s="52"/>
      <c r="E83" s="62"/>
    </row>
    <row r="84" spans="1:5" ht="28.05" customHeight="1">
      <c r="A84" s="305" t="str">
        <f>'جداول التوريدات'!A15&amp;" - "&amp;'جداول التوريدات'!B15</f>
        <v>13 - طاولات الجلسات</v>
      </c>
      <c r="B84" s="306"/>
      <c r="C84" s="306"/>
      <c r="D84" s="306"/>
      <c r="E84" s="307"/>
    </row>
    <row r="85" spans="1:5" ht="25.95" customHeight="1">
      <c r="A85" s="57" t="s">
        <v>6</v>
      </c>
      <c r="B85" s="50" t="s">
        <v>134</v>
      </c>
      <c r="C85" s="50" t="s">
        <v>9</v>
      </c>
      <c r="D85" s="50" t="s">
        <v>11</v>
      </c>
      <c r="E85" s="61" t="s">
        <v>12</v>
      </c>
    </row>
    <row r="86" spans="1:5" ht="25.95" customHeight="1">
      <c r="A86" s="58">
        <v>1</v>
      </c>
      <c r="B86" s="51"/>
      <c r="C86" s="52"/>
      <c r="D86" s="52"/>
      <c r="E86" s="62"/>
    </row>
    <row r="87" spans="1:5" ht="25.95" customHeight="1">
      <c r="A87" s="59">
        <v>2</v>
      </c>
      <c r="B87" s="53"/>
      <c r="C87" s="54"/>
      <c r="D87" s="54"/>
      <c r="E87" s="63"/>
    </row>
    <row r="88" spans="1:5" ht="25.95" customHeight="1">
      <c r="A88" s="58">
        <v>3</v>
      </c>
      <c r="B88" s="51"/>
      <c r="C88" s="52"/>
      <c r="D88" s="52"/>
      <c r="E88" s="62"/>
    </row>
    <row r="89" spans="1:5" ht="25.95" customHeight="1">
      <c r="A89" s="59">
        <v>4</v>
      </c>
      <c r="B89" s="53"/>
      <c r="C89" s="54"/>
      <c r="D89" s="54"/>
      <c r="E89" s="63"/>
    </row>
    <row r="90" spans="1:5" ht="25.95" customHeight="1">
      <c r="A90" s="58">
        <v>5</v>
      </c>
      <c r="B90" s="51"/>
      <c r="C90" s="52"/>
      <c r="D90" s="52"/>
      <c r="E90" s="62"/>
    </row>
    <row r="91" spans="1:5" ht="28.05" customHeight="1">
      <c r="A91" s="305" t="str">
        <f>'جداول التوريدات'!A16&amp;" - "&amp;'جداول التوريدات'!B16</f>
        <v xml:space="preserve">14 - اللوحات الجدارية </v>
      </c>
      <c r="B91" s="306"/>
      <c r="C91" s="306"/>
      <c r="D91" s="306"/>
      <c r="E91" s="307"/>
    </row>
    <row r="92" spans="1:5" ht="25.95" customHeight="1">
      <c r="A92" s="57" t="s">
        <v>6</v>
      </c>
      <c r="B92" s="50" t="s">
        <v>134</v>
      </c>
      <c r="C92" s="50" t="s">
        <v>9</v>
      </c>
      <c r="D92" s="50" t="s">
        <v>11</v>
      </c>
      <c r="E92" s="61" t="s">
        <v>12</v>
      </c>
    </row>
    <row r="93" spans="1:5" ht="25.95" customHeight="1">
      <c r="A93" s="58">
        <v>1</v>
      </c>
      <c r="B93" s="51"/>
      <c r="C93" s="52"/>
      <c r="D93" s="52"/>
      <c r="E93" s="62"/>
    </row>
    <row r="94" spans="1:5" ht="25.95" customHeight="1">
      <c r="A94" s="59">
        <v>2</v>
      </c>
      <c r="B94" s="53"/>
      <c r="C94" s="54"/>
      <c r="D94" s="54"/>
      <c r="E94" s="63"/>
    </row>
    <row r="95" spans="1:5" ht="25.95" customHeight="1">
      <c r="A95" s="58">
        <v>3</v>
      </c>
      <c r="B95" s="51"/>
      <c r="C95" s="52"/>
      <c r="D95" s="52"/>
      <c r="E95" s="62"/>
    </row>
    <row r="96" spans="1:5" ht="25.95" customHeight="1">
      <c r="A96" s="59">
        <v>4</v>
      </c>
      <c r="B96" s="53"/>
      <c r="C96" s="54"/>
      <c r="D96" s="54"/>
      <c r="E96" s="63"/>
    </row>
    <row r="97" spans="1:5" ht="25.95" customHeight="1" thickBot="1">
      <c r="A97" s="60">
        <v>5</v>
      </c>
      <c r="B97" s="55"/>
      <c r="C97" s="56"/>
      <c r="D97" s="56"/>
      <c r="E97" s="64"/>
    </row>
  </sheetData>
  <mergeCells count="14">
    <mergeCell ref="A84:E84"/>
    <mergeCell ref="A91:E91"/>
    <mergeCell ref="A40:E40"/>
    <mergeCell ref="A47:E47"/>
    <mergeCell ref="A56:E56"/>
    <mergeCell ref="A63:E63"/>
    <mergeCell ref="A70:E70"/>
    <mergeCell ref="A77:E77"/>
    <mergeCell ref="A33:E33"/>
    <mergeCell ref="A1:E1"/>
    <mergeCell ref="A2:E2"/>
    <mergeCell ref="A12:E12"/>
    <mergeCell ref="A19:E19"/>
    <mergeCell ref="A26:E26"/>
  </mergeCells>
  <conditionalFormatting sqref="D2:D96">
    <cfRule type="containsText" dxfId="43" priority="1" operator="containsText" text="منتهى">
      <formula>NOT(ISERROR(SEARCH("منتهى",D2)))</formula>
    </cfRule>
    <cfRule type="containsText" dxfId="42" priority="2" operator="containsText" text="قيد التنفيذ">
      <formula>NOT(ISERROR(SEARCH("قيد التنفيذ",D2)))</formula>
    </cfRule>
    <cfRule type="containsText" dxfId="41" priority="3" operator="containsText" text="معلق">
      <formula>NOT(ISERROR(SEARCH("معلق",D2)))</formula>
    </cfRule>
    <cfRule type="containsText" dxfId="40" priority="4" operator="containsText" text="لم يبدأ">
      <formula>NOT(ISERROR(SEARCH("لم يبدأ",D2)))</formula>
    </cfRule>
  </conditionalFormatting>
  <hyperlinks>
    <hyperlink ref="F1" location="'الفهرس'!A1" display="↩ الفهرس" xr:uid="{F70E1DF2-8CF8-417F-9C4D-3BA22542D2F4}"/>
  </hyperlinks>
  <printOptions horizontalCentered="1"/>
  <pageMargins left="0.5" right="0.5" top="0.55555555555555558" bottom="0.55555555555555558" header="0.3" footer="0.3"/>
  <pageSetup paperSize="9" scale="62" fitToHeight="0" orientation="portrait" verticalDpi="0" r:id="rId1"/>
  <headerFooter>
    <oddFooter>&amp;C&amp;P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182A-2DAB-442C-B680-9A9AFDE242A4}">
  <sheetPr>
    <tabColor rgb="FF8EA9DB"/>
    <pageSetUpPr fitToPage="1"/>
  </sheetPr>
  <dimension ref="A1:P65"/>
  <sheetViews>
    <sheetView showGridLines="0" rightToLeft="1" zoomScale="70" zoomScaleNormal="70" workbookViewId="0">
      <pane ySplit="6" topLeftCell="A7" activePane="bottomLeft" state="frozen"/>
      <selection activeCell="B1" sqref="B1"/>
      <selection pane="bottomLeft" activeCell="I3" sqref="I1:I1048576"/>
    </sheetView>
  </sheetViews>
  <sheetFormatPr defaultRowHeight="14.4"/>
  <cols>
    <col min="1" max="1" width="7" customWidth="1"/>
    <col min="2" max="2" width="55.5546875" customWidth="1"/>
    <col min="3" max="3" width="22.21875" customWidth="1"/>
    <col min="4" max="4" width="19.44140625" customWidth="1"/>
    <col min="5" max="6" width="16.33203125" customWidth="1"/>
    <col min="7" max="7" width="13" customWidth="1"/>
    <col min="8" max="8" width="14.77734375" customWidth="1"/>
    <col min="9" max="9" width="18.5546875" customWidth="1"/>
    <col min="10" max="15" width="14.44140625" customWidth="1"/>
    <col min="16" max="16" width="13.88671875" customWidth="1"/>
  </cols>
  <sheetData>
    <row r="1" spans="1:16" ht="34.049999999999997" customHeight="1">
      <c r="A1" s="316" t="s">
        <v>492</v>
      </c>
      <c r="B1" s="316"/>
      <c r="C1" s="316"/>
      <c r="D1" s="316"/>
      <c r="E1" s="316"/>
      <c r="F1" s="316"/>
      <c r="G1" s="316"/>
      <c r="H1" s="316"/>
      <c r="I1" s="316"/>
      <c r="J1" s="316"/>
      <c r="K1" s="316"/>
      <c r="L1" s="316"/>
      <c r="M1" s="316"/>
      <c r="N1" s="316"/>
      <c r="O1" s="316"/>
      <c r="P1" s="451" t="s">
        <v>549</v>
      </c>
    </row>
    <row r="2" spans="1:16" ht="25.95" customHeight="1">
      <c r="A2" s="233"/>
      <c r="B2" s="245">
        <v>46272</v>
      </c>
      <c r="C2" s="233"/>
      <c r="D2" s="312">
        <f>$B$2+41</f>
        <v>46313</v>
      </c>
      <c r="E2" s="313"/>
      <c r="F2" s="232"/>
      <c r="G2" s="232"/>
      <c r="H2" s="233"/>
      <c r="I2" s="314">
        <f>COUNTA($B$7:$B$62)</f>
        <v>56</v>
      </c>
      <c r="J2" s="315"/>
      <c r="K2" s="317">
        <f>IFERROR(AVERAGE($H$7:$H$62),0)</f>
        <v>0</v>
      </c>
      <c r="L2" s="315"/>
      <c r="M2" s="315"/>
      <c r="N2" s="315"/>
      <c r="O2" s="315"/>
    </row>
    <row r="3" spans="1:16" ht="6" customHeight="1" thickBot="1">
      <c r="A3" s="218"/>
      <c r="B3" s="218"/>
      <c r="C3" s="218"/>
      <c r="D3" s="218"/>
      <c r="E3" s="218"/>
      <c r="F3" s="218"/>
      <c r="G3" s="218"/>
      <c r="H3" s="218"/>
      <c r="I3" s="218"/>
      <c r="J3" s="218"/>
      <c r="K3" s="218"/>
      <c r="L3" s="218"/>
      <c r="M3" s="218"/>
      <c r="N3" s="218"/>
      <c r="O3" s="218"/>
    </row>
    <row r="4" spans="1:16" ht="22.05" customHeight="1">
      <c r="A4" s="318" t="s">
        <v>420</v>
      </c>
      <c r="B4" s="319"/>
      <c r="C4" s="319"/>
      <c r="D4" s="319"/>
      <c r="E4" s="319"/>
      <c r="F4" s="319"/>
      <c r="G4" s="319"/>
      <c r="H4" s="319"/>
      <c r="I4" s="320"/>
      <c r="J4" s="321" t="s">
        <v>421</v>
      </c>
      <c r="K4" s="322"/>
      <c r="L4" s="323"/>
      <c r="M4" s="323"/>
      <c r="N4" s="323"/>
      <c r="O4" s="324"/>
    </row>
    <row r="5" spans="1:16" ht="19.95" customHeight="1">
      <c r="A5" s="325"/>
      <c r="B5" s="326"/>
      <c r="C5" s="326"/>
      <c r="D5" s="326"/>
      <c r="E5" s="326"/>
      <c r="F5" s="326"/>
      <c r="G5" s="326"/>
      <c r="H5" s="326"/>
      <c r="I5" s="327"/>
      <c r="J5" s="234">
        <f>$B$2</f>
        <v>46272</v>
      </c>
      <c r="K5" s="235">
        <f>J5+7</f>
        <v>46279</v>
      </c>
      <c r="L5" s="236">
        <f>K5+7</f>
        <v>46286</v>
      </c>
      <c r="M5" s="236">
        <f>L5+7</f>
        <v>46293</v>
      </c>
      <c r="N5" s="236">
        <f>M5+7</f>
        <v>46300</v>
      </c>
      <c r="O5" s="237">
        <f>N5+7</f>
        <v>46307</v>
      </c>
    </row>
    <row r="6" spans="1:16" ht="25.95" customHeight="1">
      <c r="A6" s="238" t="s">
        <v>6</v>
      </c>
      <c r="B6" s="239" t="s">
        <v>422</v>
      </c>
      <c r="C6" s="239" t="s">
        <v>423</v>
      </c>
      <c r="D6" s="239" t="s">
        <v>9</v>
      </c>
      <c r="E6" s="239" t="s">
        <v>424</v>
      </c>
      <c r="F6" s="239" t="s">
        <v>425</v>
      </c>
      <c r="G6" s="239" t="s">
        <v>406</v>
      </c>
      <c r="H6" s="239" t="s">
        <v>426</v>
      </c>
      <c r="I6" s="240" t="s">
        <v>11</v>
      </c>
      <c r="J6" s="241" t="str">
        <f>"أسبوع 1"</f>
        <v>أسبوع 1</v>
      </c>
      <c r="K6" s="242" t="str">
        <f>"أسبوع 2"</f>
        <v>أسبوع 2</v>
      </c>
      <c r="L6" s="239" t="str">
        <f>"أسبوع 3"</f>
        <v>أسبوع 3</v>
      </c>
      <c r="M6" s="239" t="str">
        <f>"أسبوع 4"</f>
        <v>أسبوع 4</v>
      </c>
      <c r="N6" s="239" t="str">
        <f>"أسبوع 5"</f>
        <v>أسبوع 5</v>
      </c>
      <c r="O6" s="243" t="str">
        <f>"أسبوع 6"</f>
        <v>أسبوع 6</v>
      </c>
    </row>
    <row r="7" spans="1:16" ht="19.95" customHeight="1">
      <c r="A7" s="224">
        <v>1</v>
      </c>
      <c r="B7" s="405" t="s">
        <v>427</v>
      </c>
      <c r="C7" s="220" t="s">
        <v>428</v>
      </c>
      <c r="D7" s="220" t="s">
        <v>21</v>
      </c>
      <c r="E7" s="221">
        <f>$B$2+0</f>
        <v>46272</v>
      </c>
      <c r="F7" s="221">
        <f>$B$2+3</f>
        <v>46275</v>
      </c>
      <c r="G7" s="222">
        <f>IF(AND(ISNUMBER(E7),ISNUMBER(F7)),F7-E7+1,"")</f>
        <v>4</v>
      </c>
      <c r="H7" s="223">
        <v>0</v>
      </c>
      <c r="I7" s="230" t="s">
        <v>35</v>
      </c>
      <c r="J7" s="246"/>
      <c r="K7" s="247"/>
      <c r="L7" s="248"/>
      <c r="M7" s="248"/>
      <c r="N7" s="248"/>
      <c r="O7" s="249"/>
    </row>
    <row r="8" spans="1:16" ht="19.95" customHeight="1">
      <c r="A8" s="224">
        <v>2</v>
      </c>
      <c r="B8" s="219" t="s">
        <v>137</v>
      </c>
      <c r="C8" s="220" t="s">
        <v>428</v>
      </c>
      <c r="D8" s="220" t="s">
        <v>429</v>
      </c>
      <c r="E8" s="221">
        <f>$B$2+0</f>
        <v>46272</v>
      </c>
      <c r="F8" s="221">
        <f>$B$2+6</f>
        <v>46278</v>
      </c>
      <c r="G8" s="222">
        <f t="shared" ref="G8:G62" si="0">IF(AND(ISNUMBER(E8),ISNUMBER(F8)),F8-E8+1,"")</f>
        <v>7</v>
      </c>
      <c r="H8" s="223">
        <v>0</v>
      </c>
      <c r="I8" s="230" t="s">
        <v>24</v>
      </c>
      <c r="J8" s="246"/>
      <c r="K8" s="247"/>
      <c r="L8" s="248"/>
      <c r="M8" s="248"/>
      <c r="N8" s="248"/>
      <c r="O8" s="249"/>
    </row>
    <row r="9" spans="1:16" ht="19.95" customHeight="1">
      <c r="A9" s="224">
        <v>3</v>
      </c>
      <c r="B9" s="405" t="s">
        <v>430</v>
      </c>
      <c r="C9" s="220" t="s">
        <v>428</v>
      </c>
      <c r="D9" s="220" t="s">
        <v>429</v>
      </c>
      <c r="E9" s="221">
        <f>$B$2+2</f>
        <v>46274</v>
      </c>
      <c r="F9" s="221">
        <f>$B$2+6</f>
        <v>46278</v>
      </c>
      <c r="G9" s="222">
        <f t="shared" si="0"/>
        <v>5</v>
      </c>
      <c r="H9" s="223">
        <v>0</v>
      </c>
      <c r="I9" s="230" t="s">
        <v>113</v>
      </c>
      <c r="J9" s="246"/>
      <c r="K9" s="247"/>
      <c r="L9" s="248"/>
      <c r="M9" s="248"/>
      <c r="N9" s="248"/>
      <c r="O9" s="249"/>
    </row>
    <row r="10" spans="1:16" ht="19.95" customHeight="1">
      <c r="A10" s="224">
        <v>4</v>
      </c>
      <c r="B10" s="219" t="s">
        <v>146</v>
      </c>
      <c r="C10" s="220" t="s">
        <v>428</v>
      </c>
      <c r="D10" s="220" t="s">
        <v>429</v>
      </c>
      <c r="E10" s="221">
        <f>$B$2+7</f>
        <v>46279</v>
      </c>
      <c r="F10" s="221">
        <f>$B$2+11</f>
        <v>46283</v>
      </c>
      <c r="G10" s="222">
        <f t="shared" si="0"/>
        <v>5</v>
      </c>
      <c r="H10" s="223">
        <v>0</v>
      </c>
      <c r="I10" s="230" t="s">
        <v>113</v>
      </c>
      <c r="J10" s="246"/>
      <c r="K10" s="247"/>
      <c r="L10" s="248"/>
      <c r="M10" s="248"/>
      <c r="N10" s="248"/>
      <c r="O10" s="249"/>
    </row>
    <row r="11" spans="1:16" ht="19.95" customHeight="1">
      <c r="A11" s="224">
        <v>5</v>
      </c>
      <c r="B11" s="219" t="s">
        <v>139</v>
      </c>
      <c r="C11" s="220" t="s">
        <v>428</v>
      </c>
      <c r="D11" s="220" t="s">
        <v>429</v>
      </c>
      <c r="E11" s="221">
        <f>$B$2+7</f>
        <v>46279</v>
      </c>
      <c r="F11" s="221">
        <f>$B$2+20</f>
        <v>46292</v>
      </c>
      <c r="G11" s="222">
        <f t="shared" si="0"/>
        <v>14</v>
      </c>
      <c r="H11" s="223">
        <v>0</v>
      </c>
      <c r="I11" s="230" t="s">
        <v>113</v>
      </c>
      <c r="J11" s="246"/>
      <c r="K11" s="247"/>
      <c r="L11" s="248"/>
      <c r="M11" s="248"/>
      <c r="N11" s="248"/>
      <c r="O11" s="249"/>
    </row>
    <row r="12" spans="1:16" ht="19.95" customHeight="1">
      <c r="A12" s="224">
        <v>6</v>
      </c>
      <c r="B12" s="219" t="s">
        <v>431</v>
      </c>
      <c r="C12" s="220" t="s">
        <v>428</v>
      </c>
      <c r="D12" s="220" t="s">
        <v>429</v>
      </c>
      <c r="E12" s="221">
        <f>$B$2+7</f>
        <v>46279</v>
      </c>
      <c r="F12" s="221">
        <f>$B$2+17</f>
        <v>46289</v>
      </c>
      <c r="G12" s="222">
        <f t="shared" si="0"/>
        <v>11</v>
      </c>
      <c r="H12" s="223">
        <v>0</v>
      </c>
      <c r="I12" s="230" t="s">
        <v>113</v>
      </c>
      <c r="J12" s="246"/>
      <c r="K12" s="247"/>
      <c r="L12" s="248"/>
      <c r="M12" s="248"/>
      <c r="N12" s="248"/>
      <c r="O12" s="249"/>
    </row>
    <row r="13" spans="1:16" ht="19.95" customHeight="1">
      <c r="A13" s="224">
        <v>7</v>
      </c>
      <c r="B13" s="219" t="s">
        <v>466</v>
      </c>
      <c r="C13" s="220" t="s">
        <v>432</v>
      </c>
      <c r="D13" s="220" t="s">
        <v>52</v>
      </c>
      <c r="E13" s="221">
        <f>$B$2+0</f>
        <v>46272</v>
      </c>
      <c r="F13" s="221">
        <f>$B$2+13</f>
        <v>46285</v>
      </c>
      <c r="G13" s="222">
        <f t="shared" si="0"/>
        <v>14</v>
      </c>
      <c r="H13" s="223">
        <v>0</v>
      </c>
      <c r="I13" s="230" t="s">
        <v>24</v>
      </c>
      <c r="J13" s="246"/>
      <c r="K13" s="247"/>
      <c r="L13" s="248"/>
      <c r="M13" s="248"/>
      <c r="N13" s="248"/>
      <c r="O13" s="249"/>
    </row>
    <row r="14" spans="1:16" ht="19.95" customHeight="1">
      <c r="A14" s="224">
        <v>8</v>
      </c>
      <c r="B14" s="219" t="s">
        <v>433</v>
      </c>
      <c r="C14" s="220" t="s">
        <v>432</v>
      </c>
      <c r="D14" s="220" t="s">
        <v>52</v>
      </c>
      <c r="E14" s="221">
        <f>$B$2+0</f>
        <v>46272</v>
      </c>
      <c r="F14" s="221">
        <f>$B$2+20</f>
        <v>46292</v>
      </c>
      <c r="G14" s="222">
        <f t="shared" si="0"/>
        <v>21</v>
      </c>
      <c r="H14" s="223">
        <v>0</v>
      </c>
      <c r="I14" s="230" t="s">
        <v>24</v>
      </c>
      <c r="J14" s="246"/>
      <c r="K14" s="247"/>
      <c r="L14" s="248"/>
      <c r="M14" s="248"/>
      <c r="N14" s="248"/>
      <c r="O14" s="249"/>
    </row>
    <row r="15" spans="1:16" ht="19.95" customHeight="1">
      <c r="A15" s="224">
        <v>9</v>
      </c>
      <c r="B15" s="219" t="s">
        <v>413</v>
      </c>
      <c r="C15" s="220" t="s">
        <v>434</v>
      </c>
      <c r="D15" s="220" t="s">
        <v>52</v>
      </c>
      <c r="E15" s="221">
        <f>$B$2+0</f>
        <v>46272</v>
      </c>
      <c r="F15" s="221">
        <f>$B$2+13</f>
        <v>46285</v>
      </c>
      <c r="G15" s="222">
        <f t="shared" si="0"/>
        <v>14</v>
      </c>
      <c r="H15" s="223">
        <v>0</v>
      </c>
      <c r="I15" s="230" t="s">
        <v>24</v>
      </c>
      <c r="J15" s="246"/>
      <c r="K15" s="247"/>
      <c r="L15" s="248"/>
      <c r="M15" s="248"/>
      <c r="N15" s="248"/>
      <c r="O15" s="249"/>
    </row>
    <row r="16" spans="1:16" ht="19.95" customHeight="1">
      <c r="A16" s="224">
        <v>10</v>
      </c>
      <c r="B16" s="405" t="s">
        <v>435</v>
      </c>
      <c r="C16" s="220" t="s">
        <v>143</v>
      </c>
      <c r="D16" s="220" t="s">
        <v>43</v>
      </c>
      <c r="E16" s="221">
        <f>$B$2+7</f>
        <v>46279</v>
      </c>
      <c r="F16" s="221">
        <f>$B$2+20</f>
        <v>46292</v>
      </c>
      <c r="G16" s="222">
        <f t="shared" si="0"/>
        <v>14</v>
      </c>
      <c r="H16" s="223">
        <v>0</v>
      </c>
      <c r="I16" s="230" t="s">
        <v>35</v>
      </c>
      <c r="J16" s="246"/>
      <c r="K16" s="247"/>
      <c r="L16" s="248"/>
      <c r="M16" s="248"/>
      <c r="N16" s="248"/>
      <c r="O16" s="249"/>
    </row>
    <row r="17" spans="1:15" ht="19.95" customHeight="1">
      <c r="A17" s="224">
        <v>11</v>
      </c>
      <c r="B17" s="219" t="s">
        <v>436</v>
      </c>
      <c r="C17" s="220" t="s">
        <v>143</v>
      </c>
      <c r="D17" s="220" t="s">
        <v>43</v>
      </c>
      <c r="E17" s="221">
        <f>$B$2+14</f>
        <v>46286</v>
      </c>
      <c r="F17" s="221">
        <f>$B$2+20</f>
        <v>46292</v>
      </c>
      <c r="G17" s="222">
        <f t="shared" si="0"/>
        <v>7</v>
      </c>
      <c r="H17" s="223">
        <v>0</v>
      </c>
      <c r="I17" s="230" t="s">
        <v>113</v>
      </c>
      <c r="J17" s="246"/>
      <c r="K17" s="247"/>
      <c r="L17" s="248"/>
      <c r="M17" s="248"/>
      <c r="N17" s="248"/>
      <c r="O17" s="249"/>
    </row>
    <row r="18" spans="1:15" ht="19.95" customHeight="1">
      <c r="A18" s="224">
        <v>12</v>
      </c>
      <c r="B18" s="219" t="s">
        <v>437</v>
      </c>
      <c r="C18" s="220" t="s">
        <v>213</v>
      </c>
      <c r="D18" s="220" t="s">
        <v>364</v>
      </c>
      <c r="E18" s="221">
        <f>$B$2+7</f>
        <v>46279</v>
      </c>
      <c r="F18" s="221">
        <f>$B$2+13</f>
        <v>46285</v>
      </c>
      <c r="G18" s="222">
        <f t="shared" si="0"/>
        <v>7</v>
      </c>
      <c r="H18" s="223">
        <v>0</v>
      </c>
      <c r="I18" s="230" t="s">
        <v>113</v>
      </c>
      <c r="J18" s="246"/>
      <c r="K18" s="247"/>
      <c r="L18" s="248"/>
      <c r="M18" s="248"/>
      <c r="N18" s="248"/>
      <c r="O18" s="249"/>
    </row>
    <row r="19" spans="1:15" ht="19.95" customHeight="1">
      <c r="A19" s="224">
        <v>13</v>
      </c>
      <c r="B19" s="219" t="s">
        <v>438</v>
      </c>
      <c r="C19" s="220" t="s">
        <v>213</v>
      </c>
      <c r="D19" s="220" t="s">
        <v>364</v>
      </c>
      <c r="E19" s="221">
        <f>$B$2+7</f>
        <v>46279</v>
      </c>
      <c r="F19" s="221">
        <f>$B$2+27</f>
        <v>46299</v>
      </c>
      <c r="G19" s="222">
        <f t="shared" si="0"/>
        <v>21</v>
      </c>
      <c r="H19" s="223">
        <v>0</v>
      </c>
      <c r="I19" s="230" t="s">
        <v>113</v>
      </c>
      <c r="J19" s="246"/>
      <c r="K19" s="247"/>
      <c r="L19" s="248"/>
      <c r="M19" s="248"/>
      <c r="N19" s="248"/>
      <c r="O19" s="249"/>
    </row>
    <row r="20" spans="1:15" ht="19.95" customHeight="1">
      <c r="A20" s="224">
        <v>14</v>
      </c>
      <c r="B20" s="405" t="s">
        <v>235</v>
      </c>
      <c r="C20" s="220" t="s">
        <v>213</v>
      </c>
      <c r="D20" s="220" t="s">
        <v>364</v>
      </c>
      <c r="E20" s="221">
        <f>$B$2+14</f>
        <v>46286</v>
      </c>
      <c r="F20" s="221">
        <f>$B$2+27</f>
        <v>46299</v>
      </c>
      <c r="G20" s="222">
        <f t="shared" si="0"/>
        <v>14</v>
      </c>
      <c r="H20" s="223">
        <v>0</v>
      </c>
      <c r="I20" s="230" t="s">
        <v>113</v>
      </c>
      <c r="J20" s="246"/>
      <c r="K20" s="247"/>
      <c r="L20" s="248"/>
      <c r="M20" s="248"/>
      <c r="N20" s="248"/>
      <c r="O20" s="249"/>
    </row>
    <row r="21" spans="1:15" ht="19.95" customHeight="1">
      <c r="A21" s="224">
        <v>15</v>
      </c>
      <c r="B21" s="405" t="s">
        <v>439</v>
      </c>
      <c r="C21" s="220" t="s">
        <v>213</v>
      </c>
      <c r="D21" s="220" t="s">
        <v>364</v>
      </c>
      <c r="E21" s="221">
        <f>$B$2+21</f>
        <v>46293</v>
      </c>
      <c r="F21" s="221">
        <f>$B$2+27</f>
        <v>46299</v>
      </c>
      <c r="G21" s="222">
        <f t="shared" si="0"/>
        <v>7</v>
      </c>
      <c r="H21" s="223">
        <v>0</v>
      </c>
      <c r="I21" s="230" t="s">
        <v>113</v>
      </c>
      <c r="J21" s="246"/>
      <c r="K21" s="247"/>
      <c r="L21" s="248"/>
      <c r="M21" s="248"/>
      <c r="N21" s="248"/>
      <c r="O21" s="249"/>
    </row>
    <row r="22" spans="1:15" ht="19.95" customHeight="1">
      <c r="A22" s="224">
        <v>16</v>
      </c>
      <c r="B22" s="219" t="s">
        <v>240</v>
      </c>
      <c r="C22" s="220" t="s">
        <v>213</v>
      </c>
      <c r="D22" s="220" t="s">
        <v>364</v>
      </c>
      <c r="E22" s="221">
        <f>$B$2+14</f>
        <v>46286</v>
      </c>
      <c r="F22" s="221">
        <f>$B$2+20</f>
        <v>46292</v>
      </c>
      <c r="G22" s="222">
        <f t="shared" si="0"/>
        <v>7</v>
      </c>
      <c r="H22" s="223">
        <v>0</v>
      </c>
      <c r="I22" s="230" t="s">
        <v>113</v>
      </c>
      <c r="J22" s="246"/>
      <c r="K22" s="247"/>
      <c r="L22" s="248"/>
      <c r="M22" s="248"/>
      <c r="N22" s="248"/>
      <c r="O22" s="249"/>
    </row>
    <row r="23" spans="1:15" ht="19.95" customHeight="1">
      <c r="A23" s="224">
        <v>17</v>
      </c>
      <c r="B23" s="219" t="s">
        <v>440</v>
      </c>
      <c r="C23" s="220" t="s">
        <v>241</v>
      </c>
      <c r="D23" s="220" t="s">
        <v>43</v>
      </c>
      <c r="E23" s="221">
        <f>$B$2+14</f>
        <v>46286</v>
      </c>
      <c r="F23" s="221">
        <f>$B$2+17</f>
        <v>46289</v>
      </c>
      <c r="G23" s="222">
        <f t="shared" si="0"/>
        <v>4</v>
      </c>
      <c r="H23" s="223">
        <v>0</v>
      </c>
      <c r="I23" s="230" t="s">
        <v>113</v>
      </c>
      <c r="J23" s="246"/>
      <c r="K23" s="247"/>
      <c r="L23" s="248"/>
      <c r="M23" s="248"/>
      <c r="N23" s="248"/>
      <c r="O23" s="249"/>
    </row>
    <row r="24" spans="1:15" ht="19.95" customHeight="1">
      <c r="A24" s="224">
        <v>18</v>
      </c>
      <c r="B24" s="219" t="s">
        <v>441</v>
      </c>
      <c r="C24" s="220" t="s">
        <v>241</v>
      </c>
      <c r="D24" s="220" t="s">
        <v>43</v>
      </c>
      <c r="E24" s="221">
        <f>$B$2+14</f>
        <v>46286</v>
      </c>
      <c r="F24" s="221">
        <f>$B$2+20</f>
        <v>46292</v>
      </c>
      <c r="G24" s="222">
        <f t="shared" si="0"/>
        <v>7</v>
      </c>
      <c r="H24" s="223">
        <v>0</v>
      </c>
      <c r="I24" s="230" t="s">
        <v>113</v>
      </c>
      <c r="J24" s="246"/>
      <c r="K24" s="247"/>
      <c r="L24" s="248"/>
      <c r="M24" s="248"/>
      <c r="N24" s="248"/>
      <c r="O24" s="249"/>
    </row>
    <row r="25" spans="1:15" ht="19.95" customHeight="1">
      <c r="A25" s="224">
        <v>19</v>
      </c>
      <c r="B25" s="219" t="s">
        <v>442</v>
      </c>
      <c r="C25" s="220" t="s">
        <v>241</v>
      </c>
      <c r="D25" s="220" t="s">
        <v>43</v>
      </c>
      <c r="E25" s="221">
        <f>$B$2+21</f>
        <v>46293</v>
      </c>
      <c r="F25" s="221">
        <f>$B$2+41</f>
        <v>46313</v>
      </c>
      <c r="G25" s="222">
        <f t="shared" si="0"/>
        <v>21</v>
      </c>
      <c r="H25" s="223">
        <v>0</v>
      </c>
      <c r="I25" s="230" t="s">
        <v>113</v>
      </c>
      <c r="J25" s="246"/>
      <c r="K25" s="247"/>
      <c r="L25" s="248"/>
      <c r="M25" s="248"/>
      <c r="N25" s="248"/>
      <c r="O25" s="249"/>
    </row>
    <row r="26" spans="1:15" ht="19.95" customHeight="1">
      <c r="A26" s="224">
        <v>20</v>
      </c>
      <c r="B26" s="219" t="s">
        <v>443</v>
      </c>
      <c r="C26" s="220" t="s">
        <v>366</v>
      </c>
      <c r="D26" s="220" t="s">
        <v>52</v>
      </c>
      <c r="E26" s="221">
        <f>$B$2+0</f>
        <v>46272</v>
      </c>
      <c r="F26" s="221">
        <f>$B$2+6</f>
        <v>46278</v>
      </c>
      <c r="G26" s="222">
        <f t="shared" si="0"/>
        <v>7</v>
      </c>
      <c r="H26" s="223">
        <v>0</v>
      </c>
      <c r="I26" s="230" t="s">
        <v>24</v>
      </c>
      <c r="J26" s="246"/>
      <c r="K26" s="247"/>
      <c r="L26" s="248"/>
      <c r="M26" s="248"/>
      <c r="N26" s="248"/>
      <c r="O26" s="249"/>
    </row>
    <row r="27" spans="1:15" ht="19.95" customHeight="1">
      <c r="A27" s="224">
        <v>21</v>
      </c>
      <c r="B27" s="405" t="s">
        <v>444</v>
      </c>
      <c r="C27" s="220" t="s">
        <v>366</v>
      </c>
      <c r="D27" s="220" t="s">
        <v>52</v>
      </c>
      <c r="E27" s="221">
        <f>$B$2+0</f>
        <v>46272</v>
      </c>
      <c r="F27" s="221">
        <f>$B$2+13</f>
        <v>46285</v>
      </c>
      <c r="G27" s="222">
        <f t="shared" si="0"/>
        <v>14</v>
      </c>
      <c r="H27" s="223">
        <v>0</v>
      </c>
      <c r="I27" s="230" t="s">
        <v>24</v>
      </c>
      <c r="J27" s="246"/>
      <c r="K27" s="247"/>
      <c r="L27" s="248"/>
      <c r="M27" s="248"/>
      <c r="N27" s="248"/>
      <c r="O27" s="249"/>
    </row>
    <row r="28" spans="1:15" ht="19.95" customHeight="1">
      <c r="A28" s="224">
        <v>22</v>
      </c>
      <c r="B28" s="219" t="s">
        <v>445</v>
      </c>
      <c r="C28" s="220" t="s">
        <v>366</v>
      </c>
      <c r="D28" s="220" t="s">
        <v>52</v>
      </c>
      <c r="E28" s="221">
        <f>$B$2+7</f>
        <v>46279</v>
      </c>
      <c r="F28" s="221">
        <f>$B$2+13</f>
        <v>46285</v>
      </c>
      <c r="G28" s="222">
        <f t="shared" si="0"/>
        <v>7</v>
      </c>
      <c r="H28" s="223">
        <v>0</v>
      </c>
      <c r="I28" s="230" t="s">
        <v>113</v>
      </c>
      <c r="J28" s="246"/>
      <c r="K28" s="247"/>
      <c r="L28" s="248"/>
      <c r="M28" s="248"/>
      <c r="N28" s="248"/>
      <c r="O28" s="249"/>
    </row>
    <row r="29" spans="1:15" ht="19.95" customHeight="1">
      <c r="A29" s="224">
        <v>23</v>
      </c>
      <c r="B29" s="219" t="s">
        <v>446</v>
      </c>
      <c r="C29" s="220" t="s">
        <v>366</v>
      </c>
      <c r="D29" s="220" t="s">
        <v>69</v>
      </c>
      <c r="E29" s="221">
        <f>$B$2+14</f>
        <v>46286</v>
      </c>
      <c r="F29" s="221">
        <f>$B$2+27</f>
        <v>46299</v>
      </c>
      <c r="G29" s="222">
        <f t="shared" si="0"/>
        <v>14</v>
      </c>
      <c r="H29" s="223">
        <v>0</v>
      </c>
      <c r="I29" s="230" t="s">
        <v>113</v>
      </c>
      <c r="J29" s="246"/>
      <c r="K29" s="247"/>
      <c r="L29" s="248"/>
      <c r="M29" s="248"/>
      <c r="N29" s="248"/>
      <c r="O29" s="249"/>
    </row>
    <row r="30" spans="1:15" ht="19.95" customHeight="1">
      <c r="A30" s="224">
        <v>24</v>
      </c>
      <c r="B30" s="219" t="s">
        <v>447</v>
      </c>
      <c r="C30" s="220" t="s">
        <v>366</v>
      </c>
      <c r="D30" s="220" t="s">
        <v>69</v>
      </c>
      <c r="E30" s="221">
        <f>$B$2+14</f>
        <v>46286</v>
      </c>
      <c r="F30" s="221">
        <f>$B$2+34</f>
        <v>46306</v>
      </c>
      <c r="G30" s="222">
        <f t="shared" si="0"/>
        <v>21</v>
      </c>
      <c r="H30" s="223">
        <v>0</v>
      </c>
      <c r="I30" s="230" t="s">
        <v>113</v>
      </c>
      <c r="J30" s="246"/>
      <c r="K30" s="247"/>
      <c r="L30" s="248"/>
      <c r="M30" s="248"/>
      <c r="N30" s="248"/>
      <c r="O30" s="249"/>
    </row>
    <row r="31" spans="1:15" ht="19.95" customHeight="1">
      <c r="A31" s="224">
        <v>25</v>
      </c>
      <c r="B31" s="219" t="s">
        <v>448</v>
      </c>
      <c r="C31" s="220" t="s">
        <v>366</v>
      </c>
      <c r="D31" s="220" t="s">
        <v>50</v>
      </c>
      <c r="E31" s="221">
        <f>$B$2+21</f>
        <v>46293</v>
      </c>
      <c r="F31" s="221">
        <f>$B$2+34</f>
        <v>46306</v>
      </c>
      <c r="G31" s="222">
        <f t="shared" si="0"/>
        <v>14</v>
      </c>
      <c r="H31" s="223">
        <v>0</v>
      </c>
      <c r="I31" s="230" t="s">
        <v>113</v>
      </c>
      <c r="J31" s="246"/>
      <c r="K31" s="247"/>
      <c r="L31" s="248"/>
      <c r="M31" s="248"/>
      <c r="N31" s="248"/>
      <c r="O31" s="249"/>
    </row>
    <row r="32" spans="1:15" ht="19.95" customHeight="1">
      <c r="A32" s="224">
        <v>26</v>
      </c>
      <c r="B32" s="219" t="s">
        <v>375</v>
      </c>
      <c r="C32" s="220" t="s">
        <v>366</v>
      </c>
      <c r="D32" s="220" t="s">
        <v>69</v>
      </c>
      <c r="E32" s="221">
        <f>$B$2+21</f>
        <v>46293</v>
      </c>
      <c r="F32" s="221">
        <f>$B$2+34</f>
        <v>46306</v>
      </c>
      <c r="G32" s="222">
        <f t="shared" si="0"/>
        <v>14</v>
      </c>
      <c r="H32" s="223">
        <v>0</v>
      </c>
      <c r="I32" s="230" t="s">
        <v>113</v>
      </c>
      <c r="J32" s="246"/>
      <c r="K32" s="247"/>
      <c r="L32" s="248"/>
      <c r="M32" s="248"/>
      <c r="N32" s="248"/>
      <c r="O32" s="249"/>
    </row>
    <row r="33" spans="1:15" ht="19.95" customHeight="1">
      <c r="A33" s="224">
        <v>27</v>
      </c>
      <c r="B33" s="219" t="s">
        <v>449</v>
      </c>
      <c r="C33" s="220" t="s">
        <v>366</v>
      </c>
      <c r="D33" s="220" t="s">
        <v>50</v>
      </c>
      <c r="E33" s="221">
        <f>$B$2+21</f>
        <v>46293</v>
      </c>
      <c r="F33" s="221">
        <f>$B$2+41</f>
        <v>46313</v>
      </c>
      <c r="G33" s="222">
        <f t="shared" si="0"/>
        <v>21</v>
      </c>
      <c r="H33" s="223">
        <v>0</v>
      </c>
      <c r="I33" s="230" t="s">
        <v>113</v>
      </c>
      <c r="J33" s="246"/>
      <c r="K33" s="247"/>
      <c r="L33" s="248"/>
      <c r="M33" s="248"/>
      <c r="N33" s="248"/>
      <c r="O33" s="249"/>
    </row>
    <row r="34" spans="1:15" ht="19.95" customHeight="1">
      <c r="A34" s="224">
        <v>28</v>
      </c>
      <c r="B34" s="219" t="s">
        <v>450</v>
      </c>
      <c r="C34" s="220" t="s">
        <v>400</v>
      </c>
      <c r="D34" s="220" t="s">
        <v>43</v>
      </c>
      <c r="E34" s="221">
        <f>$B$2+0</f>
        <v>46272</v>
      </c>
      <c r="F34" s="221">
        <f>$B$2+13</f>
        <v>46285</v>
      </c>
      <c r="G34" s="222">
        <f t="shared" si="0"/>
        <v>14</v>
      </c>
      <c r="H34" s="223">
        <v>0</v>
      </c>
      <c r="I34" s="230" t="s">
        <v>24</v>
      </c>
      <c r="J34" s="246"/>
      <c r="K34" s="247"/>
      <c r="L34" s="248"/>
      <c r="M34" s="248"/>
      <c r="N34" s="248"/>
      <c r="O34" s="249"/>
    </row>
    <row r="35" spans="1:15" ht="19.95" customHeight="1">
      <c r="A35" s="224">
        <v>29</v>
      </c>
      <c r="B35" s="405" t="s">
        <v>451</v>
      </c>
      <c r="C35" s="220" t="s">
        <v>400</v>
      </c>
      <c r="D35" s="220" t="s">
        <v>62</v>
      </c>
      <c r="E35" s="221">
        <f>$B$2+0</f>
        <v>46272</v>
      </c>
      <c r="F35" s="221">
        <f>$B$2+13</f>
        <v>46285</v>
      </c>
      <c r="G35" s="222">
        <f t="shared" si="0"/>
        <v>14</v>
      </c>
      <c r="H35" s="223">
        <v>0</v>
      </c>
      <c r="I35" s="230" t="s">
        <v>24</v>
      </c>
      <c r="J35" s="246"/>
      <c r="K35" s="247"/>
      <c r="L35" s="248"/>
      <c r="M35" s="248"/>
      <c r="N35" s="248"/>
      <c r="O35" s="249"/>
    </row>
    <row r="36" spans="1:15" ht="19.95" customHeight="1">
      <c r="A36" s="224">
        <v>30</v>
      </c>
      <c r="B36" s="219" t="s">
        <v>452</v>
      </c>
      <c r="C36" s="220" t="s">
        <v>400</v>
      </c>
      <c r="D36" s="220" t="s">
        <v>43</v>
      </c>
      <c r="E36" s="221">
        <f>$B$2+7</f>
        <v>46279</v>
      </c>
      <c r="F36" s="221">
        <f>$B$2+20</f>
        <v>46292</v>
      </c>
      <c r="G36" s="222">
        <f t="shared" si="0"/>
        <v>14</v>
      </c>
      <c r="H36" s="223">
        <v>0</v>
      </c>
      <c r="I36" s="230" t="s">
        <v>113</v>
      </c>
      <c r="J36" s="246"/>
      <c r="K36" s="247"/>
      <c r="L36" s="248"/>
      <c r="M36" s="248"/>
      <c r="N36" s="248"/>
      <c r="O36" s="249"/>
    </row>
    <row r="37" spans="1:15" ht="19.95" customHeight="1">
      <c r="A37" s="224">
        <v>31</v>
      </c>
      <c r="B37" s="219" t="s">
        <v>453</v>
      </c>
      <c r="C37" s="220" t="s">
        <v>400</v>
      </c>
      <c r="D37" s="220" t="s">
        <v>43</v>
      </c>
      <c r="E37" s="221">
        <f>$B$2+7</f>
        <v>46279</v>
      </c>
      <c r="F37" s="221">
        <f>$B$2+20</f>
        <v>46292</v>
      </c>
      <c r="G37" s="222">
        <f t="shared" si="0"/>
        <v>14</v>
      </c>
      <c r="H37" s="223">
        <v>0</v>
      </c>
      <c r="I37" s="230" t="s">
        <v>113</v>
      </c>
      <c r="J37" s="246"/>
      <c r="K37" s="247"/>
      <c r="L37" s="248"/>
      <c r="M37" s="248"/>
      <c r="N37" s="248"/>
      <c r="O37" s="249"/>
    </row>
    <row r="38" spans="1:15" ht="19.95" customHeight="1">
      <c r="A38" s="224">
        <v>32</v>
      </c>
      <c r="B38" s="219" t="s">
        <v>454</v>
      </c>
      <c r="C38" s="220" t="s">
        <v>455</v>
      </c>
      <c r="D38" s="220" t="s">
        <v>43</v>
      </c>
      <c r="E38" s="221">
        <f>$B$2+0</f>
        <v>46272</v>
      </c>
      <c r="F38" s="221">
        <f>$B$2+20</f>
        <v>46292</v>
      </c>
      <c r="G38" s="222">
        <f t="shared" si="0"/>
        <v>21</v>
      </c>
      <c r="H38" s="223">
        <v>0</v>
      </c>
      <c r="I38" s="230" t="s">
        <v>24</v>
      </c>
      <c r="J38" s="246"/>
      <c r="K38" s="247"/>
      <c r="L38" s="248"/>
      <c r="M38" s="248"/>
      <c r="N38" s="248"/>
      <c r="O38" s="249"/>
    </row>
    <row r="39" spans="1:15" ht="19.95" customHeight="1">
      <c r="A39" s="224">
        <v>33</v>
      </c>
      <c r="B39" s="219" t="s">
        <v>457</v>
      </c>
      <c r="C39" s="220" t="s">
        <v>455</v>
      </c>
      <c r="D39" s="220" t="s">
        <v>43</v>
      </c>
      <c r="E39" s="221">
        <f>$B$2+14</f>
        <v>46286</v>
      </c>
      <c r="F39" s="221">
        <f>$B$2+41</f>
        <v>46313</v>
      </c>
      <c r="G39" s="222">
        <f t="shared" si="0"/>
        <v>28</v>
      </c>
      <c r="H39" s="223">
        <v>0</v>
      </c>
      <c r="I39" s="230" t="s">
        <v>113</v>
      </c>
      <c r="J39" s="246"/>
      <c r="K39" s="247"/>
      <c r="L39" s="248"/>
      <c r="M39" s="248"/>
      <c r="N39" s="248"/>
      <c r="O39" s="249"/>
    </row>
    <row r="40" spans="1:15" ht="19.95" customHeight="1">
      <c r="A40" s="224">
        <v>34</v>
      </c>
      <c r="B40" s="219" t="s">
        <v>458</v>
      </c>
      <c r="C40" s="220" t="s">
        <v>459</v>
      </c>
      <c r="D40" s="220"/>
      <c r="E40" s="221">
        <f>$B$2+0</f>
        <v>46272</v>
      </c>
      <c r="F40" s="221">
        <f>$B$2+13</f>
        <v>46285</v>
      </c>
      <c r="G40" s="222">
        <f t="shared" si="0"/>
        <v>14</v>
      </c>
      <c r="H40" s="223">
        <v>0</v>
      </c>
      <c r="I40" s="230" t="s">
        <v>24</v>
      </c>
      <c r="J40" s="246"/>
      <c r="K40" s="247"/>
      <c r="L40" s="248"/>
      <c r="M40" s="248"/>
      <c r="N40" s="248"/>
      <c r="O40" s="249"/>
    </row>
    <row r="41" spans="1:15" ht="19.95" customHeight="1">
      <c r="A41" s="224">
        <v>35</v>
      </c>
      <c r="B41" s="405" t="s">
        <v>460</v>
      </c>
      <c r="C41" s="220" t="s">
        <v>459</v>
      </c>
      <c r="D41" s="220" t="s">
        <v>60</v>
      </c>
      <c r="E41" s="221">
        <f>$B$2+14</f>
        <v>46286</v>
      </c>
      <c r="F41" s="221">
        <f>$B$2+41</f>
        <v>46313</v>
      </c>
      <c r="G41" s="222">
        <f t="shared" si="0"/>
        <v>28</v>
      </c>
      <c r="H41" s="223">
        <v>0</v>
      </c>
      <c r="I41" s="230" t="s">
        <v>113</v>
      </c>
      <c r="J41" s="246"/>
      <c r="K41" s="247"/>
      <c r="L41" s="248"/>
      <c r="M41" s="248"/>
      <c r="N41" s="248"/>
      <c r="O41" s="249"/>
    </row>
    <row r="42" spans="1:15" ht="19.95" customHeight="1">
      <c r="A42" s="224">
        <v>36</v>
      </c>
      <c r="B42" s="405" t="s">
        <v>470</v>
      </c>
      <c r="C42" s="220" t="s">
        <v>459</v>
      </c>
      <c r="D42" s="220" t="s">
        <v>60</v>
      </c>
      <c r="E42" s="221">
        <f>$B$2</f>
        <v>46272</v>
      </c>
      <c r="F42" s="221">
        <f>$B$2+41</f>
        <v>46313</v>
      </c>
      <c r="G42" s="222">
        <f t="shared" si="0"/>
        <v>42</v>
      </c>
      <c r="H42" s="223">
        <v>0</v>
      </c>
      <c r="I42" s="230" t="s">
        <v>24</v>
      </c>
      <c r="J42" s="246"/>
      <c r="K42" s="247"/>
      <c r="L42" s="248"/>
      <c r="M42" s="248"/>
      <c r="N42" s="248"/>
      <c r="O42" s="249"/>
    </row>
    <row r="43" spans="1:15" ht="19.95" customHeight="1">
      <c r="A43" s="224">
        <v>37</v>
      </c>
      <c r="B43" s="219" t="s">
        <v>467</v>
      </c>
      <c r="C43" s="220" t="s">
        <v>455</v>
      </c>
      <c r="D43" s="220" t="s">
        <v>43</v>
      </c>
      <c r="E43" s="221">
        <f>$B$2+21</f>
        <v>46293</v>
      </c>
      <c r="F43" s="221">
        <f>$B$2+27</f>
        <v>46299</v>
      </c>
      <c r="G43" s="222">
        <f t="shared" si="0"/>
        <v>7</v>
      </c>
      <c r="H43" s="223">
        <v>0</v>
      </c>
      <c r="I43" s="230" t="s">
        <v>113</v>
      </c>
      <c r="J43" s="246"/>
      <c r="K43" s="247"/>
      <c r="L43" s="248"/>
      <c r="M43" s="248"/>
      <c r="N43" s="248"/>
      <c r="O43" s="249"/>
    </row>
    <row r="44" spans="1:15" ht="19.95" customHeight="1">
      <c r="A44" s="224">
        <v>38</v>
      </c>
      <c r="B44" s="219" t="s">
        <v>468</v>
      </c>
      <c r="C44" s="220" t="s">
        <v>455</v>
      </c>
      <c r="D44" s="220" t="s">
        <v>43</v>
      </c>
      <c r="E44" s="221">
        <f>F43+1</f>
        <v>46300</v>
      </c>
      <c r="F44" s="221">
        <f>E44+6</f>
        <v>46306</v>
      </c>
      <c r="G44" s="222">
        <f t="shared" si="0"/>
        <v>7</v>
      </c>
      <c r="H44" s="223">
        <v>0</v>
      </c>
      <c r="I44" s="230" t="s">
        <v>113</v>
      </c>
      <c r="J44" s="246"/>
      <c r="K44" s="247"/>
      <c r="L44" s="248"/>
      <c r="M44" s="248"/>
      <c r="N44" s="248"/>
      <c r="O44" s="249"/>
    </row>
    <row r="45" spans="1:15" ht="19.95" customHeight="1">
      <c r="A45" s="254">
        <v>39</v>
      </c>
      <c r="B45" s="255" t="s">
        <v>469</v>
      </c>
      <c r="C45" s="256" t="s">
        <v>366</v>
      </c>
      <c r="D45" s="256" t="s">
        <v>50</v>
      </c>
      <c r="E45" s="257"/>
      <c r="F45" s="257"/>
      <c r="G45" s="222" t="str">
        <f t="shared" si="0"/>
        <v/>
      </c>
      <c r="H45" s="258">
        <v>0</v>
      </c>
      <c r="I45" s="259" t="s">
        <v>471</v>
      </c>
      <c r="J45" s="246"/>
      <c r="K45" s="247"/>
      <c r="L45" s="248"/>
      <c r="M45" s="248"/>
      <c r="N45" s="248"/>
      <c r="O45" s="249"/>
    </row>
    <row r="46" spans="1:15" ht="19.95" customHeight="1">
      <c r="A46" s="224">
        <v>40</v>
      </c>
      <c r="B46" s="219" t="s">
        <v>475</v>
      </c>
      <c r="C46" s="220" t="s">
        <v>455</v>
      </c>
      <c r="D46" s="220" t="s">
        <v>52</v>
      </c>
      <c r="E46" s="221">
        <f>$B$2+7</f>
        <v>46279</v>
      </c>
      <c r="F46" s="221">
        <f>$B$2+27</f>
        <v>46299</v>
      </c>
      <c r="G46" s="222">
        <f t="shared" si="0"/>
        <v>21</v>
      </c>
      <c r="H46" s="223">
        <v>0</v>
      </c>
      <c r="I46" s="230" t="s">
        <v>24</v>
      </c>
      <c r="J46" s="246"/>
      <c r="K46" s="247"/>
      <c r="L46" s="248"/>
      <c r="M46" s="248"/>
      <c r="N46" s="248"/>
      <c r="O46" s="249"/>
    </row>
    <row r="47" spans="1:15" ht="19.95" customHeight="1">
      <c r="A47" s="224">
        <v>41</v>
      </c>
      <c r="B47" s="219" t="s">
        <v>476</v>
      </c>
      <c r="C47" s="220" t="s">
        <v>455</v>
      </c>
      <c r="D47" s="220" t="s">
        <v>52</v>
      </c>
      <c r="E47" s="221">
        <f>$B$2+7</f>
        <v>46279</v>
      </c>
      <c r="F47" s="221">
        <f>$B$2+27</f>
        <v>46299</v>
      </c>
      <c r="G47" s="222">
        <f t="shared" si="0"/>
        <v>21</v>
      </c>
      <c r="H47" s="223">
        <v>0</v>
      </c>
      <c r="I47" s="230" t="s">
        <v>24</v>
      </c>
      <c r="J47" s="246"/>
      <c r="K47" s="247"/>
      <c r="L47" s="248"/>
      <c r="M47" s="248"/>
      <c r="N47" s="248"/>
      <c r="O47" s="249"/>
    </row>
    <row r="48" spans="1:15" ht="19.95" customHeight="1">
      <c r="A48" s="224">
        <v>42</v>
      </c>
      <c r="B48" s="219" t="s">
        <v>477</v>
      </c>
      <c r="C48" s="220" t="s">
        <v>455</v>
      </c>
      <c r="D48" s="220" t="s">
        <v>52</v>
      </c>
      <c r="E48" s="221">
        <f>$B$2+14</f>
        <v>46286</v>
      </c>
      <c r="F48" s="221">
        <f>$B$2+34</f>
        <v>46306</v>
      </c>
      <c r="G48" s="222">
        <f t="shared" si="0"/>
        <v>21</v>
      </c>
      <c r="H48" s="223">
        <v>0</v>
      </c>
      <c r="I48" s="230" t="s">
        <v>113</v>
      </c>
      <c r="J48" s="246"/>
      <c r="K48" s="247"/>
      <c r="L48" s="248"/>
      <c r="M48" s="248"/>
      <c r="N48" s="248"/>
      <c r="O48" s="249"/>
    </row>
    <row r="49" spans="1:15" ht="19.95" customHeight="1">
      <c r="A49" s="224">
        <v>43</v>
      </c>
      <c r="B49" s="219" t="s">
        <v>478</v>
      </c>
      <c r="C49" s="220" t="s">
        <v>455</v>
      </c>
      <c r="D49" s="220" t="s">
        <v>52</v>
      </c>
      <c r="E49" s="221">
        <f>$B$2+14</f>
        <v>46286</v>
      </c>
      <c r="F49" s="221">
        <f>$B$2+34</f>
        <v>46306</v>
      </c>
      <c r="G49" s="222">
        <f t="shared" si="0"/>
        <v>21</v>
      </c>
      <c r="H49" s="223">
        <v>0</v>
      </c>
      <c r="I49" s="230" t="s">
        <v>113</v>
      </c>
      <c r="J49" s="246"/>
      <c r="K49" s="247"/>
      <c r="L49" s="248"/>
      <c r="M49" s="248"/>
      <c r="N49" s="248"/>
      <c r="O49" s="249"/>
    </row>
    <row r="50" spans="1:15" ht="19.95" customHeight="1">
      <c r="A50" s="224">
        <v>44</v>
      </c>
      <c r="B50" s="219" t="s">
        <v>479</v>
      </c>
      <c r="C50" s="220" t="s">
        <v>455</v>
      </c>
      <c r="D50" s="220" t="s">
        <v>52</v>
      </c>
      <c r="E50" s="221"/>
      <c r="F50" s="221"/>
      <c r="G50" s="222" t="str">
        <f t="shared" si="0"/>
        <v/>
      </c>
      <c r="H50" s="223">
        <v>0</v>
      </c>
      <c r="I50" s="230" t="s">
        <v>471</v>
      </c>
      <c r="J50" s="246"/>
      <c r="K50" s="247"/>
      <c r="L50" s="248"/>
      <c r="M50" s="248"/>
      <c r="N50" s="248"/>
      <c r="O50" s="249"/>
    </row>
    <row r="51" spans="1:15" ht="19.95" customHeight="1">
      <c r="A51" s="224">
        <v>45</v>
      </c>
      <c r="B51" s="219" t="s">
        <v>480</v>
      </c>
      <c r="C51" s="220" t="s">
        <v>455</v>
      </c>
      <c r="D51" s="220" t="s">
        <v>43</v>
      </c>
      <c r="E51" s="221">
        <f>$B$2+21</f>
        <v>46293</v>
      </c>
      <c r="F51" s="221">
        <f>$B$2+41</f>
        <v>46313</v>
      </c>
      <c r="G51" s="222">
        <f t="shared" si="0"/>
        <v>21</v>
      </c>
      <c r="H51" s="223">
        <v>0</v>
      </c>
      <c r="I51" s="230" t="s">
        <v>113</v>
      </c>
      <c r="J51" s="246"/>
      <c r="K51" s="247"/>
      <c r="L51" s="248"/>
      <c r="M51" s="248"/>
      <c r="N51" s="248"/>
      <c r="O51" s="249"/>
    </row>
    <row r="52" spans="1:15" ht="19.95" customHeight="1">
      <c r="A52" s="224">
        <v>46</v>
      </c>
      <c r="B52" s="219" t="s">
        <v>481</v>
      </c>
      <c r="C52" s="220" t="s">
        <v>455</v>
      </c>
      <c r="D52" s="220" t="s">
        <v>43</v>
      </c>
      <c r="E52" s="221">
        <f>$B$2+14</f>
        <v>46286</v>
      </c>
      <c r="F52" s="221">
        <f>$B$2+41</f>
        <v>46313</v>
      </c>
      <c r="G52" s="222">
        <f t="shared" si="0"/>
        <v>28</v>
      </c>
      <c r="H52" s="223">
        <v>0</v>
      </c>
      <c r="I52" s="230" t="s">
        <v>113</v>
      </c>
      <c r="J52" s="246"/>
      <c r="K52" s="247"/>
      <c r="L52" s="248"/>
      <c r="M52" s="248"/>
      <c r="N52" s="248"/>
      <c r="O52" s="249"/>
    </row>
    <row r="53" spans="1:15" ht="19.95" customHeight="1">
      <c r="A53" s="224">
        <v>47</v>
      </c>
      <c r="B53" s="219" t="s">
        <v>482</v>
      </c>
      <c r="C53" s="220" t="s">
        <v>455</v>
      </c>
      <c r="D53" s="220" t="s">
        <v>43</v>
      </c>
      <c r="E53" s="221">
        <f>$B$2+14</f>
        <v>46286</v>
      </c>
      <c r="F53" s="221">
        <f>$B$2+41</f>
        <v>46313</v>
      </c>
      <c r="G53" s="222">
        <f t="shared" si="0"/>
        <v>28</v>
      </c>
      <c r="H53" s="223">
        <v>0</v>
      </c>
      <c r="I53" s="230" t="s">
        <v>113</v>
      </c>
      <c r="J53" s="246"/>
      <c r="K53" s="247"/>
      <c r="L53" s="248"/>
      <c r="M53" s="248"/>
      <c r="N53" s="248"/>
      <c r="O53" s="249"/>
    </row>
    <row r="54" spans="1:15" ht="19.95" customHeight="1">
      <c r="A54" s="224">
        <v>48</v>
      </c>
      <c r="B54" s="219" t="s">
        <v>483</v>
      </c>
      <c r="C54" s="220" t="s">
        <v>455</v>
      </c>
      <c r="D54" s="220" t="s">
        <v>43</v>
      </c>
      <c r="E54" s="221">
        <f>$B$2+14</f>
        <v>46286</v>
      </c>
      <c r="F54" s="221">
        <f>$B$2+41</f>
        <v>46313</v>
      </c>
      <c r="G54" s="222">
        <f t="shared" si="0"/>
        <v>28</v>
      </c>
      <c r="H54" s="223">
        <v>0</v>
      </c>
      <c r="I54" s="230" t="s">
        <v>113</v>
      </c>
      <c r="J54" s="246"/>
      <c r="K54" s="247"/>
      <c r="L54" s="248"/>
      <c r="M54" s="248"/>
      <c r="N54" s="248"/>
      <c r="O54" s="249"/>
    </row>
    <row r="55" spans="1:15" ht="19.95" customHeight="1">
      <c r="A55" s="224">
        <v>49</v>
      </c>
      <c r="B55" s="219" t="s">
        <v>484</v>
      </c>
      <c r="C55" s="220" t="s">
        <v>455</v>
      </c>
      <c r="D55" s="220" t="s">
        <v>43</v>
      </c>
      <c r="E55" s="221">
        <f>$B$2+14</f>
        <v>46286</v>
      </c>
      <c r="F55" s="221">
        <f>$B$2+41</f>
        <v>46313</v>
      </c>
      <c r="G55" s="222">
        <f t="shared" si="0"/>
        <v>28</v>
      </c>
      <c r="H55" s="223">
        <v>0</v>
      </c>
      <c r="I55" s="230" t="s">
        <v>113</v>
      </c>
      <c r="J55" s="246"/>
      <c r="K55" s="247"/>
      <c r="L55" s="248"/>
      <c r="M55" s="248"/>
      <c r="N55" s="248"/>
      <c r="O55" s="249"/>
    </row>
    <row r="56" spans="1:15" ht="19.95" customHeight="1">
      <c r="A56" s="224">
        <v>50</v>
      </c>
      <c r="B56" s="219" t="s">
        <v>485</v>
      </c>
      <c r="C56" s="220" t="s">
        <v>455</v>
      </c>
      <c r="D56" s="220" t="s">
        <v>43</v>
      </c>
      <c r="E56" s="221"/>
      <c r="F56" s="221"/>
      <c r="G56" s="222" t="str">
        <f t="shared" si="0"/>
        <v/>
      </c>
      <c r="H56" s="223">
        <v>0</v>
      </c>
      <c r="I56" s="230" t="s">
        <v>471</v>
      </c>
      <c r="J56" s="246"/>
      <c r="K56" s="247"/>
      <c r="L56" s="248"/>
      <c r="M56" s="248"/>
      <c r="N56" s="248"/>
      <c r="O56" s="249"/>
    </row>
    <row r="57" spans="1:15" ht="19.95" customHeight="1">
      <c r="A57" s="224">
        <v>51</v>
      </c>
      <c r="B57" s="219" t="s">
        <v>486</v>
      </c>
      <c r="C57" s="220" t="s">
        <v>455</v>
      </c>
      <c r="D57" s="220" t="s">
        <v>43</v>
      </c>
      <c r="E57" s="221"/>
      <c r="F57" s="221"/>
      <c r="G57" s="222" t="str">
        <f t="shared" si="0"/>
        <v/>
      </c>
      <c r="H57" s="223">
        <v>0</v>
      </c>
      <c r="I57" s="230" t="s">
        <v>471</v>
      </c>
      <c r="J57" s="246"/>
      <c r="K57" s="247"/>
      <c r="L57" s="248"/>
      <c r="M57" s="248"/>
      <c r="N57" s="248"/>
      <c r="O57" s="249"/>
    </row>
    <row r="58" spans="1:15" ht="19.95" customHeight="1">
      <c r="A58" s="224">
        <v>52</v>
      </c>
      <c r="B58" s="219" t="s">
        <v>487</v>
      </c>
      <c r="C58" s="220" t="s">
        <v>455</v>
      </c>
      <c r="D58" s="220" t="s">
        <v>43</v>
      </c>
      <c r="E58" s="221"/>
      <c r="F58" s="221"/>
      <c r="G58" s="222" t="str">
        <f t="shared" si="0"/>
        <v/>
      </c>
      <c r="H58" s="223">
        <v>0</v>
      </c>
      <c r="I58" s="230" t="s">
        <v>471</v>
      </c>
      <c r="J58" s="246"/>
      <c r="K58" s="247"/>
      <c r="L58" s="248"/>
      <c r="M58" s="248"/>
      <c r="N58" s="248"/>
      <c r="O58" s="249"/>
    </row>
    <row r="59" spans="1:15" ht="19.95" customHeight="1">
      <c r="A59" s="224">
        <v>53</v>
      </c>
      <c r="B59" s="219" t="s">
        <v>488</v>
      </c>
      <c r="C59" s="220" t="s">
        <v>455</v>
      </c>
      <c r="D59" s="220" t="s">
        <v>43</v>
      </c>
      <c r="E59" s="221"/>
      <c r="F59" s="221"/>
      <c r="G59" s="222" t="str">
        <f t="shared" si="0"/>
        <v/>
      </c>
      <c r="H59" s="223">
        <v>0</v>
      </c>
      <c r="I59" s="230" t="s">
        <v>471</v>
      </c>
      <c r="J59" s="246"/>
      <c r="K59" s="247"/>
      <c r="L59" s="248"/>
      <c r="M59" s="248"/>
      <c r="N59" s="248"/>
      <c r="O59" s="249"/>
    </row>
    <row r="60" spans="1:15" ht="19.95" customHeight="1">
      <c r="A60" s="224">
        <v>54</v>
      </c>
      <c r="B60" s="219" t="s">
        <v>489</v>
      </c>
      <c r="C60" s="220" t="s">
        <v>455</v>
      </c>
      <c r="D60" s="220" t="s">
        <v>456</v>
      </c>
      <c r="E60" s="221">
        <f>$B$2+7</f>
        <v>46279</v>
      </c>
      <c r="F60" s="221">
        <f>$B$2+20</f>
        <v>46292</v>
      </c>
      <c r="G60" s="222">
        <f t="shared" si="0"/>
        <v>14</v>
      </c>
      <c r="H60" s="223">
        <v>0</v>
      </c>
      <c r="I60" s="230" t="s">
        <v>113</v>
      </c>
      <c r="J60" s="246"/>
      <c r="K60" s="247"/>
      <c r="L60" s="248"/>
      <c r="M60" s="248"/>
      <c r="N60" s="248"/>
      <c r="O60" s="249"/>
    </row>
    <row r="61" spans="1:15" ht="19.95" customHeight="1">
      <c r="A61" s="224">
        <v>55</v>
      </c>
      <c r="B61" s="219" t="s">
        <v>461</v>
      </c>
      <c r="C61" s="220" t="s">
        <v>462</v>
      </c>
      <c r="D61" s="220" t="s">
        <v>429</v>
      </c>
      <c r="E61" s="221">
        <f>$B$2+35</f>
        <v>46307</v>
      </c>
      <c r="F61" s="221">
        <f>$B$2+41</f>
        <v>46313</v>
      </c>
      <c r="G61" s="222">
        <f t="shared" si="0"/>
        <v>7</v>
      </c>
      <c r="H61" s="223">
        <v>0</v>
      </c>
      <c r="I61" s="230" t="s">
        <v>113</v>
      </c>
      <c r="J61" s="246"/>
      <c r="K61" s="247"/>
      <c r="L61" s="248"/>
      <c r="M61" s="248"/>
      <c r="N61" s="248"/>
      <c r="O61" s="249"/>
    </row>
    <row r="62" spans="1:15" ht="19.95" customHeight="1" thickBot="1">
      <c r="A62" s="225">
        <v>56</v>
      </c>
      <c r="B62" s="226" t="s">
        <v>463</v>
      </c>
      <c r="C62" s="227" t="s">
        <v>462</v>
      </c>
      <c r="D62" s="227" t="s">
        <v>62</v>
      </c>
      <c r="E62" s="228">
        <f>$B$2+38</f>
        <v>46310</v>
      </c>
      <c r="F62" s="228">
        <f>$B$2+41</f>
        <v>46313</v>
      </c>
      <c r="G62" s="222">
        <f t="shared" si="0"/>
        <v>4</v>
      </c>
      <c r="H62" s="229">
        <v>0</v>
      </c>
      <c r="I62" s="231" t="s">
        <v>113</v>
      </c>
      <c r="J62" s="250"/>
      <c r="K62" s="251"/>
      <c r="L62" s="252"/>
      <c r="M62" s="252"/>
      <c r="N62" s="252"/>
      <c r="O62" s="253"/>
    </row>
    <row r="63" spans="1:15">
      <c r="A63" s="218"/>
      <c r="B63" s="218"/>
      <c r="C63" s="218"/>
      <c r="D63" s="218"/>
      <c r="E63" s="218"/>
      <c r="F63" s="218"/>
      <c r="G63" s="218"/>
      <c r="H63" s="218"/>
      <c r="I63" s="218"/>
      <c r="J63" s="218"/>
      <c r="K63" s="218"/>
      <c r="L63" s="218"/>
      <c r="M63" s="218"/>
      <c r="N63" s="218"/>
      <c r="O63" s="218"/>
    </row>
    <row r="64" spans="1:15" ht="18" customHeight="1">
      <c r="A64" s="244" t="s">
        <v>464</v>
      </c>
      <c r="B64" s="311" t="s">
        <v>472</v>
      </c>
      <c r="C64" s="311"/>
      <c r="D64" s="311"/>
      <c r="E64" s="311"/>
      <c r="F64" s="311"/>
      <c r="G64" s="311"/>
      <c r="H64" s="311"/>
      <c r="I64" s="311"/>
      <c r="J64" s="311"/>
      <c r="K64" s="311"/>
      <c r="L64" s="311"/>
      <c r="M64" s="311"/>
      <c r="N64" s="311"/>
      <c r="O64" s="311"/>
    </row>
    <row r="65" spans="1:15" ht="18" customHeight="1">
      <c r="A65" s="244" t="s">
        <v>465</v>
      </c>
      <c r="B65" s="311" t="s">
        <v>473</v>
      </c>
      <c r="C65" s="311"/>
      <c r="D65" s="311"/>
      <c r="E65" s="311"/>
      <c r="F65" s="311"/>
      <c r="G65" s="311"/>
      <c r="H65" s="311"/>
      <c r="I65" s="311"/>
      <c r="J65" s="311"/>
      <c r="K65" s="311"/>
      <c r="L65" s="311"/>
      <c r="M65" s="311"/>
      <c r="N65" s="311"/>
      <c r="O65" s="311"/>
    </row>
  </sheetData>
  <mergeCells count="9">
    <mergeCell ref="B64:O64"/>
    <mergeCell ref="B65:O65"/>
    <mergeCell ref="D2:E2"/>
    <mergeCell ref="I2:J2"/>
    <mergeCell ref="A1:O1"/>
    <mergeCell ref="K2:O2"/>
    <mergeCell ref="A4:I4"/>
    <mergeCell ref="J4:O4"/>
    <mergeCell ref="A5:I5"/>
  </mergeCells>
  <conditionalFormatting sqref="C7:C62">
    <cfRule type="containsText" dxfId="39" priority="121" operator="containsText" text="تعديلات معمارية">
      <formula>NOT(ISERROR(SEARCH("تعديلات معمارية",C7)))</formula>
    </cfRule>
    <cfRule type="containsText" dxfId="38" priority="122" operator="containsText" text="السباكة">
      <formula>NOT(ISERROR(SEARCH("السباكة",C7)))</formula>
    </cfRule>
    <cfRule type="containsText" dxfId="37" priority="123" operator="containsText" text="الكهرباء">
      <formula>NOT(ISERROR(SEARCH("الكهرباء",C7)))</formula>
    </cfRule>
    <cfRule type="containsText" dxfId="36" priority="124" operator="containsText" text="تمديدات الشفط">
      <formula>NOT(ISERROR(SEARCH("تمديدات الشفط",C7)))</formula>
    </cfRule>
    <cfRule type="containsText" dxfId="35" priority="125" operator="containsText" text="الجبس">
      <formula>NOT(ISERROR(SEARCH("الجبس",C7)))</formula>
    </cfRule>
    <cfRule type="containsText" dxfId="34" priority="126" operator="containsText" text="الحدادة">
      <formula>NOT(ISERROR(SEARCH("الحدادة",C7)))</formula>
    </cfRule>
    <cfRule type="containsText" dxfId="33" priority="127" operator="containsText" text="التبليط">
      <formula>NOT(ISERROR(SEARCH("التبليط",C7)))</formula>
    </cfRule>
    <cfRule type="containsText" dxfId="32" priority="128" operator="containsText" text="التعميدات">
      <formula>NOT(ISERROR(SEARCH("التعميدات",C7)))</formula>
    </cfRule>
    <cfRule type="containsText" dxfId="31" priority="129" operator="containsText" text="التوريدات">
      <formula>NOT(ISERROR(SEARCH("التوريدات",C7)))</formula>
    </cfRule>
    <cfRule type="containsText" dxfId="30" priority="130" operator="containsText" text="يونايت اكس">
      <formula>NOT(ISERROR(SEARCH("يونايت اكس",C7)))</formula>
    </cfRule>
    <cfRule type="containsText" dxfId="29" priority="131" operator="containsText" text="التسليم">
      <formula>NOT(ISERROR(SEARCH("التسليم",C7)))</formula>
    </cfRule>
  </conditionalFormatting>
  <conditionalFormatting sqref="H7:H62">
    <cfRule type="dataBar" priority="120">
      <dataBar>
        <cfvo type="num" val="0"/>
        <cfvo type="num" val="1"/>
        <color rgb="FF9BC2E6"/>
      </dataBar>
      <extLst>
        <ext xmlns:x14="http://schemas.microsoft.com/office/spreadsheetml/2009/9/main" uri="{B025F937-C7B1-47D3-B67F-A62EFF666E3E}">
          <x14:id>{F8259208-931E-4AB4-8734-29A303265C00}</x14:id>
        </ext>
      </extLst>
    </cfRule>
  </conditionalFormatting>
  <conditionalFormatting sqref="I7:I62">
    <cfRule type="expression" dxfId="28" priority="109">
      <formula>EXACT($I7,"تم")</formula>
    </cfRule>
    <cfRule type="expression" dxfId="27" priority="110">
      <formula>EXACT($I7,"قيد التنفيذ")</formula>
    </cfRule>
    <cfRule type="expression" dxfId="26" priority="111">
      <formula>EXACT($I7,"معلق")</formula>
    </cfRule>
    <cfRule type="expression" dxfId="25" priority="112">
      <formula>EXACT($I7,"متأخر")</formula>
    </cfRule>
    <cfRule type="expression" dxfId="24" priority="113">
      <formula>EXACT($I7,"بانتظار الموعد")</formula>
    </cfRule>
    <cfRule type="expression" dxfId="23" priority="114">
      <formula>EXACT($I7,"لم يبدأ")</formula>
    </cfRule>
  </conditionalFormatting>
  <conditionalFormatting sqref="J5:O6">
    <cfRule type="expression" dxfId="22" priority="74">
      <formula>AND(TODAY()&gt;=J$5,TODAY()&lt;J$5+7)</formula>
    </cfRule>
  </conditionalFormatting>
  <conditionalFormatting sqref="J7:O62">
    <cfRule type="expression" dxfId="21" priority="115">
      <formula>AND(COUNT($E7:$F7)=2,$E7&lt;=J$5+6,$F7&gt;=J$5,$I7="تم")</formula>
    </cfRule>
    <cfRule type="expression" dxfId="20" priority="116">
      <formula>AND(COUNT($E7:$F7)=2,$E7&lt;=J$5+6,$F7&gt;=J$5,$I7="متأخر")</formula>
    </cfRule>
    <cfRule type="expression" dxfId="19" priority="117">
      <formula>AND(COUNT($E7:$F7)=2,$E7&lt;=J$5+6,$F7&gt;=J$5,$I7="معلق")</formula>
    </cfRule>
    <cfRule type="expression" dxfId="18" priority="118">
      <formula>AND(COUNT($E7:$F7)=2,$E7&lt;=J$5+6,$F7&gt;=J$5,$I7&lt;&gt;"تم",$I7&lt;&gt;"متأخر",$I7&lt;&gt;"معلق")</formula>
    </cfRule>
    <cfRule type="expression" dxfId="17" priority="119">
      <formula>COUNT($E7:$F7)&lt;2</formula>
    </cfRule>
  </conditionalFormatting>
  <dataValidations disablePrompts="1" count="1">
    <dataValidation type="list" allowBlank="1" showInputMessage="1" showErrorMessage="1" sqref="I7:I62" xr:uid="{ADE96DF9-FBDB-4713-9DB0-263519C76662}">
      <formula1>"تم,قيد التنفيذ,معلق,متأخر,بانتظار الموعد,لم يبدأ"</formula1>
    </dataValidation>
  </dataValidations>
  <hyperlinks>
    <hyperlink ref="P1" location="'الفهرس'!A1" display="↩ الفهرس" xr:uid="{F24B782F-ADAE-4801-AA96-402CACC5594B}"/>
  </hyperlinks>
  <printOptions horizontalCentered="1"/>
  <pageMargins left="0.5" right="0.5" top="0.55555555555555558" bottom="0.55555555555555558" header="0.3" footer="0.3"/>
  <pageSetup paperSize="9" scale="50" fitToHeight="0" orientation="landscape" verticalDpi="0" r:id="rId1"/>
  <headerFooter>
    <oddFooter>&amp;C&amp;P /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F8259208-931E-4AB4-8734-29A303265C00}">
            <x14:dataBar minLength="0" maxLength="100" direction="rightToLeft" negativeBarColorSameAsPositive="1" axisPosition="none">
              <x14:cfvo type="num">
                <xm:f>0</xm:f>
              </x14:cfvo>
              <x14:cfvo type="num">
                <xm:f>1</xm:f>
              </x14:cfvo>
            </x14:dataBar>
          </x14:cfRule>
          <xm:sqref>H7:H62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541E-DE21-41B8-9075-EEEC88AE0561}">
  <sheetPr>
    <tabColor rgb="FF8EA9DB"/>
    <pageSetUpPr fitToPage="1"/>
  </sheetPr>
  <dimension ref="A1:F25"/>
  <sheetViews>
    <sheetView showGridLines="0" rightToLeft="1" zoomScale="55" zoomScaleNormal="55" workbookViewId="0">
      <pane ySplit="2" topLeftCell="A3" activePane="bottomLeft" state="frozen"/>
      <selection pane="bottomLeft" activeCell="B16" sqref="B16"/>
    </sheetView>
  </sheetViews>
  <sheetFormatPr defaultRowHeight="14.4"/>
  <cols>
    <col min="1" max="1" width="7.44140625" customWidth="1"/>
    <col min="2" max="2" width="55.5546875" customWidth="1"/>
    <col min="3" max="3" width="33.33203125" customWidth="1"/>
    <col min="4" max="4" width="44.44140625" customWidth="1"/>
    <col min="5" max="5" width="25.88671875" customWidth="1"/>
    <col min="6" max="6" width="13.88671875" customWidth="1"/>
  </cols>
  <sheetData>
    <row r="1" spans="1:6" ht="46.05" customHeight="1">
      <c r="A1" s="328" t="s">
        <v>493</v>
      </c>
      <c r="B1" s="329"/>
      <c r="C1" s="329"/>
      <c r="D1" s="329"/>
      <c r="E1" s="330"/>
      <c r="F1" s="451" t="s">
        <v>549</v>
      </c>
    </row>
    <row r="2" spans="1:6" ht="40.049999999999997" customHeight="1" thickBot="1">
      <c r="A2" s="30" t="s">
        <v>6</v>
      </c>
      <c r="B2" s="31" t="s">
        <v>72</v>
      </c>
      <c r="C2" s="31" t="s">
        <v>73</v>
      </c>
      <c r="D2" s="31" t="s">
        <v>75</v>
      </c>
      <c r="E2" s="32" t="s">
        <v>11</v>
      </c>
    </row>
    <row r="3" spans="1:6" ht="40.049999999999997" customHeight="1">
      <c r="A3" s="27">
        <v>1</v>
      </c>
      <c r="B3" s="28" t="s">
        <v>76</v>
      </c>
      <c r="C3" s="28" t="s">
        <v>74</v>
      </c>
      <c r="D3" s="28" t="s">
        <v>106</v>
      </c>
      <c r="E3" s="29" t="s">
        <v>25</v>
      </c>
    </row>
    <row r="4" spans="1:6" ht="40.049999999999997" customHeight="1">
      <c r="A4" s="25">
        <v>2</v>
      </c>
      <c r="B4" s="23" t="s">
        <v>77</v>
      </c>
      <c r="C4" s="23" t="s">
        <v>74</v>
      </c>
      <c r="D4" s="23" t="s">
        <v>107</v>
      </c>
      <c r="E4" s="26" t="s">
        <v>25</v>
      </c>
    </row>
    <row r="5" spans="1:6" ht="40.049999999999997" customHeight="1">
      <c r="A5" s="24">
        <v>3</v>
      </c>
      <c r="B5" s="22" t="s">
        <v>114</v>
      </c>
      <c r="C5" s="22" t="s">
        <v>78</v>
      </c>
      <c r="D5" s="22" t="s">
        <v>108</v>
      </c>
      <c r="E5" s="26" t="s">
        <v>24</v>
      </c>
    </row>
    <row r="6" spans="1:6" ht="40.049999999999997" customHeight="1">
      <c r="A6" s="25">
        <v>4</v>
      </c>
      <c r="B6" s="23" t="s">
        <v>80</v>
      </c>
      <c r="C6" s="23" t="s">
        <v>78</v>
      </c>
      <c r="D6" s="23" t="s">
        <v>81</v>
      </c>
      <c r="E6" s="26" t="s">
        <v>174</v>
      </c>
    </row>
    <row r="7" spans="1:6" ht="40.049999999999997" customHeight="1">
      <c r="A7" s="24">
        <v>5</v>
      </c>
      <c r="B7" s="22" t="s">
        <v>82</v>
      </c>
      <c r="C7" s="22" t="s">
        <v>78</v>
      </c>
      <c r="D7" s="22"/>
      <c r="E7" s="26" t="s">
        <v>24</v>
      </c>
    </row>
    <row r="8" spans="1:6" ht="40.049999999999997" customHeight="1">
      <c r="A8" s="25">
        <v>6</v>
      </c>
      <c r="B8" s="23" t="s">
        <v>83</v>
      </c>
      <c r="C8" s="23" t="s">
        <v>84</v>
      </c>
      <c r="D8" s="23"/>
      <c r="E8" s="26" t="s">
        <v>24</v>
      </c>
    </row>
    <row r="9" spans="1:6" ht="40.049999999999997" customHeight="1">
      <c r="A9" s="24">
        <v>7</v>
      </c>
      <c r="B9" s="22" t="s">
        <v>85</v>
      </c>
      <c r="C9" s="22" t="s">
        <v>84</v>
      </c>
      <c r="D9" s="22" t="s">
        <v>86</v>
      </c>
      <c r="E9" s="26" t="s">
        <v>25</v>
      </c>
    </row>
    <row r="10" spans="1:6" ht="54" customHeight="1">
      <c r="A10" s="25">
        <v>8</v>
      </c>
      <c r="B10" s="23" t="s">
        <v>89</v>
      </c>
      <c r="C10" s="23"/>
      <c r="D10" s="23" t="s">
        <v>87</v>
      </c>
      <c r="E10" s="26" t="s">
        <v>24</v>
      </c>
    </row>
    <row r="11" spans="1:6" ht="40.049999999999997" customHeight="1">
      <c r="A11" s="24">
        <v>9</v>
      </c>
      <c r="B11" s="22" t="s">
        <v>88</v>
      </c>
      <c r="C11" s="22" t="s">
        <v>84</v>
      </c>
      <c r="D11" s="22"/>
      <c r="E11" s="26" t="s">
        <v>24</v>
      </c>
    </row>
    <row r="12" spans="1:6" ht="40.049999999999997" customHeight="1">
      <c r="A12" s="25">
        <v>10</v>
      </c>
      <c r="B12" s="23" t="s">
        <v>90</v>
      </c>
      <c r="C12" s="23" t="s">
        <v>91</v>
      </c>
      <c r="D12" s="23" t="s">
        <v>79</v>
      </c>
      <c r="E12" s="26" t="s">
        <v>24</v>
      </c>
    </row>
    <row r="13" spans="1:6" ht="40.049999999999997" customHeight="1">
      <c r="A13" s="24">
        <v>11</v>
      </c>
      <c r="B13" s="22" t="s">
        <v>92</v>
      </c>
      <c r="C13" s="22" t="s">
        <v>91</v>
      </c>
      <c r="D13" s="22"/>
      <c r="E13" s="26" t="s">
        <v>24</v>
      </c>
    </row>
    <row r="14" spans="1:6" ht="40.049999999999997" customHeight="1">
      <c r="A14" s="25">
        <v>12</v>
      </c>
      <c r="B14" s="23" t="s">
        <v>93</v>
      </c>
      <c r="C14" s="23"/>
      <c r="D14" s="23" t="s">
        <v>94</v>
      </c>
      <c r="E14" s="26" t="s">
        <v>24</v>
      </c>
    </row>
    <row r="15" spans="1:6" ht="40.049999999999997" customHeight="1">
      <c r="A15" s="24">
        <v>13</v>
      </c>
      <c r="B15" s="22" t="s">
        <v>95</v>
      </c>
      <c r="C15" s="22" t="s">
        <v>96</v>
      </c>
      <c r="D15" s="22" t="s">
        <v>97</v>
      </c>
      <c r="E15" s="26" t="s">
        <v>113</v>
      </c>
    </row>
    <row r="16" spans="1:6" ht="40.049999999999997" customHeight="1">
      <c r="A16" s="25">
        <v>14</v>
      </c>
      <c r="B16" s="23" t="s">
        <v>98</v>
      </c>
      <c r="C16" s="23" t="s">
        <v>99</v>
      </c>
      <c r="D16" s="23" t="s">
        <v>100</v>
      </c>
      <c r="E16" s="26" t="s">
        <v>25</v>
      </c>
    </row>
    <row r="17" spans="1:5" ht="39.6" customHeight="1">
      <c r="A17" s="24">
        <v>15</v>
      </c>
      <c r="B17" s="22" t="s">
        <v>101</v>
      </c>
      <c r="C17" s="22" t="s">
        <v>91</v>
      </c>
      <c r="D17" s="22" t="s">
        <v>102</v>
      </c>
      <c r="E17" s="26" t="s">
        <v>24</v>
      </c>
    </row>
    <row r="18" spans="1:5" ht="33" customHeight="1">
      <c r="A18" s="25">
        <v>16</v>
      </c>
      <c r="B18" s="23" t="s">
        <v>103</v>
      </c>
      <c r="C18" s="23" t="s">
        <v>104</v>
      </c>
      <c r="D18" s="23"/>
      <c r="E18" s="26" t="s">
        <v>24</v>
      </c>
    </row>
    <row r="19" spans="1:5" ht="33" customHeight="1" thickBot="1">
      <c r="A19" s="33">
        <v>17</v>
      </c>
      <c r="B19" s="34" t="s">
        <v>105</v>
      </c>
      <c r="C19" s="34" t="s">
        <v>104</v>
      </c>
      <c r="D19" s="34"/>
      <c r="E19" s="35" t="s">
        <v>24</v>
      </c>
    </row>
    <row r="20" spans="1:5" ht="34.200000000000003" customHeight="1" thickBot="1">
      <c r="A20" s="331" t="s">
        <v>115</v>
      </c>
      <c r="B20" s="332"/>
      <c r="C20" s="332"/>
      <c r="D20" s="332"/>
      <c r="E20" s="333"/>
    </row>
    <row r="21" spans="1:5" ht="30" customHeight="1">
      <c r="A21" s="334"/>
      <c r="B21" s="335"/>
      <c r="C21" s="335"/>
      <c r="D21" s="335"/>
      <c r="E21" s="336"/>
    </row>
    <row r="22" spans="1:5" ht="30" customHeight="1">
      <c r="A22" s="337"/>
      <c r="B22" s="335"/>
      <c r="C22" s="335"/>
      <c r="D22" s="335"/>
      <c r="E22" s="336"/>
    </row>
    <row r="23" spans="1:5" ht="30" customHeight="1">
      <c r="A23" s="337"/>
      <c r="B23" s="335"/>
      <c r="C23" s="335"/>
      <c r="D23" s="335"/>
      <c r="E23" s="336"/>
    </row>
    <row r="24" spans="1:5" ht="30" customHeight="1">
      <c r="A24" s="337"/>
      <c r="B24" s="335"/>
      <c r="C24" s="335"/>
      <c r="D24" s="335"/>
      <c r="E24" s="336"/>
    </row>
    <row r="25" spans="1:5" ht="19.8" customHeight="1" thickBot="1">
      <c r="A25" s="338"/>
      <c r="B25" s="339"/>
      <c r="C25" s="339"/>
      <c r="D25" s="339"/>
      <c r="E25" s="340"/>
    </row>
  </sheetData>
  <mergeCells count="3">
    <mergeCell ref="A1:E1"/>
    <mergeCell ref="A20:E20"/>
    <mergeCell ref="A21:E25"/>
  </mergeCells>
  <conditionalFormatting sqref="E3:E19">
    <cfRule type="containsText" dxfId="16" priority="1" operator="containsText" text="منتهى">
      <formula>NOT(ISERROR(SEARCH("منتهى",E3)))</formula>
    </cfRule>
    <cfRule type="containsText" dxfId="15" priority="2" operator="containsText" text="قيد التنفيذ">
      <formula>NOT(ISERROR(SEARCH("قيد التنفيذ",E3)))</formula>
    </cfRule>
    <cfRule type="containsText" dxfId="14" priority="3" operator="containsText" text="معلق">
      <formula>NOT(ISERROR(SEARCH("معلق",E3)))</formula>
    </cfRule>
    <cfRule type="containsText" dxfId="13" priority="4" operator="containsText" text="لم يبدأ">
      <formula>NOT(ISERROR(SEARCH("لم يبدأ",E3)))</formula>
    </cfRule>
  </conditionalFormatting>
  <dataValidations count="1">
    <dataValidation type="list" allowBlank="1" showInputMessage="1" showErrorMessage="1" sqref="E3:E19" xr:uid="{13D7EEE9-5416-4135-B956-BD47167ACF53}">
      <formula1>"منتهى,قيد التنفيذ,معلق,لم يبدأ"</formula1>
    </dataValidation>
  </dataValidations>
  <hyperlinks>
    <hyperlink ref="F1" location="'الفهرس'!A1" display="↩ الفهرس" xr:uid="{A50ED75A-8A84-4A07-AD7E-30F35D8743A7}"/>
  </hyperlinks>
  <printOptions horizontalCentered="1"/>
  <pageMargins left="0.5" right="0.5" top="0.55555555555555558" bottom="0.55555555555555558" header="0.3" footer="0.3"/>
  <pageSetup paperSize="9" scale="55" fitToHeight="0" orientation="portrait" r:id="rId1"/>
  <headerFooter>
    <oddFooter>&amp;C&amp;P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AA90-CEF1-4524-8717-15F0384956C4}">
  <sheetPr>
    <tabColor rgb="FF8EA9DB"/>
    <pageSetUpPr fitToPage="1"/>
  </sheetPr>
  <dimension ref="A1:L23"/>
  <sheetViews>
    <sheetView showGridLines="0" rightToLeft="1" zoomScale="40" zoomScaleNormal="40" workbookViewId="0">
      <pane ySplit="2" topLeftCell="A5" activePane="bottomLeft" state="frozen"/>
      <selection pane="bottomLeft" activeCell="B4" sqref="B4"/>
    </sheetView>
  </sheetViews>
  <sheetFormatPr defaultRowHeight="14.4"/>
  <cols>
    <col min="1" max="1" width="7.44140625" customWidth="1"/>
    <col min="2" max="2" width="62.44140625" customWidth="1"/>
    <col min="3" max="3" width="7.77734375" customWidth="1"/>
    <col min="4" max="4" width="14.77734375" customWidth="1"/>
    <col min="5" max="5" width="25.88671875" customWidth="1"/>
    <col min="6" max="6" width="27.77734375" customWidth="1"/>
    <col min="7" max="7" width="22.21875" customWidth="1"/>
    <col min="8" max="8" width="17.33203125" customWidth="1"/>
    <col min="9" max="9" width="23.77734375" customWidth="1"/>
    <col min="10" max="10" width="40.88671875" customWidth="1"/>
    <col min="11" max="11" width="20.33203125" customWidth="1"/>
    <col min="12" max="12" width="13.88671875" customWidth="1"/>
  </cols>
  <sheetData>
    <row r="1" spans="1:12" ht="40.049999999999997" customHeight="1">
      <c r="A1" s="270" t="s">
        <v>345</v>
      </c>
      <c r="B1" s="271"/>
      <c r="C1" s="271"/>
      <c r="D1" s="271"/>
      <c r="E1" s="271"/>
      <c r="F1" s="271"/>
      <c r="G1" s="271"/>
      <c r="H1" s="271"/>
      <c r="I1" s="272"/>
      <c r="J1" s="5"/>
      <c r="K1" s="45"/>
      <c r="L1" s="451" t="s">
        <v>549</v>
      </c>
    </row>
    <row r="2" spans="1:12" ht="46.05" customHeight="1" thickBot="1">
      <c r="A2" s="151" t="s">
        <v>6</v>
      </c>
      <c r="B2" s="152" t="s">
        <v>55</v>
      </c>
      <c r="C2" s="152" t="s">
        <v>56</v>
      </c>
      <c r="D2" s="152" t="s">
        <v>149</v>
      </c>
      <c r="E2" s="152" t="s">
        <v>150</v>
      </c>
      <c r="F2" s="152" t="s">
        <v>153</v>
      </c>
      <c r="G2" s="152" t="s">
        <v>29</v>
      </c>
      <c r="H2" s="152" t="s">
        <v>156</v>
      </c>
      <c r="I2" s="152" t="s">
        <v>157</v>
      </c>
      <c r="J2" s="153" t="s">
        <v>132</v>
      </c>
      <c r="K2" s="208" t="s">
        <v>12</v>
      </c>
    </row>
    <row r="3" spans="1:12" ht="127.8" customHeight="1" thickBot="1">
      <c r="A3" s="162">
        <v>1</v>
      </c>
      <c r="B3" s="163" t="s">
        <v>289</v>
      </c>
      <c r="C3" s="164">
        <v>1</v>
      </c>
      <c r="D3" s="165" t="s">
        <v>292</v>
      </c>
      <c r="E3" s="165" t="s">
        <v>295</v>
      </c>
      <c r="F3" s="166"/>
      <c r="G3" s="166"/>
      <c r="H3" s="362"/>
      <c r="I3" s="361">
        <f t="shared" ref="I3:I18" si="0">H3*C3</f>
      </c>
      <c r="J3" s="167"/>
    </row>
    <row r="4" spans="1:12" ht="131.55000000000001" customHeight="1" thickBot="1">
      <c r="A4" s="168">
        <v>2</v>
      </c>
      <c r="B4" s="154" t="s">
        <v>290</v>
      </c>
      <c r="C4" s="155">
        <v>1</v>
      </c>
      <c r="D4" s="160" t="s">
        <v>293</v>
      </c>
      <c r="E4" s="160" t="s">
        <v>296</v>
      </c>
      <c r="F4" s="156"/>
      <c r="G4" s="156"/>
      <c r="H4" s="363"/>
      <c r="I4" s="361">
        <f t="shared" si="0"/>
      </c>
      <c r="J4" s="169"/>
    </row>
    <row r="5" spans="1:12" ht="102.45" customHeight="1" thickBot="1">
      <c r="A5" s="376">
        <v>3</v>
      </c>
      <c r="B5" s="377" t="s">
        <v>291</v>
      </c>
      <c r="C5" s="378">
        <v>1</v>
      </c>
      <c r="D5" s="379" t="s">
        <v>294</v>
      </c>
      <c r="E5" s="379" t="s">
        <v>297</v>
      </c>
      <c r="F5" s="380"/>
      <c r="G5" s="380"/>
      <c r="H5" s="381"/>
      <c r="I5" s="382">
        <f t="shared" si="0"/>
      </c>
      <c r="J5" s="383" t="s">
        <v>342</v>
      </c>
      <c r="K5" s="341"/>
    </row>
    <row r="6" spans="1:12" ht="150.44999999999999" customHeight="1" thickBot="1">
      <c r="A6" s="168">
        <v>4</v>
      </c>
      <c r="B6" s="154" t="s">
        <v>312</v>
      </c>
      <c r="C6" s="155">
        <v>1</v>
      </c>
      <c r="D6" s="160" t="s">
        <v>306</v>
      </c>
      <c r="E6" s="160" t="s">
        <v>301</v>
      </c>
      <c r="F6" s="156"/>
      <c r="G6" s="156"/>
      <c r="H6" s="362"/>
      <c r="I6" s="361">
        <f t="shared" si="0"/>
      </c>
      <c r="J6" s="169"/>
    </row>
    <row r="7" spans="1:12" ht="128.55000000000001" customHeight="1" thickBot="1">
      <c r="A7" s="168">
        <v>5</v>
      </c>
      <c r="B7" s="154" t="s">
        <v>311</v>
      </c>
      <c r="C7" s="155">
        <v>1</v>
      </c>
      <c r="D7" s="160" t="s">
        <v>307</v>
      </c>
      <c r="E7" s="160" t="s">
        <v>302</v>
      </c>
      <c r="F7" s="156"/>
      <c r="G7" s="156"/>
      <c r="H7" s="363"/>
      <c r="I7" s="361">
        <f t="shared" si="0"/>
      </c>
      <c r="J7" s="169"/>
    </row>
    <row r="8" spans="1:12" ht="100.2" customHeight="1" thickBot="1">
      <c r="A8" s="384">
        <v>6</v>
      </c>
      <c r="B8" s="385" t="s">
        <v>300</v>
      </c>
      <c r="C8" s="386">
        <v>1</v>
      </c>
      <c r="D8" s="387" t="s">
        <v>336</v>
      </c>
      <c r="E8" s="387" t="s">
        <v>303</v>
      </c>
      <c r="F8" s="388"/>
      <c r="G8" s="388"/>
      <c r="H8" s="389"/>
      <c r="I8" s="390">
        <f t="shared" si="0"/>
      </c>
      <c r="J8" s="391"/>
      <c r="K8" s="392" t="s">
        <v>340</v>
      </c>
    </row>
    <row r="9" spans="1:12" ht="100.2" customHeight="1" thickBot="1">
      <c r="A9" s="168">
        <v>7</v>
      </c>
      <c r="B9" s="154" t="s">
        <v>309</v>
      </c>
      <c r="C9" s="155">
        <v>1</v>
      </c>
      <c r="D9" s="160" t="s">
        <v>308</v>
      </c>
      <c r="E9" s="160" t="s">
        <v>304</v>
      </c>
      <c r="F9" s="156"/>
      <c r="G9" s="156"/>
      <c r="H9" s="363"/>
      <c r="I9" s="361">
        <f t="shared" si="0"/>
      </c>
      <c r="J9" s="169"/>
    </row>
    <row r="10" spans="1:12" ht="149.55000000000001" customHeight="1" thickBot="1">
      <c r="A10" s="168">
        <v>8</v>
      </c>
      <c r="B10" s="154" t="s">
        <v>310</v>
      </c>
      <c r="C10" s="155">
        <v>1</v>
      </c>
      <c r="D10" s="160" t="s">
        <v>306</v>
      </c>
      <c r="E10" s="160" t="s">
        <v>305</v>
      </c>
      <c r="F10" s="156"/>
      <c r="G10" s="156"/>
      <c r="H10" s="362"/>
      <c r="I10" s="361">
        <f t="shared" si="0"/>
      </c>
      <c r="J10" s="169"/>
      <c r="K10" s="393" t="s">
        <v>341</v>
      </c>
    </row>
    <row r="11" spans="1:12" ht="100.2" customHeight="1" thickBot="1">
      <c r="A11" s="394">
        <v>9</v>
      </c>
      <c r="B11" s="395" t="s">
        <v>310</v>
      </c>
      <c r="C11" s="396">
        <v>1</v>
      </c>
      <c r="D11" s="397" t="s">
        <v>307</v>
      </c>
      <c r="E11" s="397" t="s">
        <v>313</v>
      </c>
      <c r="F11" s="398"/>
      <c r="G11" s="398"/>
      <c r="H11" s="399"/>
      <c r="I11" s="390">
        <f t="shared" si="0"/>
      </c>
      <c r="J11" s="400"/>
      <c r="K11" s="393"/>
    </row>
    <row r="12" spans="1:12" ht="162.44999999999999" customHeight="1" thickBot="1">
      <c r="A12" s="162">
        <v>10</v>
      </c>
      <c r="B12" s="163" t="s">
        <v>314</v>
      </c>
      <c r="C12" s="164">
        <v>1</v>
      </c>
      <c r="D12" s="165" t="s">
        <v>318</v>
      </c>
      <c r="E12" s="165" t="s">
        <v>323</v>
      </c>
      <c r="F12" s="166"/>
      <c r="G12" s="166"/>
      <c r="H12" s="363"/>
      <c r="I12" s="361">
        <f t="shared" si="0"/>
      </c>
      <c r="J12" s="178"/>
    </row>
    <row r="13" spans="1:12" ht="162.44999999999999" customHeight="1" thickBot="1">
      <c r="A13" s="168">
        <v>11</v>
      </c>
      <c r="B13" s="154" t="s">
        <v>315</v>
      </c>
      <c r="C13" s="155">
        <v>1</v>
      </c>
      <c r="D13" s="160" t="s">
        <v>318</v>
      </c>
      <c r="E13" s="160" t="s">
        <v>324</v>
      </c>
      <c r="F13" s="156"/>
      <c r="G13" s="156"/>
      <c r="H13" s="362"/>
      <c r="I13" s="361">
        <f t="shared" si="0"/>
      </c>
      <c r="J13" s="179"/>
    </row>
    <row r="14" spans="1:12" ht="162.44999999999999" customHeight="1" thickBot="1">
      <c r="A14" s="168">
        <v>12</v>
      </c>
      <c r="B14" s="154" t="s">
        <v>316</v>
      </c>
      <c r="C14" s="155">
        <v>1</v>
      </c>
      <c r="D14" s="160" t="s">
        <v>318</v>
      </c>
      <c r="E14" s="160" t="s">
        <v>338</v>
      </c>
      <c r="F14" s="156"/>
      <c r="G14" s="156"/>
      <c r="H14" s="401"/>
      <c r="I14" s="390">
        <f t="shared" si="0"/>
      </c>
      <c r="J14" s="179"/>
      <c r="K14" s="402" t="s">
        <v>343</v>
      </c>
    </row>
    <row r="15" spans="1:12" ht="154.80000000000001" customHeight="1" thickBot="1">
      <c r="A15" s="168">
        <v>13</v>
      </c>
      <c r="B15" s="154" t="s">
        <v>317</v>
      </c>
      <c r="C15" s="155">
        <v>1</v>
      </c>
      <c r="D15" s="177" t="s">
        <v>319</v>
      </c>
      <c r="E15" s="160" t="s">
        <v>325</v>
      </c>
      <c r="F15" s="156"/>
      <c r="G15" s="156"/>
      <c r="H15" s="362"/>
      <c r="I15" s="361">
        <f t="shared" si="0"/>
      </c>
      <c r="J15" s="179"/>
    </row>
    <row r="16" spans="1:12" ht="154.80000000000001" customHeight="1" thickBot="1">
      <c r="A16" s="168">
        <v>14</v>
      </c>
      <c r="B16" s="154" t="s">
        <v>317</v>
      </c>
      <c r="C16" s="155">
        <v>1</v>
      </c>
      <c r="D16" s="160" t="s">
        <v>320</v>
      </c>
      <c r="E16" s="160" t="s">
        <v>326</v>
      </c>
      <c r="F16" s="156"/>
      <c r="G16" s="156"/>
      <c r="H16" s="363"/>
      <c r="I16" s="361">
        <f t="shared" si="0"/>
      </c>
      <c r="J16" s="179"/>
    </row>
    <row r="17" spans="1:11" ht="154.80000000000001" customHeight="1" thickBot="1">
      <c r="A17" s="168">
        <v>15</v>
      </c>
      <c r="B17" s="154" t="s">
        <v>317</v>
      </c>
      <c r="C17" s="155">
        <v>1</v>
      </c>
      <c r="D17" s="160" t="s">
        <v>321</v>
      </c>
      <c r="E17" s="160" t="s">
        <v>327</v>
      </c>
      <c r="F17" s="156"/>
      <c r="G17" s="156"/>
      <c r="H17" s="363"/>
      <c r="I17" s="361">
        <f t="shared" si="0"/>
      </c>
      <c r="J17" s="179"/>
    </row>
    <row r="18" spans="1:11" ht="154.80000000000001" customHeight="1" thickBot="1">
      <c r="A18" s="172">
        <v>16</v>
      </c>
      <c r="B18" s="173" t="s">
        <v>317</v>
      </c>
      <c r="C18" s="174">
        <v>1</v>
      </c>
      <c r="D18" s="175" t="s">
        <v>322</v>
      </c>
      <c r="E18" s="175" t="s">
        <v>328</v>
      </c>
      <c r="F18" s="176"/>
      <c r="G18" s="176"/>
      <c r="H18" s="389"/>
      <c r="I18" s="390">
        <f t="shared" si="0"/>
      </c>
      <c r="J18" s="180"/>
      <c r="K18" s="392" t="s">
        <v>339</v>
      </c>
    </row>
    <row r="19" spans="1:11" ht="154.80000000000001" customHeight="1" thickBot="1">
      <c r="A19" s="162">
        <v>17</v>
      </c>
      <c r="B19" s="163" t="s">
        <v>329</v>
      </c>
      <c r="C19" s="164">
        <v>1</v>
      </c>
      <c r="D19" s="165" t="s">
        <v>333</v>
      </c>
      <c r="E19" s="165" t="s">
        <v>331</v>
      </c>
      <c r="F19" s="166"/>
      <c r="G19" s="166"/>
      <c r="H19" s="362"/>
      <c r="I19" s="361">
        <f>H19*C19</f>
      </c>
      <c r="J19" s="167"/>
    </row>
    <row r="20" spans="1:11" ht="154.80000000000001" customHeight="1">
      <c r="A20" s="168">
        <v>18</v>
      </c>
      <c r="B20" s="154" t="s">
        <v>330</v>
      </c>
      <c r="C20" s="155">
        <v>1</v>
      </c>
      <c r="D20" s="160" t="s">
        <v>333</v>
      </c>
      <c r="E20" s="160" t="s">
        <v>332</v>
      </c>
      <c r="F20" s="156"/>
      <c r="G20" s="156"/>
      <c r="H20" s="363"/>
      <c r="I20" s="361">
        <f>H20*C20</f>
      </c>
      <c r="J20" s="169"/>
    </row>
    <row r="21" spans="1:11" ht="154.80000000000001" customHeight="1" thickBot="1">
      <c r="A21" s="364">
        <v>19</v>
      </c>
      <c r="B21" s="365" t="s">
        <v>335</v>
      </c>
      <c r="C21" s="366">
        <v>1</v>
      </c>
      <c r="D21" s="367" t="s">
        <v>334</v>
      </c>
      <c r="E21" s="367" t="s">
        <v>344</v>
      </c>
      <c r="F21" s="368"/>
      <c r="G21" s="368"/>
      <c r="H21" s="403"/>
      <c r="I21" s="404">
        <f>H21*C21</f>
      </c>
      <c r="J21" s="369"/>
      <c r="K21" s="402" t="s">
        <v>343</v>
      </c>
    </row>
    <row r="22" spans="1:11" ht="30" customHeight="1">
      <c r="A22" s="373" t="s">
        <v>404</v>
      </c>
      <c r="B22" s="373"/>
      <c r="C22" s="373"/>
      <c r="D22" s="373"/>
      <c r="E22" s="373"/>
      <c r="F22" s="373"/>
      <c r="G22" s="373"/>
      <c r="H22" s="373"/>
      <c r="I22" s="374">
        <f>SUM(I3:I21)</f>
      </c>
      <c r="J22" s="375"/>
      <c r="K22" s="375"/>
    </row>
    <row r="23" spans="1:11" ht="36" customHeight="1" thickBot="1">
      <c r="A23" s="370" t="s">
        <v>298</v>
      </c>
      <c r="B23" s="371"/>
      <c r="C23" s="371"/>
      <c r="D23" s="371"/>
      <c r="E23" s="371"/>
      <c r="F23" s="371"/>
      <c r="G23" s="371"/>
      <c r="H23" s="371"/>
      <c r="I23" s="371"/>
      <c r="J23" s="372"/>
    </row>
  </sheetData>
  <mergeCells count="4">
    <mergeCell ref="A1:I1"/>
    <mergeCell ref="K10:K11"/>
    <mergeCell ref="A23:J23"/>
    <mergeCell ref="A22:H22"/>
  </mergeCells>
  <conditionalFormatting sqref="H3:H21">
    <cfRule type="cellIs" dxfId="12" priority="1" operator="equal">
      <formula>"تم التوريد"</formula>
    </cfRule>
    <cfRule type="cellIs" dxfId="11" priority="2" operator="equal">
      <formula>"قيد التوريد"</formula>
    </cfRule>
    <cfRule type="cellIs" dxfId="10" priority="3" operator="equal">
      <formula>"قيد الطلب"</formula>
    </cfRule>
    <cfRule type="cellIs" dxfId="9" priority="4" operator="equal">
      <formula>"متأخر"</formula>
    </cfRule>
    <cfRule type="cellIs" dxfId="8" priority="5" operator="equal">
      <formula>"معلق"</formula>
    </cfRule>
  </conditionalFormatting>
  <dataValidations count="1">
    <dataValidation type="list" allowBlank="1" showInputMessage="1" showErrorMessage="1" sqref="H3:H21" xr:uid="{D7D52554-86F7-4142-984D-412FFC538B0E}">
      <formula1>"قيد الطلب,قيد التوريد,تم التوريد,متأخر,معلق"</formula1>
    </dataValidation>
  </dataValidations>
  <hyperlinks>
    <hyperlink ref="L1" location="'الفهرس'!A1" display="↩ الفهرس" xr:uid="{68CCFF26-F5FD-4147-9BDA-98A488733986}"/>
  </hyperlinks>
  <printOptions horizontalCentered="1"/>
  <pageMargins left="0.5" right="0.5" top="0.55555555555555558" bottom="0.55555555555555558" header="0.3" footer="0.3"/>
  <pageSetup paperSize="9" scale="50" fitToHeight="0" orientation="landscape" verticalDpi="0" r:id="rId1"/>
  <headerFooter>
    <oddFooter>&amp;C&amp;P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98E66F7A69C1DF41ACACBCFBDDE6E12C" ma:contentTypeVersion="4" ma:contentTypeDescription="新建文档。" ma:contentTypeScope="" ma:versionID="6e2d8ac1b2c33dc20feac42d8eee3ed2">
  <xsd:schema xmlns:xsd="http://www.w3.org/2001/XMLSchema" xmlns:xs="http://www.w3.org/2001/XMLSchema" xmlns:p="http://schemas.microsoft.com/office/2006/metadata/properties" xmlns:ns3="fc00f19b-1c69-44de-9e3a-72a987f5a4f6" targetNamespace="http://schemas.microsoft.com/office/2006/metadata/properties" ma:root="true" ma:fieldsID="d1f9282e92cae87b6782711068082bcd" ns3:_="">
    <xsd:import namespace="fc00f19b-1c69-44de-9e3a-72a987f5a4f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00f19b-1c69-44de-9e3a-72a987f5a4f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A2821E-5A42-4E5A-8D15-6FECF42B70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00f19b-1c69-44de-9e3a-72a987f5a4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450ED2-D867-4014-B3F6-C9C82A6D330C}">
  <ds:schemaRefs>
    <ds:schemaRef ds:uri="http://schemas.microsoft.com/sharepoint/v3/contenttype/forms"/>
  </ds:schemaRefs>
</ds:datastoreItem>
</file>

<file path=customXml/itemProps3.xml><?xml version="1.0" encoding="utf-8"?>
<ds:datastoreItem xmlns:ds="http://schemas.openxmlformats.org/officeDocument/2006/customXml" ds:itemID="{8ADC1CCF-6686-4868-8396-E1DF49AFC369}">
  <ds:schemaRef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fc00f19b-1c69-44de-9e3a-72a987f5a4f6"/>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المقدمة</vt:lpstr>
      <vt:lpstr>الفهرس</vt:lpstr>
      <vt:lpstr>ملخص</vt:lpstr>
      <vt:lpstr>تعديلات التصميم</vt:lpstr>
      <vt:lpstr>التعميدات</vt:lpstr>
      <vt:lpstr>جداول التوريدات</vt:lpstr>
      <vt:lpstr>خطه العمل</vt:lpstr>
      <vt:lpstr>جدول زمنى</vt:lpstr>
      <vt:lpstr>ملاحظات</vt:lpstr>
      <vt:lpstr>السجاد - الصين</vt:lpstr>
      <vt:lpstr>التعميدات!Print_Area</vt:lpstr>
      <vt:lpstr>'السجاد - الصين'!Print_Area</vt:lpstr>
      <vt:lpstr>الفهرس!Print_Area</vt:lpstr>
      <vt:lpstr>المقدمة!Print_Area</vt:lpstr>
      <vt:lpstr>'تعديلات التصميم'!Print_Area</vt:lpstr>
      <vt:lpstr>'جداول التوريدات'!Print_Area</vt:lpstr>
      <vt:lpstr>'جدول زمنى'!Print_Area</vt:lpstr>
      <vt:lpstr>'خطه العمل'!Print_Area</vt:lpstr>
      <vt:lpstr>ملاحظات!Print_Area</vt:lpstr>
      <vt:lpstr>ملخص!Print_Area</vt:lpstr>
      <vt:lpstr>التعميدات!Print_Titles</vt:lpstr>
      <vt:lpstr>'السجاد - الصين'!Print_Titles</vt:lpstr>
      <vt:lpstr>'تعديلات التصميم'!Print_Titles</vt:lpstr>
      <vt:lpstr>'جدول زمنى'!Print_Titles</vt:lpstr>
      <vt:lpstr>'خطه العمل'!Print_Titles</vt:lpstr>
      <vt:lpstr>ملاحظات!Print_Titles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VIVID DESIGN</cp:lastModifiedBy>
  <cp:lastPrinted>2026-09-24T14:25:00Z</cp:lastPrinted>
  <dcterms:created xsi:type="dcterms:W3CDTF">2026-07-04T16:01:13Z</dcterms:created>
  <dcterms:modified xsi:type="dcterms:W3CDTF">2026-10-06T15:15:47Z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0x01010098E66F7A69C1DF41ACACBCFBDDE6E12C</vt:lpwstr>
  </property>
</Properties>
</file>