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omments1.xml" ContentType="application/vnd.openxmlformats-officedocument.spreadsheetml.comments+xml"/>
  <Override PartName="/xl/drawings/drawing3.xml" ContentType="application/vnd.openxmlformats-officedocument.drawing+xml"/>
  <Override PartName="/xl/persons/person.xml" ContentType="application/vnd.ms-excel.perso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Override PartName="/xl/webextensions/webextension3.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202300"/>
  <mc:AlternateContent xmlns:mc="http://schemas.openxmlformats.org/markup-compatibility/2006">
    <mc:Choice Requires="x15">
      <x15ac:absPath xmlns:x15ac="http://schemas.microsoft.com/office/spreadsheetml/2010/11/ac" url="https://d.docs.live.net/1ec6454b8fb7a181/Desktop/"/>
    </mc:Choice>
  </mc:AlternateContent>
  <xr:revisionPtr revIDLastSave="0" documentId="8_{E37973DA-446E-42AA-89E2-92BF90EE9A99}" xr6:coauthVersionLast="47" xr6:coauthVersionMax="47" xr10:uidLastSave="{00000000-0000-0000-0000-000000000000}"/>
  <bookViews>
    <workbookView xWindow="-108" yWindow="-108" windowWidth="23256" windowHeight="12456" tabRatio="898" xr2:uid="{5699ABB6-1A93-453D-998A-B9188AFB087B}"/>
  </bookViews>
  <sheets>
    <sheet name="المقدمة" sheetId="10" r:id="rId1"/>
    <sheet name="الفهرس" sheetId="11" r:id="rId2"/>
    <sheet name="ملخص" sheetId="1" r:id="rId3"/>
    <sheet name="تعديلات التصميم" sheetId="2" r:id="rId4"/>
    <sheet name="التعميدات" sheetId="3" r:id="rId5"/>
    <sheet name="جداول التوريدات" sheetId="4" r:id="rId6"/>
    <sheet name="خطه العمل" sheetId="5" r:id="rId7"/>
    <sheet name="جدول زمنى" sheetId="6" r:id="rId8"/>
    <sheet name="ملاحظات" sheetId="8" r:id="rId9"/>
    <sheet name="السجاد - الصين" sheetId="9" r:id="rId10"/>
  </sheets>
  <definedNames>
    <definedName name="_xlnm.Print_Area" localSheetId="4">التعميدات!$A$1:$J$20</definedName>
    <definedName name="_xlnm.Print_Area" localSheetId="9">'السجاد - الصين'!$A$1:$K$23</definedName>
    <definedName name="_xlnm.Print_Area" localSheetId="1">الفهرس!$A$1:$F$15</definedName>
    <definedName name="_xlnm.Print_Area" localSheetId="0">المقدمة!$A$1:$H$31</definedName>
    <definedName name="_xlnm.Print_Area" localSheetId="3">'تعديلات التصميم'!$A$1:$H$21</definedName>
    <definedName name="_xlnm.Print_Area" localSheetId="5">'جداول التوريدات'!$A$1:$K$236</definedName>
    <definedName name="_xlnm.Print_Area" localSheetId="7">'جدول زمنى'!$A$1:$O$65</definedName>
    <definedName name="_xlnm.Print_Area" localSheetId="6">'خطه العمل'!$A$1:$E$97</definedName>
    <definedName name="_xlnm.Print_Area" localSheetId="8">ملاحظات!$A$1:$E$25</definedName>
    <definedName name="_xlnm.Print_Area" localSheetId="2">ملخص!$A$1:$J$16</definedName>
    <definedName name="_xlnm.Print_Titles" localSheetId="4">التعميدات!$1:$2</definedName>
    <definedName name="_xlnm.Print_Titles" localSheetId="9">'السجاد - الصين'!$1:$2</definedName>
    <definedName name="_xlnm.Print_Titles" localSheetId="3">'تعديلات التصميم'!$1:$2</definedName>
    <definedName name="_xlnm.Print_Titles" localSheetId="7">'جدول زمنى'!$1:$6</definedName>
    <definedName name="_xlnm.Print_Titles" localSheetId="6">'خطه العمل'!$1:$1</definedName>
    <definedName name="_xlnm.Print_Titles" localSheetId="8">ملاحظات!$1:$2</definedName>
  </definedNames>
  <calcPr calcId="191029" fullCalcOn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HUAWEI</author>
  </authors>
  <commentList>
    <comment ref="B42" authorId="0" shapeId="0" xr:uid="{BB3FFE5D-4554-4C1D-B986-AC7E981A8D13}">
      <text>
        <r>
          <rPr>
            <b/>
            <sz val="9"/>
            <color indexed="81"/>
            <rFont val="Tahoma"/>
          </rPr>
          <t>HUAWEI:</t>
        </r>
        <r>
          <rPr>
            <sz val="9"/>
            <color indexed="81"/>
            <rFont val="Tahoma"/>
          </rPr>
          <t xml:space="preserve">
النشاط بدأ بالفعل قبل الموعد المخطط (كان 05/10) – تم تقديم البداية لأول البرنامج.</t>
        </r>
      </text>
    </comment>
    <comment ref="B44" authorId="0" shapeId="0" xr:uid="{03794F5F-4BDF-498D-8B4E-63D598A8D159}">
      <text>
        <r>
          <rPr>
            <b/>
            <sz val="9"/>
            <color indexed="81"/>
            <rFont val="Tahoma"/>
          </rPr>
          <t>HUAWEI:</t>
        </r>
        <r>
          <rPr>
            <sz val="9"/>
            <color indexed="81"/>
            <rFont val="Tahoma"/>
          </rPr>
          <t xml:space="preserve">
معلم رئيسى: لا يبدأ إلا بعد إغلاق جداول التوريدات (صف 43).</t>
        </r>
      </text>
    </comment>
    <comment ref="B45" authorId="0" shapeId="0" xr:uid="{57CBED4A-E6D1-4245-8A02-E051678B2B95}">
      <text>
        <r>
          <rPr>
            <b/>
            <sz val="9"/>
            <color indexed="81"/>
            <rFont val="Tahoma"/>
          </rPr>
          <t>HUAWEI:</t>
        </r>
        <r>
          <rPr>
            <sz val="9"/>
            <color indexed="81"/>
            <rFont val="Tahoma"/>
          </rPr>
          <t xml:space="preserve">
يُدرج فى الخطة فور تحديد موعد التوريد من المصنع — اكتب تاريخ البداية والنهاية فى E45 و F45 والجانت هيرسم نفسه.</t>
        </r>
      </text>
    </comment>
    <comment ref="B46" authorId="0" shapeId="0" xr:uid="{88C80A41-9760-43A4-8019-B53EEC0E3A61}">
      <text>
        <r>
          <rPr>
            <b/>
            <sz val="9"/>
            <color indexed="81"/>
            <rFont val="Tahoma"/>
          </rPr>
          <t>HUAWEI:</t>
        </r>
        <r>
          <rPr>
            <sz val="9"/>
            <color indexed="81"/>
            <rFont val="Tahoma"/>
          </rPr>
          <t xml:space="preserve">
4 بنود – جداول 7/8/11. مغسلة الكوريان موردها الصين.</t>
        </r>
      </text>
    </comment>
    <comment ref="B47" authorId="0" shapeId="0" xr:uid="{445A307F-45E3-45D3-916F-69F67563E71D}">
      <text>
        <r>
          <rPr>
            <b/>
            <sz val="9"/>
            <color indexed="81"/>
            <rFont val="Tahoma"/>
          </rPr>
          <t>HUAWEI:</t>
        </r>
        <r>
          <rPr>
            <sz val="9"/>
            <color indexed="81"/>
            <rFont val="Tahoma"/>
          </rPr>
          <t xml:space="preserve">
4 بنود – جداول 7/8/11. مغسلة الكوريان موردها الصين.</t>
        </r>
      </text>
    </comment>
    <comment ref="B48" authorId="0" shapeId="0" xr:uid="{1CADF87B-E481-436C-9833-22C9F54D0136}">
      <text>
        <r>
          <rPr>
            <b/>
            <sz val="9"/>
            <color indexed="81"/>
            <rFont val="Tahoma"/>
          </rPr>
          <t>HUAWEI:</t>
        </r>
        <r>
          <rPr>
            <sz val="9"/>
            <color indexed="81"/>
            <rFont val="Tahoma"/>
          </rPr>
          <t xml:space="preserve">
4 بنود – جداول 7/8/11.</t>
        </r>
      </text>
    </comment>
    <comment ref="B49" authorId="0" shapeId="0" xr:uid="{421B4921-EFB1-4901-A405-F511F7FF50E1}">
      <text>
        <r>
          <rPr>
            <b/>
            <sz val="9"/>
            <color indexed="81"/>
            <rFont val="Tahoma"/>
          </rPr>
          <t>HUAWEI:</t>
        </r>
        <r>
          <rPr>
            <sz val="9"/>
            <color indexed="81"/>
            <rFont val="Tahoma"/>
          </rPr>
          <t xml:space="preserve">
9 بنود – جداول 7/8/11.</t>
        </r>
      </text>
    </comment>
    <comment ref="B50" authorId="0" shapeId="0" xr:uid="{23AC9E35-0C33-404A-A0F3-D36A1C1D5FC4}">
      <text>
        <r>
          <rPr>
            <b/>
            <sz val="9"/>
            <color indexed="81"/>
            <rFont val="Tahoma"/>
          </rPr>
          <t>HUAWEI:</t>
        </r>
        <r>
          <rPr>
            <sz val="9"/>
            <color indexed="81"/>
            <rFont val="Tahoma"/>
          </rPr>
          <t xml:space="preserve">
معلق لحين اعتماد العميل (جدول 7 بند 10).</t>
        </r>
      </text>
    </comment>
    <comment ref="B51" authorId="0" shapeId="0" xr:uid="{6483F02A-40B0-4701-9297-28A2B06F309E}">
      <text>
        <r>
          <rPr>
            <b/>
            <sz val="9"/>
            <color indexed="81"/>
            <rFont val="Tahoma"/>
          </rPr>
          <t>HUAWEI:</t>
        </r>
        <r>
          <rPr>
            <sz val="9"/>
            <color indexed="81"/>
            <rFont val="Tahoma"/>
          </rPr>
          <t xml:space="preserve">
10 بنود – جداول 2/7/8/11. مغسلة الرخام معلقة لحين اعتماد العميل.</t>
        </r>
      </text>
    </comment>
    <comment ref="B52" authorId="0" shapeId="0" xr:uid="{D80EAF58-9F52-487D-8AA1-0340C74DEC92}">
      <text>
        <r>
          <rPr>
            <b/>
            <sz val="9"/>
            <color indexed="81"/>
            <rFont val="Tahoma"/>
          </rPr>
          <t>HUAWEI:</t>
        </r>
        <r>
          <rPr>
            <sz val="9"/>
            <color indexed="81"/>
            <rFont val="Tahoma"/>
          </rPr>
          <t xml:space="preserve">
12 بند – جداول 1/3/11. التركيب بعد الدهانات.</t>
        </r>
      </text>
    </comment>
    <comment ref="B53" authorId="0" shapeId="0" xr:uid="{02A41674-7E6E-4C46-A1A4-82A0435066C7}">
      <text>
        <r>
          <rPr>
            <b/>
            <sz val="9"/>
            <color indexed="81"/>
            <rFont val="Tahoma"/>
          </rPr>
          <t>HUAWEI:</t>
        </r>
        <r>
          <rPr>
            <sz val="9"/>
            <color indexed="81"/>
            <rFont val="Tahoma"/>
          </rPr>
          <t xml:space="preserve">
10 بنود – جداول 1/3/11. التركيب بعد الدهانات.</t>
        </r>
      </text>
    </comment>
    <comment ref="B54" authorId="0" shapeId="0" xr:uid="{A7A77FAB-4A60-4BFF-A57B-B543F7A5492A}">
      <text>
        <r>
          <rPr>
            <b/>
            <sz val="9"/>
            <color indexed="81"/>
            <rFont val="Tahoma"/>
          </rPr>
          <t>HUAWEI:</t>
        </r>
        <r>
          <rPr>
            <sz val="9"/>
            <color indexed="81"/>
            <rFont val="Tahoma"/>
          </rPr>
          <t xml:space="preserve">
4 بنود – جداول 2/3/11.</t>
        </r>
      </text>
    </comment>
    <comment ref="B55" authorId="0" shapeId="0" xr:uid="{2C99DAC8-9ED2-4921-863A-69AE46E8F07B}">
      <text>
        <r>
          <rPr>
            <b/>
            <sz val="9"/>
            <color indexed="81"/>
            <rFont val="Tahoma"/>
          </rPr>
          <t>HUAWEI:</t>
        </r>
        <r>
          <rPr>
            <sz val="9"/>
            <color indexed="81"/>
            <rFont val="Tahoma"/>
          </rPr>
          <t xml:space="preserve">
4 بنود – جداول 2/3/11.</t>
        </r>
      </text>
    </comment>
    <comment ref="B56" authorId="0" shapeId="0" xr:uid="{8DFFAAEF-6BA9-4754-BF95-97B5EA1D1E99}">
      <text>
        <r>
          <rPr>
            <b/>
            <sz val="9"/>
            <color indexed="81"/>
            <rFont val="Tahoma"/>
          </rPr>
          <t>HUAWEI:</t>
        </r>
        <r>
          <rPr>
            <sz val="9"/>
            <color indexed="81"/>
            <rFont val="Tahoma"/>
          </rPr>
          <t xml:space="preserve">
جدول 3 بنود 4 و 8 – بانتظار موعد مصنع الصين.</t>
        </r>
      </text>
    </comment>
    <comment ref="B57" authorId="0" shapeId="0" xr:uid="{F5EFBAA8-912E-4134-969C-C29E13686CF6}">
      <text>
        <r>
          <rPr>
            <b/>
            <sz val="9"/>
            <color indexed="81"/>
            <rFont val="Tahoma"/>
          </rPr>
          <t>HUAWEI:</t>
        </r>
        <r>
          <rPr>
            <sz val="9"/>
            <color indexed="81"/>
            <rFont val="Tahoma"/>
          </rPr>
          <t xml:space="preserve">
جدول 3 بنود 5 و 9 – بانتظار موعد مصنع الصين.</t>
        </r>
      </text>
    </comment>
    <comment ref="B58" authorId="0" shapeId="0" xr:uid="{5AC53CE1-AE7A-4F02-85E0-77E562E513AF}">
      <text>
        <r>
          <rPr>
            <b/>
            <sz val="9"/>
            <color indexed="81"/>
            <rFont val="Tahoma"/>
          </rPr>
          <t>HUAWEI:</t>
        </r>
        <r>
          <rPr>
            <sz val="9"/>
            <color indexed="81"/>
            <rFont val="Tahoma"/>
          </rPr>
          <t xml:space="preserve">
جدول 3 بنود 7 و 17 و 18 – بعد الدهانات.</t>
        </r>
      </text>
    </comment>
    <comment ref="B59" authorId="0" shapeId="0" xr:uid="{99C9B5EA-FFD3-426E-BF82-6128A311E0A9}">
      <text>
        <r>
          <rPr>
            <b/>
            <sz val="9"/>
            <color indexed="81"/>
            <rFont val="Tahoma"/>
          </rPr>
          <t>HUAWEI:</t>
        </r>
        <r>
          <rPr>
            <sz val="9"/>
            <color indexed="81"/>
            <rFont val="Tahoma"/>
          </rPr>
          <t xml:space="preserve">
جدول 3 بنود 1 و 2 و 19.</t>
        </r>
      </text>
    </comment>
    <comment ref="B60" authorId="0" shapeId="0" xr:uid="{1472413D-5E95-450B-BEEC-F14913D86B68}">
      <text>
        <r>
          <rPr>
            <b/>
            <sz val="9"/>
            <color indexed="81"/>
            <rFont val="Tahoma"/>
          </rPr>
          <t>HUAWEI:</t>
        </r>
        <r>
          <rPr>
            <sz val="9"/>
            <color indexed="81"/>
            <rFont val="Tahoma"/>
          </rPr>
          <t xml:space="preserve">
مطلوب صريح فى جدولى السجاد (3) و المرايا (11) قبل اعتماد العرض.</t>
        </r>
      </text>
    </comment>
  </commentList>
</comments>
</file>

<file path=xl/sharedStrings.xml><?xml version="1.0" encoding="utf-8"?>
<sst xmlns="http://schemas.openxmlformats.org/spreadsheetml/2006/main" count="1329" uniqueCount="552">
  <si>
    <t>حصر التعديلات على التصميم</t>
  </si>
  <si>
    <t>حصر كافة التعميدات (خامات - طريقة تنفيذ)</t>
  </si>
  <si>
    <t>حصر كافة التوريدات (جداول)</t>
  </si>
  <si>
    <t>خطة للعمل كاملة حتى النهاية (بناء على المتبقى من اعمال بالموقع)</t>
  </si>
  <si>
    <t xml:space="preserve">جدول زمنى للمشروع </t>
  </si>
  <si>
    <t xml:space="preserve">خطة لاعمال يونايت اكس فى الموقع </t>
  </si>
  <si>
    <t>م</t>
  </si>
  <si>
    <t>هيكلة الخطة</t>
  </si>
  <si>
    <t>التعديل / التصميم المطلوب</t>
  </si>
  <si>
    <t>المسؤول</t>
  </si>
  <si>
    <t>تاريخ الانتهاء</t>
  </si>
  <si>
    <t>الحالة</t>
  </si>
  <si>
    <t>ملاحظات</t>
  </si>
  <si>
    <t xml:space="preserve">المصمم الداخلي </t>
  </si>
  <si>
    <t>اعتماد العميل</t>
  </si>
  <si>
    <t>الفراغ / المكان</t>
  </si>
  <si>
    <t xml:space="preserve">غرفة الحارس </t>
  </si>
  <si>
    <t>حمام غرفة البنت</t>
  </si>
  <si>
    <t xml:space="preserve">غرفة ملابس الماستر </t>
  </si>
  <si>
    <t xml:space="preserve">غرفة الخادمات </t>
  </si>
  <si>
    <t xml:space="preserve">اعادة توزيع غرفة الحارس بما يتماشى مع متطلبات العميل :
يتضمن التالي ( مكان للشنطة - مكان للطبخ وشفط - الاسره 2 فوق بعض دبل - جلسة لأكل عدد 2  - دولابين ملابس كل واحد بقفل ومكان لللشنط للتخزين - التصميم ستاندر جداا وغير مكلف ومستدام مثال اسرة حديد )                                                                                              </t>
  </si>
  <si>
    <t>المصمم الداخلي</t>
  </si>
  <si>
    <t>حمام غرفة البنت بحيث يستوعب اكبر عدد من الرفوف بالاعتماد على اخر مقترح معتمد</t>
  </si>
  <si>
    <t xml:space="preserve"> تكون تكلفة غرف النوم تكلفه اقل - تعديل التصميم ثلاث دواليب كل دولاب قفل بمفتاح حجم كبير - ثلاث اسرة واحد منه متحرك على الجدار ووضع مكانه طاولة</t>
  </si>
  <si>
    <t>قيد التنفيذ</t>
  </si>
  <si>
    <t>معلق</t>
  </si>
  <si>
    <t>البند / التعميد</t>
  </si>
  <si>
    <t>النوع</t>
  </si>
  <si>
    <t>تاريخ الاعتماد</t>
  </si>
  <si>
    <t>المورد</t>
  </si>
  <si>
    <t xml:space="preserve">بلاط الاحواش و بلاط حوش القبو </t>
  </si>
  <si>
    <t>خامة</t>
  </si>
  <si>
    <t xml:space="preserve">راس الخيمة </t>
  </si>
  <si>
    <t>العينة المعتمدة</t>
  </si>
  <si>
    <t>بلاطتين لون رمادى و بيج 120*60
يتم قصها كل 20 سم</t>
  </si>
  <si>
    <t>تم</t>
  </si>
  <si>
    <t>بلاط جدران القبو</t>
  </si>
  <si>
    <t>خامة + طريقة تنفيذ</t>
  </si>
  <si>
    <t>بلاط 120*120 او مخصوص حسب وقت التوريد</t>
  </si>
  <si>
    <t xml:space="preserve">مصطفى </t>
  </si>
  <si>
    <t>طريقة تنفيذ</t>
  </si>
  <si>
    <t xml:space="preserve">عروض اسعار </t>
  </si>
  <si>
    <t>زاوية معدن تركب جانبيه</t>
  </si>
  <si>
    <t>مصطفى</t>
  </si>
  <si>
    <t xml:space="preserve">درابزين الدرج </t>
  </si>
  <si>
    <t xml:space="preserve">درابزين البلكونات </t>
  </si>
  <si>
    <t xml:space="preserve">درابزين البهو الداخلى </t>
  </si>
  <si>
    <t xml:space="preserve">فى انتظار باقى عروض الاسعار 
يوجد عرض سعر متبقى الاخر  </t>
  </si>
  <si>
    <t>زاوية مخفية مع زجاج اسود</t>
  </si>
  <si>
    <t xml:space="preserve">رخام ارضيات الدور الارضى </t>
  </si>
  <si>
    <t>A MARBLE</t>
  </si>
  <si>
    <t>مخطط تبليط</t>
  </si>
  <si>
    <t>مهندس الموقع</t>
  </si>
  <si>
    <t xml:space="preserve">عينة حمام متبلط كامل </t>
  </si>
  <si>
    <t>قيد الانتظار</t>
  </si>
  <si>
    <t>المواصفات</t>
  </si>
  <si>
    <t>الكمية</t>
  </si>
  <si>
    <t>الوحدة</t>
  </si>
  <si>
    <t>تاريخ التوريد المطلوب</t>
  </si>
  <si>
    <t>تاريخ التوريد الفعلي</t>
  </si>
  <si>
    <t>UNIT X</t>
  </si>
  <si>
    <t>بورد به 6 عينات</t>
  </si>
  <si>
    <t>مهندس التشطيبات</t>
  </si>
  <si>
    <t>عينة قشرة لبداية اعمال الخشب و الابواب</t>
  </si>
  <si>
    <t>البند</t>
  </si>
  <si>
    <t>الموردين</t>
  </si>
  <si>
    <t>الجدول</t>
  </si>
  <si>
    <t>▲ رجوع للفهرس</t>
  </si>
  <si>
    <t>◀ افتح الجدول</t>
  </si>
  <si>
    <t>مقاول التبليط</t>
  </si>
  <si>
    <t>حالة الحصر</t>
  </si>
  <si>
    <t>ملخص جداول التوريدات</t>
  </si>
  <si>
    <t>الملاحظة</t>
  </si>
  <si>
    <t>المكان / الموقع</t>
  </si>
  <si>
    <t>حمام الماستر</t>
  </si>
  <si>
    <t xml:space="preserve">الإجراء </t>
  </si>
  <si>
    <t xml:space="preserve">مكان السباكة فى الجدار </t>
  </si>
  <si>
    <t>حماية العزل</t>
  </si>
  <si>
    <t>السطح</t>
  </si>
  <si>
    <t xml:space="preserve">تم ارسالها سابقا للمقاول </t>
  </si>
  <si>
    <t>وجود تجميع للاحواض الزراعة كصرف</t>
  </si>
  <si>
    <t>مجمعه فى الاسفل بالسقف</t>
  </si>
  <si>
    <t>تكملة تبليط الاحواض</t>
  </si>
  <si>
    <t>اعادة صبه الدرج</t>
  </si>
  <si>
    <t>الدرج</t>
  </si>
  <si>
    <t>تركيب الالمونيم جهه الدرج لاختبار التكييف</t>
  </si>
  <si>
    <t>لا يمكن تركيبه الا بعد تركيب رخام الدرج</t>
  </si>
  <si>
    <t>تم تغطيته من قبل و سيتم اعادة تغطيته مرة اخرى</t>
  </si>
  <si>
    <t>حل مشكلة باب الدرج</t>
  </si>
  <si>
    <t>عزل الالمونيوم و تغطيته و نظافته</t>
  </si>
  <si>
    <t>تمديد صرف احواض القبو</t>
  </si>
  <si>
    <t>القبو</t>
  </si>
  <si>
    <t xml:space="preserve">اعتماد ارتفاع لابواب فراغات القبو </t>
  </si>
  <si>
    <t xml:space="preserve">صرف المطر لدرج القبو </t>
  </si>
  <si>
    <t xml:space="preserve">يوجد صرف اسفل الدرج </t>
  </si>
  <si>
    <t xml:space="preserve">تعديل فى الحوض بحوش مدخل الضيوف </t>
  </si>
  <si>
    <t>المدخل</t>
  </si>
  <si>
    <t>ما هو التعديل ؟</t>
  </si>
  <si>
    <t>تركيب اسكاي لايت للقبو</t>
  </si>
  <si>
    <t>الارتداد</t>
  </si>
  <si>
    <t xml:space="preserve">لا يمكن تركيبها قبل العزل و تركيب الهود </t>
  </si>
  <si>
    <t>هود شفط القبو</t>
  </si>
  <si>
    <t>جار اعتماد مقاول (يوجد عروض اسعار)</t>
  </si>
  <si>
    <t xml:space="preserve">تقفيل الاحواض الخارجية مع الرصيف </t>
  </si>
  <si>
    <t>الخارجى</t>
  </si>
  <si>
    <t>نطافة و ترتيب الموقع العام</t>
  </si>
  <si>
    <t>تعديلات الجدار تتم بعد تفنيش السباكة النهائى</t>
  </si>
  <si>
    <t>تغطية العزل بالصبه يتم بعد انتهاء السباكة</t>
  </si>
  <si>
    <t xml:space="preserve">تم ارسال الملاحظة سابقا للمقاول </t>
  </si>
  <si>
    <t>اعتماد طريقة من المرسلة بواسطة المصنع</t>
  </si>
  <si>
    <t>اعتماد تركيب رخام الدرج باحد الطرق و علاقته مع الليد</t>
  </si>
  <si>
    <t>تم ارسال عينات للاعتماد</t>
  </si>
  <si>
    <t>اعتماد شكل للنعله الرخام</t>
  </si>
  <si>
    <t>لم يبدأ</t>
  </si>
  <si>
    <t>صفاية السطح مخفية</t>
  </si>
  <si>
    <t>ملاحظات عامة</t>
  </si>
  <si>
    <t xml:space="preserve">تصميم نهائى لغرفة الغسيل </t>
  </si>
  <si>
    <t xml:space="preserve">تصميم نهائى لمستودع المطبخ </t>
  </si>
  <si>
    <t>تصميم نهائى لمستودع القبو</t>
  </si>
  <si>
    <t>غرفة الغسيل</t>
  </si>
  <si>
    <t>مستودع المطبخ</t>
  </si>
  <si>
    <t>مستودع القبو</t>
  </si>
  <si>
    <t>غرف الطعام</t>
  </si>
  <si>
    <t>اعتماد عينة باركيه لارضيات غرف النوم</t>
  </si>
  <si>
    <t xml:space="preserve">الستائر </t>
  </si>
  <si>
    <t xml:space="preserve">المغاسل </t>
  </si>
  <si>
    <t xml:space="preserve">اكسسورارت السباكة </t>
  </si>
  <si>
    <t>ورق الجدران</t>
  </si>
  <si>
    <t xml:space="preserve">النباتات الصناعية </t>
  </si>
  <si>
    <t>طاولات الجلسات</t>
  </si>
  <si>
    <t>الكنب و الجلسات و التنجيد</t>
  </si>
  <si>
    <t xml:space="preserve">اللوحات الجدارية </t>
  </si>
  <si>
    <t>الصورة التوضيحية</t>
  </si>
  <si>
    <t>الأعمال المتبقية قبل توريد الأثاث</t>
  </si>
  <si>
    <t>البيان</t>
  </si>
  <si>
    <t xml:space="preserve">تعديلات معمارية </t>
  </si>
  <si>
    <t>ارتفاعات فتحات الابواب (تحديد مقاس فتحة الابواب الداخلية)</t>
  </si>
  <si>
    <t>تعديل صبة الدرج للتبليط</t>
  </si>
  <si>
    <t xml:space="preserve">تعديل فتحة باب الدرج </t>
  </si>
  <si>
    <t>تقفيل الرصيف و صب الدرجات الخارجية و الانترلوك</t>
  </si>
  <si>
    <t xml:space="preserve">السباكة </t>
  </si>
  <si>
    <t xml:space="preserve">انهاء تمديد سباكة الاحواض كاملة فى الخارجى و القبو </t>
  </si>
  <si>
    <t>الكهربا</t>
  </si>
  <si>
    <t>تمديدات الشفط</t>
  </si>
  <si>
    <t>هود للقبو</t>
  </si>
  <si>
    <t xml:space="preserve">مراوح الشفط فى الحمامات و المطبخ العلوى </t>
  </si>
  <si>
    <t>صب الدرج الخلفى لباب الدرج</t>
  </si>
  <si>
    <t xml:space="preserve">صب درجات المداخل فى الاحواش </t>
  </si>
  <si>
    <t xml:space="preserve">تمديد سباكة الحمامات </t>
  </si>
  <si>
    <t>الموقع</t>
  </si>
  <si>
    <t>الابعاد</t>
  </si>
  <si>
    <t>حمام الرجال</t>
  </si>
  <si>
    <t xml:space="preserve">مغسلة معلقة من الكوريان الابيض مكونة من   فتحتبن مع تجليد خارجى من الاستانلس 304 ذهبى اللون دهان pvd و تكسية خارجيه من الواح hpl به دوران </t>
  </si>
  <si>
    <t>الخامات</t>
  </si>
  <si>
    <t>كوريان
استانلستيل
hpl</t>
  </si>
  <si>
    <t>الصين</t>
  </si>
  <si>
    <t>سعر الوحدة</t>
  </si>
  <si>
    <t>الاجمالى</t>
  </si>
  <si>
    <t>حمام النساء</t>
  </si>
  <si>
    <t>150*50*40</t>
  </si>
  <si>
    <t>160*50*40</t>
  </si>
  <si>
    <t>حمام نوم 1</t>
  </si>
  <si>
    <t>مغاسل تفصيل بورسلان مع فتحة حوض و تدعيم بالواح من xps و حواف مشطوفه 45 مع تشطيب الحواف بايبوكسى pu</t>
  </si>
  <si>
    <t>110*50*33</t>
  </si>
  <si>
    <t>بورسلان</t>
  </si>
  <si>
    <t>محلى</t>
  </si>
  <si>
    <t>حمام نوم 3</t>
  </si>
  <si>
    <t>90*50*33</t>
  </si>
  <si>
    <t>حمام البنت</t>
  </si>
  <si>
    <t>90*50*34</t>
  </si>
  <si>
    <t>105*(80,50)*34</t>
  </si>
  <si>
    <t>150*50*33</t>
  </si>
  <si>
    <t>المصعد</t>
  </si>
  <si>
    <t xml:space="preserve">داخلى المصعد خيار </t>
  </si>
  <si>
    <t>منتهى</t>
  </si>
  <si>
    <t>مغاسل القبو</t>
  </si>
  <si>
    <t>خيار 2</t>
  </si>
  <si>
    <t xml:space="preserve">الغاء مرايا امام الشباك و تغيير الاضاءة </t>
  </si>
  <si>
    <t>اعادة تصميم كامل</t>
  </si>
  <si>
    <t xml:space="preserve">مستودع القبو </t>
  </si>
  <si>
    <t xml:space="preserve">اعتماد خيار مغسلة صالة الملحق العلوى </t>
  </si>
  <si>
    <t>الحاجز الخشبي</t>
  </si>
  <si>
    <t xml:space="preserve">تم اعاتماد خيار 3 مع لكسان خلفى </t>
  </si>
  <si>
    <t xml:space="preserve">حمام صالة الملحق </t>
  </si>
  <si>
    <t>حمام غرفة الملحق</t>
  </si>
  <si>
    <t>80*50*33</t>
  </si>
  <si>
    <t>حمام صالة الملحق</t>
  </si>
  <si>
    <t>حمام القبو</t>
  </si>
  <si>
    <t>175*50*35</t>
  </si>
  <si>
    <t>مغاسل تفصيل رخام بفتحة واحدة مع هيكل حديد حامل
(معلق لحين الاعتماد من العميل)</t>
  </si>
  <si>
    <t>مغاسل تفصيل بفتحتين حوض رخام مع هيكل حديد حامل
(معلق لحين الاعتماد من العميل)</t>
  </si>
  <si>
    <t>رخام اسود ماركينا</t>
  </si>
  <si>
    <t>رخام كرارة ايطالى</t>
  </si>
  <si>
    <t>المغاسل ملحقات</t>
  </si>
  <si>
    <t xml:space="preserve">توريد و تركيب اطار خشبى مع دوران من خشب القشرة حسب المخططات </t>
  </si>
  <si>
    <t>190*50*380</t>
  </si>
  <si>
    <t>خشب قشرة</t>
  </si>
  <si>
    <t>180*50*380</t>
  </si>
  <si>
    <t>110*50*20</t>
  </si>
  <si>
    <t>hpl</t>
  </si>
  <si>
    <t>90*50*20</t>
  </si>
  <si>
    <t>105*(80,50)*20</t>
  </si>
  <si>
    <t>90*50*40</t>
  </si>
  <si>
    <t>80*50*20</t>
  </si>
  <si>
    <t xml:space="preserve">رف مغسلة خشبي درج معلق من الواح hpl مع حليه استانلس حسب العينة </t>
  </si>
  <si>
    <t xml:space="preserve">رف مغسلة خشبي صفين ادراج معلق من الواح hpl مع حليه استانلس حسب العينة </t>
  </si>
  <si>
    <t>رف مغسلة خشبي صفين ادراج معلق من الواح hpl مع حليه استانلس حسب العينة</t>
  </si>
  <si>
    <t xml:space="preserve">رف ديكور خشبى معلق من الواح hpl الوجه قص cnc مع شريحة استانلس ذهبى </t>
  </si>
  <si>
    <t>175*50*40</t>
  </si>
  <si>
    <t>رخام اسود ماركينا قص cnc</t>
  </si>
  <si>
    <t xml:space="preserve">تلبيس رخام اسود مقصوص cnc  </t>
  </si>
  <si>
    <t>190*110</t>
  </si>
  <si>
    <t>180*110</t>
  </si>
  <si>
    <t>الجبس</t>
  </si>
  <si>
    <t>تعديل دولاب العبايات ليتوافق مع ارتفاع الابواب فى الدور الارضي</t>
  </si>
  <si>
    <t>200*100</t>
  </si>
  <si>
    <t>غرفة طعام الارضى</t>
  </si>
  <si>
    <t>خشب
رخام
استانلس</t>
  </si>
  <si>
    <t>طاولة طعام سطح رخام مع قاعدة خشب ملبس استانلستيل فضى شرائح حسب التصميم</t>
  </si>
  <si>
    <t>60*50</t>
  </si>
  <si>
    <t>خشب سوليد 
تنجيد قماش</t>
  </si>
  <si>
    <t>كرسى خشب سوليد الهيكل مع تنجيد جلسة و ظهر حسب التصميم</t>
  </si>
  <si>
    <t>غرفة الطعام</t>
  </si>
  <si>
    <t>اعتماد مخطط غرفة الطعام لتصنيع الاثاث</t>
  </si>
  <si>
    <t>غرفة طعام القبو</t>
  </si>
  <si>
    <t>طاولة طعام سطح رخام مع قاعدة خشب قشرة مع  شرائح استيل ذهبى حسب التصميم</t>
  </si>
  <si>
    <t>330*140</t>
  </si>
  <si>
    <t xml:space="preserve">كرسى تنجيد قماش مع هيكل و ارجل معدنية مدهونه دهبي pvd </t>
  </si>
  <si>
    <t>تنجيد قماش 
معدن</t>
  </si>
  <si>
    <t>صالة الملحق</t>
  </si>
  <si>
    <t>210*105</t>
  </si>
  <si>
    <t xml:space="preserve">رخام
خشب </t>
  </si>
  <si>
    <t>طاولة طعام سطح رخام مع قاعدة خشب حسب التصميم</t>
  </si>
  <si>
    <t xml:space="preserve">كرسى تنجيد قماش مع هيكل و ارجل معدنية مدهونه فضى pvd </t>
  </si>
  <si>
    <t>مكتمل</t>
  </si>
  <si>
    <t>جبس بورد الحمامات</t>
  </si>
  <si>
    <t xml:space="preserve">جبس بورد صالة الارضى بالتنسيق مع النجار </t>
  </si>
  <si>
    <t xml:space="preserve">قطع مرايا تلبيس بين الاطارات اليكورية الخشبية </t>
  </si>
  <si>
    <t>مرايا رمادى 6 مم</t>
  </si>
  <si>
    <t xml:space="preserve">غرفة الماستر </t>
  </si>
  <si>
    <t>ديكور تلفزيون غرفة النوم (يحتاج حديد تدعيم)</t>
  </si>
  <si>
    <t>الحدادة</t>
  </si>
  <si>
    <t xml:space="preserve">تدعيم ديكور التلفزيون غرفة النوم </t>
  </si>
  <si>
    <t xml:space="preserve">تدعيم الباب السحاب لغرفة النوم بالتنسيق مع النجار </t>
  </si>
  <si>
    <t>40*280</t>
  </si>
  <si>
    <t xml:space="preserve">38*49 </t>
  </si>
  <si>
    <t>المرايا و الزجاج</t>
  </si>
  <si>
    <t xml:space="preserve">زجاج 6مم محبب 
استانلس ذهبي </t>
  </si>
  <si>
    <t xml:space="preserve">فاصل ديكورى من زجاج السيكوريت المحبب مع اطار من الاستانلستيل الذهبى </t>
  </si>
  <si>
    <t xml:space="preserve">مرايا للتسريحة بدون اطار مشطوفه الحواف مع اضاءة مخفية </t>
  </si>
  <si>
    <t>120*220</t>
  </si>
  <si>
    <t xml:space="preserve">مرايا رمادى 6 مم 
اضاءة ليد مخفي </t>
  </si>
  <si>
    <t>100*150</t>
  </si>
  <si>
    <t xml:space="preserve">مرايا للتسريحة مع اطار خشبي مدهون  اضاءة مخفية </t>
  </si>
  <si>
    <t xml:space="preserve">غرفة البنت </t>
  </si>
  <si>
    <t>النجار</t>
  </si>
  <si>
    <t xml:space="preserve">النجار </t>
  </si>
  <si>
    <t xml:space="preserve">مرايا رمادى 6 مم 
اضاءة ليد  </t>
  </si>
  <si>
    <t>80*300</t>
  </si>
  <si>
    <t>غرفة 3</t>
  </si>
  <si>
    <t>مرايا تلبيس على خشب MDF مع اضاءة ليد خط</t>
  </si>
  <si>
    <t>غرفة 2</t>
  </si>
  <si>
    <t>210*75</t>
  </si>
  <si>
    <t xml:space="preserve">مرايا رمادى 6 مم 
  </t>
  </si>
  <si>
    <t xml:space="preserve">مرايا تلبيس على خشب مع اطار خشبي </t>
  </si>
  <si>
    <t>120*300</t>
  </si>
  <si>
    <t>غرفة 1</t>
  </si>
  <si>
    <t>مرايا تلبيس على خشب MDF مع اضاءة ليد خطين</t>
  </si>
  <si>
    <t xml:space="preserve">مرايا ديكوريه مع اطار معندنى ذهبي </t>
  </si>
  <si>
    <t>جاهزة</t>
  </si>
  <si>
    <t>120*120</t>
  </si>
  <si>
    <t xml:space="preserve">المصممة الداخلية </t>
  </si>
  <si>
    <t>مرايا مع اطار و تيوبات معلقة استانلس ذهبي</t>
  </si>
  <si>
    <t xml:space="preserve">قطر 60 سم 
التيوب 120 سم </t>
  </si>
  <si>
    <t>مرايا 
استانلس ذهبى</t>
  </si>
  <si>
    <t>تفصيل</t>
  </si>
  <si>
    <t xml:space="preserve">مرايا رمادى مع اطار استانلس ذهبي </t>
  </si>
  <si>
    <t>100*180</t>
  </si>
  <si>
    <t xml:space="preserve">مرايا رمادى 6 مم
اطار استانلس </t>
  </si>
  <si>
    <t>100*80</t>
  </si>
  <si>
    <t>110*200</t>
  </si>
  <si>
    <t>90*200</t>
  </si>
  <si>
    <t>105*200</t>
  </si>
  <si>
    <t>90*180</t>
  </si>
  <si>
    <t>80*180</t>
  </si>
  <si>
    <t>مغسلة صالة الملحق</t>
  </si>
  <si>
    <t>175*200</t>
  </si>
  <si>
    <t>يتم اعادة رفع المقاسات من الموقع من قبل المقاول المختص قبل التنفيذ</t>
  </si>
  <si>
    <t>السجاد و الموكيت</t>
  </si>
  <si>
    <t xml:space="preserve">سجاد ارضي لغرفة السينما </t>
  </si>
  <si>
    <t>سجاد ارضي للمكتب</t>
  </si>
  <si>
    <t xml:space="preserve">سجاد ارضي سفل طاولة الطعام </t>
  </si>
  <si>
    <t>غرفة السينما</t>
  </si>
  <si>
    <t>المكتب</t>
  </si>
  <si>
    <t>غرفة الطعام  القبو</t>
  </si>
  <si>
    <t>640 X 400</t>
  </si>
  <si>
    <t>400 X 320</t>
  </si>
  <si>
    <t>440 X 280</t>
  </si>
  <si>
    <t xml:space="preserve">يتم اعادة رفع المقاسات فعلى من الموقع قبل اعتماد العرض الاخير </t>
  </si>
  <si>
    <t xml:space="preserve">المكتب </t>
  </si>
  <si>
    <t>سجاد أرضية اسفل طاولات الطعام</t>
  </si>
  <si>
    <t>450 X 645</t>
  </si>
  <si>
    <t>450 X 550</t>
  </si>
  <si>
    <t>450 X 300</t>
  </si>
  <si>
    <t>450 X 370</t>
  </si>
  <si>
    <t>185 X 265</t>
  </si>
  <si>
    <t>مجلس الرجال</t>
  </si>
  <si>
    <t>مجلس النساء</t>
  </si>
  <si>
    <t>الصالة الرئيسية</t>
  </si>
  <si>
    <t xml:space="preserve">سجاد أرضية في الصالة الرئيسية لون  بيج سادة </t>
  </si>
  <si>
    <t>سجاد ايرانى ديكور معلق على الجدار</t>
  </si>
  <si>
    <t>توريد وتركيب سجاد ايرانى ارضي في مجلس النساء</t>
  </si>
  <si>
    <t>توريد وتركيب سجاد ايرانى ارضي في مجلس الرجال</t>
  </si>
  <si>
    <t>185 X 250</t>
  </si>
  <si>
    <t xml:space="preserve">سجاد ارضي في غرفة النوم الرئيسية </t>
  </si>
  <si>
    <t xml:space="preserve">توريد وتركيب سجاد ارضي في منطقة الملابس </t>
  </si>
  <si>
    <t xml:space="preserve">توريد وتركيب سجاد ارضي في منطقة البار </t>
  </si>
  <si>
    <t xml:space="preserve">توريد وتركيب سجاد ارضي اسفل السرير </t>
  </si>
  <si>
    <t xml:space="preserve">جناح الماستر </t>
  </si>
  <si>
    <t>غرفة النوم 4</t>
  </si>
  <si>
    <t>غرفة النوم 3</t>
  </si>
  <si>
    <t>غرفة النوم 2</t>
  </si>
  <si>
    <t>غرفة النوم 1</t>
  </si>
  <si>
    <t>720 X 500</t>
  </si>
  <si>
    <t>100 X 700</t>
  </si>
  <si>
    <t>290 X 180</t>
  </si>
  <si>
    <t>310 X 235</t>
  </si>
  <si>
    <t>315 X 215</t>
  </si>
  <si>
    <t>310 X 200</t>
  </si>
  <si>
    <t xml:space="preserve">سجاد ارضي اسفل طاولة الطعام </t>
  </si>
  <si>
    <t>سجاد ارضي اسفل جلسة غرفة المعيشة</t>
  </si>
  <si>
    <t>235 X 340</t>
  </si>
  <si>
    <t>530 X 340</t>
  </si>
  <si>
    <t>غرفة المعيشة</t>
  </si>
  <si>
    <t xml:space="preserve">غرفة </t>
  </si>
  <si>
    <t xml:space="preserve">موكيت ارضي بيضاوى الشكل </t>
  </si>
  <si>
    <t>صالة الطعام الرئيسى</t>
  </si>
  <si>
    <t>السعر</t>
  </si>
  <si>
    <t>180*350</t>
  </si>
  <si>
    <t xml:space="preserve">نحتاج تفصيل نفس الشكل </t>
  </si>
  <si>
    <t>نحتاج الشكل اللي مسعر عليه</t>
  </si>
  <si>
    <t xml:space="preserve">نحتاج كاتلوج للاشكال 
اللي عنده نختار منها </t>
  </si>
  <si>
    <t>تحديد الشكل من طرف المصمم</t>
  </si>
  <si>
    <t xml:space="preserve">تم وضع المقاس نحتاج سعر لها </t>
  </si>
  <si>
    <t>200*300</t>
  </si>
  <si>
    <t>جدول رقم 3 - السجاد و الموكيت</t>
  </si>
  <si>
    <t>مقاس السرير 
185*210
مقاس الهيدبورد
410*100
مقاس المرتبة
175*200</t>
  </si>
  <si>
    <t>خشب سوليد
قماش</t>
  </si>
  <si>
    <t>سرير غرفة الماستر مع هيدبورد خلفى تنجيد</t>
  </si>
  <si>
    <t>كرسي مفرد تنجيد</t>
  </si>
  <si>
    <t>80*77</t>
  </si>
  <si>
    <t>جلسة تنجيد كابوتنيه قماش</t>
  </si>
  <si>
    <t>250*95</t>
  </si>
  <si>
    <t>قطر 60 سم</t>
  </si>
  <si>
    <t>كرسى تسريحة تنجيد مع نعلة استانلس ذهبي</t>
  </si>
  <si>
    <t xml:space="preserve">خشب سوليد
قماش
استانلس ذهبى </t>
  </si>
  <si>
    <t>غرفة نوم 1</t>
  </si>
  <si>
    <t>سرير تنجيد قماش مع حلايا استانلس ذهبى</t>
  </si>
  <si>
    <t>170*215</t>
  </si>
  <si>
    <t xml:space="preserve">خشب سوليد
قماش
</t>
  </si>
  <si>
    <t>غرفة نوم 2</t>
  </si>
  <si>
    <t>غرفة نوم 3</t>
  </si>
  <si>
    <t>تلبيس خلفية للباب الرئيسى معبره خشب</t>
  </si>
  <si>
    <t>ابيات</t>
  </si>
  <si>
    <t>مقاول جبس</t>
  </si>
  <si>
    <t>استكمال اعمال البانوهات فى باقى الفيلا</t>
  </si>
  <si>
    <t>التبليط</t>
  </si>
  <si>
    <t>اعتماد عينة الحمام الموجوده</t>
  </si>
  <si>
    <t>توريد بلاط زيادة للسطح لتركيب جدار حوض الزرع</t>
  </si>
  <si>
    <t>تبليط القبو ارضية</t>
  </si>
  <si>
    <t>تبليط الاحواش الخارجية</t>
  </si>
  <si>
    <t>منتظر الاتنتهاء من العزل و اختباره</t>
  </si>
  <si>
    <t>(متاخر فى الجمارك )</t>
  </si>
  <si>
    <t>توريد بلاط الارضيه للحمامات</t>
  </si>
  <si>
    <t xml:space="preserve">تبليط الدرج الخارجى رخام </t>
  </si>
  <si>
    <t>تبليط بلكونات الارتداد</t>
  </si>
  <si>
    <t>فى انتظار اعتماد تصميم العمود الخاص بالدرج</t>
  </si>
  <si>
    <t>تعديل الخزائن و تحويلها لتكسية و تعديل توجيه المكتب</t>
  </si>
  <si>
    <t xml:space="preserve">متبقى اعتماد كرسي </t>
  </si>
  <si>
    <t>الواجهه الخارجية</t>
  </si>
  <si>
    <t>اعتماد تصميم لكورنر الفيلا منطقة حوض الزرع</t>
  </si>
  <si>
    <t>مصمم الواجهات</t>
  </si>
  <si>
    <t>طلبات العميل</t>
  </si>
  <si>
    <t xml:space="preserve">تفسيم دواليب الملابس بها </t>
  </si>
  <si>
    <t xml:space="preserve">غرفة الملحق </t>
  </si>
  <si>
    <t>غرفة ملابس الملحق</t>
  </si>
  <si>
    <t>تحويلها لمستودع برفوف</t>
  </si>
  <si>
    <t xml:space="preserve">التصميم الداخلى لدولاب غرفة الملابس </t>
  </si>
  <si>
    <t>بها تعديل من العميل يحتاج اعتماد</t>
  </si>
  <si>
    <t>غرف الملابس</t>
  </si>
  <si>
    <t xml:space="preserve">تصميمى داخلى لغرف الملابس </t>
  </si>
  <si>
    <t xml:space="preserve">تم التوريد و اعتماد طريقة تنفيذ سيتم عمل عينة قى انتظار الانتهاء من العزل </t>
  </si>
  <si>
    <t>تم التعميد ننتظر التحويل لابيات و التوريد</t>
  </si>
  <si>
    <t>مشكلة فى توريد البلاط (سيتم الاجتماع مع الشركة غدا الموقع)</t>
  </si>
  <si>
    <t xml:space="preserve">فى انتظار انتهاء تركيب المغسلة و تركيب الاكسسوارات </t>
  </si>
  <si>
    <t>لوحة متابعة الإنجاز</t>
  </si>
  <si>
    <t>القسم</t>
  </si>
  <si>
    <t>إجمالى البنود</t>
  </si>
  <si>
    <t>نسبة الإنجاز</t>
  </si>
  <si>
    <t>تعديلات التصميم</t>
  </si>
  <si>
    <t>التعميدات</t>
  </si>
  <si>
    <t>ملاحظات الموقع</t>
  </si>
  <si>
    <t>جداول التوريدات (حصر مكتمل)</t>
  </si>
  <si>
    <t>-</t>
  </si>
  <si>
    <t>الإجمالى</t>
  </si>
  <si>
    <t>تم تغيير عينة القشرة لان بها مشاكل</t>
  </si>
  <si>
    <t>المدة (يوم)</t>
  </si>
  <si>
    <t>مخططات تنفيذ الاعمال الخشبية غرف النوم</t>
  </si>
  <si>
    <t>تم وصول عينات ابيات متبقي الفارس و هاتش</t>
  </si>
  <si>
    <t xml:space="preserve">عينة تركيب جدران القبو </t>
  </si>
  <si>
    <t>انتظار تعميد العميل</t>
  </si>
  <si>
    <t>سيتم عمل عينة مع فرزة و اعتمادها</t>
  </si>
  <si>
    <t>عينة البروفايل  للدهان</t>
  </si>
  <si>
    <t>توصيل الكهرباء من العمومى</t>
  </si>
  <si>
    <t>جار التنفيذ</t>
  </si>
  <si>
    <t>تم عمل عينة للحمام</t>
  </si>
  <si>
    <t>وصل يحتاج نقرر و نشتريه</t>
  </si>
  <si>
    <t>اعتماد مصنع من مصاانع السجاد</t>
  </si>
  <si>
    <t xml:space="preserve">تم ارسال عرضين سعر للعميل </t>
  </si>
  <si>
    <t>جاري الحصر</t>
  </si>
  <si>
    <t>بيانات النشاط</t>
  </si>
  <si>
    <t>المخطط الزمنى – أسابيع</t>
  </si>
  <si>
    <t>النشاط</t>
  </si>
  <si>
    <t>المسار</t>
  </si>
  <si>
    <t>البداية</t>
  </si>
  <si>
    <t>النهاية</t>
  </si>
  <si>
    <t>الإنجاز</t>
  </si>
  <si>
    <t>تحديد ارتفاعات فتحات الأبواب الداخلية</t>
  </si>
  <si>
    <t>تعديلات معمارية</t>
  </si>
  <si>
    <t>مقاول التنفيذ</t>
  </si>
  <si>
    <t>تعديل فتحة باب الدرج</t>
  </si>
  <si>
    <t>صب درجات المداخل فى الاحواش</t>
  </si>
  <si>
    <t>السباكة</t>
  </si>
  <si>
    <t>تمديد سباكة الحمامات</t>
  </si>
  <si>
    <t>الكهرباء</t>
  </si>
  <si>
    <t>توريد و تركيب هود شفط القبو</t>
  </si>
  <si>
    <t>مراوح الشفط للحمامات و المطبخ العلوى</t>
  </si>
  <si>
    <t>تعديل دولاب العبايات ليتوافق مع ارتفاع الأبواب</t>
  </si>
  <si>
    <t>استكمال أعمال البانوهات فى باقى الفيلا</t>
  </si>
  <si>
    <t>جبس بورد صالة الأرضى بالتنسيق مع النجار</t>
  </si>
  <si>
    <t>تدعيم ديكور التلفزيون غرفة النوم</t>
  </si>
  <si>
    <t>تدعيم الباب السحاب لغرفة النوم بالتنسيق مع النجار</t>
  </si>
  <si>
    <t>تنفيذ درابزين الدرج و البلكونات و البهو الداخلى</t>
  </si>
  <si>
    <t>اعتماد عينة الحمام المتبلط كامل</t>
  </si>
  <si>
    <t>توريد بلاط أرضيات الحمامات (متأخر بالجمارك)</t>
  </si>
  <si>
    <t>توريد بلاط زيادة للسطح لجدار حوض الزرع</t>
  </si>
  <si>
    <t>تبليط أرضية القبو</t>
  </si>
  <si>
    <t>تبليط الأحواش الخارجية (بعد العزل و اختباره)</t>
  </si>
  <si>
    <t>تبليط الدرج الخارجى رخام</t>
  </si>
  <si>
    <t>تركيب رخام أرضيات الدور الأرضى</t>
  </si>
  <si>
    <t>إغلاق عروض الأسعار و تعميد الدرابزين</t>
  </si>
  <si>
    <t>اعتماد طريقة تركيب رخام الدرج و النعلة</t>
  </si>
  <si>
    <t>اعتماد عينة الباركيه و البروفايل للدهان</t>
  </si>
  <si>
    <t>اعتماد مصنع السجاد (الصين)</t>
  </si>
  <si>
    <t>استكمال حصر جداول التوريدات الناقصة</t>
  </si>
  <si>
    <t>التوريدات</t>
  </si>
  <si>
    <t>فريق التصميم</t>
  </si>
  <si>
    <t>إصدار أوامر التوريد طويلة الأمد (سجاد/إضاءة/ستائر)</t>
  </si>
  <si>
    <t>مخططات تنفيذ الأعمال الخشبية</t>
  </si>
  <si>
    <t>يونايت اكس</t>
  </si>
  <si>
    <t>تصنيع الأبواب و الوحدات الخشبية</t>
  </si>
  <si>
    <t>نظافة و ترتيب الموقع العام</t>
  </si>
  <si>
    <t>التسليم</t>
  </si>
  <si>
    <t>مراجعة و تسليم المرحلة</t>
  </si>
  <si>
    <t>مفتاح الرموز</t>
  </si>
  <si>
    <t>ملاحظة</t>
  </si>
  <si>
    <t>إنهاء تمديد سباكة الأحواض الخارجية بعد العزل</t>
  </si>
  <si>
    <t>إغلاق جداول التوريدات وحصر الرخام المتبقى</t>
  </si>
  <si>
    <t>تحديد موعد توريد الرخام المتبقى مع A MARBLE</t>
  </si>
  <si>
    <t>توريد وتركيب الرخام المتبقى</t>
  </si>
  <si>
    <t>تركيب الأعمال الخشبية بالموقع (بدأ فعلياً)</t>
  </si>
  <si>
    <t>بانتظار الموعد</t>
  </si>
  <si>
    <t>أزرق = مخطط / جارٍ   •   أخضر = تم   •   أحمر = متأخر   •   برتقالى = معلق   •   رمادى = بانتظار الموعد</t>
  </si>
  <si>
    <t>عمود "الحالة" بقى يدوى بالاختيار من قائمة منسدلة. التواريخ مرتبطة بخلية بداية البرنامج (B2). الرخام المتبقى (صف 45) بدون تواريخ لحين تحديد موعد المصنع.</t>
  </si>
  <si>
    <t xml:space="preserve">توريد الاعمال الخشبية المتبقيه بعد التعديل  يونت اكس </t>
  </si>
  <si>
    <t>توريد و تركيب حمام الرجال (مغسلة كوريان + إطار خشب قشرة + تلبيس رخام cnc + مرايا استانلس)</t>
  </si>
  <si>
    <t>توريد و تركيب حمام النساء (مغسلة كوريان + إطار خشب قشرة + تلبيس رخام cnc + مرايا استانلس)</t>
  </si>
  <si>
    <t>توريد و تركيب حمام الماستر (مغسلة بورسلان + رف hpl صفين + مرايتين)</t>
  </si>
  <si>
    <t>توريد و تركيب حمامات غرف النوم 1 و 3 و البنت (مغاسل بورسلان + رفوف hpl + مرايا)</t>
  </si>
  <si>
    <t>توريد و تركيب حمام القبو (مغسلة رخام بفتحتين + رف ديكور hpl + مرايا)</t>
  </si>
  <si>
    <t>توريد و تركيب الملحق – صالة و غرفة و حماماتها (طاولة و 8 كراسى + مغاسل + رفوف + مرايا)</t>
  </si>
  <si>
    <t>توريد و تركيب جناح الماستر (سرير و هيدبورد + كراسى + جلسة كابوتنيه + فاصل زجاج + مرايا + سجاد)</t>
  </si>
  <si>
    <t>توريد و تركيب غرف النوم 1 و 2 و 3 و 4 و غرفة البنت (أسرّة + كراسى تسريحة + مرايا + سجاد)</t>
  </si>
  <si>
    <t>توريد و تركيب غرفة الطعام الأرضى و صالة الطعام (طاولتين + 10 كراسى + 16 قطعة مرايا تلبيس + سجاد)</t>
  </si>
  <si>
    <t>توريد و تركيب غرفة الطعام القبو (طاولة + 10 كراسى + مرايا ديكورية بإطار ذهبى + سجاد)</t>
  </si>
  <si>
    <t>توريد و تركيب سجاد مجلس الرجال (سجاد إيرانى أرضى + سجاد ديكور معلق)</t>
  </si>
  <si>
    <t>توريد و تركيب سجاد مجلس النساء (سجاد إيرانى أرضى + سجاد ديكور معلق)</t>
  </si>
  <si>
    <t>توريد و تركيب سجاد الصالة الرئيسية و غرفة المعيشة (3 قطع)</t>
  </si>
  <si>
    <t>توريد و تركيب سجاد غرفة السينما و المكتب و موكيت بيضاوى</t>
  </si>
  <si>
    <t>إعادة رفع مقاسات السجاد و المرايا من الموقع قبل اعتماد العرض النهائى</t>
  </si>
  <si>
    <t>النجف و الانارات</t>
  </si>
  <si>
    <t>هيكلة أعمال فيلا سكنية خاصة</t>
  </si>
  <si>
    <t>فيلا سكنية خاصة – البرنامج الزمنى التنفيذى (6 أسابيع)</t>
  </si>
  <si>
    <t>جدول ملاحظات زيارة الموقع 14-7</t>
  </si>
  <si>
    <t>هيكلة وإدارة أعمال تشطيب فيلا سكنية خاصة</t>
  </si>
  <si>
    <t>ملف متابعة تنفيذى  |  التصميم • الاعتمادات • التوريدات • البرنامج الزمنى • ملاحظات الموقع</t>
  </si>
  <si>
    <t>بيانات المشروع</t>
  </si>
  <si>
    <t>إعداد</t>
  </si>
  <si>
    <t>الدور فى المشروع</t>
  </si>
  <si>
    <t>نوع المشروع</t>
  </si>
  <si>
    <t>تشطيبات وتصميم داخلى – فيلا سكنية خاصة</t>
  </si>
  <si>
    <t>فترة البرنامج الزمنى</t>
  </si>
  <si>
    <t>عدد أنشطة البرنامج الزمنى</t>
  </si>
  <si>
    <t>عدد جداول التوريد</t>
  </si>
  <si>
    <t>نسبة الإنجاز الحالية (لوحة المتابعة)</t>
  </si>
  <si>
    <t>نبذة عن المشروع</t>
  </si>
  <si>
    <t>يعرض هذا الملف منهجية متكاملة لإدارة المرحلة النهائية من مشروع تشطيب وتصميم داخلى لفيلا سكنية خاصة؛ بدءاً من حصر التعديلات على التصميم واعتماد الخامات وطرق التنفيذ، مروراً بحصر جداول التوريدات بالمواصفات والصور، وصولاً إلى خطة الأعمال المتبقية والبرنامج الزمنى التنفيذى ومتابعة ملاحظات زيارات الموقع.</t>
  </si>
  <si>
    <t>أهداف الملف</t>
  </si>
  <si>
    <t>منهجية العمل</t>
  </si>
  <si>
    <t>1  الحصر</t>
  </si>
  <si>
    <t>التعديلات المطلوبة على التصميم</t>
  </si>
  <si>
    <t>2  الاعتماد</t>
  </si>
  <si>
    <t>الخامات وطرق التنفيذ</t>
  </si>
  <si>
    <t>3  التوريد</t>
  </si>
  <si>
    <t>جداول بالمواصفات والصور</t>
  </si>
  <si>
    <t>4  التخطيط</t>
  </si>
  <si>
    <t>الأعمال المتبقية بالموقع</t>
  </si>
  <si>
    <t>5  الجدولة</t>
  </si>
  <si>
    <t>برنامج زمنى أسبوعى</t>
  </si>
  <si>
    <t>6  المتابعة</t>
  </si>
  <si>
    <t>ملاحظات الموقع ونسبة الإنجاز</t>
  </si>
  <si>
    <t>دليل ألوان الحالات</t>
  </si>
  <si>
    <t>منتهى / تم</t>
  </si>
  <si>
    <t>ملاحظة: تم إخفاء اسم العميل وبعض البيانات حفاظاً على خصوصية المشروع. للانتقال بين أقسام الملف استخدم شيت «الفهرس».</t>
  </si>
  <si>
    <t>◀  الانتقال إلى الفهرس</t>
  </si>
  <si>
    <t>•  توحيد مصدر المعلومات لكل أطراف المشروع (التصميم – التنفيذ – التوريد – العميل)</t>
  </si>
  <si>
    <t>•  متابعة حالة كل بند (منتهى / قيد التنفيذ / معلق) وحالة اعتماد العميل</t>
  </si>
  <si>
    <t>•  ربط التوريدات والأعمال المتبقية ببرنامج زمنى واضح بمخطط أسبوعى</t>
  </si>
  <si>
    <t>•  قياس نسبة الإنجاز تلقائياً من خلال لوحة متابعة مرتبطة بالجداول</t>
  </si>
  <si>
    <t>فهرس محتويات الملف</t>
  </si>
  <si>
    <t>المحتوى</t>
  </si>
  <si>
    <t>عدد البنود</t>
  </si>
  <si>
    <t>المقدمة</t>
  </si>
  <si>
    <t>نبذة عن المشروع، أهداف الملف، منهجية العمل ودليل ألوان الحالات</t>
  </si>
  <si>
    <t>—</t>
  </si>
  <si>
    <t>ملخص الهيكلة ولوحة الإنجاز</t>
  </si>
  <si>
    <t>هيكلة الخطة ولوحة متابعة نسب الإنجاز لكل قسم</t>
  </si>
  <si>
    <t>حصر التعديلات على التصميم حسب الفراغ والمسؤول وحالة اعتماد العميل</t>
  </si>
  <si>
    <t>اعتماد الخامات وطرق التنفيذ والموردين والعينات المعتمدة</t>
  </si>
  <si>
    <t>جداول التوريدات</t>
  </si>
  <si>
    <t>ملخص جداول التوريد مع جداول تفصيلية بالمواصفات والأبعاد والصور</t>
  </si>
  <si>
    <t>خطة العمل</t>
  </si>
  <si>
    <t>الأعمال المتبقية قبل توريد الأثاث مقسمة حسب التخصص</t>
  </si>
  <si>
    <t>البرنامج الزمنى</t>
  </si>
  <si>
    <t>برنامج زمنى تنفيذى لمدة 6 أسابيع بمخطط أسبوعى (Gantt)</t>
  </si>
  <si>
    <t>ملاحظات زيارة الموقع والإجراء المطلوب وحالة كل ملاحظة</t>
  </si>
  <si>
    <t>عرض السجاد والموكيت</t>
  </si>
  <si>
    <t>جدول تفصيلى للسجاد والموكيت بالمقاسات والأسعار والصور</t>
  </si>
  <si>
    <t>اضغط على اسم القسم للانتقال إليه، ومن أى شيت اضغط «↩ الفهرس» للرجوع هنا.</t>
  </si>
  <si>
    <t>↩ الفهرس</t>
  </si>
  <si>
    <t>م مصطفى طه</t>
  </si>
  <si>
    <t>مدير مشروع تجهيزات داخلية (Fit-Out)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</si>
</sst>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1">
    <numFmt numFmtId="164" formatCode="dd/mm/yyyy"/>
    <numFmt numFmtId="165" formatCode="#,##0.00\ &quot;ر.س&quot;;\(#,##0.00\ &quot;ر.س&quot;\);\-"/>
    <numFmt numFmtId="166" formatCode="&quot;US$&quot;#,##0.00;\-&quot;US$&quot;#,##0.00"/>
    <numFmt numFmtId="168" formatCode="0.0%"/>
    <numFmt numFmtId="169" formatCode="0\ &quot;يوم&quot;"/>
    <numFmt numFmtId="170" formatCode="dd/mm"/>
    <numFmt numFmtId="171" formatCode="&quot;بداية البرنامج:  &quot;dd/mm/yyyy"/>
    <numFmt numFmtId="172" formatCode="&quot;نهاية البرنامج:  &quot;dd/mm/yyyy"/>
    <numFmt numFmtId="173" formatCode="&quot;عدد الأنشطة:  &quot;0"/>
    <numFmt numFmtId="174" formatCode="&quot;نسبة الإنجاز العام:  &quot;0.0%"/>
    <numFmt numFmtId="175" formatCode="&quot;$&quot;#,##0;\(&quot;$&quot;#,##0\);\-"/>
  </numFmts>
  <fonts count="70">
    <font>
      <sz val="11"/>
      <color theme="1"/>
      <name val="Aptos Narrow"/>
      <family val="2"/>
      <scheme val="minor"/>
    </font>
    <font>
      <b/>
      <sz val="20"/>
      <color rgb="FFFFFFFF"/>
      <name val="Calibri"/>
      <family val="2"/>
    </font>
    <font>
      <b/>
      <sz val="13"/>
      <color rgb="FFFFFFFF"/>
      <name val="Aptos Narrow"/>
      <family val="2"/>
      <scheme val="minor"/>
    </font>
    <font>
      <b/>
      <sz val="13"/>
      <color rgb="FF1F3864"/>
      <name val="Aptos Narrow"/>
      <family val="2"/>
      <scheme val="minor"/>
    </font>
    <font>
      <sz val="12.5"/>
      <color rgb="FF222222"/>
      <name val="Aptos Narrow"/>
      <family val="2"/>
      <scheme val="minor"/>
    </font>
    <font>
      <b/>
      <sz val="11"/>
      <color theme="1"/>
      <name val="Aptos Narrow"/>
      <family val="2"/>
      <scheme val="minor"/>
    </font>
    <font>
      <u/>
      <sz val="11"/>
      <color theme="10"/>
      <name val="Aptos Narrow"/>
      <family val="2"/>
      <scheme val="minor"/>
    </font>
    <font>
      <b/>
      <sz val="18"/>
      <color rgb="FFFFFFFF"/>
      <name val="Aptos Narrow"/>
      <family val="2"/>
      <scheme val="minor"/>
    </font>
    <font>
      <b/>
      <sz val="14"/>
      <color rgb="FFFFFFFF"/>
      <name val="Aptos Narrow"/>
      <family val="2"/>
      <scheme val="minor"/>
    </font>
    <font>
      <sz val="14"/>
      <color theme="1"/>
      <name val="Aptos Narrow"/>
      <family val="2"/>
      <scheme val="minor"/>
    </font>
    <font>
      <sz val="14"/>
      <color theme="1"/>
      <name val="Aptos Narrow"/>
      <family val="2"/>
      <scheme val="minor"/>
    </font>
    <font>
      <b/>
      <sz val="14"/>
      <color rgb="FF000000"/>
      <name val="Aptos Narrow"/>
      <family val="2"/>
      <scheme val="minor"/>
    </font>
    <font>
      <b/>
      <sz val="14"/>
      <color theme="1"/>
      <name val="Aptos Narrow"/>
      <family val="2"/>
      <scheme val="minor"/>
    </font>
    <font>
      <b/>
      <sz val="24"/>
      <color rgb="FFFFFFFF"/>
      <name val="Aptos Narrow"/>
      <family val="2"/>
      <scheme val="minor"/>
    </font>
    <font>
      <b/>
      <sz val="16"/>
      <color rgb="FF000000"/>
      <name val="Aptos Narrow"/>
      <family val="2"/>
      <scheme val="minor"/>
    </font>
    <font>
      <sz val="16"/>
      <color rgb="FF000000"/>
      <name val="Aptos Narrow"/>
      <family val="2"/>
      <scheme val="minor"/>
    </font>
    <font>
      <b/>
      <sz val="18"/>
      <color theme="1"/>
      <name val="Aptos Narrow"/>
      <family val="2"/>
      <scheme val="minor"/>
    </font>
    <font>
      <b/>
      <sz val="15"/>
      <color rgb="FFFFFFFF"/>
      <name val="Aptos Narrow"/>
      <family val="2"/>
      <scheme val="minor"/>
    </font>
    <font>
      <b/>
      <sz val="18"/>
      <color rgb="FFFFFFFF"/>
      <name val="Aptos Narrow"/>
      <family val="2"/>
      <scheme val="minor"/>
    </font>
    <font>
      <sz val="16"/>
      <color theme="1"/>
      <name val="Aptos Narrow"/>
      <family val="2"/>
      <scheme val="minor"/>
    </font>
    <font>
      <b/>
      <sz val="16"/>
      <color theme="1"/>
      <name val="Aptos Narrow"/>
      <family val="2"/>
      <scheme val="minor"/>
    </font>
    <font>
      <b/>
      <sz val="22"/>
      <color rgb="FFFFFFFF"/>
      <name val="Aptos Narrow"/>
      <family val="2"/>
      <scheme val="minor"/>
    </font>
    <font>
      <b/>
      <sz val="15"/>
      <color rgb="FFFFFFFF"/>
      <name val="Aptos Narrow"/>
      <family val="2"/>
      <scheme val="minor"/>
    </font>
    <font>
      <sz val="12"/>
      <color rgb="FF000000"/>
      <name val="Aptos Narrow"/>
      <family val="2"/>
      <scheme val="minor"/>
    </font>
    <font>
      <b/>
      <sz val="20"/>
      <color rgb="FFFFFFFF"/>
      <name val="Aptos Narrow"/>
      <family val="2"/>
      <scheme val="minor"/>
    </font>
    <font>
      <sz val="8"/>
      <name val="Aptos Narrow"/>
      <family val="2"/>
      <scheme val="minor"/>
    </font>
    <font>
      <b/>
      <sz val="20"/>
      <color theme="1"/>
      <name val="Aptos Narrow"/>
      <family val="2"/>
      <scheme val="minor"/>
    </font>
    <font>
      <sz val="20"/>
      <color theme="1"/>
      <name val="Aptos Narrow"/>
      <family val="2"/>
      <scheme val="minor"/>
    </font>
    <font>
      <sz val="14"/>
      <color theme="1"/>
      <name val="DIN Next LT Arabic"/>
      <family val="2"/>
    </font>
    <font>
      <sz val="10"/>
      <color theme="1"/>
      <name val="Arial"/>
      <charset val="134"/>
    </font>
    <font>
      <b/>
      <sz val="11"/>
      <color rgb="FFFFFFFF"/>
      <name val="Aptos Narrow"/>
      <family val="2"/>
      <scheme val="minor"/>
    </font>
    <font>
      <sz val="11"/>
      <color theme="1"/>
      <name val="Calibri"/>
    </font>
    <font>
      <b/>
      <sz val="18"/>
      <color rgb="FFFFFFFF"/>
      <name val="Calibri"/>
    </font>
    <font>
      <sz val="10"/>
      <color theme="1"/>
      <name val="Calibri"/>
    </font>
    <font>
      <b/>
      <sz val="11"/>
      <color rgb="FF1F3864"/>
      <name val="Calibri"/>
    </font>
    <font>
      <b/>
      <sz val="11"/>
      <color rgb="FFFFFFFF"/>
      <name val="Calibri"/>
    </font>
    <font>
      <b/>
      <sz val="11"/>
      <color rgb="FF385723"/>
      <name val="Calibri"/>
    </font>
    <font>
      <b/>
      <sz val="10"/>
      <color rgb="FF1F3864"/>
      <name val="Calibri"/>
    </font>
    <font>
      <sz val="9"/>
      <color indexed="81"/>
      <name val="Tahoma"/>
    </font>
    <font>
      <b/>
      <sz val="9"/>
      <color indexed="81"/>
      <name val="Tahoma"/>
    </font>
    <font>
      <i/>
      <sz val="11"/>
      <color theme="1"/>
      <name val="Calibri"/>
    </font>
    <font>
      <i/>
      <sz val="11"/>
      <color rgb="FF7F7F7F"/>
      <name val="Aptos Narrow"/>
      <family val="2"/>
      <scheme val="minor"/>
    </font>
    <font>
      <b/>
      <sz val="16"/>
      <color theme="1"/>
      <name val="Aptos Narrow"/>
      <scheme val="minor"/>
    </font>
    <font>
      <b/>
      <sz val="16"/>
      <color rgb="FF000000"/>
      <name val="Aptos Narrow"/>
      <scheme val="minor"/>
    </font>
    <font>
      <sz val="16"/>
      <color theme="1"/>
      <name val="Aptos Narrow"/>
      <scheme val="minor"/>
    </font>
    <font>
      <sz val="16"/>
      <color rgb="FFFF0000"/>
      <name val="Aptos Narrow"/>
      <scheme val="minor"/>
    </font>
    <font>
      <sz val="11"/>
      <color theme="1"/>
      <name val="Aptos Narrow"/>
      <scheme val="minor"/>
    </font>
    <font>
      <b/>
      <sz val="14"/>
      <color rgb="FF1F3864"/>
      <name val="Aptos Narrow"/>
      <family val="2"/>
      <scheme val="minor"/>
    </font>
    <font>
      <b/>
      <sz val="26"/>
      <color rgb="FFFFFFFF"/>
      <name val="Aptos Narrow"/>
      <family val="2"/>
      <scheme val="minor"/>
    </font>
    <font>
      <sz val="13"/>
      <color rgb="FFFFFFFF"/>
      <name val="Aptos Narrow"/>
      <family val="2"/>
      <scheme val="minor"/>
    </font>
    <font>
      <b/>
      <sz val="15"/>
      <color rgb="FF1F3864"/>
      <name val="Aptos Narrow"/>
      <family val="2"/>
      <scheme val="minor"/>
    </font>
    <font>
      <sz val="13"/>
      <color theme="1"/>
      <name val="Aptos Narrow"/>
      <family val="2"/>
      <scheme val="minor"/>
    </font>
    <font>
      <sz val="13"/>
      <color rgb="FF0000FF"/>
      <name val="Aptos Narrow"/>
      <family val="2"/>
      <scheme val="minor"/>
    </font>
    <font>
      <b/>
      <sz val="14"/>
      <color rgb="FFFFFFFF"/>
      <name val="Aptos Narrow"/>
      <scheme val="minor"/>
    </font>
    <font>
      <sz val="11"/>
      <color rgb="FF404040"/>
      <name val="Aptos Narrow"/>
      <scheme val="minor"/>
    </font>
    <font>
      <b/>
      <sz val="12"/>
      <color rgb="FF006100"/>
      <name val="Aptos Narrow"/>
      <scheme val="minor"/>
    </font>
    <font>
      <b/>
      <sz val="12"/>
      <color rgb="FF9C5700"/>
      <name val="Aptos Narrow"/>
      <scheme val="minor"/>
    </font>
    <font>
      <b/>
      <sz val="12"/>
      <color rgb="FF9C0006"/>
      <name val="Aptos Narrow"/>
      <scheme val="minor"/>
    </font>
    <font>
      <b/>
      <sz val="12"/>
      <color rgb="FF595959"/>
      <name val="Aptos Narrow"/>
      <scheme val="minor"/>
    </font>
    <font>
      <b/>
      <sz val="12"/>
      <color rgb="FF7F7F7F"/>
      <name val="Aptos Narrow"/>
      <scheme val="minor"/>
    </font>
    <font>
      <b/>
      <sz val="13"/>
      <color rgb="FF2F5597"/>
      <name val="Aptos Narrow"/>
      <family val="2"/>
      <scheme val="minor"/>
    </font>
    <font>
      <sz val="13"/>
      <color rgb="FF262626"/>
      <name val="Aptos Narrow"/>
      <family val="2"/>
      <scheme val="minor"/>
    </font>
    <font>
      <sz val="13"/>
      <color theme="1"/>
      <name val="Aptos Narrow"/>
      <scheme val="minor"/>
    </font>
    <font>
      <b/>
      <sz val="13"/>
      <color rgb="FF1F3864"/>
      <name val="Aptos Narrow"/>
      <scheme val="minor"/>
    </font>
    <font>
      <b/>
      <sz val="12"/>
      <color rgb="FFFFFFFF"/>
      <name val="Aptos Narrow"/>
      <family val="2"/>
      <scheme val="minor"/>
    </font>
    <font>
      <b/>
      <sz val="13"/>
      <color theme="1"/>
      <name val="Calibri"/>
    </font>
    <font>
      <sz val="13"/>
      <color theme="1"/>
      <name val="Calibri"/>
    </font>
    <font>
      <sz val="13"/>
      <color rgb="FF000000"/>
      <name val="Calibri"/>
    </font>
    <font>
      <sz val="13"/>
      <color rgb="FFFF0000"/>
      <name val="Calibri"/>
    </font>
    <font>
      <sz val="13"/>
      <color rgb="FF000000"/>
      <name val="Aptos Narrow"/>
      <family val="2"/>
      <scheme val="minor"/>
    </font>
  </fonts>
  <fills count="23">
    <fill>
      <patternFill patternType="none"/>
    </fill>
    <fill>
      <patternFill patternType="gray125"/>
    </fill>
    <fill>
      <patternFill patternType="solid">
        <fgColor rgb="FF1F3864"/>
        <bgColor indexed="64"/>
      </patternFill>
    </fill>
    <fill>
      <patternFill patternType="solid">
        <fgColor rgb="FF2F5496"/>
        <bgColor indexed="64"/>
      </patternFill>
    </fill>
    <fill>
      <patternFill patternType="solid">
        <fgColor rgb="FFD9E1F2"/>
        <bgColor indexed="64"/>
      </patternFill>
    </fill>
    <fill>
      <patternFill patternType="solid">
        <fgColor rgb="FFFFFFFF"/>
        <bgColor indexed="64"/>
      </patternFill>
    </fill>
    <fill>
      <patternFill patternType="solid">
        <fgColor rgb="FFEEF2FA"/>
        <bgColor indexed="64"/>
      </patternFill>
    </fill>
    <fill>
      <patternFill patternType="solid">
        <fgColor rgb="FFEAF0F9"/>
        <bgColor indexed="64"/>
      </patternFill>
    </fill>
    <fill>
      <patternFill patternType="solid">
        <fgColor theme="0"/>
        <bgColor indexed="64"/>
      </patternFill>
    </fill>
    <fill>
      <patternFill patternType="solid">
        <fgColor rgb="FFFFFF00"/>
        <bgColor indexed="64"/>
      </patternFill>
    </fill>
    <fill>
      <patternFill patternType="solid">
        <fgColor theme="9" tint="0.79998168889431442"/>
        <bgColor indexed="64"/>
      </patternFill>
    </fill>
    <fill>
      <patternFill patternType="solid">
        <fgColor rgb="FF92D050"/>
        <bgColor indexed="64"/>
      </patternFill>
    </fill>
    <fill>
      <patternFill patternType="solid">
        <fgColor rgb="FFFFF2CC"/>
        <bgColor indexed="64"/>
      </patternFill>
    </fill>
    <fill>
      <patternFill patternType="solid">
        <fgColor rgb="FF385723"/>
        <bgColor indexed="64"/>
      </patternFill>
    </fill>
    <fill>
      <patternFill patternType="solid">
        <fgColor rgb="FFE2EFDA"/>
        <bgColor indexed="64"/>
      </patternFill>
    </fill>
    <fill>
      <patternFill patternType="solid">
        <fgColor rgb="FFE9EDF4"/>
        <bgColor indexed="64"/>
      </patternFill>
    </fill>
    <fill>
      <patternFill patternType="solid">
        <fgColor rgb="FFF2F2F2"/>
        <bgColor indexed="64"/>
      </patternFill>
    </fill>
    <fill>
      <patternFill patternType="solid">
        <fgColor rgb="FFC6EFCE"/>
        <bgColor indexed="64"/>
      </patternFill>
    </fill>
    <fill>
      <patternFill patternType="solid">
        <fgColor rgb="FFFFEB9C"/>
        <bgColor indexed="64"/>
      </patternFill>
    </fill>
    <fill>
      <patternFill patternType="solid">
        <fgColor rgb="FFE7E6E6"/>
        <bgColor indexed="64"/>
      </patternFill>
    </fill>
    <fill>
      <patternFill patternType="solid">
        <fgColor rgb="FFEDEDED"/>
        <bgColor indexed="64"/>
      </patternFill>
    </fill>
    <fill>
      <patternFill patternType="solid">
        <fgColor rgb="FFFFC7CE"/>
        <bgColor indexed="64"/>
      </patternFill>
    </fill>
    <fill>
      <patternFill patternType="solid">
        <fgColor rgb="FF2F5597"/>
        <bgColor indexed="64"/>
      </patternFill>
    </fill>
  </fills>
  <borders count="118">
    <border>
      <left/>
      <right/>
      <top/>
      <bottom/>
      <diagonal/>
    </border>
    <border>
      <left style="thin">
        <color rgb="FFBDD7EE"/>
      </left>
      <right style="thin">
        <color rgb="FFBDD7EE"/>
      </right>
      <top style="thin">
        <color rgb="FFBDD7EE"/>
      </top>
      <bottom style="thin">
        <color rgb="FFBDD7EE"/>
      </bottom>
      <diagonal/>
    </border>
    <border>
      <left style="thin">
        <color rgb="FFBDD7EE"/>
      </left>
      <right style="thin">
        <color rgb="FFBDD7EE"/>
      </right>
      <top style="thin">
        <color rgb="FFBDD7EE"/>
      </top>
      <bottom style="medium">
        <color rgb="FF2F5496"/>
      </bottom>
      <diagonal/>
    </border>
    <border>
      <left style="medium">
        <color rgb="FF2F5496"/>
      </left>
      <right style="thin">
        <color rgb="FFBDD7EE"/>
      </right>
      <top style="thin">
        <color rgb="FFBDD7EE"/>
      </top>
      <bottom style="thin">
        <color rgb="FFBDD7EE"/>
      </bottom>
      <diagonal/>
    </border>
    <border>
      <left style="medium">
        <color rgb="FF2F5496"/>
      </left>
      <right style="thin">
        <color rgb="FFBDD7EE"/>
      </right>
      <top style="thin">
        <color rgb="FFBDD7EE"/>
      </top>
      <bottom style="medium">
        <color rgb="FF2F5496"/>
      </bottom>
      <diagonal/>
    </border>
    <border>
      <left style="thin">
        <color rgb="FFBDD7EE"/>
      </left>
      <right style="medium">
        <color rgb="FF2F5496"/>
      </right>
      <top style="thin">
        <color rgb="FFBDD7EE"/>
      </top>
      <bottom style="thin">
        <color rgb="FFBDD7EE"/>
      </bottom>
      <diagonal/>
    </border>
    <border>
      <left style="thin">
        <color rgb="FFBDD7EE"/>
      </left>
      <right style="medium">
        <color rgb="FF2F5496"/>
      </right>
      <top style="thin">
        <color rgb="FFBDD7EE"/>
      </top>
      <bottom style="medium">
        <color rgb="FF2F5496"/>
      </bottom>
      <diagonal/>
    </border>
    <border>
      <left style="medium">
        <color rgb="FF2F5496"/>
      </left>
      <right style="thin">
        <color rgb="FFBDD7EE"/>
      </right>
      <top/>
      <bottom style="thin">
        <color rgb="FFBDD7EE"/>
      </bottom>
      <diagonal/>
    </border>
    <border>
      <left style="thin">
        <color rgb="FFBDD7EE"/>
      </left>
      <right style="thin">
        <color rgb="FFBDD7EE"/>
      </right>
      <top/>
      <bottom style="thin">
        <color rgb="FFBDD7EE"/>
      </bottom>
      <diagonal/>
    </border>
    <border>
      <left style="thin">
        <color rgb="FFBDD7EE"/>
      </left>
      <right style="medium">
        <color rgb="FF2F5496"/>
      </right>
      <top/>
      <bottom style="thin">
        <color rgb="FFBDD7EE"/>
      </bottom>
      <diagonal/>
    </border>
    <border>
      <left style="thin">
        <color indexed="64"/>
      </left>
      <right style="thin">
        <color indexed="64"/>
      </right>
      <top style="medium">
        <color rgb="FF1F3864"/>
      </top>
      <bottom style="medium">
        <color rgb="FF1F3864"/>
      </bottom>
      <diagonal/>
    </border>
    <border>
      <left style="medium">
        <color rgb="FF1F3864"/>
      </left>
      <right style="thin">
        <color indexed="64"/>
      </right>
      <top style="medium">
        <color rgb="FF1F3864"/>
      </top>
      <bottom style="medium">
        <color rgb="FF1F3864"/>
      </bottom>
      <diagonal/>
    </border>
    <border>
      <left style="thin">
        <color indexed="64"/>
      </left>
      <right style="medium">
        <color rgb="FF1F3864"/>
      </right>
      <top style="medium">
        <color rgb="FF1F3864"/>
      </top>
      <bottom style="medium">
        <color rgb="FF1F3864"/>
      </bottom>
      <diagonal/>
    </border>
    <border>
      <left style="thin">
        <color rgb="FFBDD7EE"/>
      </left>
      <right/>
      <top style="thin">
        <color rgb="FFBDD7EE"/>
      </top>
      <bottom style="thin">
        <color rgb="FFBDD7EE"/>
      </bottom>
      <diagonal/>
    </border>
    <border>
      <left/>
      <right style="thin">
        <color rgb="FFBDD7EE"/>
      </right>
      <top style="thin">
        <color rgb="FFBDD7EE"/>
      </top>
      <bottom style="thin">
        <color rgb="FFBDD7EE"/>
      </bottom>
      <diagonal/>
    </border>
    <border>
      <left/>
      <right/>
      <top style="medium">
        <color rgb="FF1F3864"/>
      </top>
      <bottom/>
      <diagonal/>
    </border>
    <border>
      <left style="thin">
        <color rgb="FFBDD7EE"/>
      </left>
      <right style="thin">
        <color rgb="FFBDD7EE"/>
      </right>
      <top style="thin">
        <color rgb="FFBDD7EE"/>
      </top>
      <bottom style="medium">
        <color rgb="FF1F3864"/>
      </bottom>
      <diagonal/>
    </border>
    <border>
      <left style="medium">
        <color rgb="FF1F3864"/>
      </left>
      <right/>
      <top style="medium">
        <color rgb="FF1F3864"/>
      </top>
      <bottom/>
      <diagonal/>
    </border>
    <border>
      <left style="medium">
        <color rgb="FF1F3864"/>
      </left>
      <right style="thin">
        <color rgb="FFBDD7EE"/>
      </right>
      <top style="thin">
        <color rgb="FFBDD7EE"/>
      </top>
      <bottom style="thin">
        <color rgb="FFBDD7EE"/>
      </bottom>
      <diagonal/>
    </border>
    <border>
      <left style="medium">
        <color rgb="FF1F3864"/>
      </left>
      <right style="thin">
        <color rgb="FFBDD7EE"/>
      </right>
      <top style="thin">
        <color rgb="FFBDD7EE"/>
      </top>
      <bottom style="medium">
        <color rgb="FF1F3864"/>
      </bottom>
      <diagonal/>
    </border>
    <border>
      <left/>
      <right style="thin">
        <color rgb="FFBDD7EE"/>
      </right>
      <top style="medium">
        <color rgb="FF1F3864"/>
      </top>
      <bottom/>
      <diagonal/>
    </border>
    <border>
      <left/>
      <right style="medium">
        <color rgb="FF1F3864"/>
      </right>
      <top style="medium">
        <color rgb="FF1F3864"/>
      </top>
      <bottom/>
      <diagonal/>
    </border>
    <border>
      <left style="thin">
        <color rgb="FFBDD7EE"/>
      </left>
      <right style="medium">
        <color rgb="FF1F3864"/>
      </right>
      <top style="thin">
        <color rgb="FFBDD7EE"/>
      </top>
      <bottom style="thin">
        <color rgb="FFBDD7EE"/>
      </bottom>
      <diagonal/>
    </border>
    <border>
      <left style="thin">
        <color rgb="FFBDD7EE"/>
      </left>
      <right style="medium">
        <color rgb="FF1F3864"/>
      </right>
      <top style="thin">
        <color rgb="FFBDD7EE"/>
      </top>
      <bottom style="medium">
        <color rgb="FF1F3864"/>
      </bottom>
      <diagonal/>
    </border>
    <border>
      <left style="medium">
        <color rgb="FF1F3864"/>
      </left>
      <right/>
      <top/>
      <bottom/>
      <diagonal/>
    </border>
    <border>
      <left style="medium">
        <color rgb="FF1F3864"/>
      </left>
      <right style="thin">
        <color rgb="FFBDD7EE"/>
      </right>
      <top style="medium">
        <color rgb="FF1F3864"/>
      </top>
      <bottom style="thin">
        <color rgb="FFBDD7EE"/>
      </bottom>
      <diagonal/>
    </border>
    <border>
      <left/>
      <right style="medium">
        <color rgb="FF1F3864"/>
      </right>
      <top style="thin">
        <color rgb="FFBDD7EE"/>
      </top>
      <bottom style="thin">
        <color rgb="FFBDD7EE"/>
      </bottom>
      <diagonal/>
    </border>
    <border>
      <left/>
      <right style="medium">
        <color rgb="FF1F3864"/>
      </right>
      <top style="thin">
        <color rgb="FFBDD7EE"/>
      </top>
      <bottom style="medium">
        <color rgb="FF1F38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rgb="FF1F3864"/>
      </right>
      <top style="thin">
        <color indexed="64"/>
      </top>
      <bottom style="thin">
        <color indexed="64"/>
      </bottom>
      <diagonal/>
    </border>
    <border>
      <left style="medium">
        <color indexed="64"/>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style="medium">
        <color rgb="FF1F3864"/>
      </right>
      <top style="thin">
        <color indexed="64"/>
      </top>
      <bottom/>
      <diagonal/>
    </border>
    <border>
      <left style="medium">
        <color indexed="64"/>
      </left>
      <right style="thin">
        <color indexed="64"/>
      </right>
      <top/>
      <bottom style="thin">
        <color indexed="64"/>
      </bottom>
      <diagonal/>
    </border>
    <border>
      <left style="thin">
        <color indexed="64"/>
      </left>
      <right style="medium">
        <color rgb="FF1F3864"/>
      </right>
      <top/>
      <bottom style="thin">
        <color indexed="64"/>
      </bottom>
      <diagonal/>
    </border>
    <border>
      <left style="medium">
        <color indexed="64"/>
      </left>
      <right style="thin">
        <color indexed="64"/>
      </right>
      <top style="thin">
        <color indexed="64"/>
      </top>
      <bottom style="medium">
        <color rgb="FF1F3864"/>
      </bottom>
      <diagonal/>
    </border>
    <border>
      <left style="thin">
        <color indexed="64"/>
      </left>
      <right style="thin">
        <color indexed="64"/>
      </right>
      <top style="thin">
        <color indexed="64"/>
      </top>
      <bottom style="medium">
        <color rgb="FF1F3864"/>
      </bottom>
      <diagonal/>
    </border>
    <border>
      <left style="thin">
        <color indexed="64"/>
      </left>
      <right style="medium">
        <color rgb="FF1F3864"/>
      </right>
      <top style="thin">
        <color indexed="64"/>
      </top>
      <bottom style="medium">
        <color rgb="FF1F3864"/>
      </bottom>
      <diagonal/>
    </border>
    <border>
      <left/>
      <right/>
      <top/>
      <bottom style="medium">
        <color rgb="FF1F3864"/>
      </bottom>
      <diagonal/>
    </border>
    <border>
      <left style="medium">
        <color rgb="FF1F3864"/>
      </left>
      <right/>
      <top/>
      <bottom style="medium">
        <color rgb="FF1F3864"/>
      </bottom>
      <diagonal/>
    </border>
    <border>
      <left/>
      <right style="medium">
        <color rgb="FF1F3864"/>
      </right>
      <top/>
      <bottom/>
      <diagonal/>
    </border>
    <border>
      <left/>
      <right style="medium">
        <color rgb="FF1F3864"/>
      </right>
      <top/>
      <bottom style="medium">
        <color rgb="FF1F3864"/>
      </bottom>
      <diagonal/>
    </border>
    <border>
      <left style="medium">
        <color rgb="FF1F3864"/>
      </left>
      <right/>
      <top style="medium">
        <color rgb="FF1F3864"/>
      </top>
      <bottom style="medium">
        <color rgb="FF1F3864"/>
      </bottom>
      <diagonal/>
    </border>
    <border>
      <left/>
      <right/>
      <top style="medium">
        <color rgb="FF1F3864"/>
      </top>
      <bottom style="medium">
        <color rgb="FF1F3864"/>
      </bottom>
      <diagonal/>
    </border>
    <border>
      <left/>
      <right style="medium">
        <color rgb="FF1F3864"/>
      </right>
      <top style="medium">
        <color rgb="FF1F3864"/>
      </top>
      <bottom style="medium">
        <color rgb="FF1F3864"/>
      </bottom>
      <diagonal/>
    </border>
    <border>
      <left/>
      <right/>
      <top style="medium">
        <color auto="1"/>
      </top>
      <bottom/>
      <diagonal/>
    </border>
    <border>
      <left style="thin">
        <color rgb="FFBDD7EE"/>
      </left>
      <right style="thin">
        <color rgb="FFBDD7EE"/>
      </right>
      <top style="medium">
        <color rgb="FF1F3864"/>
      </top>
      <bottom style="thin">
        <color rgb="FFBDD7EE"/>
      </bottom>
      <diagonal/>
    </border>
    <border>
      <left style="thin">
        <color rgb="FFBDD7EE"/>
      </left>
      <right style="thin">
        <color rgb="FFBDD7EE"/>
      </right>
      <top style="thin">
        <color rgb="FFBDD7EE"/>
      </top>
      <bottom style="medium">
        <color auto="1"/>
      </bottom>
      <diagonal/>
    </border>
    <border>
      <left style="medium">
        <color auto="1"/>
      </left>
      <right style="thin">
        <color rgb="FFBDD7EE"/>
      </right>
      <top style="thin">
        <color rgb="FFBDD7EE"/>
      </top>
      <bottom style="thin">
        <color rgb="FFBDD7EE"/>
      </bottom>
      <diagonal/>
    </border>
    <border>
      <left style="thin">
        <color rgb="FFBDD7EE"/>
      </left>
      <right style="medium">
        <color rgb="FF1F3864"/>
      </right>
      <top style="medium">
        <color rgb="FF1F3864"/>
      </top>
      <bottom style="thin">
        <color rgb="FFBDD7EE"/>
      </bottom>
      <diagonal/>
    </border>
    <border>
      <left style="medium">
        <color indexed="64"/>
      </left>
      <right/>
      <top style="medium">
        <color indexed="64"/>
      </top>
      <bottom style="thin">
        <color rgb="FFBDD7EE"/>
      </bottom>
      <diagonal/>
    </border>
    <border>
      <left/>
      <right/>
      <top style="medium">
        <color indexed="64"/>
      </top>
      <bottom style="thin">
        <color rgb="FFBDD7EE"/>
      </bottom>
      <diagonal/>
    </border>
    <border>
      <left/>
      <right style="medium">
        <color indexed="64"/>
      </right>
      <top style="medium">
        <color indexed="64"/>
      </top>
      <bottom style="thin">
        <color rgb="FFBDD7EE"/>
      </bottom>
      <diagonal/>
    </border>
    <border>
      <left style="thin">
        <color rgb="FFBDD7EE"/>
      </left>
      <right style="medium">
        <color indexed="64"/>
      </right>
      <top style="thin">
        <color rgb="FFBDD7EE"/>
      </top>
      <bottom/>
      <diagonal/>
    </border>
    <border>
      <left style="medium">
        <color indexed="64"/>
      </left>
      <right style="thin">
        <color rgb="FFBDD7EE"/>
      </right>
      <top style="thin">
        <color rgb="FFBDD7EE"/>
      </top>
      <bottom style="medium">
        <color indexed="64"/>
      </bottom>
      <diagonal/>
    </border>
    <border>
      <left style="thin">
        <color rgb="FFBDD7EE"/>
      </left>
      <right style="thin">
        <color rgb="FFBDD7EE"/>
      </right>
      <top style="thin">
        <color rgb="FFBDD7EE"/>
      </top>
      <bottom/>
      <diagonal/>
    </border>
    <border>
      <left style="medium">
        <color indexed="64"/>
      </left>
      <right/>
      <top style="medium">
        <color indexed="64"/>
      </top>
      <bottom/>
      <diagonal/>
    </border>
    <border>
      <left/>
      <right style="thin">
        <color rgb="FFBDD7EE"/>
      </right>
      <top style="medium">
        <color indexed="64"/>
      </top>
      <bottom/>
      <diagonal/>
    </border>
    <border>
      <left/>
      <right style="medium">
        <color indexed="64"/>
      </right>
      <top style="medium">
        <color indexed="64"/>
      </top>
      <bottom/>
      <diagonal/>
    </border>
    <border>
      <left/>
      <right style="medium">
        <color indexed="64"/>
      </right>
      <top style="thin">
        <color rgb="FFBDD7EE"/>
      </top>
      <bottom style="thin">
        <color rgb="FFBDD7EE"/>
      </bottom>
      <diagonal/>
    </border>
    <border>
      <left/>
      <right style="medium">
        <color indexed="64"/>
      </right>
      <top style="thin">
        <color rgb="FFBDD7EE"/>
      </top>
      <bottom/>
      <diagonal/>
    </border>
    <border>
      <left/>
      <right style="medium">
        <color indexed="64"/>
      </right>
      <top style="thin">
        <color rgb="FFBDD7EE"/>
      </top>
      <bottom style="medium">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rgb="FFBDD7EE"/>
      </left>
      <right style="thin">
        <color rgb="FFBDD7EE"/>
      </right>
      <top/>
      <bottom/>
      <diagonal/>
    </border>
    <border>
      <left style="medium">
        <color rgb="FF1F3864"/>
      </left>
      <right/>
      <top/>
      <bottom style="thin">
        <color rgb="FFBDD7EE"/>
      </bottom>
      <diagonal/>
    </border>
    <border>
      <left/>
      <right/>
      <top/>
      <bottom style="thin">
        <color rgb="FFBDD7EE"/>
      </bottom>
      <diagonal/>
    </border>
    <border>
      <left/>
      <right style="thin">
        <color rgb="FFBDD7EE"/>
      </right>
      <top/>
      <bottom style="thin">
        <color rgb="FFBDD7EE"/>
      </bottom>
      <diagonal/>
    </border>
    <border>
      <left style="medium">
        <color rgb="FF1F3864"/>
      </left>
      <right style="thin">
        <color rgb="FFBDD7EE"/>
      </right>
      <top style="thin">
        <color rgb="FFBDD7EE"/>
      </top>
      <bottom/>
      <diagonal/>
    </border>
    <border>
      <left/>
      <right style="medium">
        <color rgb="FF1F3864"/>
      </right>
      <top style="thin">
        <color rgb="FFBDD7EE"/>
      </top>
      <bottom/>
      <diagonal/>
    </border>
    <border>
      <left style="thin">
        <color rgb="FF1F3864"/>
      </left>
      <right style="thin">
        <color rgb="FF1F3864"/>
      </right>
      <top style="thin">
        <color rgb="FF1F3864"/>
      </top>
      <bottom style="medium">
        <color rgb="FF1F3864"/>
      </bottom>
      <diagonal/>
    </border>
    <border>
      <left style="thin">
        <color rgb="FF1F3864"/>
      </left>
      <right style="thin">
        <color rgb="FF1F3864"/>
      </right>
      <top/>
      <bottom style="thin">
        <color rgb="FF1F3864"/>
      </bottom>
      <diagonal/>
    </border>
    <border>
      <left style="medium">
        <color indexed="64"/>
      </left>
      <right/>
      <top style="thin">
        <color rgb="FFBDD7EE"/>
      </top>
      <bottom/>
      <diagonal/>
    </border>
    <border>
      <left/>
      <right style="thin">
        <color rgb="FFBDD7EE"/>
      </right>
      <top style="thin">
        <color rgb="FFBDD7EE"/>
      </top>
      <bottom/>
      <diagonal/>
    </border>
    <border>
      <left style="thin">
        <color rgb="FFBDD7EE"/>
      </left>
      <right/>
      <top style="thin">
        <color rgb="FFBDD7EE"/>
      </top>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top/>
      <bottom/>
      <diagonal/>
    </border>
    <border>
      <left style="medium">
        <color rgb="FF2F5496"/>
      </left>
      <right style="thin">
        <color rgb="FFBDD7EE"/>
      </right>
      <top style="medium">
        <color rgb="FF2F5496"/>
      </top>
      <bottom style="thin">
        <color rgb="FFBDD7EE"/>
      </bottom>
      <diagonal/>
    </border>
    <border>
      <left style="thin">
        <color rgb="FFBDD7EE"/>
      </left>
      <right style="thin">
        <color rgb="FFBDD7EE"/>
      </right>
      <top style="medium">
        <color rgb="FF2F5496"/>
      </top>
      <bottom style="thin">
        <color rgb="FFBDD7EE"/>
      </bottom>
      <diagonal/>
    </border>
    <border>
      <left style="thin">
        <color rgb="FFBDD7EE"/>
      </left>
      <right style="medium">
        <color rgb="FF2F5496"/>
      </right>
      <top style="medium">
        <color rgb="FF2F5496"/>
      </top>
      <bottom style="thin">
        <color rgb="FFBDD7EE"/>
      </bottom>
      <diagonal/>
    </border>
    <border>
      <left style="thin">
        <color rgb="FFBDD7EE"/>
      </left>
      <right/>
      <top style="medium">
        <color rgb="FF2F5496"/>
      </top>
      <bottom style="thin">
        <color rgb="FFBDD7EE"/>
      </bottom>
      <diagonal/>
    </border>
    <border>
      <left style="thin">
        <color rgb="FFBDD7EE"/>
      </left>
      <right/>
      <top style="thin">
        <color rgb="FFBDD7EE"/>
      </top>
      <bottom style="medium">
        <color rgb="FF2F5496"/>
      </bottom>
      <diagonal/>
    </border>
    <border>
      <left/>
      <right style="thin">
        <color rgb="FFBDD7EE"/>
      </right>
      <top style="medium">
        <color rgb="FF2F5496"/>
      </top>
      <bottom style="thin">
        <color rgb="FFBDD7EE"/>
      </bottom>
      <diagonal/>
    </border>
    <border>
      <left/>
      <right style="thin">
        <color rgb="FFBDD7EE"/>
      </right>
      <top style="thin">
        <color rgb="FFBDD7EE"/>
      </top>
      <bottom style="medium">
        <color rgb="FF2F5496"/>
      </bottom>
      <diagonal/>
    </border>
    <border>
      <left style="medium">
        <color rgb="FF385723"/>
      </left>
      <right style="thin">
        <color rgb="FFBDD7EE"/>
      </right>
      <top style="medium">
        <color rgb="FF2F5496"/>
      </top>
      <bottom style="thin">
        <color rgb="FFBDD7EE"/>
      </bottom>
      <diagonal/>
    </border>
    <border>
      <left style="medium">
        <color rgb="FF385723"/>
      </left>
      <right style="thin">
        <color rgb="FFBDD7EE"/>
      </right>
      <top style="thin">
        <color rgb="FFBDD7EE"/>
      </top>
      <bottom style="thin">
        <color rgb="FFBDD7EE"/>
      </bottom>
      <diagonal/>
    </border>
    <border>
      <left style="medium">
        <color rgb="FF385723"/>
      </left>
      <right style="thin">
        <color rgb="FFBDD7EE"/>
      </right>
      <top style="thin">
        <color rgb="FFBDD7EE"/>
      </top>
      <bottom style="medium">
        <color rgb="FF2F5496"/>
      </bottom>
      <diagonal/>
    </border>
    <border>
      <left style="medium">
        <color indexed="64"/>
      </left>
      <right/>
      <top style="medium">
        <color indexed="64"/>
      </top>
      <bottom style="medium">
        <color rgb="FF2F5496"/>
      </bottom>
      <diagonal/>
    </border>
    <border>
      <left/>
      <right/>
      <top style="medium">
        <color indexed="64"/>
      </top>
      <bottom style="medium">
        <color rgb="FF2F5496"/>
      </bottom>
      <diagonal/>
    </border>
    <border>
      <left/>
      <right style="medium">
        <color indexed="64"/>
      </right>
      <top style="medium">
        <color indexed="64"/>
      </top>
      <bottom style="medium">
        <color rgb="FF2F5496"/>
      </bottom>
      <diagonal/>
    </border>
    <border>
      <left/>
      <right/>
      <top style="thin">
        <color rgb="FFBDD7EE"/>
      </top>
      <bottom style="thin">
        <color rgb="FFBDD7EE"/>
      </bottom>
      <diagonal/>
    </border>
    <border>
      <left style="medium">
        <color rgb="FF2F5496"/>
      </left>
      <right style="thin">
        <color rgb="FFBDD7EE"/>
      </right>
      <top style="medium">
        <color rgb="FF2F5496"/>
      </top>
      <bottom/>
      <diagonal/>
    </border>
    <border>
      <left style="thin">
        <color rgb="FFBDD7EE"/>
      </left>
      <right style="thin">
        <color rgb="FFBDD7EE"/>
      </right>
      <top style="medium">
        <color rgb="FF2F5496"/>
      </top>
      <bottom/>
      <diagonal/>
    </border>
    <border>
      <left style="thin">
        <color rgb="FFBDD7EE"/>
      </left>
      <right style="medium">
        <color rgb="FF2F5496"/>
      </right>
      <top style="medium">
        <color rgb="FF2F5496"/>
      </top>
      <bottom/>
      <diagonal/>
    </border>
    <border>
      <left style="medium">
        <color indexed="64"/>
      </left>
      <right style="thin">
        <color indexed="64"/>
      </right>
      <top/>
      <bottom style="medium">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thin">
        <color indexed="64"/>
      </left>
      <right style="medium">
        <color indexed="64"/>
      </right>
      <top style="thin">
        <color indexed="64"/>
      </top>
      <bottom/>
      <diagonal/>
    </border>
    <border>
      <left style="thin">
        <color rgb="FF1F3864"/>
      </left>
      <right style="thin">
        <color rgb="FF1F3864"/>
      </right>
      <top style="medium">
        <color rgb="FF1F3864"/>
      </top>
      <bottom style="thin">
        <color rgb="FF1F3864"/>
      </bottom>
      <diagonal/>
    </border>
    <border>
      <left/>
      <right/>
      <top style="thin">
        <color rgb="FFBDD7EE"/>
      </top>
      <bottom/>
      <diagonal/>
    </border>
    <border>
      <left style="thin">
        <color rgb="FFFFFFFF"/>
      </left>
      <right style="thin">
        <color rgb="FFFFFFFF"/>
      </right>
      <top/>
      <bottom style="thin">
        <color rgb="FFFFFFFF"/>
      </bottom>
      <diagonal/>
    </border>
    <border>
      <left style="thin">
        <color rgb="FFFFFFFF"/>
      </left>
      <right style="thin">
        <color rgb="FFFFFFFF"/>
      </right>
      <top style="thin">
        <color rgb="FFFFFFFF"/>
      </top>
      <bottom/>
      <diagonal/>
    </border>
    <border>
      <left style="thin">
        <color rgb="FFFFFFFF"/>
      </left>
      <right/>
      <top style="thin">
        <color rgb="FFFFFFFF"/>
      </top>
      <bottom/>
      <diagonal/>
    </border>
    <border>
      <left style="thin">
        <color rgb="FFFFFFFF"/>
      </left>
      <right/>
      <top/>
      <bottom style="thin">
        <color rgb="FFFFFFFF"/>
      </bottom>
      <diagonal/>
    </border>
    <border>
      <left style="thick">
        <color rgb="FFFFFFFF"/>
      </left>
      <right/>
      <top style="medium">
        <color rgb="FF1F3864"/>
      </top>
      <bottom/>
      <diagonal/>
    </border>
    <border>
      <left style="thick">
        <color rgb="FFFFFFFF"/>
      </left>
      <right style="thick">
        <color rgb="FFFFFFFF"/>
      </right>
      <top style="medium">
        <color rgb="FF1F3864"/>
      </top>
      <bottom/>
      <diagonal/>
    </border>
  </borders>
  <cellStyleXfs count="2">
    <xf numFmtId="0" fontId="0" fillId="0" borderId="0"/>
    <xf numFmtId="0" fontId="6" fillId="0" borderId="0" applyNumberFormat="0" applyFill="0" applyBorder="0" applyAlignment="0" applyProtection="0"/>
  </cellStyleXfs>
  <cellXfs count="473">
    <xf numFmtId="0" fontId="0" fillId="0" borderId="0" xfId="0"/>
    <xf numFmtId="0" fontId="3" fillId="4" borderId="3" xfId="0" applyFont="1" applyFill="1" applyBorder="1" applyAlignment="1">
      <alignment horizontal="center" vertical="center"/>
    </xf>
    <xf numFmtId="0" fontId="3" fillId="4" borderId="4" xfId="0" applyFont="1" applyFill="1" applyBorder="1" applyAlignment="1">
      <alignment horizontal="center" vertical="center"/>
    </xf>
    <xf numFmtId="0" fontId="2" fillId="3" borderId="7" xfId="0" applyFont="1" applyFill="1" applyBorder="1" applyAlignment="1">
      <alignment horizontal="center" vertical="center"/>
    </xf>
    <xf numFmtId="0" fontId="5" fillId="0" borderId="0" xfId="0" applyFont="1"/>
    <xf numFmtId="0" fontId="7" fillId="2" borderId="21" xfId="0" applyFont="1" applyFill="1" applyBorder="1" applyAlignment="1">
      <alignment horizontal="center" vertical="center"/>
    </xf>
    <xf numFmtId="0" fontId="10" fillId="5" borderId="1" xfId="0" applyFont="1" applyFill="1" applyBorder="1" applyAlignment="1">
      <alignment horizontal="right" vertical="center" wrapText="1"/>
    </xf>
    <xf numFmtId="0" fontId="10" fillId="5" borderId="1" xfId="0" applyFont="1" applyFill="1" applyBorder="1" applyAlignment="1">
      <alignment horizontal="center" vertical="center" wrapText="1"/>
    </xf>
    <xf numFmtId="164" fontId="10" fillId="5" borderId="1" xfId="0" applyNumberFormat="1" applyFont="1" applyFill="1" applyBorder="1" applyAlignment="1">
      <alignment horizontal="center" vertical="center" wrapText="1"/>
    </xf>
    <xf numFmtId="0" fontId="10" fillId="6" borderId="1" xfId="0" applyFont="1" applyFill="1" applyBorder="1" applyAlignment="1">
      <alignment horizontal="right" vertical="center" wrapText="1"/>
    </xf>
    <xf numFmtId="0" fontId="10" fillId="6" borderId="1" xfId="0" applyFont="1" applyFill="1" applyBorder="1" applyAlignment="1">
      <alignment horizontal="center" vertical="center" wrapText="1"/>
    </xf>
    <xf numFmtId="164" fontId="10" fillId="6" borderId="1" xfId="0" applyNumberFormat="1" applyFont="1" applyFill="1" applyBorder="1" applyAlignment="1">
      <alignment horizontal="center" vertical="center" wrapText="1"/>
    </xf>
    <xf numFmtId="0" fontId="12" fillId="5" borderId="18" xfId="0" applyFont="1" applyFill="1" applyBorder="1" applyAlignment="1">
      <alignment horizontal="center" vertical="center" wrapText="1"/>
    </xf>
    <xf numFmtId="0" fontId="12" fillId="6" borderId="18" xfId="0" applyFont="1" applyFill="1" applyBorder="1" applyAlignment="1">
      <alignment horizontal="center" vertical="center" wrapText="1"/>
    </xf>
    <xf numFmtId="0" fontId="0" fillId="0" borderId="0" xfId="0" applyAlignment="1">
      <alignment horizontal="center"/>
    </xf>
    <xf numFmtId="0" fontId="17" fillId="3" borderId="1" xfId="0" applyFont="1" applyFill="1" applyBorder="1" applyAlignment="1">
      <alignment horizontal="center" vertical="center" wrapText="1"/>
    </xf>
    <xf numFmtId="0" fontId="10" fillId="6" borderId="16" xfId="0" applyFont="1" applyFill="1" applyBorder="1" applyAlignment="1">
      <alignment horizontal="right" vertical="center" wrapText="1"/>
    </xf>
    <xf numFmtId="0" fontId="10" fillId="6" borderId="16" xfId="0" applyFont="1" applyFill="1" applyBorder="1" applyAlignment="1">
      <alignment horizontal="center" vertical="center" wrapText="1"/>
    </xf>
    <xf numFmtId="164" fontId="10" fillId="6" borderId="16" xfId="0" applyNumberFormat="1" applyFont="1" applyFill="1" applyBorder="1" applyAlignment="1">
      <alignment horizontal="center" vertical="center" wrapText="1"/>
    </xf>
    <xf numFmtId="0" fontId="17" fillId="3" borderId="18" xfId="0" applyFont="1" applyFill="1" applyBorder="1" applyAlignment="1">
      <alignment horizontal="center" vertical="center" wrapText="1"/>
    </xf>
    <xf numFmtId="0" fontId="12" fillId="6" borderId="19" xfId="0" applyFont="1" applyFill="1" applyBorder="1" applyAlignment="1">
      <alignment horizontal="center" vertical="center" wrapText="1"/>
    </xf>
    <xf numFmtId="0" fontId="5" fillId="0" borderId="0" xfId="0" applyFont="1" applyAlignment="1">
      <alignment horizontal="center"/>
    </xf>
    <xf numFmtId="0" fontId="19" fillId="5" borderId="28" xfId="0" applyFont="1" applyFill="1" applyBorder="1" applyAlignment="1">
      <alignment horizontal="right" vertical="center" wrapText="1"/>
    </xf>
    <xf numFmtId="0" fontId="19" fillId="7" borderId="28" xfId="0" applyFont="1" applyFill="1" applyBorder="1" applyAlignment="1">
      <alignment horizontal="right" vertical="center" wrapText="1"/>
    </xf>
    <xf numFmtId="0" fontId="20" fillId="5" borderId="30" xfId="0" applyFont="1" applyFill="1" applyBorder="1" applyAlignment="1">
      <alignment horizontal="center" vertical="center" wrapText="1"/>
    </xf>
    <xf numFmtId="0" fontId="20" fillId="7" borderId="30" xfId="0" applyFont="1" applyFill="1" applyBorder="1" applyAlignment="1">
      <alignment horizontal="center" vertical="center" wrapText="1"/>
    </xf>
    <xf numFmtId="0" fontId="9" fillId="0" borderId="31" xfId="0" applyFont="1" applyBorder="1" applyAlignment="1">
      <alignment horizontal="center" vertical="center"/>
    </xf>
    <xf numFmtId="0" fontId="20" fillId="5" borderId="35" xfId="0" applyFont="1" applyFill="1" applyBorder="1" applyAlignment="1">
      <alignment horizontal="center" vertical="center" wrapText="1"/>
    </xf>
    <xf numFmtId="0" fontId="19" fillId="5" borderId="29" xfId="0" applyFont="1" applyFill="1" applyBorder="1" applyAlignment="1">
      <alignment horizontal="right" vertical="center" wrapText="1"/>
    </xf>
    <xf numFmtId="0" fontId="9" fillId="0" borderId="36" xfId="0" applyFont="1" applyBorder="1" applyAlignment="1">
      <alignment horizontal="center" vertical="center"/>
    </xf>
    <xf numFmtId="0" fontId="18" fillId="3" borderId="37" xfId="0" applyFont="1" applyFill="1" applyBorder="1" applyAlignment="1">
      <alignment horizontal="center" vertical="center" wrapText="1"/>
    </xf>
    <xf numFmtId="0" fontId="18" fillId="3" borderId="38" xfId="0" applyFont="1" applyFill="1" applyBorder="1" applyAlignment="1">
      <alignment horizontal="center" vertical="center" wrapText="1"/>
    </xf>
    <xf numFmtId="0" fontId="22" fillId="3" borderId="39" xfId="0" applyFont="1" applyFill="1" applyBorder="1" applyAlignment="1">
      <alignment horizontal="center" vertical="center" wrapText="1"/>
    </xf>
    <xf numFmtId="0" fontId="20" fillId="5" borderId="32" xfId="0" applyFont="1" applyFill="1" applyBorder="1" applyAlignment="1">
      <alignment horizontal="center" vertical="center" wrapText="1"/>
    </xf>
    <xf numFmtId="0" fontId="19" fillId="5" borderId="33" xfId="0" applyFont="1" applyFill="1" applyBorder="1" applyAlignment="1">
      <alignment horizontal="right" vertical="center" wrapText="1"/>
    </xf>
    <xf numFmtId="0" fontId="9" fillId="0" borderId="34" xfId="0" applyFont="1" applyBorder="1" applyAlignment="1">
      <alignment horizontal="center" vertical="center"/>
    </xf>
    <xf numFmtId="0" fontId="14" fillId="8" borderId="28" xfId="0" applyFont="1" applyFill="1" applyBorder="1" applyAlignment="1">
      <alignment horizontal="center" vertical="center" wrapText="1"/>
    </xf>
    <xf numFmtId="0" fontId="15" fillId="8" borderId="28" xfId="0" applyFont="1" applyFill="1" applyBorder="1" applyAlignment="1">
      <alignment horizontal="center" vertical="center" wrapText="1"/>
    </xf>
    <xf numFmtId="0" fontId="15" fillId="8" borderId="28" xfId="0" applyFont="1" applyFill="1" applyBorder="1" applyAlignment="1">
      <alignment horizontal="center" vertical="center"/>
    </xf>
    <xf numFmtId="0" fontId="14" fillId="8" borderId="28" xfId="1" applyFont="1" applyFill="1" applyBorder="1" applyAlignment="1">
      <alignment horizontal="center" vertical="center" wrapText="1"/>
    </xf>
    <xf numFmtId="0" fontId="14" fillId="8" borderId="0" xfId="0" applyFont="1" applyFill="1" applyAlignment="1">
      <alignment horizontal="center" vertical="center" wrapText="1"/>
    </xf>
    <xf numFmtId="0" fontId="15" fillId="8" borderId="0" xfId="0" applyFont="1" applyFill="1" applyAlignment="1">
      <alignment horizontal="right" vertical="center"/>
    </xf>
    <xf numFmtId="0" fontId="15" fillId="8" borderId="0" xfId="0" applyFont="1" applyFill="1" applyAlignment="1">
      <alignment horizontal="center" vertical="center" wrapText="1"/>
    </xf>
    <xf numFmtId="0" fontId="15" fillId="8" borderId="0" xfId="0" applyFont="1" applyFill="1" applyAlignment="1">
      <alignment horizontal="center" vertical="center"/>
    </xf>
    <xf numFmtId="0" fontId="15" fillId="8" borderId="0" xfId="0" applyFont="1" applyFill="1" applyAlignment="1">
      <alignment vertical="center"/>
    </xf>
    <xf numFmtId="0" fontId="6" fillId="0" borderId="0" xfId="1" applyAlignment="1">
      <alignment horizontal="center" vertical="center"/>
    </xf>
    <xf numFmtId="0" fontId="17" fillId="3" borderId="26" xfId="0" applyFont="1" applyFill="1" applyBorder="1" applyAlignment="1">
      <alignment horizontal="center" vertical="center" wrapText="1"/>
    </xf>
    <xf numFmtId="0" fontId="10" fillId="5" borderId="26" xfId="0" applyFont="1" applyFill="1" applyBorder="1" applyAlignment="1">
      <alignment horizontal="right" vertical="center" wrapText="1"/>
    </xf>
    <xf numFmtId="0" fontId="10" fillId="6" borderId="26" xfId="0" applyFont="1" applyFill="1" applyBorder="1" applyAlignment="1">
      <alignment horizontal="right" vertical="center" wrapText="1"/>
    </xf>
    <xf numFmtId="0" fontId="10" fillId="6" borderId="27" xfId="0" applyFont="1" applyFill="1" applyBorder="1" applyAlignment="1">
      <alignment horizontal="right" vertical="center" wrapText="1"/>
    </xf>
    <xf numFmtId="0" fontId="2" fillId="3" borderId="1" xfId="0" applyFont="1" applyFill="1" applyBorder="1" applyAlignment="1">
      <alignment horizontal="center" vertical="center"/>
    </xf>
    <xf numFmtId="0" fontId="23" fillId="5" borderId="1" xfId="0" applyFont="1" applyFill="1" applyBorder="1" applyAlignment="1">
      <alignment horizontal="right" vertical="center"/>
    </xf>
    <xf numFmtId="0" fontId="23" fillId="5" borderId="1" xfId="0" applyFont="1" applyFill="1" applyBorder="1" applyAlignment="1">
      <alignment horizontal="center" vertical="center"/>
    </xf>
    <xf numFmtId="0" fontId="23" fillId="6" borderId="1" xfId="0" applyFont="1" applyFill="1" applyBorder="1" applyAlignment="1">
      <alignment horizontal="right" vertical="center"/>
    </xf>
    <xf numFmtId="0" fontId="23" fillId="6" borderId="1" xfId="0" applyFont="1" applyFill="1" applyBorder="1" applyAlignment="1">
      <alignment horizontal="center" vertical="center"/>
    </xf>
    <xf numFmtId="0" fontId="23" fillId="5" borderId="16" xfId="0" applyFont="1" applyFill="1" applyBorder="1" applyAlignment="1">
      <alignment horizontal="right" vertical="center"/>
    </xf>
    <xf numFmtId="0" fontId="23" fillId="5" borderId="16" xfId="0" applyFont="1" applyFill="1" applyBorder="1" applyAlignment="1">
      <alignment horizontal="center" vertical="center"/>
    </xf>
    <xf numFmtId="0" fontId="2" fillId="3" borderId="18" xfId="0" applyFont="1" applyFill="1" applyBorder="1" applyAlignment="1">
      <alignment horizontal="center" vertical="center"/>
    </xf>
    <xf numFmtId="0" fontId="23" fillId="5" borderId="18" xfId="0" applyFont="1" applyFill="1" applyBorder="1" applyAlignment="1">
      <alignment horizontal="center" vertical="center"/>
    </xf>
    <xf numFmtId="0" fontId="23" fillId="6" borderId="18" xfId="0" applyFont="1" applyFill="1" applyBorder="1" applyAlignment="1">
      <alignment horizontal="center" vertical="center"/>
    </xf>
    <xf numFmtId="0" fontId="23" fillId="5" borderId="19" xfId="0" applyFont="1" applyFill="1" applyBorder="1" applyAlignment="1">
      <alignment horizontal="center" vertical="center"/>
    </xf>
    <xf numFmtId="0" fontId="2" fillId="3" borderId="22" xfId="0" applyFont="1" applyFill="1" applyBorder="1" applyAlignment="1">
      <alignment horizontal="center" vertical="center"/>
    </xf>
    <xf numFmtId="0" fontId="23" fillId="5" borderId="22" xfId="0" applyFont="1" applyFill="1" applyBorder="1" applyAlignment="1">
      <alignment horizontal="right" vertical="center"/>
    </xf>
    <xf numFmtId="0" fontId="23" fillId="6" borderId="22" xfId="0" applyFont="1" applyFill="1" applyBorder="1" applyAlignment="1">
      <alignment horizontal="right" vertical="center"/>
    </xf>
    <xf numFmtId="0" fontId="23" fillId="5" borderId="23" xfId="0" applyFont="1" applyFill="1" applyBorder="1" applyAlignment="1">
      <alignment horizontal="right" vertical="center"/>
    </xf>
    <xf numFmtId="0" fontId="10" fillId="0" borderId="1" xfId="0" applyFont="1" applyBorder="1" applyAlignment="1">
      <alignment horizontal="right" vertical="center" wrapText="1"/>
    </xf>
    <xf numFmtId="0" fontId="10" fillId="0" borderId="1" xfId="0" applyFont="1" applyBorder="1" applyAlignment="1">
      <alignment horizontal="center" vertical="center" wrapText="1"/>
    </xf>
    <xf numFmtId="164" fontId="10" fillId="0" borderId="1" xfId="0" applyNumberFormat="1" applyFont="1" applyBorder="1" applyAlignment="1">
      <alignment horizontal="center" vertical="center" wrapText="1"/>
    </xf>
    <xf numFmtId="0" fontId="0" fillId="0" borderId="0" xfId="0" applyAlignment="1">
      <alignment horizontal="center" vertical="center"/>
    </xf>
    <xf numFmtId="0" fontId="10" fillId="0" borderId="57" xfId="0" applyFont="1" applyBorder="1" applyAlignment="1">
      <alignment horizontal="center" vertical="center" wrapText="1"/>
    </xf>
    <xf numFmtId="0" fontId="10" fillId="0" borderId="57" xfId="0" applyFont="1" applyBorder="1" applyAlignment="1">
      <alignment horizontal="right" vertical="center" wrapText="1"/>
    </xf>
    <xf numFmtId="0" fontId="10" fillId="9" borderId="1" xfId="0" applyFont="1" applyFill="1" applyBorder="1" applyAlignment="1">
      <alignment horizontal="center" vertical="center" wrapText="1"/>
    </xf>
    <xf numFmtId="164" fontId="10" fillId="9" borderId="1" xfId="0" applyNumberFormat="1" applyFont="1" applyFill="1" applyBorder="1" applyAlignment="1">
      <alignment horizontal="center" vertical="center" wrapText="1"/>
    </xf>
    <xf numFmtId="0" fontId="10" fillId="9" borderId="1" xfId="0" applyFont="1" applyFill="1" applyBorder="1" applyAlignment="1">
      <alignment horizontal="right" vertical="center" wrapText="1"/>
    </xf>
    <xf numFmtId="0" fontId="0" fillId="9" borderId="0" xfId="0" applyFill="1"/>
    <xf numFmtId="0" fontId="12" fillId="0" borderId="0" xfId="0" applyFont="1" applyAlignment="1">
      <alignment horizontal="center" vertical="center" wrapText="1"/>
    </xf>
    <xf numFmtId="0" fontId="10" fillId="0" borderId="0" xfId="0" applyFont="1" applyAlignment="1">
      <alignment horizontal="center" vertical="center" wrapText="1"/>
    </xf>
    <xf numFmtId="164" fontId="10" fillId="0" borderId="0" xfId="0" applyNumberFormat="1" applyFont="1" applyAlignment="1">
      <alignment horizontal="center" vertical="center" wrapText="1"/>
    </xf>
    <xf numFmtId="0" fontId="10" fillId="0" borderId="0" xfId="0" applyFont="1" applyAlignment="1">
      <alignment horizontal="right" vertical="center" wrapText="1"/>
    </xf>
    <xf numFmtId="0" fontId="7" fillId="2" borderId="60" xfId="0" applyFont="1" applyFill="1" applyBorder="1" applyAlignment="1">
      <alignment horizontal="center" vertical="center"/>
    </xf>
    <xf numFmtId="0" fontId="17" fillId="3" borderId="50" xfId="0" applyFont="1" applyFill="1" applyBorder="1" applyAlignment="1">
      <alignment horizontal="center" vertical="center" wrapText="1"/>
    </xf>
    <xf numFmtId="0" fontId="17" fillId="3" borderId="61" xfId="0" applyFont="1" applyFill="1" applyBorder="1" applyAlignment="1">
      <alignment horizontal="center" vertical="center" wrapText="1"/>
    </xf>
    <xf numFmtId="0" fontId="12" fillId="5" borderId="50" xfId="0" applyFont="1" applyFill="1" applyBorder="1" applyAlignment="1">
      <alignment horizontal="center" vertical="center" wrapText="1"/>
    </xf>
    <xf numFmtId="0" fontId="10" fillId="5" borderId="61" xfId="0" applyFont="1" applyFill="1" applyBorder="1" applyAlignment="1">
      <alignment horizontal="center" vertical="center" wrapText="1"/>
    </xf>
    <xf numFmtId="0" fontId="12" fillId="0" borderId="50" xfId="0" applyFont="1" applyBorder="1" applyAlignment="1">
      <alignment horizontal="center" vertical="center" wrapText="1"/>
    </xf>
    <xf numFmtId="0" fontId="10" fillId="0" borderId="61" xfId="0" applyFont="1" applyBorder="1" applyAlignment="1">
      <alignment horizontal="center" vertical="center" wrapText="1"/>
    </xf>
    <xf numFmtId="0" fontId="12" fillId="9" borderId="50" xfId="0" applyFont="1" applyFill="1" applyBorder="1" applyAlignment="1">
      <alignment horizontal="center" vertical="center" wrapText="1"/>
    </xf>
    <xf numFmtId="0" fontId="10" fillId="9" borderId="61" xfId="0" applyFont="1" applyFill="1" applyBorder="1" applyAlignment="1">
      <alignment horizontal="center" vertical="center" wrapText="1"/>
    </xf>
    <xf numFmtId="0" fontId="10" fillId="0" borderId="62" xfId="0" applyFont="1" applyBorder="1" applyAlignment="1">
      <alignment horizontal="center" vertical="center" wrapText="1"/>
    </xf>
    <xf numFmtId="0" fontId="12" fillId="0" borderId="56" xfId="0" applyFont="1" applyBorder="1" applyAlignment="1">
      <alignment horizontal="center" vertical="center" wrapText="1"/>
    </xf>
    <xf numFmtId="0" fontId="10" fillId="0" borderId="49" xfId="0" applyFont="1" applyBorder="1" applyAlignment="1">
      <alignment horizontal="center" vertical="center" wrapText="1"/>
    </xf>
    <xf numFmtId="164" fontId="10" fillId="0" borderId="49" xfId="0" applyNumberFormat="1" applyFont="1" applyBorder="1" applyAlignment="1">
      <alignment horizontal="center" vertical="center" wrapText="1"/>
    </xf>
    <xf numFmtId="0" fontId="10" fillId="0" borderId="49" xfId="0" applyFont="1" applyBorder="1" applyAlignment="1">
      <alignment horizontal="right" vertical="center" wrapText="1"/>
    </xf>
    <xf numFmtId="0" fontId="10" fillId="0" borderId="63" xfId="0" applyFont="1" applyBorder="1" applyAlignment="1">
      <alignment horizontal="center" vertical="center" wrapText="1"/>
    </xf>
    <xf numFmtId="0" fontId="7" fillId="3" borderId="29" xfId="0" applyFont="1" applyFill="1" applyBorder="1" applyAlignment="1">
      <alignment horizontal="center" vertical="center"/>
    </xf>
    <xf numFmtId="0" fontId="24" fillId="3" borderId="50" xfId="0" applyFont="1" applyFill="1" applyBorder="1" applyAlignment="1">
      <alignment horizontal="center" vertical="center" wrapText="1"/>
    </xf>
    <xf numFmtId="0" fontId="24" fillId="3" borderId="1" xfId="0" applyFont="1" applyFill="1" applyBorder="1" applyAlignment="1">
      <alignment horizontal="center" vertical="center" wrapText="1"/>
    </xf>
    <xf numFmtId="0" fontId="24" fillId="3" borderId="61" xfId="0" applyFont="1" applyFill="1" applyBorder="1" applyAlignment="1">
      <alignment horizontal="center" vertical="center" wrapText="1"/>
    </xf>
    <xf numFmtId="0" fontId="26" fillId="5" borderId="50" xfId="0" applyFont="1" applyFill="1" applyBorder="1" applyAlignment="1">
      <alignment horizontal="center" vertical="center" wrapText="1"/>
    </xf>
    <xf numFmtId="0" fontId="27" fillId="5" borderId="1" xfId="0" applyFont="1" applyFill="1" applyBorder="1" applyAlignment="1">
      <alignment horizontal="center" vertical="center" wrapText="1"/>
    </xf>
    <xf numFmtId="164" fontId="27" fillId="5" borderId="1" xfId="0" applyNumberFormat="1" applyFont="1" applyFill="1" applyBorder="1" applyAlignment="1">
      <alignment horizontal="center" vertical="center" wrapText="1"/>
    </xf>
    <xf numFmtId="0" fontId="27" fillId="5" borderId="1" xfId="0" applyFont="1" applyFill="1" applyBorder="1" applyAlignment="1">
      <alignment horizontal="right" vertical="center" wrapText="1"/>
    </xf>
    <xf numFmtId="0" fontId="27" fillId="5" borderId="61" xfId="0" applyFont="1" applyFill="1" applyBorder="1" applyAlignment="1">
      <alignment horizontal="center" vertical="center" wrapText="1"/>
    </xf>
    <xf numFmtId="0" fontId="26" fillId="0" borderId="50" xfId="0" applyFont="1" applyBorder="1" applyAlignment="1">
      <alignment horizontal="center" vertical="center" wrapText="1"/>
    </xf>
    <xf numFmtId="0" fontId="27" fillId="0" borderId="1" xfId="0" applyFont="1" applyBorder="1" applyAlignment="1">
      <alignment horizontal="center" vertical="center" wrapText="1"/>
    </xf>
    <xf numFmtId="164" fontId="27" fillId="0" borderId="1" xfId="0" applyNumberFormat="1" applyFont="1" applyBorder="1" applyAlignment="1">
      <alignment horizontal="center" vertical="center" wrapText="1"/>
    </xf>
    <xf numFmtId="0" fontId="27" fillId="0" borderId="1" xfId="0" applyFont="1" applyBorder="1" applyAlignment="1">
      <alignment horizontal="right" vertical="center" wrapText="1"/>
    </xf>
    <xf numFmtId="0" fontId="27" fillId="0" borderId="61" xfId="0" applyFont="1" applyBorder="1" applyAlignment="1">
      <alignment horizontal="center" vertical="center" wrapText="1"/>
    </xf>
    <xf numFmtId="0" fontId="26" fillId="9" borderId="50" xfId="0" applyFont="1" applyFill="1" applyBorder="1" applyAlignment="1">
      <alignment horizontal="center" vertical="center" wrapText="1"/>
    </xf>
    <xf numFmtId="0" fontId="27" fillId="9" borderId="1" xfId="0" applyFont="1" applyFill="1" applyBorder="1" applyAlignment="1">
      <alignment horizontal="center" vertical="center" wrapText="1"/>
    </xf>
    <xf numFmtId="164" fontId="27" fillId="9" borderId="1" xfId="0" applyNumberFormat="1" applyFont="1" applyFill="1" applyBorder="1" applyAlignment="1">
      <alignment horizontal="center" vertical="center" wrapText="1"/>
    </xf>
    <xf numFmtId="0" fontId="27" fillId="9" borderId="1" xfId="0" applyFont="1" applyFill="1" applyBorder="1" applyAlignment="1">
      <alignment horizontal="right" vertical="center" wrapText="1"/>
    </xf>
    <xf numFmtId="0" fontId="27" fillId="9" borderId="61" xfId="0" applyFont="1" applyFill="1" applyBorder="1" applyAlignment="1">
      <alignment horizontal="center" vertical="center" wrapText="1"/>
    </xf>
    <xf numFmtId="0" fontId="27" fillId="0" borderId="57" xfId="0" applyFont="1" applyBorder="1" applyAlignment="1">
      <alignment horizontal="center" vertical="center" wrapText="1"/>
    </xf>
    <xf numFmtId="0" fontId="27" fillId="0" borderId="57" xfId="0" applyFont="1" applyBorder="1" applyAlignment="1">
      <alignment horizontal="right" vertical="center" wrapText="1"/>
    </xf>
    <xf numFmtId="0" fontId="27" fillId="0" borderId="62" xfId="0" applyFont="1" applyBorder="1" applyAlignment="1">
      <alignment horizontal="center" vertical="center" wrapText="1"/>
    </xf>
    <xf numFmtId="0" fontId="26" fillId="0" borderId="56" xfId="0" applyFont="1" applyBorder="1" applyAlignment="1">
      <alignment horizontal="center" vertical="center" wrapText="1"/>
    </xf>
    <xf numFmtId="0" fontId="27" fillId="0" borderId="49" xfId="0" applyFont="1" applyBorder="1" applyAlignment="1">
      <alignment horizontal="center" vertical="center" wrapText="1"/>
    </xf>
    <xf numFmtId="164" fontId="27" fillId="0" borderId="49" xfId="0" applyNumberFormat="1" applyFont="1" applyBorder="1" applyAlignment="1">
      <alignment horizontal="center" vertical="center" wrapText="1"/>
    </xf>
    <xf numFmtId="0" fontId="27" fillId="0" borderId="49" xfId="0" applyFont="1" applyBorder="1" applyAlignment="1">
      <alignment horizontal="right" vertical="center" wrapText="1"/>
    </xf>
    <xf numFmtId="0" fontId="27" fillId="0" borderId="63" xfId="0" applyFont="1" applyBorder="1" applyAlignment="1">
      <alignment horizontal="center" vertical="center" wrapText="1"/>
    </xf>
    <xf numFmtId="0" fontId="9" fillId="5" borderId="1" xfId="0" applyFont="1" applyFill="1" applyBorder="1" applyAlignment="1">
      <alignment horizontal="center" vertical="center" wrapText="1"/>
    </xf>
    <xf numFmtId="164" fontId="9" fillId="5" borderId="1" xfId="0" applyNumberFormat="1" applyFont="1" applyFill="1" applyBorder="1" applyAlignment="1">
      <alignment horizontal="center" vertical="center" wrapText="1"/>
    </xf>
    <xf numFmtId="165" fontId="10" fillId="5" borderId="1" xfId="0" applyNumberFormat="1" applyFont="1" applyFill="1" applyBorder="1" applyAlignment="1">
      <alignment horizontal="center" vertical="center" wrapText="1"/>
    </xf>
    <xf numFmtId="0" fontId="9" fillId="5" borderId="1" xfId="0" applyFont="1" applyFill="1" applyBorder="1" applyAlignment="1">
      <alignment horizontal="center" vertical="center" wrapText="1" readingOrder="2"/>
    </xf>
    <xf numFmtId="0" fontId="9" fillId="5" borderId="67" xfId="0" applyFont="1" applyFill="1" applyBorder="1" applyAlignment="1">
      <alignment horizontal="center" vertical="center" wrapText="1"/>
    </xf>
    <xf numFmtId="0" fontId="12" fillId="8" borderId="18" xfId="0" applyFont="1" applyFill="1" applyBorder="1" applyAlignment="1">
      <alignment horizontal="center" vertical="center" wrapText="1"/>
    </xf>
    <xf numFmtId="0" fontId="10" fillId="8" borderId="1" xfId="0" applyFont="1" applyFill="1" applyBorder="1" applyAlignment="1">
      <alignment horizontal="center" vertical="center" wrapText="1"/>
    </xf>
    <xf numFmtId="164" fontId="10" fillId="8" borderId="1" xfId="0" applyNumberFormat="1" applyFont="1" applyFill="1" applyBorder="1" applyAlignment="1">
      <alignment horizontal="center" vertical="center" wrapText="1"/>
    </xf>
    <xf numFmtId="0" fontId="10" fillId="8" borderId="1" xfId="0" applyFont="1" applyFill="1" applyBorder="1" applyAlignment="1">
      <alignment horizontal="right" vertical="center" wrapText="1"/>
    </xf>
    <xf numFmtId="0" fontId="10" fillId="8" borderId="26" xfId="0" applyFont="1" applyFill="1" applyBorder="1" applyAlignment="1">
      <alignment horizontal="right" vertical="center" wrapText="1"/>
    </xf>
    <xf numFmtId="0" fontId="0" fillId="8" borderId="0" xfId="0" applyFill="1"/>
    <xf numFmtId="0" fontId="10" fillId="5" borderId="57" xfId="0" applyFont="1" applyFill="1" applyBorder="1" applyAlignment="1">
      <alignment horizontal="center" vertical="center" wrapText="1"/>
    </xf>
    <xf numFmtId="0" fontId="7" fillId="2" borderId="42" xfId="0" applyFont="1" applyFill="1" applyBorder="1" applyAlignment="1">
      <alignment horizontal="center" vertical="center"/>
    </xf>
    <xf numFmtId="0" fontId="12" fillId="5" borderId="71" xfId="0" applyFont="1" applyFill="1" applyBorder="1" applyAlignment="1">
      <alignment horizontal="center" vertical="center" wrapText="1"/>
    </xf>
    <xf numFmtId="0" fontId="9" fillId="5" borderId="57" xfId="0" applyFont="1" applyFill="1" applyBorder="1" applyAlignment="1">
      <alignment horizontal="center" vertical="center" wrapText="1"/>
    </xf>
    <xf numFmtId="164" fontId="10" fillId="5" borderId="57" xfId="0" applyNumberFormat="1" applyFont="1" applyFill="1" applyBorder="1" applyAlignment="1">
      <alignment horizontal="center" vertical="center" wrapText="1"/>
    </xf>
    <xf numFmtId="164" fontId="9" fillId="5" borderId="57" xfId="0" applyNumberFormat="1" applyFont="1" applyFill="1" applyBorder="1" applyAlignment="1">
      <alignment horizontal="center" vertical="center" wrapText="1"/>
    </xf>
    <xf numFmtId="165" fontId="10" fillId="5" borderId="57" xfId="0" applyNumberFormat="1" applyFont="1" applyFill="1" applyBorder="1" applyAlignment="1">
      <alignment horizontal="center" vertical="center" wrapText="1"/>
    </xf>
    <xf numFmtId="0" fontId="10" fillId="5" borderId="57" xfId="0" applyFont="1" applyFill="1" applyBorder="1" applyAlignment="1">
      <alignment horizontal="right" vertical="center" wrapText="1"/>
    </xf>
    <xf numFmtId="0" fontId="10" fillId="5" borderId="72" xfId="0" applyFont="1" applyFill="1" applyBorder="1" applyAlignment="1">
      <alignment horizontal="right" vertical="center" wrapText="1"/>
    </xf>
    <xf numFmtId="0" fontId="12" fillId="5" borderId="19" xfId="0" applyFont="1" applyFill="1" applyBorder="1" applyAlignment="1">
      <alignment horizontal="center" vertical="center" wrapText="1"/>
    </xf>
    <xf numFmtId="0" fontId="9" fillId="5" borderId="16" xfId="0" applyFont="1" applyFill="1" applyBorder="1" applyAlignment="1">
      <alignment horizontal="center" vertical="center" wrapText="1"/>
    </xf>
    <xf numFmtId="0" fontId="10" fillId="5" borderId="16" xfId="0" applyFont="1" applyFill="1" applyBorder="1" applyAlignment="1">
      <alignment horizontal="center" vertical="center" wrapText="1"/>
    </xf>
    <xf numFmtId="164" fontId="10" fillId="5" borderId="16" xfId="0" applyNumberFormat="1" applyFont="1" applyFill="1" applyBorder="1" applyAlignment="1">
      <alignment horizontal="center" vertical="center" wrapText="1"/>
    </xf>
    <xf numFmtId="164" fontId="9" fillId="5" borderId="16" xfId="0" applyNumberFormat="1" applyFont="1" applyFill="1" applyBorder="1" applyAlignment="1">
      <alignment horizontal="center" vertical="center" wrapText="1"/>
    </xf>
    <xf numFmtId="165" fontId="10" fillId="5" borderId="16" xfId="0" applyNumberFormat="1" applyFont="1" applyFill="1" applyBorder="1" applyAlignment="1">
      <alignment horizontal="center" vertical="center" wrapText="1"/>
    </xf>
    <xf numFmtId="0" fontId="10" fillId="5" borderId="16" xfId="0" applyFont="1" applyFill="1" applyBorder="1" applyAlignment="1">
      <alignment horizontal="right" vertical="center" wrapText="1"/>
    </xf>
    <xf numFmtId="0" fontId="10" fillId="5" borderId="27" xfId="0" applyFont="1" applyFill="1" applyBorder="1" applyAlignment="1">
      <alignment horizontal="right" vertical="center" wrapText="1"/>
    </xf>
    <xf numFmtId="0" fontId="0" fillId="0" borderId="24" xfId="0" applyBorder="1"/>
    <xf numFmtId="0" fontId="12" fillId="5" borderId="73" xfId="0" applyFont="1" applyFill="1" applyBorder="1" applyAlignment="1">
      <alignment horizontal="center" vertical="center" wrapText="1"/>
    </xf>
    <xf numFmtId="0" fontId="17" fillId="3" borderId="71" xfId="0" applyFont="1" applyFill="1" applyBorder="1" applyAlignment="1">
      <alignment horizontal="center" vertical="center" wrapText="1"/>
    </xf>
    <xf numFmtId="0" fontId="17" fillId="3" borderId="57" xfId="0" applyFont="1" applyFill="1" applyBorder="1" applyAlignment="1">
      <alignment horizontal="center" vertical="center" wrapText="1"/>
    </xf>
    <xf numFmtId="0" fontId="17" fillId="3" borderId="72" xfId="0" applyFont="1" applyFill="1" applyBorder="1" applyAlignment="1">
      <alignment horizontal="center" vertical="center" wrapText="1"/>
    </xf>
    <xf numFmtId="0" fontId="28" fillId="0" borderId="28" xfId="0" applyFont="1" applyBorder="1" applyAlignment="1">
      <alignment vertical="center" wrapText="1"/>
    </xf>
    <xf numFmtId="0" fontId="10" fillId="0" borderId="28" xfId="0" applyFont="1" applyBorder="1" applyAlignment="1">
      <alignment horizontal="center" vertical="center" wrapText="1"/>
    </xf>
    <xf numFmtId="164" fontId="10" fillId="0" borderId="28" xfId="0" applyNumberFormat="1" applyFont="1" applyBorder="1" applyAlignment="1">
      <alignment horizontal="center" vertical="center" wrapText="1"/>
    </xf>
    <xf numFmtId="0" fontId="28" fillId="9" borderId="28" xfId="0" applyFont="1" applyFill="1" applyBorder="1" applyAlignment="1">
      <alignment vertical="center" wrapText="1"/>
    </xf>
    <xf numFmtId="0" fontId="10" fillId="9" borderId="28" xfId="0" applyFont="1" applyFill="1" applyBorder="1" applyAlignment="1">
      <alignment horizontal="center" vertical="center" wrapText="1"/>
    </xf>
    <xf numFmtId="164" fontId="10" fillId="9" borderId="28" xfId="0" applyNumberFormat="1" applyFont="1" applyFill="1" applyBorder="1" applyAlignment="1">
      <alignment horizontal="center" vertical="center" wrapText="1"/>
    </xf>
    <xf numFmtId="0" fontId="28" fillId="0" borderId="28" xfId="0" applyFont="1" applyBorder="1" applyAlignment="1">
      <alignment horizontal="center" vertical="center" wrapText="1"/>
    </xf>
    <xf numFmtId="0" fontId="28" fillId="9" borderId="28" xfId="0" applyFont="1" applyFill="1" applyBorder="1" applyAlignment="1">
      <alignment horizontal="center" vertical="center" wrapText="1"/>
    </xf>
    <xf numFmtId="0" fontId="12" fillId="0" borderId="78" xfId="0" applyFont="1" applyBorder="1" applyAlignment="1">
      <alignment horizontal="center" vertical="center" wrapText="1"/>
    </xf>
    <xf numFmtId="0" fontId="28" fillId="0" borderId="79" xfId="0" applyFont="1" applyBorder="1" applyAlignment="1">
      <alignment vertical="center" wrapText="1"/>
    </xf>
    <xf numFmtId="0" fontId="10" fillId="0" borderId="79" xfId="0" applyFont="1" applyBorder="1" applyAlignment="1">
      <alignment horizontal="center" vertical="center" wrapText="1"/>
    </xf>
    <xf numFmtId="0" fontId="28" fillId="0" borderId="79" xfId="0" applyFont="1" applyBorder="1" applyAlignment="1">
      <alignment horizontal="center" vertical="center" wrapText="1"/>
    </xf>
    <xf numFmtId="164" fontId="10" fillId="0" borderId="79" xfId="0" applyNumberFormat="1" applyFont="1" applyBorder="1" applyAlignment="1">
      <alignment horizontal="center" vertical="center" wrapText="1"/>
    </xf>
    <xf numFmtId="0" fontId="10" fillId="0" borderId="80" xfId="0" applyFont="1" applyBorder="1" applyAlignment="1">
      <alignment horizontal="right" vertical="center" wrapText="1"/>
    </xf>
    <xf numFmtId="0" fontId="12" fillId="0" borderId="30" xfId="0" applyFont="1" applyBorder="1" applyAlignment="1">
      <alignment horizontal="center" vertical="center" wrapText="1"/>
    </xf>
    <xf numFmtId="0" fontId="10" fillId="0" borderId="81" xfId="0" applyFont="1" applyBorder="1" applyAlignment="1">
      <alignment horizontal="right" vertical="center" wrapText="1"/>
    </xf>
    <xf numFmtId="0" fontId="12" fillId="9" borderId="30" xfId="0" applyFont="1" applyFill="1" applyBorder="1" applyAlignment="1">
      <alignment horizontal="center" vertical="center" wrapText="1"/>
    </xf>
    <xf numFmtId="0" fontId="10" fillId="9" borderId="81" xfId="0" applyFont="1" applyFill="1" applyBorder="1" applyAlignment="1">
      <alignment horizontal="right" vertical="center" wrapText="1"/>
    </xf>
    <xf numFmtId="0" fontId="12" fillId="0" borderId="82" xfId="0" applyFont="1" applyBorder="1" applyAlignment="1">
      <alignment horizontal="center" vertical="center" wrapText="1"/>
    </xf>
    <xf numFmtId="0" fontId="28" fillId="0" borderId="83" xfId="0" applyFont="1" applyBorder="1" applyAlignment="1">
      <alignment vertical="center" wrapText="1"/>
    </xf>
    <xf numFmtId="0" fontId="10" fillId="0" borderId="83" xfId="0" applyFont="1" applyBorder="1" applyAlignment="1">
      <alignment horizontal="center" vertical="center" wrapText="1"/>
    </xf>
    <xf numFmtId="0" fontId="28" fillId="0" borderId="83" xfId="0" applyFont="1" applyBorder="1" applyAlignment="1">
      <alignment horizontal="center" vertical="center" wrapText="1"/>
    </xf>
    <xf numFmtId="164" fontId="10" fillId="0" borderId="83" xfId="0" applyNumberFormat="1" applyFont="1" applyBorder="1" applyAlignment="1">
      <alignment horizontal="center" vertical="center" wrapText="1"/>
    </xf>
    <xf numFmtId="0" fontId="28" fillId="0" borderId="28" xfId="0" applyFont="1" applyBorder="1" applyAlignment="1">
      <alignment horizontal="center" vertical="center" wrapText="1" readingOrder="2"/>
    </xf>
    <xf numFmtId="0" fontId="28" fillId="0" borderId="80" xfId="0" applyFont="1" applyBorder="1" applyAlignment="1">
      <alignment horizontal="center" vertical="center" wrapText="1"/>
    </xf>
    <xf numFmtId="0" fontId="28" fillId="0" borderId="81" xfId="0" applyFont="1" applyBorder="1" applyAlignment="1">
      <alignment horizontal="center" vertical="center" wrapText="1"/>
    </xf>
    <xf numFmtId="0" fontId="28" fillId="0" borderId="84" xfId="0" applyFont="1" applyBorder="1" applyAlignment="1">
      <alignment horizontal="center" vertical="center" wrapText="1"/>
    </xf>
    <xf numFmtId="166" fontId="29" fillId="0" borderId="28" xfId="0" applyNumberFormat="1" applyFont="1" applyBorder="1" applyAlignment="1">
      <alignment horizontal="center" vertical="center"/>
    </xf>
    <xf numFmtId="4" fontId="10" fillId="5" borderId="13" xfId="0" applyNumberFormat="1" applyFont="1" applyFill="1" applyBorder="1" applyAlignment="1">
      <alignment horizontal="center" vertical="center" wrapText="1"/>
    </xf>
    <xf numFmtId="4" fontId="10" fillId="5" borderId="1" xfId="0" applyNumberFormat="1" applyFont="1" applyFill="1" applyBorder="1" applyAlignment="1">
      <alignment horizontal="center" vertical="center" wrapText="1"/>
    </xf>
    <xf numFmtId="4" fontId="10" fillId="6" borderId="1" xfId="0" applyNumberFormat="1" applyFont="1" applyFill="1" applyBorder="1" applyAlignment="1">
      <alignment horizontal="center" vertical="center" wrapText="1"/>
    </xf>
    <xf numFmtId="4" fontId="10" fillId="6" borderId="16" xfId="0" applyNumberFormat="1" applyFont="1" applyFill="1" applyBorder="1" applyAlignment="1">
      <alignment horizontal="center" vertical="center" wrapText="1"/>
    </xf>
    <xf numFmtId="166" fontId="29" fillId="10" borderId="28" xfId="0" applyNumberFormat="1" applyFont="1" applyFill="1" applyBorder="1" applyAlignment="1">
      <alignment horizontal="center" vertical="center"/>
    </xf>
    <xf numFmtId="0" fontId="12" fillId="9" borderId="82" xfId="0" applyFont="1" applyFill="1" applyBorder="1" applyAlignment="1">
      <alignment horizontal="center" vertical="center" wrapText="1"/>
    </xf>
    <xf numFmtId="0" fontId="28" fillId="9" borderId="83" xfId="0" applyFont="1" applyFill="1" applyBorder="1" applyAlignment="1">
      <alignment vertical="center" wrapText="1"/>
    </xf>
    <xf numFmtId="0" fontId="10" fillId="9" borderId="83" xfId="0" applyFont="1" applyFill="1" applyBorder="1" applyAlignment="1">
      <alignment horizontal="center" vertical="center" wrapText="1"/>
    </xf>
    <xf numFmtId="0" fontId="28" fillId="9" borderId="83" xfId="0" applyFont="1" applyFill="1" applyBorder="1" applyAlignment="1">
      <alignment horizontal="center" vertical="center" wrapText="1"/>
    </xf>
    <xf numFmtId="164" fontId="10" fillId="9" borderId="83" xfId="0" applyNumberFormat="1" applyFont="1" applyFill="1" applyBorder="1" applyAlignment="1">
      <alignment horizontal="center" vertical="center" wrapText="1"/>
    </xf>
    <xf numFmtId="0" fontId="10" fillId="9" borderId="83" xfId="0" applyFont="1" applyFill="1" applyBorder="1" applyAlignment="1">
      <alignment horizontal="right" vertical="center" wrapText="1"/>
    </xf>
    <xf numFmtId="0" fontId="10" fillId="9" borderId="84" xfId="0" applyFont="1" applyFill="1" applyBorder="1" applyAlignment="1">
      <alignment horizontal="right" vertical="center" wrapText="1"/>
    </xf>
    <xf numFmtId="0" fontId="10" fillId="9" borderId="79" xfId="0" applyFont="1" applyFill="1" applyBorder="1" applyAlignment="1">
      <alignment horizontal="center" vertical="center" wrapText="1"/>
    </xf>
    <xf numFmtId="166" fontId="29" fillId="9" borderId="28" xfId="0" applyNumberFormat="1" applyFont="1" applyFill="1" applyBorder="1" applyAlignment="1">
      <alignment horizontal="center" vertical="center"/>
    </xf>
    <xf numFmtId="0" fontId="0" fillId="9" borderId="0" xfId="0" applyFill="1" applyAlignment="1">
      <alignment horizontal="center" vertical="center"/>
    </xf>
    <xf numFmtId="0" fontId="12" fillId="11" borderId="30" xfId="0" applyFont="1" applyFill="1" applyBorder="1" applyAlignment="1">
      <alignment horizontal="center" vertical="center" wrapText="1"/>
    </xf>
    <xf numFmtId="0" fontId="28" fillId="11" borderId="28" xfId="0" applyFont="1" applyFill="1" applyBorder="1" applyAlignment="1">
      <alignment vertical="center" wrapText="1"/>
    </xf>
    <xf numFmtId="0" fontId="10" fillId="11" borderId="28" xfId="0" applyFont="1" applyFill="1" applyBorder="1" applyAlignment="1">
      <alignment horizontal="center" vertical="center" wrapText="1"/>
    </xf>
    <xf numFmtId="0" fontId="28" fillId="11" borderId="28" xfId="0" applyFont="1" applyFill="1" applyBorder="1" applyAlignment="1">
      <alignment horizontal="center" vertical="center" wrapText="1"/>
    </xf>
    <xf numFmtId="164" fontId="10" fillId="11" borderId="28" xfId="0" applyNumberFormat="1" applyFont="1" applyFill="1" applyBorder="1" applyAlignment="1">
      <alignment horizontal="center" vertical="center" wrapText="1"/>
    </xf>
    <xf numFmtId="166" fontId="29" fillId="11" borderId="28" xfId="0" applyNumberFormat="1" applyFont="1" applyFill="1" applyBorder="1" applyAlignment="1">
      <alignment horizontal="center" vertical="center"/>
    </xf>
    <xf numFmtId="0" fontId="10" fillId="11" borderId="79" xfId="0" applyFont="1" applyFill="1" applyBorder="1" applyAlignment="1">
      <alignment horizontal="center" vertical="center" wrapText="1"/>
    </xf>
    <xf numFmtId="0" fontId="0" fillId="11" borderId="0" xfId="0" applyFill="1"/>
    <xf numFmtId="0" fontId="9" fillId="11" borderId="81" xfId="0" applyFont="1" applyFill="1" applyBorder="1" applyAlignment="1">
      <alignment horizontal="center" vertical="center" wrapText="1"/>
    </xf>
    <xf numFmtId="0" fontId="0" fillId="9" borderId="0" xfId="0" applyFill="1" applyAlignment="1">
      <alignment vertical="center"/>
    </xf>
    <xf numFmtId="0" fontId="10" fillId="0" borderId="84" xfId="0" applyFont="1" applyBorder="1" applyAlignment="1">
      <alignment horizontal="right" vertical="center" wrapText="1"/>
    </xf>
    <xf numFmtId="0" fontId="17" fillId="3" borderId="0" xfId="0" applyFont="1" applyFill="1" applyAlignment="1">
      <alignment horizontal="center" vertical="center" wrapText="1"/>
    </xf>
    <xf numFmtId="0" fontId="12" fillId="0" borderId="18" xfId="0" applyFont="1" applyBorder="1" applyAlignment="1">
      <alignment horizontal="center" vertical="center" wrapText="1"/>
    </xf>
    <xf numFmtId="0" fontId="10" fillId="0" borderId="26" xfId="0" applyFont="1" applyBorder="1" applyAlignment="1">
      <alignment horizontal="right" vertical="center" wrapText="1"/>
    </xf>
    <xf numFmtId="0" fontId="0" fillId="0" borderId="28" xfId="0" applyBorder="1"/>
    <xf numFmtId="0" fontId="30" fillId="3" borderId="28" xfId="0" applyFont="1" applyFill="1" applyBorder="1" applyAlignment="1">
      <alignment horizontal="center"/>
    </xf>
    <xf numFmtId="0" fontId="0" fillId="0" borderId="28" xfId="0" applyBorder="1" applyAlignment="1">
      <alignment horizontal="center"/>
    </xf>
    <xf numFmtId="168" fontId="0" fillId="0" borderId="28" xfId="0" applyNumberFormat="1" applyBorder="1" applyAlignment="1">
      <alignment horizontal="center"/>
    </xf>
    <xf numFmtId="0" fontId="5" fillId="4" borderId="28" xfId="0" applyFont="1" applyFill="1" applyBorder="1"/>
    <xf numFmtId="0" fontId="5" fillId="4" borderId="28" xfId="0" applyFont="1" applyFill="1" applyBorder="1" applyAlignment="1">
      <alignment horizontal="center"/>
    </xf>
    <xf numFmtId="168" fontId="5" fillId="4" borderId="28" xfId="0" applyNumberFormat="1" applyFont="1" applyFill="1" applyBorder="1" applyAlignment="1">
      <alignment horizontal="center"/>
    </xf>
    <xf numFmtId="0" fontId="31" fillId="0" borderId="0" xfId="0" applyFont="1"/>
    <xf numFmtId="0" fontId="31" fillId="0" borderId="1" xfId="0" applyFont="1" applyBorder="1" applyAlignment="1">
      <alignment horizontal="right" vertical="center"/>
    </xf>
    <xf numFmtId="0" fontId="31" fillId="0" borderId="1" xfId="0" applyFont="1" applyBorder="1" applyAlignment="1">
      <alignment horizontal="center" vertical="center"/>
    </xf>
    <xf numFmtId="164" fontId="31" fillId="0" borderId="1" xfId="0" applyNumberFormat="1" applyFont="1" applyBorder="1" applyAlignment="1">
      <alignment horizontal="center" vertical="center"/>
    </xf>
    <xf numFmtId="1" fontId="31" fillId="0" borderId="1" xfId="0" applyNumberFormat="1" applyFont="1" applyBorder="1" applyAlignment="1">
      <alignment horizontal="center" vertical="center"/>
    </xf>
    <xf numFmtId="9" fontId="31" fillId="0" borderId="1" xfId="0" applyNumberFormat="1" applyFont="1" applyBorder="1" applyAlignment="1">
      <alignment horizontal="center" vertical="center"/>
    </xf>
    <xf numFmtId="0" fontId="31" fillId="0" borderId="3" xfId="0" applyFont="1" applyBorder="1" applyAlignment="1">
      <alignment horizontal="center" vertical="center"/>
    </xf>
    <xf numFmtId="0" fontId="31" fillId="0" borderId="4" xfId="0" applyFont="1" applyBorder="1" applyAlignment="1">
      <alignment horizontal="center" vertical="center"/>
    </xf>
    <xf numFmtId="0" fontId="31" fillId="0" borderId="2" xfId="0" applyFont="1" applyBorder="1" applyAlignment="1">
      <alignment horizontal="right" vertical="center"/>
    </xf>
    <xf numFmtId="0" fontId="31" fillId="0" borderId="2" xfId="0" applyFont="1" applyBorder="1" applyAlignment="1">
      <alignment horizontal="center" vertical="center"/>
    </xf>
    <xf numFmtId="164" fontId="31" fillId="0" borderId="2" xfId="0" applyNumberFormat="1" applyFont="1" applyBorder="1" applyAlignment="1">
      <alignment horizontal="center" vertical="center"/>
    </xf>
    <xf numFmtId="9" fontId="31" fillId="0" borderId="2" xfId="0" applyNumberFormat="1" applyFont="1" applyBorder="1" applyAlignment="1">
      <alignment horizontal="center" vertical="center"/>
    </xf>
    <xf numFmtId="0" fontId="31" fillId="0" borderId="13" xfId="0" applyFont="1" applyBorder="1" applyAlignment="1">
      <alignment horizontal="center" vertical="center"/>
    </xf>
    <xf numFmtId="0" fontId="31" fillId="0" borderId="93" xfId="0" applyFont="1" applyBorder="1" applyAlignment="1">
      <alignment horizontal="center" vertical="center"/>
    </xf>
    <xf numFmtId="169" fontId="34" fillId="6" borderId="0" xfId="0" applyNumberFormat="1" applyFont="1" applyFill="1" applyAlignment="1">
      <alignment horizontal="center" vertical="center"/>
    </xf>
    <xf numFmtId="0" fontId="34" fillId="6" borderId="0" xfId="0" applyFont="1" applyFill="1" applyAlignment="1">
      <alignment horizontal="center" vertical="center"/>
    </xf>
    <xf numFmtId="170" fontId="36" fillId="14" borderId="97" xfId="0" applyNumberFormat="1" applyFont="1" applyFill="1" applyBorder="1" applyAlignment="1">
      <alignment horizontal="center"/>
    </xf>
    <xf numFmtId="170" fontId="36" fillId="14" borderId="14" xfId="0" applyNumberFormat="1" applyFont="1" applyFill="1" applyBorder="1" applyAlignment="1">
      <alignment horizontal="center"/>
    </xf>
    <xf numFmtId="170" fontId="36" fillId="14" borderId="1" xfId="0" applyNumberFormat="1" applyFont="1" applyFill="1" applyBorder="1" applyAlignment="1">
      <alignment horizontal="center"/>
    </xf>
    <xf numFmtId="170" fontId="36" fillId="14" borderId="5" xfId="0" applyNumberFormat="1" applyFont="1" applyFill="1" applyBorder="1" applyAlignment="1">
      <alignment horizontal="center"/>
    </xf>
    <xf numFmtId="0" fontId="35" fillId="3" borderId="3" xfId="0" applyFont="1" applyFill="1" applyBorder="1" applyAlignment="1">
      <alignment horizontal="center" vertical="center"/>
    </xf>
    <xf numFmtId="0" fontId="35" fillId="3" borderId="1" xfId="0" applyFont="1" applyFill="1" applyBorder="1" applyAlignment="1">
      <alignment horizontal="center" vertical="center"/>
    </xf>
    <xf numFmtId="0" fontId="35" fillId="3" borderId="13" xfId="0" applyFont="1" applyFill="1" applyBorder="1" applyAlignment="1">
      <alignment horizontal="center" vertical="center"/>
    </xf>
    <xf numFmtId="0" fontId="35" fillId="3" borderId="97" xfId="0" applyFont="1" applyFill="1" applyBorder="1" applyAlignment="1">
      <alignment horizontal="center" vertical="center"/>
    </xf>
    <xf numFmtId="0" fontId="35" fillId="3" borderId="14" xfId="0" applyFont="1" applyFill="1" applyBorder="1" applyAlignment="1">
      <alignment horizontal="center" vertical="center"/>
    </xf>
    <xf numFmtId="0" fontId="35" fillId="3" borderId="5" xfId="0" applyFont="1" applyFill="1" applyBorder="1" applyAlignment="1">
      <alignment horizontal="center" vertical="center"/>
    </xf>
    <xf numFmtId="0" fontId="37" fillId="16" borderId="0" xfId="0" applyFont="1" applyFill="1" applyAlignment="1">
      <alignment horizontal="right"/>
    </xf>
    <xf numFmtId="171" fontId="34" fillId="6" borderId="0" xfId="0" applyNumberFormat="1" applyFont="1" applyFill="1" applyAlignment="1">
      <alignment horizontal="center" vertical="center"/>
    </xf>
    <xf numFmtId="0" fontId="31" fillId="0" borderId="97" xfId="0" applyFont="1" applyBorder="1" applyAlignment="1">
      <alignment vertical="center"/>
    </xf>
    <xf numFmtId="0" fontId="31" fillId="0" borderId="14" xfId="0" applyFont="1" applyBorder="1" applyAlignment="1">
      <alignment vertical="center"/>
    </xf>
    <xf numFmtId="0" fontId="31" fillId="0" borderId="1" xfId="0" applyFont="1" applyBorder="1" applyAlignment="1">
      <alignment vertical="center"/>
    </xf>
    <xf numFmtId="0" fontId="31" fillId="0" borderId="5" xfId="0" applyFont="1" applyBorder="1" applyAlignment="1">
      <alignment vertical="center"/>
    </xf>
    <xf numFmtId="0" fontId="31" fillId="0" borderId="98" xfId="0" applyFont="1" applyBorder="1" applyAlignment="1">
      <alignment vertical="center"/>
    </xf>
    <xf numFmtId="0" fontId="31" fillId="0" borderId="95" xfId="0" applyFont="1" applyBorder="1" applyAlignment="1">
      <alignment vertical="center"/>
    </xf>
    <xf numFmtId="0" fontId="31" fillId="0" borderId="2" xfId="0" applyFont="1" applyBorder="1" applyAlignment="1">
      <alignment vertical="center"/>
    </xf>
    <xf numFmtId="0" fontId="31" fillId="0" borderId="6" xfId="0" applyFont="1" applyBorder="1" applyAlignment="1">
      <alignment vertical="center"/>
    </xf>
    <xf numFmtId="0" fontId="40" fillId="0" borderId="3" xfId="0" applyFont="1" applyBorder="1" applyAlignment="1">
      <alignment horizontal="center" vertical="center"/>
    </xf>
    <xf numFmtId="0" fontId="40" fillId="0" borderId="1" xfId="0" applyFont="1" applyBorder="1" applyAlignment="1">
      <alignment horizontal="right" vertical="center"/>
    </xf>
    <xf numFmtId="0" fontId="40" fillId="0" borderId="1" xfId="0" applyFont="1" applyBorder="1" applyAlignment="1">
      <alignment horizontal="center" vertical="center"/>
    </xf>
    <xf numFmtId="164" fontId="40" fillId="0" borderId="1" xfId="0" applyNumberFormat="1" applyFont="1" applyBorder="1" applyAlignment="1">
      <alignment horizontal="center" vertical="center"/>
    </xf>
    <xf numFmtId="9" fontId="40" fillId="0" borderId="1" xfId="0" applyNumberFormat="1" applyFont="1" applyBorder="1" applyAlignment="1">
      <alignment horizontal="center" vertical="center"/>
    </xf>
    <xf numFmtId="0" fontId="40" fillId="0" borderId="13" xfId="0" applyFont="1" applyBorder="1" applyAlignment="1">
      <alignment horizontal="center" vertical="center"/>
    </xf>
    <xf numFmtId="0" fontId="8" fillId="2" borderId="0" xfId="0" applyFont="1" applyFill="1" applyAlignment="1">
      <alignment horizontal="center"/>
    </xf>
    <xf numFmtId="0" fontId="7" fillId="3" borderId="29" xfId="0" applyFont="1" applyFill="1" applyBorder="1" applyAlignment="1">
      <alignment horizontal="center" vertical="center"/>
    </xf>
    <xf numFmtId="0" fontId="15" fillId="8" borderId="28" xfId="0" applyFont="1" applyFill="1" applyBorder="1" applyAlignment="1">
      <alignment horizontal="right" vertical="center" wrapText="1"/>
    </xf>
    <xf numFmtId="0" fontId="15" fillId="8" borderId="28" xfId="0" applyFont="1" applyFill="1" applyBorder="1" applyAlignment="1">
      <alignment horizontal="right" vertical="center"/>
    </xf>
    <xf numFmtId="0" fontId="7" fillId="2" borderId="58" xfId="0" applyFont="1" applyFill="1" applyBorder="1" applyAlignment="1">
      <alignment horizontal="center" vertical="center"/>
    </xf>
    <xf numFmtId="0" fontId="7" fillId="2" borderId="47" xfId="0" applyFont="1" applyFill="1" applyBorder="1" applyAlignment="1">
      <alignment horizontal="center" vertical="center"/>
    </xf>
    <xf numFmtId="0" fontId="7" fillId="2" borderId="59" xfId="0" applyFont="1" applyFill="1" applyBorder="1" applyAlignment="1">
      <alignment horizontal="center" vertical="center"/>
    </xf>
    <xf numFmtId="0" fontId="24" fillId="2" borderId="52" xfId="0" applyFont="1" applyFill="1" applyBorder="1" applyAlignment="1">
      <alignment horizontal="center" vertical="center"/>
    </xf>
    <xf numFmtId="0" fontId="24" fillId="2" borderId="53" xfId="0" applyFont="1" applyFill="1" applyBorder="1" applyAlignment="1">
      <alignment horizontal="center" vertical="center"/>
    </xf>
    <xf numFmtId="0" fontId="24" fillId="2" borderId="54" xfId="0" applyFont="1" applyFill="1" applyBorder="1" applyAlignment="1">
      <alignment horizontal="center" vertical="center"/>
    </xf>
    <xf numFmtId="0" fontId="7" fillId="2" borderId="17" xfId="0" applyFont="1" applyFill="1" applyBorder="1" applyAlignment="1">
      <alignment horizontal="center" vertical="center"/>
    </xf>
    <xf numFmtId="0" fontId="7" fillId="2" borderId="15" xfId="0" applyFont="1" applyFill="1" applyBorder="1" applyAlignment="1">
      <alignment horizontal="center" vertical="center"/>
    </xf>
    <xf numFmtId="0" fontId="7" fillId="2" borderId="20" xfId="0" applyFont="1" applyFill="1" applyBorder="1" applyAlignment="1">
      <alignment horizontal="center" vertical="center"/>
    </xf>
    <xf numFmtId="0" fontId="10" fillId="8" borderId="57" xfId="0" applyFont="1" applyFill="1" applyBorder="1" applyAlignment="1">
      <alignment horizontal="center" vertical="center" wrapText="1"/>
    </xf>
    <xf numFmtId="0" fontId="10" fillId="8" borderId="8" xfId="0" applyFont="1" applyFill="1" applyBorder="1" applyAlignment="1">
      <alignment horizontal="center" vertical="center" wrapText="1"/>
    </xf>
    <xf numFmtId="0" fontId="10" fillId="5" borderId="57" xfId="0" applyFont="1" applyFill="1" applyBorder="1" applyAlignment="1">
      <alignment horizontal="center" vertical="center" wrapText="1"/>
    </xf>
    <xf numFmtId="0" fontId="10" fillId="5" borderId="8" xfId="0" applyFont="1" applyFill="1" applyBorder="1" applyAlignment="1">
      <alignment horizontal="center" vertical="center" wrapText="1"/>
    </xf>
    <xf numFmtId="0" fontId="6" fillId="8" borderId="28" xfId="1" applyFill="1" applyBorder="1" applyAlignment="1">
      <alignment horizontal="center" vertical="center"/>
    </xf>
    <xf numFmtId="0" fontId="12" fillId="0" borderId="85" xfId="0" applyFont="1" applyBorder="1" applyAlignment="1">
      <alignment horizontal="center" vertical="center" wrapText="1"/>
    </xf>
    <xf numFmtId="0" fontId="12" fillId="0" borderId="86" xfId="0" applyFont="1" applyBorder="1" applyAlignment="1">
      <alignment horizontal="center" vertical="center" wrapText="1"/>
    </xf>
    <xf numFmtId="0" fontId="12" fillId="0" borderId="87" xfId="0" applyFont="1" applyBorder="1" applyAlignment="1">
      <alignment horizontal="center" vertical="center" wrapText="1"/>
    </xf>
    <xf numFmtId="0" fontId="7" fillId="2" borderId="68" xfId="0" applyFont="1" applyFill="1" applyBorder="1" applyAlignment="1">
      <alignment horizontal="center" vertical="center"/>
    </xf>
    <xf numFmtId="0" fontId="7" fillId="2" borderId="69" xfId="0" applyFont="1" applyFill="1" applyBorder="1" applyAlignment="1">
      <alignment horizontal="center" vertical="center"/>
    </xf>
    <xf numFmtId="0" fontId="7" fillId="2" borderId="70" xfId="0" applyFont="1" applyFill="1" applyBorder="1" applyAlignment="1">
      <alignment horizontal="center" vertical="center"/>
    </xf>
    <xf numFmtId="0" fontId="12" fillId="5" borderId="74" xfId="0" applyFont="1" applyFill="1" applyBorder="1" applyAlignment="1">
      <alignment horizontal="center" vertical="center" wrapText="1"/>
    </xf>
    <xf numFmtId="0" fontId="7" fillId="3" borderId="28" xfId="0" applyFont="1" applyFill="1" applyBorder="1" applyAlignment="1">
      <alignment horizontal="center" vertical="center"/>
    </xf>
    <xf numFmtId="0" fontId="13" fillId="2" borderId="64" xfId="0" applyFont="1" applyFill="1" applyBorder="1" applyAlignment="1">
      <alignment horizontal="center" vertical="center"/>
    </xf>
    <xf numFmtId="0" fontId="13" fillId="2" borderId="65" xfId="0" applyFont="1" applyFill="1" applyBorder="1" applyAlignment="1">
      <alignment horizontal="center" vertical="center"/>
    </xf>
    <xf numFmtId="0" fontId="13" fillId="2" borderId="66" xfId="0" applyFont="1" applyFill="1" applyBorder="1" applyAlignment="1">
      <alignment horizontal="center" vertical="center"/>
    </xf>
    <xf numFmtId="0" fontId="0" fillId="9" borderId="88" xfId="0" applyFill="1" applyBorder="1" applyAlignment="1">
      <alignment horizontal="center" vertical="center" wrapText="1"/>
    </xf>
    <xf numFmtId="0" fontId="4" fillId="6" borderId="1" xfId="0" applyFont="1" applyFill="1" applyBorder="1" applyAlignment="1">
      <alignment horizontal="right" vertical="center" indent="1"/>
    </xf>
    <xf numFmtId="0" fontId="4" fillId="6" borderId="5" xfId="0" applyFont="1" applyFill="1" applyBorder="1" applyAlignment="1">
      <alignment horizontal="right" vertical="center" indent="1"/>
    </xf>
    <xf numFmtId="0" fontId="4" fillId="5" borderId="1" xfId="0" applyFont="1" applyFill="1" applyBorder="1" applyAlignment="1">
      <alignment horizontal="right" vertical="center" indent="1"/>
    </xf>
    <xf numFmtId="0" fontId="4" fillId="5" borderId="5" xfId="0" applyFont="1" applyFill="1" applyBorder="1" applyAlignment="1">
      <alignment horizontal="right" vertical="center" indent="1"/>
    </xf>
    <xf numFmtId="0" fontId="4" fillId="6" borderId="2" xfId="0" applyFont="1" applyFill="1" applyBorder="1" applyAlignment="1">
      <alignment horizontal="right" vertical="center" indent="1"/>
    </xf>
    <xf numFmtId="0" fontId="4" fillId="6" borderId="6" xfId="0" applyFont="1" applyFill="1" applyBorder="1" applyAlignment="1">
      <alignment horizontal="right" vertical="center" indent="1"/>
    </xf>
    <xf numFmtId="0" fontId="1" fillId="2" borderId="11" xfId="0" applyFont="1" applyFill="1" applyBorder="1" applyAlignment="1">
      <alignment horizontal="center" vertical="center"/>
    </xf>
    <xf numFmtId="0" fontId="1" fillId="2" borderId="10" xfId="0" applyFont="1" applyFill="1" applyBorder="1" applyAlignment="1">
      <alignment horizontal="center" vertical="center"/>
    </xf>
    <xf numFmtId="0" fontId="1" fillId="2" borderId="12" xfId="0" applyFont="1" applyFill="1" applyBorder="1" applyAlignment="1">
      <alignment horizontal="center" vertical="center"/>
    </xf>
    <xf numFmtId="0" fontId="2" fillId="3" borderId="8" xfId="0" applyFont="1" applyFill="1" applyBorder="1" applyAlignment="1">
      <alignment horizontal="center" vertical="center"/>
    </xf>
    <xf numFmtId="0" fontId="2" fillId="3" borderId="9" xfId="0" applyFont="1" applyFill="1" applyBorder="1" applyAlignment="1">
      <alignment horizontal="center" vertical="center"/>
    </xf>
    <xf numFmtId="0" fontId="13" fillId="2" borderId="58" xfId="0" applyFont="1" applyFill="1" applyBorder="1" applyAlignment="1">
      <alignment horizontal="center" vertical="center"/>
    </xf>
    <xf numFmtId="0" fontId="7" fillId="2" borderId="60" xfId="0" applyFont="1" applyFill="1" applyBorder="1" applyAlignment="1">
      <alignment horizontal="center" vertical="center"/>
    </xf>
    <xf numFmtId="0" fontId="8" fillId="2" borderId="100" xfId="0" applyFont="1" applyFill="1" applyBorder="1" applyAlignment="1">
      <alignment horizontal="center" vertical="center"/>
    </xf>
    <xf numFmtId="0" fontId="8" fillId="2" borderId="101" xfId="0" applyFont="1" applyFill="1" applyBorder="1" applyAlignment="1">
      <alignment horizontal="center" vertical="center"/>
    </xf>
    <xf numFmtId="0" fontId="8" fillId="3" borderId="18" xfId="0" applyFont="1" applyFill="1" applyBorder="1" applyAlignment="1">
      <alignment horizontal="center" vertical="center"/>
    </xf>
    <xf numFmtId="0" fontId="8" fillId="3" borderId="1" xfId="0" applyFont="1" applyFill="1" applyBorder="1" applyAlignment="1">
      <alignment horizontal="center" vertical="center"/>
    </xf>
    <xf numFmtId="0" fontId="8" fillId="3" borderId="22" xfId="0" applyFont="1" applyFill="1" applyBorder="1" applyAlignment="1">
      <alignment horizontal="center" vertical="center"/>
    </xf>
    <xf numFmtId="0" fontId="24" fillId="2" borderId="25" xfId="0" applyFont="1" applyFill="1" applyBorder="1" applyAlignment="1">
      <alignment horizontal="center" vertical="center"/>
    </xf>
    <xf numFmtId="0" fontId="24" fillId="2" borderId="48" xfId="0" applyFont="1" applyFill="1" applyBorder="1" applyAlignment="1">
      <alignment horizontal="center" vertical="center"/>
    </xf>
    <xf numFmtId="0" fontId="24" fillId="2" borderId="51" xfId="0" applyFont="1" applyFill="1" applyBorder="1" applyAlignment="1">
      <alignment horizontal="center" vertical="center"/>
    </xf>
    <xf numFmtId="0" fontId="33" fillId="16" borderId="0" xfId="0" applyFont="1" applyFill="1" applyAlignment="1">
      <alignment horizontal="right" vertical="center"/>
    </xf>
    <xf numFmtId="172" fontId="34" fillId="6" borderId="0" xfId="0" applyNumberFormat="1" applyFont="1" applyFill="1" applyAlignment="1">
      <alignment horizontal="center" vertical="center"/>
    </xf>
    <xf numFmtId="164" fontId="34" fillId="6" borderId="0" xfId="0" applyNumberFormat="1" applyFont="1" applyFill="1" applyAlignment="1">
      <alignment horizontal="center" vertical="center"/>
    </xf>
    <xf numFmtId="173" fontId="34" fillId="6" borderId="0" xfId="0" applyNumberFormat="1" applyFont="1" applyFill="1" applyAlignment="1">
      <alignment horizontal="center" vertical="center"/>
    </xf>
    <xf numFmtId="0" fontId="34" fillId="6" borderId="0" xfId="0" applyFont="1" applyFill="1" applyAlignment="1">
      <alignment horizontal="center" vertical="center"/>
    </xf>
    <xf numFmtId="0" fontId="32" fillId="2" borderId="0" xfId="0" applyFont="1" applyFill="1" applyAlignment="1">
      <alignment vertical="center"/>
    </xf>
    <xf numFmtId="174" fontId="34" fillId="6" borderId="0" xfId="0" applyNumberFormat="1" applyFont="1" applyFill="1" applyAlignment="1">
      <alignment horizontal="center" vertical="center"/>
    </xf>
    <xf numFmtId="0" fontId="35" fillId="2" borderId="89" xfId="0" applyFont="1" applyFill="1" applyBorder="1" applyAlignment="1">
      <alignment horizontal="center"/>
    </xf>
    <xf numFmtId="0" fontId="35" fillId="2" borderId="90" xfId="0" applyFont="1" applyFill="1" applyBorder="1" applyAlignment="1">
      <alignment horizontal="center"/>
    </xf>
    <xf numFmtId="0" fontId="35" fillId="2" borderId="92" xfId="0" applyFont="1" applyFill="1" applyBorder="1" applyAlignment="1">
      <alignment horizontal="center"/>
    </xf>
    <xf numFmtId="0" fontId="35" fillId="13" borderId="96" xfId="0" applyFont="1" applyFill="1" applyBorder="1" applyAlignment="1">
      <alignment horizontal="center"/>
    </xf>
    <xf numFmtId="0" fontId="35" fillId="13" borderId="94" xfId="0" applyFont="1" applyFill="1" applyBorder="1" applyAlignment="1">
      <alignment horizontal="center"/>
    </xf>
    <xf numFmtId="0" fontId="35" fillId="13" borderId="90" xfId="0" applyFont="1" applyFill="1" applyBorder="1" applyAlignment="1">
      <alignment horizontal="center"/>
    </xf>
    <xf numFmtId="0" fontId="35" fillId="13" borderId="91" xfId="0" applyFont="1" applyFill="1" applyBorder="1" applyAlignment="1">
      <alignment horizontal="center"/>
    </xf>
    <xf numFmtId="0" fontId="0" fillId="15" borderId="3" xfId="0" applyFill="1" applyBorder="1"/>
    <xf numFmtId="0" fontId="0" fillId="15" borderId="1" xfId="0" applyFill="1" applyBorder="1"/>
    <xf numFmtId="0" fontId="0" fillId="15" borderId="13" xfId="0" applyFill="1" applyBorder="1"/>
    <xf numFmtId="0" fontId="21" fillId="2" borderId="32" xfId="0" applyFont="1" applyFill="1" applyBorder="1" applyAlignment="1">
      <alignment horizontal="center" vertical="center"/>
    </xf>
    <xf numFmtId="0" fontId="13" fillId="2" borderId="33" xfId="0" applyFont="1" applyFill="1" applyBorder="1" applyAlignment="1">
      <alignment horizontal="center" vertical="center"/>
    </xf>
    <xf numFmtId="0" fontId="13" fillId="2" borderId="34" xfId="0" applyFont="1" applyFill="1" applyBorder="1" applyAlignment="1">
      <alignment horizontal="center" vertical="center"/>
    </xf>
    <xf numFmtId="0" fontId="7" fillId="3" borderId="44" xfId="0" applyFont="1" applyFill="1" applyBorder="1" applyAlignment="1">
      <alignment horizontal="center" vertical="center"/>
    </xf>
    <xf numFmtId="0" fontId="16" fillId="0" borderId="45" xfId="0" applyFont="1" applyBorder="1" applyAlignment="1">
      <alignment horizontal="center" vertical="center"/>
    </xf>
    <xf numFmtId="0" fontId="16" fillId="0" borderId="46" xfId="0" applyFont="1" applyBorder="1" applyAlignment="1">
      <alignment horizontal="center" vertical="center"/>
    </xf>
    <xf numFmtId="0" fontId="11" fillId="5" borderId="24" xfId="0" applyFont="1" applyFill="1" applyBorder="1" applyAlignment="1">
      <alignment horizontal="right" vertical="top" wrapText="1"/>
    </xf>
    <xf numFmtId="0" fontId="5" fillId="0" borderId="0" xfId="0" applyFont="1"/>
    <xf numFmtId="0" fontId="5" fillId="0" borderId="42" xfId="0" applyFont="1" applyBorder="1"/>
    <xf numFmtId="0" fontId="5" fillId="0" borderId="24" xfId="0" applyFont="1" applyBorder="1"/>
    <xf numFmtId="0" fontId="5" fillId="0" borderId="41" xfId="0" applyFont="1" applyBorder="1"/>
    <xf numFmtId="0" fontId="5" fillId="0" borderId="40" xfId="0" applyFont="1" applyBorder="1"/>
    <xf numFmtId="0" fontId="5" fillId="0" borderId="43" xfId="0" applyFont="1" applyBorder="1"/>
    <xf numFmtId="0" fontId="0" fillId="14" borderId="0" xfId="0" applyFill="1"/>
    <xf numFmtId="0" fontId="43" fillId="5" borderId="1" xfId="0" applyFont="1" applyFill="1" applyBorder="1" applyAlignment="1">
      <alignment horizontal="center" vertical="center" wrapText="1"/>
    </xf>
    <xf numFmtId="0" fontId="44" fillId="5" borderId="1" xfId="0" applyFont="1" applyFill="1" applyBorder="1" applyAlignment="1">
      <alignment horizontal="center" vertical="center" wrapText="1"/>
    </xf>
    <xf numFmtId="164" fontId="44" fillId="5" borderId="1" xfId="0" applyNumberFormat="1" applyFont="1" applyFill="1" applyBorder="1" applyAlignment="1">
      <alignment horizontal="center" vertical="center" wrapText="1"/>
    </xf>
    <xf numFmtId="0" fontId="43" fillId="6" borderId="1" xfId="0" applyFont="1" applyFill="1" applyBorder="1" applyAlignment="1">
      <alignment horizontal="center" vertical="center" wrapText="1"/>
    </xf>
    <xf numFmtId="0" fontId="44" fillId="6" borderId="1" xfId="0" applyFont="1" applyFill="1" applyBorder="1" applyAlignment="1">
      <alignment horizontal="center" vertical="center" wrapText="1"/>
    </xf>
    <xf numFmtId="164" fontId="44" fillId="6" borderId="1" xfId="0" applyNumberFormat="1" applyFont="1" applyFill="1" applyBorder="1" applyAlignment="1">
      <alignment horizontal="center" vertical="center" wrapText="1"/>
    </xf>
    <xf numFmtId="0" fontId="46" fillId="0" borderId="0" xfId="0" applyFont="1"/>
    <xf numFmtId="0" fontId="7" fillId="3" borderId="75" xfId="0" applyFont="1" applyFill="1" applyBorder="1" applyAlignment="1">
      <alignment horizontal="center"/>
    </xf>
    <xf numFmtId="0" fontId="7" fillId="3" borderId="57" xfId="0" applyFont="1" applyFill="1" applyBorder="1" applyAlignment="1">
      <alignment horizontal="center" vertical="center"/>
    </xf>
    <xf numFmtId="0" fontId="7" fillId="3" borderId="76" xfId="0" applyFont="1" applyFill="1" applyBorder="1" applyAlignment="1">
      <alignment horizontal="center"/>
    </xf>
    <xf numFmtId="0" fontId="7" fillId="3" borderId="57" xfId="0" applyFont="1" applyFill="1" applyBorder="1" applyAlignment="1">
      <alignment horizontal="center"/>
    </xf>
    <xf numFmtId="0" fontId="7" fillId="3" borderId="77" xfId="0" applyFont="1" applyFill="1" applyBorder="1" applyAlignment="1">
      <alignment horizontal="center"/>
    </xf>
    <xf numFmtId="0" fontId="7" fillId="3" borderId="55" xfId="0" applyFont="1" applyFill="1" applyBorder="1" applyAlignment="1">
      <alignment horizontal="center"/>
    </xf>
    <xf numFmtId="0" fontId="44" fillId="5" borderId="1" xfId="0" applyFont="1" applyFill="1" applyBorder="1" applyAlignment="1">
      <alignment horizontal="right" vertical="center" wrapText="1"/>
    </xf>
    <xf numFmtId="0" fontId="44" fillId="6" borderId="1" xfId="0" applyFont="1" applyFill="1" applyBorder="1" applyAlignment="1">
      <alignment horizontal="right" vertical="center" wrapText="1"/>
    </xf>
    <xf numFmtId="0" fontId="45" fillId="5" borderId="1" xfId="0" applyFont="1" applyFill="1" applyBorder="1" applyAlignment="1">
      <alignment horizontal="right" vertical="center" wrapText="1"/>
    </xf>
    <xf numFmtId="0" fontId="42" fillId="5" borderId="1" xfId="0" applyFont="1" applyFill="1" applyBorder="1" applyAlignment="1">
      <alignment horizontal="center" vertical="center" wrapText="1"/>
    </xf>
    <xf numFmtId="0" fontId="42" fillId="6" borderId="1" xfId="0" applyFont="1" applyFill="1" applyBorder="1" applyAlignment="1">
      <alignment horizontal="center" vertical="center" wrapText="1"/>
    </xf>
    <xf numFmtId="0" fontId="45" fillId="6" borderId="1" xfId="0" applyFont="1" applyFill="1" applyBorder="1" applyAlignment="1">
      <alignment horizontal="right" vertical="center" wrapText="1"/>
    </xf>
    <xf numFmtId="175" fontId="10" fillId="0" borderId="79" xfId="0" applyNumberFormat="1" applyFont="1" applyBorder="1" applyAlignment="1">
      <alignment horizontal="center" vertical="center" wrapText="1"/>
    </xf>
    <xf numFmtId="175" fontId="29" fillId="0" borderId="28" xfId="0" applyNumberFormat="1" applyFont="1" applyBorder="1" applyAlignment="1">
      <alignment horizontal="center" vertical="center"/>
    </xf>
    <xf numFmtId="175" fontId="29" fillId="10" borderId="28" xfId="0" applyNumberFormat="1" applyFont="1" applyFill="1" applyBorder="1" applyAlignment="1">
      <alignment horizontal="center" vertical="center"/>
    </xf>
    <xf numFmtId="0" fontId="12" fillId="0" borderId="32" xfId="0" applyFont="1" applyBorder="1" applyAlignment="1">
      <alignment horizontal="center" vertical="center" wrapText="1"/>
    </xf>
    <xf numFmtId="0" fontId="28" fillId="0" borderId="33" xfId="0" applyFont="1" applyBorder="1" applyAlignment="1">
      <alignment vertical="center" wrapText="1"/>
    </xf>
    <xf numFmtId="0" fontId="10" fillId="0" borderId="33" xfId="0" applyFont="1" applyBorder="1" applyAlignment="1">
      <alignment horizontal="center" vertical="center" wrapText="1"/>
    </xf>
    <xf numFmtId="0" fontId="28" fillId="0" borderId="33" xfId="0" applyFont="1" applyBorder="1" applyAlignment="1">
      <alignment horizontal="center" vertical="center" wrapText="1"/>
    </xf>
    <xf numFmtId="164" fontId="10" fillId="0" borderId="33" xfId="0" applyNumberFormat="1" applyFont="1" applyBorder="1" applyAlignment="1">
      <alignment horizontal="center" vertical="center" wrapText="1"/>
    </xf>
    <xf numFmtId="0" fontId="10" fillId="0" borderId="109" xfId="0" applyFont="1" applyBorder="1" applyAlignment="1">
      <alignment horizontal="right" vertical="center" wrapText="1"/>
    </xf>
    <xf numFmtId="0" fontId="12" fillId="0" borderId="106" xfId="0" applyFont="1" applyBorder="1" applyAlignment="1">
      <alignment horizontal="center" vertical="center" wrapText="1"/>
    </xf>
    <xf numFmtId="0" fontId="12" fillId="0" borderId="107" xfId="0" applyFont="1" applyBorder="1" applyAlignment="1">
      <alignment horizontal="center" vertical="center" wrapText="1"/>
    </xf>
    <xf numFmtId="0" fontId="12" fillId="0" borderId="108" xfId="0" applyFont="1" applyBorder="1" applyAlignment="1">
      <alignment horizontal="center" vertical="center" wrapText="1"/>
    </xf>
    <xf numFmtId="0" fontId="47" fillId="4" borderId="110" xfId="0" applyFont="1" applyFill="1" applyBorder="1" applyAlignment="1">
      <alignment horizontal="center" vertical="center"/>
    </xf>
    <xf numFmtId="175" fontId="47" fillId="4" borderId="110" xfId="0" applyNumberFormat="1" applyFont="1" applyFill="1" applyBorder="1" applyAlignment="1">
      <alignment horizontal="center" vertical="center" wrapText="1"/>
    </xf>
    <xf numFmtId="0" fontId="47" fillId="4" borderId="110" xfId="0" applyFont="1" applyFill="1" applyBorder="1" applyAlignment="1">
      <alignment horizontal="center" vertical="center"/>
    </xf>
    <xf numFmtId="0" fontId="12" fillId="14" borderId="30" xfId="0" applyFont="1" applyFill="1" applyBorder="1" applyAlignment="1">
      <alignment horizontal="center" vertical="center" wrapText="1"/>
    </xf>
    <xf numFmtId="0" fontId="28" fillId="14" borderId="28" xfId="0" applyFont="1" applyFill="1" applyBorder="1" applyAlignment="1">
      <alignment vertical="center" wrapText="1"/>
    </xf>
    <xf numFmtId="0" fontId="10" fillId="14" borderId="28" xfId="0" applyFont="1" applyFill="1" applyBorder="1" applyAlignment="1">
      <alignment horizontal="center" vertical="center" wrapText="1"/>
    </xf>
    <xf numFmtId="0" fontId="28" fillId="14" borderId="28" xfId="0" applyFont="1" applyFill="1" applyBorder="1" applyAlignment="1">
      <alignment horizontal="center" vertical="center" wrapText="1"/>
    </xf>
    <xf numFmtId="164" fontId="10" fillId="14" borderId="28" xfId="0" applyNumberFormat="1" applyFont="1" applyFill="1" applyBorder="1" applyAlignment="1">
      <alignment horizontal="center" vertical="center" wrapText="1"/>
    </xf>
    <xf numFmtId="175" fontId="29" fillId="14" borderId="28" xfId="0" applyNumberFormat="1" applyFont="1" applyFill="1" applyBorder="1" applyAlignment="1">
      <alignment horizontal="center" vertical="center"/>
    </xf>
    <xf numFmtId="175" fontId="10" fillId="14" borderId="79" xfId="0" applyNumberFormat="1" applyFont="1" applyFill="1" applyBorder="1" applyAlignment="1">
      <alignment horizontal="center" vertical="center" wrapText="1"/>
    </xf>
    <xf numFmtId="0" fontId="9" fillId="14" borderId="81" xfId="0" applyFont="1" applyFill="1" applyBorder="1" applyAlignment="1">
      <alignment horizontal="center" vertical="center" wrapText="1"/>
    </xf>
    <xf numFmtId="0" fontId="12" fillId="12" borderId="30" xfId="0" applyFont="1" applyFill="1" applyBorder="1" applyAlignment="1">
      <alignment horizontal="center" vertical="center" wrapText="1"/>
    </xf>
    <xf numFmtId="0" fontId="28" fillId="12" borderId="28" xfId="0" applyFont="1" applyFill="1" applyBorder="1" applyAlignment="1">
      <alignment vertical="center" wrapText="1"/>
    </xf>
    <xf numFmtId="0" fontId="10" fillId="12" borderId="28" xfId="0" applyFont="1" applyFill="1" applyBorder="1" applyAlignment="1">
      <alignment horizontal="center" vertical="center" wrapText="1"/>
    </xf>
    <xf numFmtId="0" fontId="28" fillId="12" borderId="28" xfId="0" applyFont="1" applyFill="1" applyBorder="1" applyAlignment="1">
      <alignment horizontal="center" vertical="center" wrapText="1"/>
    </xf>
    <xf numFmtId="164" fontId="10" fillId="12" borderId="28" xfId="0" applyNumberFormat="1" applyFont="1" applyFill="1" applyBorder="1" applyAlignment="1">
      <alignment horizontal="center" vertical="center" wrapText="1"/>
    </xf>
    <xf numFmtId="175" fontId="29" fillId="12" borderId="28" xfId="0" applyNumberFormat="1" applyFont="1" applyFill="1" applyBorder="1" applyAlignment="1">
      <alignment horizontal="center" vertical="center"/>
    </xf>
    <xf numFmtId="175" fontId="10" fillId="12" borderId="79" xfId="0" applyNumberFormat="1" applyFont="1" applyFill="1" applyBorder="1" applyAlignment="1">
      <alignment horizontal="center" vertical="center" wrapText="1"/>
    </xf>
    <xf numFmtId="0" fontId="10" fillId="12" borderId="81" xfId="0" applyFont="1" applyFill="1" applyBorder="1" applyAlignment="1">
      <alignment horizontal="right" vertical="center" wrapText="1"/>
    </xf>
    <xf numFmtId="0" fontId="0" fillId="12" borderId="0" xfId="0" applyFill="1" applyAlignment="1">
      <alignment horizontal="center" vertical="center"/>
    </xf>
    <xf numFmtId="0" fontId="0" fillId="12" borderId="88" xfId="0" applyFill="1" applyBorder="1" applyAlignment="1">
      <alignment horizontal="center" vertical="center" wrapText="1"/>
    </xf>
    <xf numFmtId="0" fontId="12" fillId="12" borderId="82" xfId="0" applyFont="1" applyFill="1" applyBorder="1" applyAlignment="1">
      <alignment horizontal="center" vertical="center" wrapText="1"/>
    </xf>
    <xf numFmtId="0" fontId="28" fillId="12" borderId="83" xfId="0" applyFont="1" applyFill="1" applyBorder="1" applyAlignment="1">
      <alignment vertical="center" wrapText="1"/>
    </xf>
    <xf numFmtId="0" fontId="10" fillId="12" borderId="83" xfId="0" applyFont="1" applyFill="1" applyBorder="1" applyAlignment="1">
      <alignment horizontal="center" vertical="center" wrapText="1"/>
    </xf>
    <xf numFmtId="0" fontId="28" fillId="12" borderId="83" xfId="0" applyFont="1" applyFill="1" applyBorder="1" applyAlignment="1">
      <alignment horizontal="center" vertical="center" wrapText="1"/>
    </xf>
    <xf numFmtId="164" fontId="10" fillId="12" borderId="83" xfId="0" applyNumberFormat="1" applyFont="1" applyFill="1" applyBorder="1" applyAlignment="1">
      <alignment horizontal="center" vertical="center" wrapText="1"/>
    </xf>
    <xf numFmtId="175" fontId="10" fillId="12" borderId="83" xfId="0" applyNumberFormat="1" applyFont="1" applyFill="1" applyBorder="1" applyAlignment="1">
      <alignment horizontal="center" vertical="center" wrapText="1"/>
    </xf>
    <xf numFmtId="0" fontId="10" fillId="12" borderId="84" xfId="0" applyFont="1" applyFill="1" applyBorder="1" applyAlignment="1">
      <alignment horizontal="right" vertical="center" wrapText="1"/>
    </xf>
    <xf numFmtId="175" fontId="10" fillId="12" borderId="28" xfId="0" applyNumberFormat="1" applyFont="1" applyFill="1" applyBorder="1" applyAlignment="1">
      <alignment horizontal="center" vertical="center" wrapText="1"/>
    </xf>
    <xf numFmtId="0" fontId="0" fillId="12" borderId="0" xfId="0" applyFill="1" applyAlignment="1">
      <alignment vertical="center"/>
    </xf>
    <xf numFmtId="175" fontId="10" fillId="12" borderId="33" xfId="0" applyNumberFormat="1" applyFont="1" applyFill="1" applyBorder="1" applyAlignment="1">
      <alignment horizontal="center" vertical="center" wrapText="1"/>
    </xf>
    <xf numFmtId="175" fontId="10" fillId="12" borderId="33" xfId="0" applyNumberFormat="1" applyFont="1" applyFill="1" applyBorder="1" applyAlignment="1">
      <alignment horizontal="right" vertical="center" wrapText="1"/>
    </xf>
    <xf numFmtId="0" fontId="31" fillId="12" borderId="1" xfId="0" applyFont="1" applyFill="1" applyBorder="1" applyAlignment="1">
      <alignment horizontal="right" vertical="center"/>
    </xf>
    <xf numFmtId="0" fontId="46" fillId="0" borderId="0" xfId="0" applyFont="1" applyAlignment="1">
      <alignment readingOrder="2"/>
    </xf>
    <xf numFmtId="0" fontId="48" fillId="2" borderId="0" xfId="0" applyFont="1" applyFill="1" applyAlignment="1">
      <alignment horizontal="center" vertical="center" readingOrder="2"/>
    </xf>
    <xf numFmtId="0" fontId="49" fillId="22" borderId="0" xfId="0" applyFont="1" applyFill="1" applyAlignment="1">
      <alignment horizontal="center" vertical="center" readingOrder="2"/>
    </xf>
    <xf numFmtId="0" fontId="50" fillId="4" borderId="0" xfId="0" applyFont="1" applyFill="1" applyBorder="1" applyAlignment="1">
      <alignment horizontal="right" vertical="center" indent="1" readingOrder="2"/>
    </xf>
    <xf numFmtId="0" fontId="3" fillId="5" borderId="15" xfId="0" applyFont="1" applyFill="1" applyBorder="1" applyAlignment="1">
      <alignment horizontal="right" vertical="center" indent="1" readingOrder="2"/>
    </xf>
    <xf numFmtId="0" fontId="52" fillId="5" borderId="15" xfId="0" applyFont="1" applyFill="1" applyBorder="1" applyAlignment="1">
      <alignment horizontal="right" vertical="center" indent="1" readingOrder="2"/>
    </xf>
    <xf numFmtId="0" fontId="3" fillId="6" borderId="111" xfId="0" applyFont="1" applyFill="1" applyBorder="1" applyAlignment="1">
      <alignment horizontal="right" vertical="center" indent="1" readingOrder="2"/>
    </xf>
    <xf numFmtId="0" fontId="52" fillId="6" borderId="111" xfId="0" applyFont="1" applyFill="1" applyBorder="1" applyAlignment="1">
      <alignment horizontal="right" vertical="center" indent="1" readingOrder="2"/>
    </xf>
    <xf numFmtId="0" fontId="3" fillId="5" borderId="111" xfId="0" applyFont="1" applyFill="1" applyBorder="1" applyAlignment="1">
      <alignment horizontal="right" vertical="center" indent="1" readingOrder="2"/>
    </xf>
    <xf numFmtId="0" fontId="51" fillId="5" borderId="111" xfId="0" applyFont="1" applyFill="1" applyBorder="1" applyAlignment="1">
      <alignment horizontal="right" vertical="center" indent="1" readingOrder="2"/>
    </xf>
    <xf numFmtId="0" fontId="51" fillId="6" borderId="111" xfId="0" applyFont="1" applyFill="1" applyBorder="1" applyAlignment="1">
      <alignment horizontal="right" vertical="center" indent="1" readingOrder="2"/>
    </xf>
    <xf numFmtId="1" fontId="51" fillId="5" borderId="111" xfId="0" applyNumberFormat="1" applyFont="1" applyFill="1" applyBorder="1" applyAlignment="1">
      <alignment horizontal="right" vertical="center" indent="1" readingOrder="2"/>
    </xf>
    <xf numFmtId="1" fontId="51" fillId="6" borderId="111" xfId="0" applyNumberFormat="1" applyFont="1" applyFill="1" applyBorder="1" applyAlignment="1">
      <alignment horizontal="right" vertical="center" indent="1" readingOrder="2"/>
    </xf>
    <xf numFmtId="0" fontId="3" fillId="5" borderId="102" xfId="0" applyFont="1" applyFill="1" applyBorder="1" applyAlignment="1">
      <alignment horizontal="right" vertical="center" indent="1" readingOrder="2"/>
    </xf>
    <xf numFmtId="168" fontId="51" fillId="5" borderId="102" xfId="0" applyNumberFormat="1" applyFont="1" applyFill="1" applyBorder="1" applyAlignment="1">
      <alignment horizontal="right" vertical="center" indent="1" readingOrder="2"/>
    </xf>
    <xf numFmtId="0" fontId="51" fillId="5" borderId="102" xfId="0" applyFont="1" applyFill="1" applyBorder="1" applyAlignment="1">
      <alignment horizontal="right" vertical="center" indent="1" readingOrder="2"/>
    </xf>
    <xf numFmtId="0" fontId="50" fillId="4" borderId="40" xfId="0" applyFont="1" applyFill="1" applyBorder="1" applyAlignment="1">
      <alignment horizontal="right" vertical="center" indent="1" readingOrder="2"/>
    </xf>
    <xf numFmtId="0" fontId="51" fillId="0" borderId="15" xfId="0" applyFont="1" applyBorder="1" applyAlignment="1">
      <alignment horizontal="right" vertical="center" wrapText="1" indent="1" readingOrder="2"/>
    </xf>
    <xf numFmtId="0" fontId="50" fillId="4" borderId="0" xfId="0" applyFont="1" applyFill="1" applyBorder="1" applyAlignment="1">
      <alignment horizontal="right" vertical="center" wrapText="1" indent="1" readingOrder="2"/>
    </xf>
    <xf numFmtId="0" fontId="53" fillId="2" borderId="114" xfId="0" applyFont="1" applyFill="1" applyBorder="1" applyAlignment="1">
      <alignment horizontal="center" vertical="center" readingOrder="2"/>
    </xf>
    <xf numFmtId="0" fontId="53" fillId="22" borderId="114" xfId="0" applyFont="1" applyFill="1" applyBorder="1" applyAlignment="1">
      <alignment horizontal="center" vertical="center" readingOrder="2"/>
    </xf>
    <xf numFmtId="0" fontId="53" fillId="22" borderId="113" xfId="0" applyFont="1" applyFill="1" applyBorder="1" applyAlignment="1">
      <alignment horizontal="center" vertical="center" readingOrder="2"/>
    </xf>
    <xf numFmtId="0" fontId="54" fillId="6" borderId="115" xfId="0" applyFont="1" applyFill="1" applyBorder="1" applyAlignment="1">
      <alignment horizontal="center" vertical="center" wrapText="1" readingOrder="2"/>
    </xf>
    <xf numFmtId="0" fontId="54" fillId="6" borderId="112" xfId="0" applyFont="1" applyFill="1" applyBorder="1" applyAlignment="1">
      <alignment horizontal="center" vertical="center" wrapText="1" readingOrder="2"/>
    </xf>
    <xf numFmtId="0" fontId="55" fillId="17" borderId="116" xfId="0" applyFont="1" applyFill="1" applyBorder="1" applyAlignment="1">
      <alignment horizontal="center" vertical="center" readingOrder="2"/>
    </xf>
    <xf numFmtId="0" fontId="56" fillId="18" borderId="116" xfId="0" applyFont="1" applyFill="1" applyBorder="1" applyAlignment="1">
      <alignment horizontal="center" vertical="center" readingOrder="2"/>
    </xf>
    <xf numFmtId="0" fontId="57" fillId="21" borderId="116" xfId="0" applyFont="1" applyFill="1" applyBorder="1" applyAlignment="1">
      <alignment horizontal="center" vertical="center" readingOrder="2"/>
    </xf>
    <xf numFmtId="0" fontId="58" fillId="19" borderId="116" xfId="0" applyFont="1" applyFill="1" applyBorder="1" applyAlignment="1">
      <alignment horizontal="center" vertical="center" readingOrder="2"/>
    </xf>
    <xf numFmtId="0" fontId="59" fillId="20" borderId="117" xfId="0" applyFont="1" applyFill="1" applyBorder="1" applyAlignment="1">
      <alignment horizontal="center" vertical="center" readingOrder="2"/>
    </xf>
    <xf numFmtId="0" fontId="41" fillId="0" borderId="0" xfId="0" applyFont="1" applyAlignment="1">
      <alignment horizontal="right" vertical="center" wrapText="1" readingOrder="2"/>
    </xf>
    <xf numFmtId="0" fontId="60" fillId="0" borderId="0" xfId="1" applyFont="1" applyAlignment="1">
      <alignment horizontal="center" readingOrder="2"/>
    </xf>
    <xf numFmtId="0" fontId="61" fillId="0" borderId="15" xfId="0" applyFont="1" applyBorder="1" applyAlignment="1">
      <alignment horizontal="right" vertical="center" wrapText="1" indent="1" readingOrder="2"/>
    </xf>
    <xf numFmtId="0" fontId="61" fillId="0" borderId="0" xfId="0" applyFont="1" applyAlignment="1">
      <alignment horizontal="right" vertical="center" wrapText="1" indent="1" readingOrder="2"/>
    </xf>
    <xf numFmtId="0" fontId="61" fillId="0" borderId="0" xfId="0" applyFont="1" applyFill="1" applyBorder="1" applyAlignment="1">
      <alignment horizontal="right" vertical="center" wrapText="1" indent="1" readingOrder="2"/>
    </xf>
    <xf numFmtId="0" fontId="13" fillId="2" borderId="0" xfId="0" applyFont="1" applyFill="1" applyAlignment="1">
      <alignment horizontal="center" vertical="center" readingOrder="2"/>
    </xf>
    <xf numFmtId="0" fontId="53" fillId="22" borderId="0" xfId="0" applyFont="1" applyFill="1" applyAlignment="1">
      <alignment horizontal="center" vertical="center" readingOrder="2"/>
    </xf>
    <xf numFmtId="0" fontId="63" fillId="5" borderId="1" xfId="0" applyFont="1" applyFill="1" applyBorder="1" applyAlignment="1">
      <alignment horizontal="center" vertical="center" readingOrder="2"/>
    </xf>
    <xf numFmtId="0" fontId="60" fillId="5" borderId="1" xfId="1" applyFont="1" applyFill="1" applyBorder="1" applyAlignment="1">
      <alignment horizontal="right" vertical="center" indent="1" readingOrder="2"/>
    </xf>
    <xf numFmtId="0" fontId="62" fillId="5" borderId="1" xfId="0" applyFont="1" applyFill="1" applyBorder="1" applyAlignment="1">
      <alignment horizontal="right" vertical="center" wrapText="1" indent="1" readingOrder="2"/>
    </xf>
    <xf numFmtId="1" fontId="62" fillId="5" borderId="1" xfId="0" applyNumberFormat="1" applyFont="1" applyFill="1" applyBorder="1" applyAlignment="1">
      <alignment horizontal="center" vertical="center" readingOrder="2"/>
    </xf>
    <xf numFmtId="0" fontId="63" fillId="6" borderId="1" xfId="0" applyFont="1" applyFill="1" applyBorder="1" applyAlignment="1">
      <alignment horizontal="center" vertical="center" readingOrder="2"/>
    </xf>
    <xf numFmtId="0" fontId="60" fillId="6" borderId="1" xfId="1" applyFont="1" applyFill="1" applyBorder="1" applyAlignment="1">
      <alignment horizontal="right" vertical="center" indent="1" readingOrder="2"/>
    </xf>
    <xf numFmtId="0" fontId="62" fillId="6" borderId="1" xfId="0" applyFont="1" applyFill="1" applyBorder="1" applyAlignment="1">
      <alignment horizontal="right" vertical="center" wrapText="1" indent="1" readingOrder="2"/>
    </xf>
    <xf numFmtId="1" fontId="62" fillId="6" borderId="1" xfId="0" applyNumberFormat="1" applyFont="1" applyFill="1" applyBorder="1" applyAlignment="1">
      <alignment horizontal="center" vertical="center" readingOrder="2"/>
    </xf>
    <xf numFmtId="0" fontId="41" fillId="0" borderId="0" xfId="0" applyFont="1" applyAlignment="1">
      <alignment horizontal="right" readingOrder="2"/>
    </xf>
    <xf numFmtId="0" fontId="64" fillId="2" borderId="0" xfId="1" applyFont="1" applyFill="1" applyAlignment="1">
      <alignment horizontal="center" vertical="center" readingOrder="2"/>
    </xf>
    <xf numFmtId="0" fontId="65" fillId="5" borderId="1" xfId="0" applyFont="1" applyFill="1" applyBorder="1" applyAlignment="1">
      <alignment horizontal="center" vertical="center" wrapText="1"/>
    </xf>
    <xf numFmtId="0" fontId="65" fillId="5" borderId="1" xfId="0" applyFont="1" applyFill="1" applyBorder="1" applyAlignment="1">
      <alignment horizontal="right" vertical="center" wrapText="1"/>
    </xf>
    <xf numFmtId="0" fontId="66" fillId="5" borderId="1" xfId="0" applyFont="1" applyFill="1" applyBorder="1" applyAlignment="1">
      <alignment horizontal="right" vertical="center" wrapText="1"/>
    </xf>
    <xf numFmtId="0" fontId="67" fillId="5" borderId="1" xfId="0" applyFont="1" applyFill="1" applyBorder="1" applyAlignment="1">
      <alignment horizontal="right" vertical="center" wrapText="1"/>
    </xf>
    <xf numFmtId="164" fontId="66" fillId="5" borderId="1" xfId="0" applyNumberFormat="1" applyFont="1" applyFill="1" applyBorder="1" applyAlignment="1">
      <alignment horizontal="right" vertical="center" wrapText="1"/>
    </xf>
    <xf numFmtId="0" fontId="66" fillId="5" borderId="1" xfId="0" applyFont="1" applyFill="1" applyBorder="1" applyAlignment="1">
      <alignment horizontal="center" vertical="center" wrapText="1"/>
    </xf>
    <xf numFmtId="0" fontId="65" fillId="6" borderId="1" xfId="0" applyFont="1" applyFill="1" applyBorder="1" applyAlignment="1">
      <alignment horizontal="center" vertical="center" wrapText="1"/>
    </xf>
    <xf numFmtId="0" fontId="65" fillId="6" borderId="1" xfId="0" applyFont="1" applyFill="1" applyBorder="1" applyAlignment="1">
      <alignment horizontal="right" vertical="center" wrapText="1"/>
    </xf>
    <xf numFmtId="0" fontId="66" fillId="6" borderId="1" xfId="0" applyFont="1" applyFill="1" applyBorder="1" applyAlignment="1">
      <alignment horizontal="right" vertical="center" wrapText="1"/>
    </xf>
    <xf numFmtId="0" fontId="67" fillId="6" borderId="1" xfId="0" applyFont="1" applyFill="1" applyBorder="1" applyAlignment="1">
      <alignment horizontal="right" vertical="center" wrapText="1"/>
    </xf>
    <xf numFmtId="164" fontId="66" fillId="6" borderId="1" xfId="0" applyNumberFormat="1" applyFont="1" applyFill="1" applyBorder="1" applyAlignment="1">
      <alignment horizontal="right" vertical="center" wrapText="1"/>
    </xf>
    <xf numFmtId="0" fontId="66" fillId="6" borderId="1" xfId="0" applyFont="1" applyFill="1" applyBorder="1" applyAlignment="1">
      <alignment horizontal="center" vertical="center" wrapText="1"/>
    </xf>
    <xf numFmtId="0" fontId="68" fillId="6" borderId="1" xfId="0" applyFont="1" applyFill="1" applyBorder="1" applyAlignment="1">
      <alignment horizontal="right" vertical="center" wrapText="1"/>
    </xf>
    <xf numFmtId="0" fontId="68" fillId="5" borderId="1" xfId="0" applyFont="1" applyFill="1" applyBorder="1" applyAlignment="1">
      <alignment horizontal="right" vertical="center" wrapText="1"/>
    </xf>
    <xf numFmtId="0" fontId="66" fillId="5" borderId="1" xfId="0" applyFont="1" applyFill="1" applyBorder="1" applyAlignment="1">
      <alignment horizontal="right" vertical="center" wrapText="1"/>
    </xf>
    <xf numFmtId="0" fontId="66" fillId="6" borderId="1" xfId="0" applyFont="1" applyFill="1" applyBorder="1" applyAlignment="1">
      <alignment horizontal="right" vertical="center" wrapText="1"/>
    </xf>
    <xf numFmtId="0" fontId="17" fillId="3" borderId="103" xfId="0" applyFont="1" applyFill="1" applyBorder="1" applyAlignment="1">
      <alignment horizontal="center" vertical="center" wrapText="1"/>
    </xf>
    <xf numFmtId="0" fontId="17" fillId="3" borderId="104" xfId="0" applyFont="1" applyFill="1" applyBorder="1" applyAlignment="1">
      <alignment horizontal="center" vertical="center" wrapText="1"/>
    </xf>
    <xf numFmtId="0" fontId="17" fillId="3" borderId="105" xfId="0" applyFont="1" applyFill="1" applyBorder="1" applyAlignment="1">
      <alignment horizontal="center" vertical="center" wrapText="1"/>
    </xf>
    <xf numFmtId="0" fontId="7" fillId="2" borderId="99" xfId="0" applyFont="1" applyFill="1" applyBorder="1" applyAlignment="1">
      <alignment horizontal="center" vertical="center"/>
    </xf>
    <xf numFmtId="0" fontId="69" fillId="6" borderId="111" xfId="0" applyFont="1" applyFill="1" applyBorder="1" applyAlignment="1">
      <alignment horizontal="right" vertical="center" indent="1" readingOrder="2"/>
    </xf>
  </cellXfs>
  <cellStyles count="2">
    <cellStyle name="Hyperlink" xfId="1" builtinId="8"/>
    <cellStyle name="Normal" xfId="0" builtinId="0"/>
  </cellStyles>
  <dxfs count="69">
    <dxf>
      <font>
        <color rgb="FF595959"/>
      </font>
      <fill>
        <patternFill patternType="solid">
          <fgColor indexed="64"/>
          <bgColor rgb="FFE7E6E6"/>
        </patternFill>
      </fill>
    </dxf>
    <dxf>
      <font>
        <color rgb="FF9C0006"/>
      </font>
      <fill>
        <patternFill patternType="solid">
          <fgColor indexed="64"/>
          <bgColor rgb="FFFFC7CE"/>
        </patternFill>
      </fill>
    </dxf>
    <dxf>
      <font>
        <color rgb="FF9C5700"/>
      </font>
      <fill>
        <patternFill patternType="solid">
          <fgColor indexed="64"/>
          <bgColor rgb="FFFFEB9C"/>
        </patternFill>
      </fill>
    </dxf>
    <dxf>
      <font>
        <color rgb="FF006100"/>
      </font>
      <fill>
        <patternFill patternType="solid">
          <fgColor indexed="64"/>
          <bgColor rgb="FFC6EFCE"/>
        </patternFill>
      </fill>
    </dxf>
    <dxf>
      <font>
        <color rgb="FF595959"/>
      </font>
      <fill>
        <patternFill patternType="solid">
          <fgColor indexed="64"/>
          <bgColor rgb="FFE7E6E6"/>
        </patternFill>
      </fill>
    </dxf>
    <dxf>
      <font>
        <color rgb="FF9C0006"/>
      </font>
      <fill>
        <patternFill patternType="solid">
          <fgColor indexed="64"/>
          <bgColor rgb="FFFFC7CE"/>
        </patternFill>
      </fill>
    </dxf>
    <dxf>
      <font>
        <color rgb="FF9C5700"/>
      </font>
      <fill>
        <patternFill patternType="solid">
          <fgColor indexed="64"/>
          <bgColor rgb="FFFFEB9C"/>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1F3864"/>
      </font>
      <fill>
        <patternFill patternType="solid">
          <fgColor indexed="64"/>
          <bgColor rgb="FFDDEBF7"/>
        </patternFill>
      </fill>
    </dxf>
    <dxf>
      <font>
        <color rgb="FF006100"/>
      </font>
      <fill>
        <patternFill patternType="solid">
          <fgColor indexed="64"/>
          <bgColor rgb="FFC6EFCE"/>
        </patternFill>
      </fill>
    </dxf>
    <dxf>
      <font>
        <color rgb="FF595959"/>
      </font>
      <fill>
        <patternFill patternType="solid">
          <fgColor indexed="64"/>
          <bgColor rgb="FFE7E6E6"/>
        </patternFill>
      </fill>
    </dxf>
    <dxf>
      <font>
        <color rgb="FF9C0006"/>
      </font>
      <fill>
        <patternFill patternType="solid">
          <fgColor indexed="64"/>
          <bgColor rgb="FFFFC7CE"/>
        </patternFill>
      </fill>
    </dxf>
    <dxf>
      <font>
        <color rgb="FF9C5700"/>
      </font>
      <fill>
        <patternFill patternType="solid">
          <fgColor indexed="64"/>
          <bgColor rgb="FFFFEB9C"/>
        </patternFill>
      </fill>
    </dxf>
    <dxf>
      <font>
        <color rgb="FF006100"/>
      </font>
      <fill>
        <patternFill patternType="solid">
          <fgColor indexed="64"/>
          <bgColor rgb="FFC6EFCE"/>
        </patternFill>
      </fill>
    </dxf>
    <dxf>
      <fill>
        <patternFill patternType="solid">
          <fgColor indexed="64"/>
          <bgColor rgb="FFF2F2F2"/>
        </patternFill>
      </fill>
    </dxf>
    <dxf>
      <fill>
        <patternFill patternType="solid">
          <fgColor indexed="64"/>
          <bgColor rgb="FF4472C4"/>
        </patternFill>
      </fill>
    </dxf>
    <dxf>
      <fill>
        <patternFill patternType="solid">
          <fgColor indexed="64"/>
          <bgColor rgb="FFED7D31"/>
        </patternFill>
      </fill>
    </dxf>
    <dxf>
      <fill>
        <patternFill patternType="solid">
          <fgColor indexed="64"/>
          <bgColor rgb="FFC00000"/>
        </patternFill>
      </fill>
    </dxf>
    <dxf>
      <fill>
        <patternFill patternType="solid">
          <fgColor indexed="64"/>
          <bgColor rgb="FF70AD47"/>
        </patternFill>
      </fill>
    </dxf>
    <dxf>
      <font>
        <color rgb="FFFFFFFF"/>
      </font>
      <fill>
        <patternFill patternType="solid">
          <fgColor indexed="64"/>
          <bgColor rgb="FFED7D31"/>
        </patternFill>
      </fill>
    </dxf>
    <dxf>
      <font>
        <color rgb="FF595959"/>
      </font>
      <fill>
        <patternFill patternType="solid">
          <fgColor indexed="64"/>
          <bgColor rgb="FFE7E6E6"/>
        </patternFill>
      </fill>
    </dxf>
    <dxf>
      <font>
        <color rgb="FF5B2C87"/>
      </font>
      <fill>
        <patternFill patternType="solid">
          <fgColor indexed="64"/>
          <bgColor rgb="FFE4DFEC"/>
        </patternFill>
      </fill>
    </dxf>
    <dxf>
      <font>
        <color rgb="FF9C0006"/>
      </font>
      <fill>
        <patternFill patternType="solid">
          <fgColor indexed="64"/>
          <bgColor rgb="FFFFC7CE"/>
        </patternFill>
      </fill>
    </dxf>
    <dxf>
      <font>
        <color rgb="FF843C0C"/>
      </font>
      <fill>
        <patternFill patternType="solid">
          <fgColor indexed="64"/>
          <bgColor rgb="FFFCE4D6"/>
        </patternFill>
      </fill>
    </dxf>
    <dxf>
      <font>
        <color rgb="FF9C5700"/>
      </font>
      <fill>
        <patternFill patternType="solid">
          <fgColor indexed="64"/>
          <bgColor rgb="FFFFEB9C"/>
        </patternFill>
      </fill>
    </dxf>
    <dxf>
      <font>
        <color rgb="FF006100"/>
      </font>
      <fill>
        <patternFill patternType="solid">
          <fgColor indexed="64"/>
          <bgColor rgb="FFC6EFCE"/>
        </patternFill>
      </fill>
    </dxf>
    <dxf>
      <fill>
        <patternFill patternType="solid">
          <fgColor indexed="64"/>
          <bgColor rgb="FFD9D9D9"/>
        </patternFill>
      </fill>
    </dxf>
    <dxf>
      <fill>
        <patternFill patternType="solid">
          <fgColor indexed="64"/>
          <bgColor rgb="FFFBE5D6"/>
        </patternFill>
      </fill>
    </dxf>
    <dxf>
      <fill>
        <patternFill patternType="solid">
          <fgColor indexed="64"/>
          <bgColor rgb="FFE2F0D9"/>
        </patternFill>
      </fill>
    </dxf>
    <dxf>
      <fill>
        <patternFill patternType="solid">
          <fgColor indexed="64"/>
          <bgColor rgb="FFFFF0F0"/>
        </patternFill>
      </fill>
    </dxf>
    <dxf>
      <fill>
        <patternFill patternType="solid">
          <fgColor indexed="64"/>
          <bgColor rgb="FFDEEAF6"/>
        </patternFill>
      </fill>
    </dxf>
    <dxf>
      <fill>
        <patternFill patternType="solid">
          <fgColor indexed="64"/>
          <bgColor rgb="FFE4DFEC"/>
        </patternFill>
      </fill>
    </dxf>
    <dxf>
      <fill>
        <patternFill patternType="solid">
          <fgColor indexed="64"/>
          <bgColor rgb="FFEDEDED"/>
        </patternFill>
      </fill>
    </dxf>
    <dxf>
      <fill>
        <patternFill patternType="solid">
          <fgColor indexed="64"/>
          <bgColor rgb="FFFCE4D6"/>
        </patternFill>
      </fill>
    </dxf>
    <dxf>
      <fill>
        <patternFill patternType="solid">
          <fgColor indexed="64"/>
          <bgColor rgb="FFFFF2CC"/>
        </patternFill>
      </fill>
    </dxf>
    <dxf>
      <fill>
        <patternFill patternType="solid">
          <fgColor indexed="64"/>
          <bgColor rgb="FFE2EFDA"/>
        </patternFill>
      </fill>
    </dxf>
    <dxf>
      <fill>
        <patternFill patternType="solid">
          <fgColor indexed="64"/>
          <bgColor rgb="FFDDEBF7"/>
        </patternFill>
      </fill>
    </dxf>
    <dxf>
      <font>
        <color rgb="FF595959"/>
      </font>
      <fill>
        <patternFill patternType="solid">
          <fgColor indexed="64"/>
          <bgColor rgb="FFE7E6E6"/>
        </patternFill>
      </fill>
    </dxf>
    <dxf>
      <font>
        <color rgb="FF9C0006"/>
      </font>
      <fill>
        <patternFill patternType="solid">
          <fgColor indexed="64"/>
          <bgColor rgb="FFFFC7CE"/>
        </patternFill>
      </fill>
    </dxf>
    <dxf>
      <font>
        <color rgb="FF9C5700"/>
      </font>
      <fill>
        <patternFill patternType="solid">
          <fgColor indexed="64"/>
          <bgColor rgb="FFFFEB9C"/>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1F3864"/>
      </font>
      <fill>
        <patternFill patternType="solid">
          <fgColor indexed="64"/>
          <bgColor rgb="FFDDEBF7"/>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1F3864"/>
      </font>
      <fill>
        <patternFill patternType="solid">
          <fgColor indexed="64"/>
          <bgColor rgb="FFDDEBF7"/>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9C5700"/>
      </font>
      <fill>
        <patternFill patternType="solid">
          <fgColor indexed="64"/>
          <bgColor rgb="FFFFEB9C"/>
        </patternFill>
      </fill>
    </dxf>
    <dxf>
      <font>
        <color rgb="FF006100"/>
      </font>
      <fill>
        <patternFill patternType="solid">
          <fgColor indexed="64"/>
          <bgColor rgb="FFC6EFCE"/>
        </patternFill>
      </fill>
    </dxf>
    <dxf>
      <fill>
        <patternFill patternType="solid">
          <fgColor indexed="64"/>
          <bgColor rgb="FFFFF2CC"/>
        </patternFill>
      </fill>
    </dxf>
    <dxf>
      <font>
        <color rgb="FF595959"/>
      </font>
      <fill>
        <patternFill patternType="solid">
          <fgColor indexed="64"/>
          <bgColor rgb="FFE7E6E6"/>
        </patternFill>
      </fill>
    </dxf>
    <dxf>
      <font>
        <color rgb="FF843C0C"/>
      </font>
      <fill>
        <patternFill patternType="solid">
          <fgColor indexed="64"/>
          <bgColor rgb="FFFCE4D6"/>
        </patternFill>
      </fill>
    </dxf>
    <dxf>
      <font>
        <color rgb="FF9C5700"/>
      </font>
      <fill>
        <patternFill patternType="solid">
          <fgColor indexed="64"/>
          <bgColor rgb="FFFFEB9C"/>
        </patternFill>
      </fill>
    </dxf>
    <dxf>
      <font>
        <color rgb="FF006100"/>
      </font>
      <fill>
        <patternFill patternType="solid">
          <fgColor indexed="64"/>
          <bgColor rgb="FFC6EFCE"/>
        </patternFill>
      </fill>
    </dxf>
    <dxf>
      <font>
        <color rgb="FF595959"/>
      </font>
      <fill>
        <patternFill patternType="solid">
          <fgColor indexed="64"/>
          <bgColor rgb="FFE7E6E6"/>
        </patternFill>
      </fill>
    </dxf>
    <dxf>
      <font>
        <color rgb="FF9C0006"/>
      </font>
      <fill>
        <patternFill patternType="solid">
          <fgColor indexed="64"/>
          <bgColor rgb="FFFFC7CE"/>
        </patternFill>
      </fill>
    </dxf>
    <dxf>
      <font>
        <color rgb="FF9C5700"/>
      </font>
      <fill>
        <patternFill patternType="solid">
          <fgColor indexed="64"/>
          <bgColor rgb="FFFFEB9C"/>
        </patternFill>
      </fill>
    </dxf>
    <dxf>
      <font>
        <color rgb="FF006100"/>
      </font>
      <fill>
        <patternFill patternType="solid">
          <fgColor indexed="64"/>
          <bgColor rgb="FFC6EFCE"/>
        </patternFill>
      </fill>
    </dxf>
  </dxfs>
  <tableStyles count="1" defaultTableStyle="TableStyleMedium2" defaultPivotStyle="PivotStyleLight16">
    <tableStyle name="Invisible" pivot="0" table="0" count="0" xr9:uid="{321EB169-3F38-4632-AC46-E358F2D371C6}"/>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18"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17"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17/10/relationships/person" Target="persons/perso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3" Type="http://schemas.openxmlformats.org/officeDocument/2006/relationships/image" Target="../media/image14.png"/><Relationship Id="rId18" Type="http://schemas.openxmlformats.org/officeDocument/2006/relationships/image" Target="../media/image19.png"/><Relationship Id="rId26" Type="http://schemas.openxmlformats.org/officeDocument/2006/relationships/image" Target="../media/image27.png"/><Relationship Id="rId39" Type="http://schemas.openxmlformats.org/officeDocument/2006/relationships/image" Target="../media/image40.png"/><Relationship Id="rId21" Type="http://schemas.openxmlformats.org/officeDocument/2006/relationships/image" Target="../media/image22.png"/><Relationship Id="rId34" Type="http://schemas.openxmlformats.org/officeDocument/2006/relationships/image" Target="../media/image35.png"/><Relationship Id="rId42" Type="http://schemas.openxmlformats.org/officeDocument/2006/relationships/image" Target="../media/image43.png"/><Relationship Id="rId47" Type="http://schemas.openxmlformats.org/officeDocument/2006/relationships/image" Target="../media/image48.png"/><Relationship Id="rId50" Type="http://schemas.openxmlformats.org/officeDocument/2006/relationships/image" Target="../media/image51.png"/><Relationship Id="rId55" Type="http://schemas.openxmlformats.org/officeDocument/2006/relationships/image" Target="../media/image56.png"/><Relationship Id="rId7" Type="http://schemas.openxmlformats.org/officeDocument/2006/relationships/image" Target="../media/image8.png"/><Relationship Id="rId2" Type="http://schemas.openxmlformats.org/officeDocument/2006/relationships/image" Target="../media/image3.png"/><Relationship Id="rId16" Type="http://schemas.openxmlformats.org/officeDocument/2006/relationships/image" Target="../media/image17.png"/><Relationship Id="rId29" Type="http://schemas.openxmlformats.org/officeDocument/2006/relationships/image" Target="../media/image30.png"/><Relationship Id="rId11" Type="http://schemas.openxmlformats.org/officeDocument/2006/relationships/image" Target="../media/image12.png"/><Relationship Id="rId24" Type="http://schemas.openxmlformats.org/officeDocument/2006/relationships/image" Target="../media/image25.png"/><Relationship Id="rId32" Type="http://schemas.openxmlformats.org/officeDocument/2006/relationships/image" Target="../media/image33.png"/><Relationship Id="rId37" Type="http://schemas.openxmlformats.org/officeDocument/2006/relationships/image" Target="../media/image38.png"/><Relationship Id="rId40" Type="http://schemas.openxmlformats.org/officeDocument/2006/relationships/image" Target="../media/image41.png"/><Relationship Id="rId45" Type="http://schemas.openxmlformats.org/officeDocument/2006/relationships/image" Target="../media/image46.png"/><Relationship Id="rId53" Type="http://schemas.openxmlformats.org/officeDocument/2006/relationships/image" Target="../media/image54.png"/><Relationship Id="rId58" Type="http://schemas.openxmlformats.org/officeDocument/2006/relationships/image" Target="../media/image59.png"/><Relationship Id="rId5" Type="http://schemas.openxmlformats.org/officeDocument/2006/relationships/image" Target="../media/image6.png"/><Relationship Id="rId19" Type="http://schemas.openxmlformats.org/officeDocument/2006/relationships/image" Target="../media/image20.png"/><Relationship Id="rId4" Type="http://schemas.openxmlformats.org/officeDocument/2006/relationships/image" Target="../media/image5.png"/><Relationship Id="rId9" Type="http://schemas.openxmlformats.org/officeDocument/2006/relationships/image" Target="../media/image10.png"/><Relationship Id="rId14" Type="http://schemas.openxmlformats.org/officeDocument/2006/relationships/image" Target="../media/image15.png"/><Relationship Id="rId22" Type="http://schemas.openxmlformats.org/officeDocument/2006/relationships/image" Target="../media/image23.png"/><Relationship Id="rId27" Type="http://schemas.openxmlformats.org/officeDocument/2006/relationships/image" Target="../media/image28.png"/><Relationship Id="rId30" Type="http://schemas.openxmlformats.org/officeDocument/2006/relationships/image" Target="../media/image31.png"/><Relationship Id="rId35" Type="http://schemas.openxmlformats.org/officeDocument/2006/relationships/image" Target="../media/image36.png"/><Relationship Id="rId43" Type="http://schemas.openxmlformats.org/officeDocument/2006/relationships/image" Target="../media/image44.png"/><Relationship Id="rId48" Type="http://schemas.openxmlformats.org/officeDocument/2006/relationships/image" Target="../media/image49.png"/><Relationship Id="rId56" Type="http://schemas.openxmlformats.org/officeDocument/2006/relationships/image" Target="../media/image57.png"/><Relationship Id="rId8" Type="http://schemas.openxmlformats.org/officeDocument/2006/relationships/image" Target="../media/image9.png"/><Relationship Id="rId51" Type="http://schemas.openxmlformats.org/officeDocument/2006/relationships/image" Target="../media/image52.png"/><Relationship Id="rId3" Type="http://schemas.openxmlformats.org/officeDocument/2006/relationships/image" Target="../media/image4.png"/><Relationship Id="rId12" Type="http://schemas.openxmlformats.org/officeDocument/2006/relationships/image" Target="../media/image13.png"/><Relationship Id="rId17" Type="http://schemas.openxmlformats.org/officeDocument/2006/relationships/image" Target="../media/image18.png"/><Relationship Id="rId25" Type="http://schemas.openxmlformats.org/officeDocument/2006/relationships/image" Target="../media/image26.png"/><Relationship Id="rId33" Type="http://schemas.openxmlformats.org/officeDocument/2006/relationships/image" Target="../media/image34.png"/><Relationship Id="rId38" Type="http://schemas.openxmlformats.org/officeDocument/2006/relationships/image" Target="../media/image39.png"/><Relationship Id="rId46" Type="http://schemas.openxmlformats.org/officeDocument/2006/relationships/image" Target="../media/image47.png"/><Relationship Id="rId20" Type="http://schemas.openxmlformats.org/officeDocument/2006/relationships/image" Target="../media/image21.png"/><Relationship Id="rId41" Type="http://schemas.openxmlformats.org/officeDocument/2006/relationships/image" Target="../media/image42.png"/><Relationship Id="rId54" Type="http://schemas.openxmlformats.org/officeDocument/2006/relationships/image" Target="../media/image55.png"/><Relationship Id="rId1" Type="http://schemas.openxmlformats.org/officeDocument/2006/relationships/image" Target="../media/image2.png"/><Relationship Id="rId6" Type="http://schemas.openxmlformats.org/officeDocument/2006/relationships/image" Target="../media/image7.png"/><Relationship Id="rId15" Type="http://schemas.openxmlformats.org/officeDocument/2006/relationships/image" Target="../media/image16.png"/><Relationship Id="rId23" Type="http://schemas.openxmlformats.org/officeDocument/2006/relationships/image" Target="../media/image24.png"/><Relationship Id="rId28" Type="http://schemas.openxmlformats.org/officeDocument/2006/relationships/image" Target="../media/image29.png"/><Relationship Id="rId36" Type="http://schemas.openxmlformats.org/officeDocument/2006/relationships/image" Target="../media/image37.png"/><Relationship Id="rId49" Type="http://schemas.openxmlformats.org/officeDocument/2006/relationships/image" Target="../media/image50.png"/><Relationship Id="rId57" Type="http://schemas.openxmlformats.org/officeDocument/2006/relationships/image" Target="../media/image58.png"/><Relationship Id="rId10" Type="http://schemas.openxmlformats.org/officeDocument/2006/relationships/image" Target="../media/image11.png"/><Relationship Id="rId31" Type="http://schemas.openxmlformats.org/officeDocument/2006/relationships/image" Target="../media/image32.png"/><Relationship Id="rId44" Type="http://schemas.openxmlformats.org/officeDocument/2006/relationships/image" Target="../media/image45.png"/><Relationship Id="rId52" Type="http://schemas.openxmlformats.org/officeDocument/2006/relationships/image" Target="../media/image53.png"/></Relationships>
</file>

<file path=xl/drawings/_rels/drawing3.xml.rels><?xml version="1.0" encoding="UTF-8" standalone="yes"?>
<Relationships xmlns="http://schemas.openxmlformats.org/package/2006/relationships"><Relationship Id="rId8" Type="http://schemas.openxmlformats.org/officeDocument/2006/relationships/image" Target="../media/image47.png"/><Relationship Id="rId13" Type="http://schemas.openxmlformats.org/officeDocument/2006/relationships/image" Target="../media/image52.png"/><Relationship Id="rId18" Type="http://schemas.openxmlformats.org/officeDocument/2006/relationships/image" Target="../media/image38.png"/><Relationship Id="rId3" Type="http://schemas.openxmlformats.org/officeDocument/2006/relationships/image" Target="../media/image42.png"/><Relationship Id="rId7" Type="http://schemas.openxmlformats.org/officeDocument/2006/relationships/image" Target="../media/image46.png"/><Relationship Id="rId12" Type="http://schemas.openxmlformats.org/officeDocument/2006/relationships/image" Target="../media/image51.png"/><Relationship Id="rId17" Type="http://schemas.openxmlformats.org/officeDocument/2006/relationships/image" Target="../media/image37.png"/><Relationship Id="rId2" Type="http://schemas.openxmlformats.org/officeDocument/2006/relationships/image" Target="../media/image41.png"/><Relationship Id="rId16" Type="http://schemas.openxmlformats.org/officeDocument/2006/relationships/image" Target="../media/image36.png"/><Relationship Id="rId1" Type="http://schemas.openxmlformats.org/officeDocument/2006/relationships/image" Target="../media/image39.png"/><Relationship Id="rId6" Type="http://schemas.openxmlformats.org/officeDocument/2006/relationships/image" Target="../media/image45.png"/><Relationship Id="rId11" Type="http://schemas.openxmlformats.org/officeDocument/2006/relationships/image" Target="../media/image50.png"/><Relationship Id="rId5" Type="http://schemas.openxmlformats.org/officeDocument/2006/relationships/image" Target="../media/image44.png"/><Relationship Id="rId15" Type="http://schemas.openxmlformats.org/officeDocument/2006/relationships/image" Target="../media/image35.png"/><Relationship Id="rId10" Type="http://schemas.openxmlformats.org/officeDocument/2006/relationships/image" Target="../media/image49.png"/><Relationship Id="rId19" Type="http://schemas.openxmlformats.org/officeDocument/2006/relationships/image" Target="../media/image40.png"/><Relationship Id="rId4" Type="http://schemas.openxmlformats.org/officeDocument/2006/relationships/image" Target="../media/image43.png"/><Relationship Id="rId9" Type="http://schemas.openxmlformats.org/officeDocument/2006/relationships/image" Target="../media/image48.png"/><Relationship Id="rId14" Type="http://schemas.openxmlformats.org/officeDocument/2006/relationships/image" Target="../media/image34.png"/></Relationships>
</file>

<file path=xl/drawings/drawing1.xml><?xml version="1.0" encoding="utf-8"?>
<xdr:wsDr xmlns:xdr="http://schemas.openxmlformats.org/drawingml/2006/spreadsheetDrawing" xmlns:a="http://schemas.openxmlformats.org/drawingml/2006/main">
  <xdr:twoCellAnchor editAs="oneCell">
    <xdr:from>
      <xdr:col>7</xdr:col>
      <xdr:colOff>348343</xdr:colOff>
      <xdr:row>10</xdr:row>
      <xdr:rowOff>32658</xdr:rowOff>
    </xdr:from>
    <xdr:to>
      <xdr:col>7</xdr:col>
      <xdr:colOff>1444153</xdr:colOff>
      <xdr:row>10</xdr:row>
      <xdr:rowOff>1143001</xdr:rowOff>
    </xdr:to>
    <xdr:pic>
      <xdr:nvPicPr>
        <xdr:cNvPr id="2" name="Picture 1">
          <a:extLst>
            <a:ext uri="{FF2B5EF4-FFF2-40B4-BE49-F238E27FC236}">
              <a16:creationId xmlns:a16="http://schemas.microsoft.com/office/drawing/2014/main" id="{0F70CE1A-7437-5899-9F3E-85C275D5B517}"/>
            </a:ext>
          </a:extLst>
        </xdr:cNvPr>
        <xdr:cNvPicPr>
          <a:picLocks noChangeAspect="1"/>
        </xdr:cNvPicPr>
      </xdr:nvPicPr>
      <xdr:blipFill>
        <a:blip xmlns:r="http://schemas.openxmlformats.org/officeDocument/2006/relationships" r:embed="rId1"/>
        <a:stretch>
          <a:fillRect/>
        </a:stretch>
      </xdr:blipFill>
      <xdr:spPr>
        <a:xfrm>
          <a:off x="9983618790" y="7620001"/>
          <a:ext cx="1095810" cy="1110343"/>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9</xdr:col>
      <xdr:colOff>116380</xdr:colOff>
      <xdr:row>109</xdr:row>
      <xdr:rowOff>450960</xdr:rowOff>
    </xdr:from>
    <xdr:to>
      <xdr:col>9</xdr:col>
      <xdr:colOff>2596343</xdr:colOff>
      <xdr:row>109</xdr:row>
      <xdr:rowOff>2330334</xdr:rowOff>
    </xdr:to>
    <xdr:pic>
      <xdr:nvPicPr>
        <xdr:cNvPr id="2" name="Picture 1">
          <a:extLst>
            <a:ext uri="{FF2B5EF4-FFF2-40B4-BE49-F238E27FC236}">
              <a16:creationId xmlns:a16="http://schemas.microsoft.com/office/drawing/2014/main" id="{FAF481B7-BDC8-BEEF-6C4E-C72FF9E6EA84}"/>
            </a:ext>
          </a:extLst>
        </xdr:cNvPr>
        <xdr:cNvPicPr>
          <a:picLocks noChangeAspect="1"/>
        </xdr:cNvPicPr>
      </xdr:nvPicPr>
      <xdr:blipFill>
        <a:blip xmlns:r="http://schemas.openxmlformats.org/officeDocument/2006/relationships" r:embed="rId1"/>
        <a:stretch>
          <a:fillRect/>
        </a:stretch>
      </xdr:blipFill>
      <xdr:spPr>
        <a:xfrm flipH="1">
          <a:off x="9984785257" y="94969440"/>
          <a:ext cx="2479963" cy="1879374"/>
        </a:xfrm>
        <a:prstGeom prst="rect">
          <a:avLst/>
        </a:prstGeom>
      </xdr:spPr>
    </xdr:pic>
    <xdr:clientData/>
  </xdr:twoCellAnchor>
  <xdr:twoCellAnchor editAs="oneCell">
    <xdr:from>
      <xdr:col>9</xdr:col>
      <xdr:colOff>126767</xdr:colOff>
      <xdr:row>110</xdr:row>
      <xdr:rowOff>235527</xdr:rowOff>
    </xdr:from>
    <xdr:to>
      <xdr:col>9</xdr:col>
      <xdr:colOff>2601226</xdr:colOff>
      <xdr:row>110</xdr:row>
      <xdr:rowOff>1427018</xdr:rowOff>
    </xdr:to>
    <xdr:pic>
      <xdr:nvPicPr>
        <xdr:cNvPr id="3" name="Picture 2">
          <a:extLst>
            <a:ext uri="{FF2B5EF4-FFF2-40B4-BE49-F238E27FC236}">
              <a16:creationId xmlns:a16="http://schemas.microsoft.com/office/drawing/2014/main" id="{F222067F-0F69-9914-E490-9FBF01AA23A4}"/>
            </a:ext>
          </a:extLst>
        </xdr:cNvPr>
        <xdr:cNvPicPr>
          <a:picLocks noChangeAspect="1"/>
        </xdr:cNvPicPr>
      </xdr:nvPicPr>
      <xdr:blipFill>
        <a:blip xmlns:r="http://schemas.openxmlformats.org/officeDocument/2006/relationships" r:embed="rId2"/>
        <a:stretch>
          <a:fillRect/>
        </a:stretch>
      </xdr:blipFill>
      <xdr:spPr>
        <a:xfrm>
          <a:off x="9984766519" y="43503272"/>
          <a:ext cx="2474459" cy="1191491"/>
        </a:xfrm>
        <a:prstGeom prst="rect">
          <a:avLst/>
        </a:prstGeom>
      </xdr:spPr>
    </xdr:pic>
    <xdr:clientData/>
  </xdr:twoCellAnchor>
  <xdr:twoCellAnchor editAs="oneCell">
    <xdr:from>
      <xdr:col>9</xdr:col>
      <xdr:colOff>443346</xdr:colOff>
      <xdr:row>111</xdr:row>
      <xdr:rowOff>69272</xdr:rowOff>
    </xdr:from>
    <xdr:to>
      <xdr:col>9</xdr:col>
      <xdr:colOff>1891271</xdr:colOff>
      <xdr:row>111</xdr:row>
      <xdr:rowOff>1326681</xdr:rowOff>
    </xdr:to>
    <xdr:pic>
      <xdr:nvPicPr>
        <xdr:cNvPr id="4" name="Picture 3">
          <a:extLst>
            <a:ext uri="{FF2B5EF4-FFF2-40B4-BE49-F238E27FC236}">
              <a16:creationId xmlns:a16="http://schemas.microsoft.com/office/drawing/2014/main" id="{7D80DEC8-ED95-D5B8-8CB6-F7856333DB88}"/>
            </a:ext>
          </a:extLst>
        </xdr:cNvPr>
        <xdr:cNvPicPr>
          <a:picLocks noChangeAspect="1"/>
        </xdr:cNvPicPr>
      </xdr:nvPicPr>
      <xdr:blipFill>
        <a:blip xmlns:r="http://schemas.openxmlformats.org/officeDocument/2006/relationships" r:embed="rId3"/>
        <a:stretch>
          <a:fillRect/>
        </a:stretch>
      </xdr:blipFill>
      <xdr:spPr>
        <a:xfrm>
          <a:off x="9985476474" y="45041127"/>
          <a:ext cx="1447925" cy="1257409"/>
        </a:xfrm>
        <a:prstGeom prst="rect">
          <a:avLst/>
        </a:prstGeom>
      </xdr:spPr>
    </xdr:pic>
    <xdr:clientData/>
  </xdr:twoCellAnchor>
  <xdr:twoCellAnchor editAs="oneCell">
    <xdr:from>
      <xdr:col>9</xdr:col>
      <xdr:colOff>377931</xdr:colOff>
      <xdr:row>112</xdr:row>
      <xdr:rowOff>110837</xdr:rowOff>
    </xdr:from>
    <xdr:to>
      <xdr:col>9</xdr:col>
      <xdr:colOff>1657209</xdr:colOff>
      <xdr:row>112</xdr:row>
      <xdr:rowOff>1427018</xdr:rowOff>
    </xdr:to>
    <xdr:pic>
      <xdr:nvPicPr>
        <xdr:cNvPr id="5" name="Picture 4">
          <a:extLst>
            <a:ext uri="{FF2B5EF4-FFF2-40B4-BE49-F238E27FC236}">
              <a16:creationId xmlns:a16="http://schemas.microsoft.com/office/drawing/2014/main" id="{93A1B408-616F-50B9-FE7B-DA734F6BA4E6}"/>
            </a:ext>
          </a:extLst>
        </xdr:cNvPr>
        <xdr:cNvPicPr>
          <a:picLocks noChangeAspect="1"/>
        </xdr:cNvPicPr>
      </xdr:nvPicPr>
      <xdr:blipFill>
        <a:blip xmlns:r="http://schemas.openxmlformats.org/officeDocument/2006/relationships" r:embed="rId4"/>
        <a:stretch>
          <a:fillRect/>
        </a:stretch>
      </xdr:blipFill>
      <xdr:spPr>
        <a:xfrm>
          <a:off x="9985710537" y="47382546"/>
          <a:ext cx="1279278" cy="1316181"/>
        </a:xfrm>
        <a:prstGeom prst="rect">
          <a:avLst/>
        </a:prstGeom>
      </xdr:spPr>
    </xdr:pic>
    <xdr:clientData/>
  </xdr:twoCellAnchor>
  <xdr:twoCellAnchor editAs="oneCell">
    <xdr:from>
      <xdr:col>9</xdr:col>
      <xdr:colOff>608006</xdr:colOff>
      <xdr:row>113</xdr:row>
      <xdr:rowOff>83128</xdr:rowOff>
    </xdr:from>
    <xdr:to>
      <xdr:col>9</xdr:col>
      <xdr:colOff>1870364</xdr:colOff>
      <xdr:row>113</xdr:row>
      <xdr:rowOff>1260764</xdr:rowOff>
    </xdr:to>
    <xdr:pic>
      <xdr:nvPicPr>
        <xdr:cNvPr id="6" name="Picture 5">
          <a:extLst>
            <a:ext uri="{FF2B5EF4-FFF2-40B4-BE49-F238E27FC236}">
              <a16:creationId xmlns:a16="http://schemas.microsoft.com/office/drawing/2014/main" id="{F809FA26-20F1-8EC1-4FFD-881F135789B0}"/>
            </a:ext>
          </a:extLst>
        </xdr:cNvPr>
        <xdr:cNvPicPr>
          <a:picLocks noChangeAspect="1"/>
        </xdr:cNvPicPr>
      </xdr:nvPicPr>
      <xdr:blipFill>
        <a:blip xmlns:r="http://schemas.openxmlformats.org/officeDocument/2006/relationships" r:embed="rId5"/>
        <a:stretch>
          <a:fillRect/>
        </a:stretch>
      </xdr:blipFill>
      <xdr:spPr>
        <a:xfrm>
          <a:off x="9985497382" y="48906546"/>
          <a:ext cx="1262358" cy="1177636"/>
        </a:xfrm>
        <a:prstGeom prst="rect">
          <a:avLst/>
        </a:prstGeom>
      </xdr:spPr>
    </xdr:pic>
    <xdr:clientData/>
  </xdr:twoCellAnchor>
  <xdr:twoCellAnchor editAs="oneCell">
    <xdr:from>
      <xdr:col>9</xdr:col>
      <xdr:colOff>387928</xdr:colOff>
      <xdr:row>114</xdr:row>
      <xdr:rowOff>83128</xdr:rowOff>
    </xdr:from>
    <xdr:to>
      <xdr:col>9</xdr:col>
      <xdr:colOff>2270972</xdr:colOff>
      <xdr:row>114</xdr:row>
      <xdr:rowOff>1334414</xdr:rowOff>
    </xdr:to>
    <xdr:pic>
      <xdr:nvPicPr>
        <xdr:cNvPr id="7" name="Picture 6">
          <a:extLst>
            <a:ext uri="{FF2B5EF4-FFF2-40B4-BE49-F238E27FC236}">
              <a16:creationId xmlns:a16="http://schemas.microsoft.com/office/drawing/2014/main" id="{B8E3E4DC-9F42-53E9-52BF-BAF5C3D493E5}"/>
            </a:ext>
          </a:extLst>
        </xdr:cNvPr>
        <xdr:cNvPicPr>
          <a:picLocks noChangeAspect="1"/>
        </xdr:cNvPicPr>
      </xdr:nvPicPr>
      <xdr:blipFill>
        <a:blip xmlns:r="http://schemas.openxmlformats.org/officeDocument/2006/relationships" r:embed="rId6"/>
        <a:stretch>
          <a:fillRect/>
        </a:stretch>
      </xdr:blipFill>
      <xdr:spPr>
        <a:xfrm>
          <a:off x="9985096774" y="50388983"/>
          <a:ext cx="1883044" cy="1251286"/>
        </a:xfrm>
        <a:prstGeom prst="rect">
          <a:avLst/>
        </a:prstGeom>
      </xdr:spPr>
    </xdr:pic>
    <xdr:clientData/>
  </xdr:twoCellAnchor>
  <xdr:twoCellAnchor editAs="oneCell">
    <xdr:from>
      <xdr:col>9</xdr:col>
      <xdr:colOff>235527</xdr:colOff>
      <xdr:row>118</xdr:row>
      <xdr:rowOff>263237</xdr:rowOff>
    </xdr:from>
    <xdr:to>
      <xdr:col>9</xdr:col>
      <xdr:colOff>2424546</xdr:colOff>
      <xdr:row>118</xdr:row>
      <xdr:rowOff>1368432</xdr:rowOff>
    </xdr:to>
    <xdr:pic>
      <xdr:nvPicPr>
        <xdr:cNvPr id="8" name="Picture 7">
          <a:extLst>
            <a:ext uri="{FF2B5EF4-FFF2-40B4-BE49-F238E27FC236}">
              <a16:creationId xmlns:a16="http://schemas.microsoft.com/office/drawing/2014/main" id="{DF9ED803-EC39-DEE0-8477-B1B62FA08762}"/>
            </a:ext>
          </a:extLst>
        </xdr:cNvPr>
        <xdr:cNvPicPr>
          <a:picLocks noChangeAspect="1"/>
        </xdr:cNvPicPr>
      </xdr:nvPicPr>
      <xdr:blipFill>
        <a:blip xmlns:r="http://schemas.openxmlformats.org/officeDocument/2006/relationships" r:embed="rId7"/>
        <a:stretch>
          <a:fillRect/>
        </a:stretch>
      </xdr:blipFill>
      <xdr:spPr>
        <a:xfrm>
          <a:off x="9984943200" y="65268764"/>
          <a:ext cx="2189019" cy="1105195"/>
        </a:xfrm>
        <a:prstGeom prst="rect">
          <a:avLst/>
        </a:prstGeom>
      </xdr:spPr>
    </xdr:pic>
    <xdr:clientData/>
  </xdr:twoCellAnchor>
  <xdr:twoCellAnchor editAs="oneCell">
    <xdr:from>
      <xdr:col>9</xdr:col>
      <xdr:colOff>526472</xdr:colOff>
      <xdr:row>115</xdr:row>
      <xdr:rowOff>193964</xdr:rowOff>
    </xdr:from>
    <xdr:to>
      <xdr:col>9</xdr:col>
      <xdr:colOff>1761019</xdr:colOff>
      <xdr:row>115</xdr:row>
      <xdr:rowOff>1504718</xdr:rowOff>
    </xdr:to>
    <xdr:pic>
      <xdr:nvPicPr>
        <xdr:cNvPr id="9" name="Picture 8">
          <a:extLst>
            <a:ext uri="{FF2B5EF4-FFF2-40B4-BE49-F238E27FC236}">
              <a16:creationId xmlns:a16="http://schemas.microsoft.com/office/drawing/2014/main" id="{3720243E-AD53-15FC-6EEA-F4832E0B79F2}"/>
            </a:ext>
          </a:extLst>
        </xdr:cNvPr>
        <xdr:cNvPicPr>
          <a:picLocks noChangeAspect="1"/>
        </xdr:cNvPicPr>
      </xdr:nvPicPr>
      <xdr:blipFill>
        <a:blip xmlns:r="http://schemas.openxmlformats.org/officeDocument/2006/relationships" r:embed="rId8"/>
        <a:stretch>
          <a:fillRect/>
        </a:stretch>
      </xdr:blipFill>
      <xdr:spPr>
        <a:xfrm>
          <a:off x="9985606727" y="51899128"/>
          <a:ext cx="1234547" cy="1310754"/>
        </a:xfrm>
        <a:prstGeom prst="rect">
          <a:avLst/>
        </a:prstGeom>
      </xdr:spPr>
    </xdr:pic>
    <xdr:clientData/>
  </xdr:twoCellAnchor>
  <xdr:twoCellAnchor editAs="oneCell">
    <xdr:from>
      <xdr:col>9</xdr:col>
      <xdr:colOff>540327</xdr:colOff>
      <xdr:row>116</xdr:row>
      <xdr:rowOff>69273</xdr:rowOff>
    </xdr:from>
    <xdr:to>
      <xdr:col>9</xdr:col>
      <xdr:colOff>1889184</xdr:colOff>
      <xdr:row>116</xdr:row>
      <xdr:rowOff>1486716</xdr:rowOff>
    </xdr:to>
    <xdr:pic>
      <xdr:nvPicPr>
        <xdr:cNvPr id="10" name="Picture 9">
          <a:extLst>
            <a:ext uri="{FF2B5EF4-FFF2-40B4-BE49-F238E27FC236}">
              <a16:creationId xmlns:a16="http://schemas.microsoft.com/office/drawing/2014/main" id="{028B9A26-6D56-0C2B-7C84-DF1D09C0A70E}"/>
            </a:ext>
          </a:extLst>
        </xdr:cNvPr>
        <xdr:cNvPicPr>
          <a:picLocks noChangeAspect="1"/>
        </xdr:cNvPicPr>
      </xdr:nvPicPr>
      <xdr:blipFill>
        <a:blip xmlns:r="http://schemas.openxmlformats.org/officeDocument/2006/relationships" r:embed="rId9"/>
        <a:stretch>
          <a:fillRect/>
        </a:stretch>
      </xdr:blipFill>
      <xdr:spPr>
        <a:xfrm>
          <a:off x="9985478562" y="53367709"/>
          <a:ext cx="1348857" cy="1417443"/>
        </a:xfrm>
        <a:prstGeom prst="rect">
          <a:avLst/>
        </a:prstGeom>
      </xdr:spPr>
    </xdr:pic>
    <xdr:clientData/>
  </xdr:twoCellAnchor>
  <xdr:twoCellAnchor editAs="oneCell">
    <xdr:from>
      <xdr:col>9</xdr:col>
      <xdr:colOff>484909</xdr:colOff>
      <xdr:row>117</xdr:row>
      <xdr:rowOff>235528</xdr:rowOff>
    </xdr:from>
    <xdr:to>
      <xdr:col>9</xdr:col>
      <xdr:colOff>2066017</xdr:colOff>
      <xdr:row>117</xdr:row>
      <xdr:rowOff>1388847</xdr:rowOff>
    </xdr:to>
    <xdr:pic>
      <xdr:nvPicPr>
        <xdr:cNvPr id="11" name="Picture 10">
          <a:extLst>
            <a:ext uri="{FF2B5EF4-FFF2-40B4-BE49-F238E27FC236}">
              <a16:creationId xmlns:a16="http://schemas.microsoft.com/office/drawing/2014/main" id="{2632784F-A243-3B9A-06D9-5B3E116F3C8B}"/>
            </a:ext>
          </a:extLst>
        </xdr:cNvPr>
        <xdr:cNvPicPr>
          <a:picLocks noChangeAspect="1"/>
        </xdr:cNvPicPr>
      </xdr:nvPicPr>
      <xdr:blipFill>
        <a:blip xmlns:r="http://schemas.openxmlformats.org/officeDocument/2006/relationships" r:embed="rId10"/>
        <a:stretch>
          <a:fillRect/>
        </a:stretch>
      </xdr:blipFill>
      <xdr:spPr>
        <a:xfrm>
          <a:off x="9985301729" y="55127237"/>
          <a:ext cx="1581108" cy="1153319"/>
        </a:xfrm>
        <a:prstGeom prst="rect">
          <a:avLst/>
        </a:prstGeom>
      </xdr:spPr>
    </xdr:pic>
    <xdr:clientData/>
  </xdr:twoCellAnchor>
  <xdr:oneCellAnchor>
    <xdr:from>
      <xdr:col>9</xdr:col>
      <xdr:colOff>443346</xdr:colOff>
      <xdr:row>126</xdr:row>
      <xdr:rowOff>69272</xdr:rowOff>
    </xdr:from>
    <xdr:ext cx="1447925" cy="1257409"/>
    <xdr:pic>
      <xdr:nvPicPr>
        <xdr:cNvPr id="16" name="Picture 15">
          <a:extLst>
            <a:ext uri="{FF2B5EF4-FFF2-40B4-BE49-F238E27FC236}">
              <a16:creationId xmlns:a16="http://schemas.microsoft.com/office/drawing/2014/main" id="{7E09F5EE-A833-4FD4-B227-168262D2CE38}"/>
            </a:ext>
          </a:extLst>
        </xdr:cNvPr>
        <xdr:cNvPicPr>
          <a:picLocks noChangeAspect="1"/>
        </xdr:cNvPicPr>
      </xdr:nvPicPr>
      <xdr:blipFill>
        <a:blip xmlns:r="http://schemas.openxmlformats.org/officeDocument/2006/relationships" r:embed="rId3"/>
        <a:stretch>
          <a:fillRect/>
        </a:stretch>
      </xdr:blipFill>
      <xdr:spPr>
        <a:xfrm>
          <a:off x="9985476475" y="68150508"/>
          <a:ext cx="1447925" cy="1257409"/>
        </a:xfrm>
        <a:prstGeom prst="rect">
          <a:avLst/>
        </a:prstGeom>
      </xdr:spPr>
    </xdr:pic>
    <xdr:clientData/>
  </xdr:oneCellAnchor>
  <xdr:oneCellAnchor>
    <xdr:from>
      <xdr:col>9</xdr:col>
      <xdr:colOff>377931</xdr:colOff>
      <xdr:row>127</xdr:row>
      <xdr:rowOff>110837</xdr:rowOff>
    </xdr:from>
    <xdr:ext cx="1279278" cy="1316181"/>
    <xdr:pic>
      <xdr:nvPicPr>
        <xdr:cNvPr id="17" name="Picture 16">
          <a:extLst>
            <a:ext uri="{FF2B5EF4-FFF2-40B4-BE49-F238E27FC236}">
              <a16:creationId xmlns:a16="http://schemas.microsoft.com/office/drawing/2014/main" id="{01982569-2C2D-482F-B2D5-13705DA26F03}"/>
            </a:ext>
          </a:extLst>
        </xdr:cNvPr>
        <xdr:cNvPicPr>
          <a:picLocks noChangeAspect="1"/>
        </xdr:cNvPicPr>
      </xdr:nvPicPr>
      <xdr:blipFill>
        <a:blip xmlns:r="http://schemas.openxmlformats.org/officeDocument/2006/relationships" r:embed="rId4"/>
        <a:stretch>
          <a:fillRect/>
        </a:stretch>
      </xdr:blipFill>
      <xdr:spPr>
        <a:xfrm>
          <a:off x="9985710537" y="47867455"/>
          <a:ext cx="1279278" cy="1316181"/>
        </a:xfrm>
        <a:prstGeom prst="rect">
          <a:avLst/>
        </a:prstGeom>
      </xdr:spPr>
    </xdr:pic>
    <xdr:clientData/>
  </xdr:oneCellAnchor>
  <xdr:oneCellAnchor>
    <xdr:from>
      <xdr:col>9</xdr:col>
      <xdr:colOff>608006</xdr:colOff>
      <xdr:row>128</xdr:row>
      <xdr:rowOff>83128</xdr:rowOff>
    </xdr:from>
    <xdr:ext cx="1262358" cy="1177636"/>
    <xdr:pic>
      <xdr:nvPicPr>
        <xdr:cNvPr id="18" name="Picture 17">
          <a:extLst>
            <a:ext uri="{FF2B5EF4-FFF2-40B4-BE49-F238E27FC236}">
              <a16:creationId xmlns:a16="http://schemas.microsoft.com/office/drawing/2014/main" id="{BE640783-C604-49AD-A41F-BDE0916594D5}"/>
            </a:ext>
          </a:extLst>
        </xdr:cNvPr>
        <xdr:cNvPicPr>
          <a:picLocks noChangeAspect="1"/>
        </xdr:cNvPicPr>
      </xdr:nvPicPr>
      <xdr:blipFill>
        <a:blip xmlns:r="http://schemas.openxmlformats.org/officeDocument/2006/relationships" r:embed="rId5"/>
        <a:stretch>
          <a:fillRect/>
        </a:stretch>
      </xdr:blipFill>
      <xdr:spPr>
        <a:xfrm>
          <a:off x="9985497382" y="49391455"/>
          <a:ext cx="1262358" cy="1177636"/>
        </a:xfrm>
        <a:prstGeom prst="rect">
          <a:avLst/>
        </a:prstGeom>
      </xdr:spPr>
    </xdr:pic>
    <xdr:clientData/>
  </xdr:oneCellAnchor>
  <xdr:oneCellAnchor>
    <xdr:from>
      <xdr:col>9</xdr:col>
      <xdr:colOff>387928</xdr:colOff>
      <xdr:row>129</xdr:row>
      <xdr:rowOff>83128</xdr:rowOff>
    </xdr:from>
    <xdr:ext cx="1883044" cy="1251286"/>
    <xdr:pic>
      <xdr:nvPicPr>
        <xdr:cNvPr id="19" name="Picture 18">
          <a:extLst>
            <a:ext uri="{FF2B5EF4-FFF2-40B4-BE49-F238E27FC236}">
              <a16:creationId xmlns:a16="http://schemas.microsoft.com/office/drawing/2014/main" id="{9658836A-BD3E-44EA-A7CD-DF194596C119}"/>
            </a:ext>
          </a:extLst>
        </xdr:cNvPr>
        <xdr:cNvPicPr>
          <a:picLocks noChangeAspect="1"/>
        </xdr:cNvPicPr>
      </xdr:nvPicPr>
      <xdr:blipFill>
        <a:blip xmlns:r="http://schemas.openxmlformats.org/officeDocument/2006/relationships" r:embed="rId6"/>
        <a:stretch>
          <a:fillRect/>
        </a:stretch>
      </xdr:blipFill>
      <xdr:spPr>
        <a:xfrm>
          <a:off x="9985096774" y="72944183"/>
          <a:ext cx="1883044" cy="1251286"/>
        </a:xfrm>
        <a:prstGeom prst="rect">
          <a:avLst/>
        </a:prstGeom>
      </xdr:spPr>
    </xdr:pic>
    <xdr:clientData/>
  </xdr:oneCellAnchor>
  <xdr:oneCellAnchor>
    <xdr:from>
      <xdr:col>9</xdr:col>
      <xdr:colOff>249382</xdr:colOff>
      <xdr:row>133</xdr:row>
      <xdr:rowOff>152400</xdr:rowOff>
    </xdr:from>
    <xdr:ext cx="2189019" cy="1105195"/>
    <xdr:pic>
      <xdr:nvPicPr>
        <xdr:cNvPr id="20" name="Picture 19">
          <a:extLst>
            <a:ext uri="{FF2B5EF4-FFF2-40B4-BE49-F238E27FC236}">
              <a16:creationId xmlns:a16="http://schemas.microsoft.com/office/drawing/2014/main" id="{F4DEFA9A-7390-4CC3-910A-E239555B7A68}"/>
            </a:ext>
          </a:extLst>
        </xdr:cNvPr>
        <xdr:cNvPicPr>
          <a:picLocks noChangeAspect="1"/>
        </xdr:cNvPicPr>
      </xdr:nvPicPr>
      <xdr:blipFill>
        <a:blip xmlns:r="http://schemas.openxmlformats.org/officeDocument/2006/relationships" r:embed="rId7"/>
        <a:stretch>
          <a:fillRect/>
        </a:stretch>
      </xdr:blipFill>
      <xdr:spPr>
        <a:xfrm>
          <a:off x="9984929345" y="79386545"/>
          <a:ext cx="2189019" cy="1105195"/>
        </a:xfrm>
        <a:prstGeom prst="rect">
          <a:avLst/>
        </a:prstGeom>
      </xdr:spPr>
    </xdr:pic>
    <xdr:clientData/>
  </xdr:oneCellAnchor>
  <xdr:oneCellAnchor>
    <xdr:from>
      <xdr:col>9</xdr:col>
      <xdr:colOff>526472</xdr:colOff>
      <xdr:row>130</xdr:row>
      <xdr:rowOff>193964</xdr:rowOff>
    </xdr:from>
    <xdr:ext cx="1234547" cy="1310754"/>
    <xdr:pic>
      <xdr:nvPicPr>
        <xdr:cNvPr id="21" name="Picture 20">
          <a:extLst>
            <a:ext uri="{FF2B5EF4-FFF2-40B4-BE49-F238E27FC236}">
              <a16:creationId xmlns:a16="http://schemas.microsoft.com/office/drawing/2014/main" id="{06A8752C-6BD7-4843-A8E3-474467FCC39E}"/>
            </a:ext>
          </a:extLst>
        </xdr:cNvPr>
        <xdr:cNvPicPr>
          <a:picLocks noChangeAspect="1"/>
        </xdr:cNvPicPr>
      </xdr:nvPicPr>
      <xdr:blipFill>
        <a:blip xmlns:r="http://schemas.openxmlformats.org/officeDocument/2006/relationships" r:embed="rId8"/>
        <a:stretch>
          <a:fillRect/>
        </a:stretch>
      </xdr:blipFill>
      <xdr:spPr>
        <a:xfrm>
          <a:off x="9985606727" y="52384037"/>
          <a:ext cx="1234547" cy="1310754"/>
        </a:xfrm>
        <a:prstGeom prst="rect">
          <a:avLst/>
        </a:prstGeom>
      </xdr:spPr>
    </xdr:pic>
    <xdr:clientData/>
  </xdr:oneCellAnchor>
  <xdr:oneCellAnchor>
    <xdr:from>
      <xdr:col>9</xdr:col>
      <xdr:colOff>540327</xdr:colOff>
      <xdr:row>131</xdr:row>
      <xdr:rowOff>69273</xdr:rowOff>
    </xdr:from>
    <xdr:ext cx="1348857" cy="1417443"/>
    <xdr:pic>
      <xdr:nvPicPr>
        <xdr:cNvPr id="22" name="Picture 21">
          <a:extLst>
            <a:ext uri="{FF2B5EF4-FFF2-40B4-BE49-F238E27FC236}">
              <a16:creationId xmlns:a16="http://schemas.microsoft.com/office/drawing/2014/main" id="{424CAB2A-5906-4B0A-A3C9-844444DB88AC}"/>
            </a:ext>
          </a:extLst>
        </xdr:cNvPr>
        <xdr:cNvPicPr>
          <a:picLocks noChangeAspect="1"/>
        </xdr:cNvPicPr>
      </xdr:nvPicPr>
      <xdr:blipFill>
        <a:blip xmlns:r="http://schemas.openxmlformats.org/officeDocument/2006/relationships" r:embed="rId9"/>
        <a:stretch>
          <a:fillRect/>
        </a:stretch>
      </xdr:blipFill>
      <xdr:spPr>
        <a:xfrm>
          <a:off x="9985478562" y="53852618"/>
          <a:ext cx="1348857" cy="1417443"/>
        </a:xfrm>
        <a:prstGeom prst="rect">
          <a:avLst/>
        </a:prstGeom>
      </xdr:spPr>
    </xdr:pic>
    <xdr:clientData/>
  </xdr:oneCellAnchor>
  <xdr:oneCellAnchor>
    <xdr:from>
      <xdr:col>9</xdr:col>
      <xdr:colOff>484909</xdr:colOff>
      <xdr:row>132</xdr:row>
      <xdr:rowOff>235528</xdr:rowOff>
    </xdr:from>
    <xdr:ext cx="1581108" cy="1153319"/>
    <xdr:pic>
      <xdr:nvPicPr>
        <xdr:cNvPr id="23" name="Picture 22">
          <a:extLst>
            <a:ext uri="{FF2B5EF4-FFF2-40B4-BE49-F238E27FC236}">
              <a16:creationId xmlns:a16="http://schemas.microsoft.com/office/drawing/2014/main" id="{3AA37581-D5E2-4B3A-9F49-0E5BCD575C65}"/>
            </a:ext>
          </a:extLst>
        </xdr:cNvPr>
        <xdr:cNvPicPr>
          <a:picLocks noChangeAspect="1"/>
        </xdr:cNvPicPr>
      </xdr:nvPicPr>
      <xdr:blipFill>
        <a:blip xmlns:r="http://schemas.openxmlformats.org/officeDocument/2006/relationships" r:embed="rId10"/>
        <a:stretch>
          <a:fillRect/>
        </a:stretch>
      </xdr:blipFill>
      <xdr:spPr>
        <a:xfrm>
          <a:off x="9985301729" y="55612146"/>
          <a:ext cx="1581108" cy="1153319"/>
        </a:xfrm>
        <a:prstGeom prst="rect">
          <a:avLst/>
        </a:prstGeom>
      </xdr:spPr>
    </xdr:pic>
    <xdr:clientData/>
  </xdr:oneCellAnchor>
  <xdr:twoCellAnchor editAs="oneCell">
    <xdr:from>
      <xdr:col>9</xdr:col>
      <xdr:colOff>748146</xdr:colOff>
      <xdr:row>122</xdr:row>
      <xdr:rowOff>207819</xdr:rowOff>
    </xdr:from>
    <xdr:to>
      <xdr:col>9</xdr:col>
      <xdr:colOff>2176814</xdr:colOff>
      <xdr:row>122</xdr:row>
      <xdr:rowOff>2947877</xdr:rowOff>
    </xdr:to>
    <xdr:pic>
      <xdr:nvPicPr>
        <xdr:cNvPr id="24" name="Picture 23">
          <a:extLst>
            <a:ext uri="{FF2B5EF4-FFF2-40B4-BE49-F238E27FC236}">
              <a16:creationId xmlns:a16="http://schemas.microsoft.com/office/drawing/2014/main" id="{430C69E4-24DE-1AED-02BA-C91C89205E22}"/>
            </a:ext>
          </a:extLst>
        </xdr:cNvPr>
        <xdr:cNvPicPr>
          <a:picLocks noChangeAspect="1"/>
        </xdr:cNvPicPr>
      </xdr:nvPicPr>
      <xdr:blipFill>
        <a:blip xmlns:r="http://schemas.openxmlformats.org/officeDocument/2006/relationships" r:embed="rId11"/>
        <a:stretch>
          <a:fillRect/>
        </a:stretch>
      </xdr:blipFill>
      <xdr:spPr>
        <a:xfrm>
          <a:off x="9985190932" y="61611164"/>
          <a:ext cx="1428668" cy="2740058"/>
        </a:xfrm>
        <a:prstGeom prst="rect">
          <a:avLst/>
        </a:prstGeom>
      </xdr:spPr>
    </xdr:pic>
    <xdr:clientData/>
  </xdr:twoCellAnchor>
  <xdr:oneCellAnchor>
    <xdr:from>
      <xdr:col>9</xdr:col>
      <xdr:colOff>748146</xdr:colOff>
      <xdr:row>123</xdr:row>
      <xdr:rowOff>207819</xdr:rowOff>
    </xdr:from>
    <xdr:ext cx="1428668" cy="2740058"/>
    <xdr:pic>
      <xdr:nvPicPr>
        <xdr:cNvPr id="25" name="Picture 24">
          <a:extLst>
            <a:ext uri="{FF2B5EF4-FFF2-40B4-BE49-F238E27FC236}">
              <a16:creationId xmlns:a16="http://schemas.microsoft.com/office/drawing/2014/main" id="{517137B9-10D1-4FEC-B48A-B33741402661}"/>
            </a:ext>
          </a:extLst>
        </xdr:cNvPr>
        <xdr:cNvPicPr>
          <a:picLocks noChangeAspect="1"/>
        </xdr:cNvPicPr>
      </xdr:nvPicPr>
      <xdr:blipFill>
        <a:blip xmlns:r="http://schemas.openxmlformats.org/officeDocument/2006/relationships" r:embed="rId11"/>
        <a:stretch>
          <a:fillRect/>
        </a:stretch>
      </xdr:blipFill>
      <xdr:spPr>
        <a:xfrm>
          <a:off x="9985190932" y="61611164"/>
          <a:ext cx="1428668" cy="2740058"/>
        </a:xfrm>
        <a:prstGeom prst="rect">
          <a:avLst/>
        </a:prstGeom>
      </xdr:spPr>
    </xdr:pic>
    <xdr:clientData/>
  </xdr:oneCellAnchor>
  <xdr:oneCellAnchor>
    <xdr:from>
      <xdr:col>9</xdr:col>
      <xdr:colOff>133350</xdr:colOff>
      <xdr:row>124</xdr:row>
      <xdr:rowOff>819149</xdr:rowOff>
    </xdr:from>
    <xdr:ext cx="2476419" cy="1744657"/>
    <xdr:pic>
      <xdr:nvPicPr>
        <xdr:cNvPr id="26" name="Picture 25">
          <a:extLst>
            <a:ext uri="{FF2B5EF4-FFF2-40B4-BE49-F238E27FC236}">
              <a16:creationId xmlns:a16="http://schemas.microsoft.com/office/drawing/2014/main" id="{CC2C7AC2-9291-4259-956E-7E59977A8B6D}"/>
            </a:ext>
          </a:extLst>
        </xdr:cNvPr>
        <xdr:cNvPicPr>
          <a:picLocks noChangeAspect="1"/>
        </xdr:cNvPicPr>
      </xdr:nvPicPr>
      <xdr:blipFill rotWithShape="1">
        <a:blip xmlns:r="http://schemas.openxmlformats.org/officeDocument/2006/relationships" r:embed="rId11"/>
        <a:srcRect t="63267"/>
        <a:stretch>
          <a:fillRect/>
        </a:stretch>
      </xdr:blipFill>
      <xdr:spPr>
        <a:xfrm>
          <a:off x="9984752781" y="68675249"/>
          <a:ext cx="2476419" cy="1744657"/>
        </a:xfrm>
        <a:prstGeom prst="rect">
          <a:avLst/>
        </a:prstGeom>
      </xdr:spPr>
    </xdr:pic>
    <xdr:clientData/>
  </xdr:oneCellAnchor>
  <xdr:oneCellAnchor>
    <xdr:from>
      <xdr:col>9</xdr:col>
      <xdr:colOff>114300</xdr:colOff>
      <xdr:row>125</xdr:row>
      <xdr:rowOff>457200</xdr:rowOff>
    </xdr:from>
    <xdr:ext cx="2476419" cy="1744657"/>
    <xdr:pic>
      <xdr:nvPicPr>
        <xdr:cNvPr id="27" name="Picture 26">
          <a:extLst>
            <a:ext uri="{FF2B5EF4-FFF2-40B4-BE49-F238E27FC236}">
              <a16:creationId xmlns:a16="http://schemas.microsoft.com/office/drawing/2014/main" id="{8BD25525-38F7-4DDF-8C65-D23DA09F60E4}"/>
            </a:ext>
          </a:extLst>
        </xdr:cNvPr>
        <xdr:cNvPicPr>
          <a:picLocks noChangeAspect="1"/>
        </xdr:cNvPicPr>
      </xdr:nvPicPr>
      <xdr:blipFill rotWithShape="1">
        <a:blip xmlns:r="http://schemas.openxmlformats.org/officeDocument/2006/relationships" r:embed="rId11"/>
        <a:srcRect t="63267"/>
        <a:stretch>
          <a:fillRect/>
        </a:stretch>
      </xdr:blipFill>
      <xdr:spPr>
        <a:xfrm>
          <a:off x="9984771831" y="71628000"/>
          <a:ext cx="2476419" cy="1744657"/>
        </a:xfrm>
        <a:prstGeom prst="rect">
          <a:avLst/>
        </a:prstGeom>
      </xdr:spPr>
    </xdr:pic>
    <xdr:clientData/>
  </xdr:oneCellAnchor>
  <xdr:twoCellAnchor editAs="oneCell">
    <xdr:from>
      <xdr:col>9</xdr:col>
      <xdr:colOff>681575</xdr:colOff>
      <xdr:row>42</xdr:row>
      <xdr:rowOff>96982</xdr:rowOff>
    </xdr:from>
    <xdr:to>
      <xdr:col>9</xdr:col>
      <xdr:colOff>1951602</xdr:colOff>
      <xdr:row>42</xdr:row>
      <xdr:rowOff>1579417</xdr:rowOff>
    </xdr:to>
    <xdr:pic>
      <xdr:nvPicPr>
        <xdr:cNvPr id="28" name="Picture 27">
          <a:extLst>
            <a:ext uri="{FF2B5EF4-FFF2-40B4-BE49-F238E27FC236}">
              <a16:creationId xmlns:a16="http://schemas.microsoft.com/office/drawing/2014/main" id="{84767F9E-FD4D-6967-8663-1DCA996FF389}"/>
            </a:ext>
          </a:extLst>
        </xdr:cNvPr>
        <xdr:cNvPicPr>
          <a:picLocks noChangeAspect="1"/>
        </xdr:cNvPicPr>
      </xdr:nvPicPr>
      <xdr:blipFill>
        <a:blip xmlns:r="http://schemas.openxmlformats.org/officeDocument/2006/relationships" r:embed="rId12"/>
        <a:stretch>
          <a:fillRect/>
        </a:stretch>
      </xdr:blipFill>
      <xdr:spPr>
        <a:xfrm>
          <a:off x="9985416144" y="16320655"/>
          <a:ext cx="1270027" cy="1482435"/>
        </a:xfrm>
        <a:prstGeom prst="rect">
          <a:avLst/>
        </a:prstGeom>
      </xdr:spPr>
    </xdr:pic>
    <xdr:clientData/>
  </xdr:twoCellAnchor>
  <xdr:twoCellAnchor editAs="oneCell">
    <xdr:from>
      <xdr:col>9</xdr:col>
      <xdr:colOff>374074</xdr:colOff>
      <xdr:row>43</xdr:row>
      <xdr:rowOff>96816</xdr:rowOff>
    </xdr:from>
    <xdr:to>
      <xdr:col>9</xdr:col>
      <xdr:colOff>2133601</xdr:colOff>
      <xdr:row>43</xdr:row>
      <xdr:rowOff>1463009</xdr:rowOff>
    </xdr:to>
    <xdr:pic>
      <xdr:nvPicPr>
        <xdr:cNvPr id="12" name="Picture 11">
          <a:extLst>
            <a:ext uri="{FF2B5EF4-FFF2-40B4-BE49-F238E27FC236}">
              <a16:creationId xmlns:a16="http://schemas.microsoft.com/office/drawing/2014/main" id="{2BBAF1D8-0380-8441-B150-A5C341E9E5BE}"/>
            </a:ext>
          </a:extLst>
        </xdr:cNvPr>
        <xdr:cNvPicPr>
          <a:picLocks noChangeAspect="1"/>
        </xdr:cNvPicPr>
      </xdr:nvPicPr>
      <xdr:blipFill>
        <a:blip xmlns:r="http://schemas.openxmlformats.org/officeDocument/2006/relationships" r:embed="rId13"/>
        <a:stretch>
          <a:fillRect/>
        </a:stretch>
      </xdr:blipFill>
      <xdr:spPr>
        <a:xfrm>
          <a:off x="9985239034" y="17999334"/>
          <a:ext cx="1759527" cy="1366193"/>
        </a:xfrm>
        <a:prstGeom prst="rect">
          <a:avLst/>
        </a:prstGeom>
      </xdr:spPr>
    </xdr:pic>
    <xdr:clientData/>
  </xdr:twoCellAnchor>
  <xdr:twoCellAnchor editAs="oneCell">
    <xdr:from>
      <xdr:col>9</xdr:col>
      <xdr:colOff>193306</xdr:colOff>
      <xdr:row>44</xdr:row>
      <xdr:rowOff>138546</xdr:rowOff>
    </xdr:from>
    <xdr:to>
      <xdr:col>9</xdr:col>
      <xdr:colOff>2485941</xdr:colOff>
      <xdr:row>44</xdr:row>
      <xdr:rowOff>1634836</xdr:rowOff>
    </xdr:to>
    <xdr:pic>
      <xdr:nvPicPr>
        <xdr:cNvPr id="13" name="Picture 12">
          <a:extLst>
            <a:ext uri="{FF2B5EF4-FFF2-40B4-BE49-F238E27FC236}">
              <a16:creationId xmlns:a16="http://schemas.microsoft.com/office/drawing/2014/main" id="{02D89330-EB02-2495-BBFF-FAB47E586FDE}"/>
            </a:ext>
          </a:extLst>
        </xdr:cNvPr>
        <xdr:cNvPicPr>
          <a:picLocks noChangeAspect="1"/>
        </xdr:cNvPicPr>
      </xdr:nvPicPr>
      <xdr:blipFill>
        <a:blip xmlns:r="http://schemas.openxmlformats.org/officeDocument/2006/relationships" r:embed="rId14"/>
        <a:stretch>
          <a:fillRect/>
        </a:stretch>
      </xdr:blipFill>
      <xdr:spPr>
        <a:xfrm>
          <a:off x="9984881805" y="19645746"/>
          <a:ext cx="2292635" cy="1496290"/>
        </a:xfrm>
        <a:prstGeom prst="rect">
          <a:avLst/>
        </a:prstGeom>
      </xdr:spPr>
    </xdr:pic>
    <xdr:clientData/>
  </xdr:twoCellAnchor>
  <xdr:twoCellAnchor editAs="oneCell">
    <xdr:from>
      <xdr:col>9</xdr:col>
      <xdr:colOff>413777</xdr:colOff>
      <xdr:row>45</xdr:row>
      <xdr:rowOff>471055</xdr:rowOff>
    </xdr:from>
    <xdr:to>
      <xdr:col>9</xdr:col>
      <xdr:colOff>2396964</xdr:colOff>
      <xdr:row>45</xdr:row>
      <xdr:rowOff>1732875</xdr:rowOff>
    </xdr:to>
    <xdr:pic>
      <xdr:nvPicPr>
        <xdr:cNvPr id="14" name="Picture 13">
          <a:extLst>
            <a:ext uri="{FF2B5EF4-FFF2-40B4-BE49-F238E27FC236}">
              <a16:creationId xmlns:a16="http://schemas.microsoft.com/office/drawing/2014/main" id="{BC47C3D7-CCD3-C52C-F4CC-EAF24C183FF6}"/>
            </a:ext>
          </a:extLst>
        </xdr:cNvPr>
        <xdr:cNvPicPr>
          <a:picLocks noChangeAspect="1"/>
        </xdr:cNvPicPr>
      </xdr:nvPicPr>
      <xdr:blipFill>
        <a:blip xmlns:r="http://schemas.openxmlformats.org/officeDocument/2006/relationships" r:embed="rId15"/>
        <a:stretch>
          <a:fillRect/>
        </a:stretch>
      </xdr:blipFill>
      <xdr:spPr>
        <a:xfrm>
          <a:off x="9984970782" y="21765491"/>
          <a:ext cx="1983187" cy="1261820"/>
        </a:xfrm>
        <a:prstGeom prst="rect">
          <a:avLst/>
        </a:prstGeom>
      </xdr:spPr>
    </xdr:pic>
    <xdr:clientData/>
  </xdr:twoCellAnchor>
  <xdr:twoCellAnchor editAs="oneCell">
    <xdr:from>
      <xdr:col>9</xdr:col>
      <xdr:colOff>110836</xdr:colOff>
      <xdr:row>46</xdr:row>
      <xdr:rowOff>273414</xdr:rowOff>
    </xdr:from>
    <xdr:to>
      <xdr:col>9</xdr:col>
      <xdr:colOff>2425720</xdr:colOff>
      <xdr:row>46</xdr:row>
      <xdr:rowOff>1590776</xdr:rowOff>
    </xdr:to>
    <xdr:pic>
      <xdr:nvPicPr>
        <xdr:cNvPr id="15" name="Picture 14">
          <a:extLst>
            <a:ext uri="{FF2B5EF4-FFF2-40B4-BE49-F238E27FC236}">
              <a16:creationId xmlns:a16="http://schemas.microsoft.com/office/drawing/2014/main" id="{E7472B58-DB41-141B-7DD6-5645FFDF7F06}"/>
            </a:ext>
          </a:extLst>
        </xdr:cNvPr>
        <xdr:cNvPicPr>
          <a:picLocks noChangeAspect="1"/>
        </xdr:cNvPicPr>
      </xdr:nvPicPr>
      <xdr:blipFill>
        <a:blip xmlns:r="http://schemas.openxmlformats.org/officeDocument/2006/relationships" r:embed="rId16"/>
        <a:stretch>
          <a:fillRect/>
        </a:stretch>
      </xdr:blipFill>
      <xdr:spPr>
        <a:xfrm>
          <a:off x="9984942026" y="23701450"/>
          <a:ext cx="2314884" cy="1317362"/>
        </a:xfrm>
        <a:prstGeom prst="rect">
          <a:avLst/>
        </a:prstGeom>
      </xdr:spPr>
    </xdr:pic>
    <xdr:clientData/>
  </xdr:twoCellAnchor>
  <xdr:twoCellAnchor editAs="oneCell">
    <xdr:from>
      <xdr:col>9</xdr:col>
      <xdr:colOff>535205</xdr:colOff>
      <xdr:row>47</xdr:row>
      <xdr:rowOff>69272</xdr:rowOff>
    </xdr:from>
    <xdr:to>
      <xdr:col>9</xdr:col>
      <xdr:colOff>1757744</xdr:colOff>
      <xdr:row>47</xdr:row>
      <xdr:rowOff>1674709</xdr:rowOff>
    </xdr:to>
    <xdr:pic>
      <xdr:nvPicPr>
        <xdr:cNvPr id="29" name="Picture 28">
          <a:extLst>
            <a:ext uri="{FF2B5EF4-FFF2-40B4-BE49-F238E27FC236}">
              <a16:creationId xmlns:a16="http://schemas.microsoft.com/office/drawing/2014/main" id="{4A947A49-5170-B180-EEF6-7CEF3BB4731E}"/>
            </a:ext>
          </a:extLst>
        </xdr:cNvPr>
        <xdr:cNvPicPr>
          <a:picLocks noChangeAspect="1"/>
        </xdr:cNvPicPr>
      </xdr:nvPicPr>
      <xdr:blipFill>
        <a:blip xmlns:r="http://schemas.openxmlformats.org/officeDocument/2006/relationships" r:embed="rId17"/>
        <a:stretch>
          <a:fillRect/>
        </a:stretch>
      </xdr:blipFill>
      <xdr:spPr>
        <a:xfrm>
          <a:off x="9985610002" y="25353817"/>
          <a:ext cx="1222539" cy="1605437"/>
        </a:xfrm>
        <a:prstGeom prst="rect">
          <a:avLst/>
        </a:prstGeom>
      </xdr:spPr>
    </xdr:pic>
    <xdr:clientData/>
  </xdr:twoCellAnchor>
  <xdr:twoCellAnchor editAs="oneCell">
    <xdr:from>
      <xdr:col>9</xdr:col>
      <xdr:colOff>401782</xdr:colOff>
      <xdr:row>161</xdr:row>
      <xdr:rowOff>110837</xdr:rowOff>
    </xdr:from>
    <xdr:to>
      <xdr:col>9</xdr:col>
      <xdr:colOff>2111350</xdr:colOff>
      <xdr:row>161</xdr:row>
      <xdr:rowOff>1842655</xdr:rowOff>
    </xdr:to>
    <xdr:pic>
      <xdr:nvPicPr>
        <xdr:cNvPr id="30" name="Picture 29">
          <a:extLst>
            <a:ext uri="{FF2B5EF4-FFF2-40B4-BE49-F238E27FC236}">
              <a16:creationId xmlns:a16="http://schemas.microsoft.com/office/drawing/2014/main" id="{9BF41F58-61A2-A7E6-5806-859C1EC091B2}"/>
            </a:ext>
          </a:extLst>
        </xdr:cNvPr>
        <xdr:cNvPicPr>
          <a:picLocks noChangeAspect="1"/>
        </xdr:cNvPicPr>
      </xdr:nvPicPr>
      <xdr:blipFill>
        <a:blip xmlns:r="http://schemas.openxmlformats.org/officeDocument/2006/relationships" r:embed="rId18"/>
        <a:stretch>
          <a:fillRect/>
        </a:stretch>
      </xdr:blipFill>
      <xdr:spPr>
        <a:xfrm>
          <a:off x="9985256396" y="109353928"/>
          <a:ext cx="1709568" cy="1731818"/>
        </a:xfrm>
        <a:prstGeom prst="rect">
          <a:avLst/>
        </a:prstGeom>
      </xdr:spPr>
    </xdr:pic>
    <xdr:clientData/>
  </xdr:twoCellAnchor>
  <xdr:twoCellAnchor editAs="oneCell">
    <xdr:from>
      <xdr:col>9</xdr:col>
      <xdr:colOff>845126</xdr:colOff>
      <xdr:row>162</xdr:row>
      <xdr:rowOff>55419</xdr:rowOff>
    </xdr:from>
    <xdr:to>
      <xdr:col>9</xdr:col>
      <xdr:colOff>1634836</xdr:colOff>
      <xdr:row>162</xdr:row>
      <xdr:rowOff>1799195</xdr:rowOff>
    </xdr:to>
    <xdr:pic>
      <xdr:nvPicPr>
        <xdr:cNvPr id="31" name="Picture 30">
          <a:extLst>
            <a:ext uri="{FF2B5EF4-FFF2-40B4-BE49-F238E27FC236}">
              <a16:creationId xmlns:a16="http://schemas.microsoft.com/office/drawing/2014/main" id="{B0D0AE45-30FA-FF11-B464-8626CB7BA562}"/>
            </a:ext>
          </a:extLst>
        </xdr:cNvPr>
        <xdr:cNvPicPr>
          <a:picLocks noChangeAspect="1"/>
        </xdr:cNvPicPr>
      </xdr:nvPicPr>
      <xdr:blipFill>
        <a:blip xmlns:r="http://schemas.openxmlformats.org/officeDocument/2006/relationships" r:embed="rId19"/>
        <a:stretch>
          <a:fillRect/>
        </a:stretch>
      </xdr:blipFill>
      <xdr:spPr>
        <a:xfrm>
          <a:off x="9985732910" y="111307419"/>
          <a:ext cx="789710" cy="1743776"/>
        </a:xfrm>
        <a:prstGeom prst="rect">
          <a:avLst/>
        </a:prstGeom>
      </xdr:spPr>
    </xdr:pic>
    <xdr:clientData/>
  </xdr:twoCellAnchor>
  <xdr:twoCellAnchor editAs="oneCell">
    <xdr:from>
      <xdr:col>9</xdr:col>
      <xdr:colOff>512620</xdr:colOff>
      <xdr:row>163</xdr:row>
      <xdr:rowOff>193964</xdr:rowOff>
    </xdr:from>
    <xdr:to>
      <xdr:col>9</xdr:col>
      <xdr:colOff>1874709</xdr:colOff>
      <xdr:row>163</xdr:row>
      <xdr:rowOff>2670489</xdr:rowOff>
    </xdr:to>
    <xdr:pic>
      <xdr:nvPicPr>
        <xdr:cNvPr id="32" name="Picture 31">
          <a:extLst>
            <a:ext uri="{FF2B5EF4-FFF2-40B4-BE49-F238E27FC236}">
              <a16:creationId xmlns:a16="http://schemas.microsoft.com/office/drawing/2014/main" id="{43D4A6C7-5FB1-CC0F-D6CD-B1C969C355D7}"/>
            </a:ext>
          </a:extLst>
        </xdr:cNvPr>
        <xdr:cNvPicPr>
          <a:picLocks noChangeAspect="1"/>
        </xdr:cNvPicPr>
      </xdr:nvPicPr>
      <xdr:blipFill>
        <a:blip xmlns:r="http://schemas.openxmlformats.org/officeDocument/2006/relationships" r:embed="rId20"/>
        <a:stretch>
          <a:fillRect/>
        </a:stretch>
      </xdr:blipFill>
      <xdr:spPr>
        <a:xfrm>
          <a:off x="9985493037" y="113399455"/>
          <a:ext cx="1362089" cy="2476525"/>
        </a:xfrm>
        <a:prstGeom prst="rect">
          <a:avLst/>
        </a:prstGeom>
      </xdr:spPr>
    </xdr:pic>
    <xdr:clientData/>
  </xdr:twoCellAnchor>
  <xdr:twoCellAnchor editAs="oneCell">
    <xdr:from>
      <xdr:col>9</xdr:col>
      <xdr:colOff>484909</xdr:colOff>
      <xdr:row>164</xdr:row>
      <xdr:rowOff>138546</xdr:rowOff>
    </xdr:from>
    <xdr:to>
      <xdr:col>9</xdr:col>
      <xdr:colOff>1818525</xdr:colOff>
      <xdr:row>164</xdr:row>
      <xdr:rowOff>1639816</xdr:rowOff>
    </xdr:to>
    <xdr:pic>
      <xdr:nvPicPr>
        <xdr:cNvPr id="33" name="Picture 32">
          <a:extLst>
            <a:ext uri="{FF2B5EF4-FFF2-40B4-BE49-F238E27FC236}">
              <a16:creationId xmlns:a16="http://schemas.microsoft.com/office/drawing/2014/main" id="{30718C1B-41A6-5F9D-74E7-3C50A25B8026}"/>
            </a:ext>
          </a:extLst>
        </xdr:cNvPr>
        <xdr:cNvPicPr>
          <a:picLocks noChangeAspect="1"/>
        </xdr:cNvPicPr>
      </xdr:nvPicPr>
      <xdr:blipFill>
        <a:blip xmlns:r="http://schemas.openxmlformats.org/officeDocument/2006/relationships" r:embed="rId21"/>
        <a:stretch>
          <a:fillRect/>
        </a:stretch>
      </xdr:blipFill>
      <xdr:spPr>
        <a:xfrm>
          <a:off x="9985549221" y="116170364"/>
          <a:ext cx="1333616" cy="1501270"/>
        </a:xfrm>
        <a:prstGeom prst="rect">
          <a:avLst/>
        </a:prstGeom>
      </xdr:spPr>
    </xdr:pic>
    <xdr:clientData/>
  </xdr:twoCellAnchor>
  <xdr:twoCellAnchor editAs="oneCell">
    <xdr:from>
      <xdr:col>9</xdr:col>
      <xdr:colOff>678872</xdr:colOff>
      <xdr:row>165</xdr:row>
      <xdr:rowOff>143586</xdr:rowOff>
    </xdr:from>
    <xdr:to>
      <xdr:col>9</xdr:col>
      <xdr:colOff>1728462</xdr:colOff>
      <xdr:row>165</xdr:row>
      <xdr:rowOff>2827992</xdr:rowOff>
    </xdr:to>
    <xdr:pic>
      <xdr:nvPicPr>
        <xdr:cNvPr id="34" name="Picture 33">
          <a:extLst>
            <a:ext uri="{FF2B5EF4-FFF2-40B4-BE49-F238E27FC236}">
              <a16:creationId xmlns:a16="http://schemas.microsoft.com/office/drawing/2014/main" id="{8A117273-61D9-6996-1157-67EDF776F8F8}"/>
            </a:ext>
          </a:extLst>
        </xdr:cNvPr>
        <xdr:cNvPicPr>
          <a:picLocks noChangeAspect="1"/>
        </xdr:cNvPicPr>
      </xdr:nvPicPr>
      <xdr:blipFill>
        <a:blip xmlns:r="http://schemas.openxmlformats.org/officeDocument/2006/relationships" r:embed="rId22"/>
        <a:stretch>
          <a:fillRect/>
        </a:stretch>
      </xdr:blipFill>
      <xdr:spPr>
        <a:xfrm>
          <a:off x="9985639284" y="118004204"/>
          <a:ext cx="1049590" cy="2684406"/>
        </a:xfrm>
        <a:prstGeom prst="rect">
          <a:avLst/>
        </a:prstGeom>
      </xdr:spPr>
    </xdr:pic>
    <xdr:clientData/>
  </xdr:twoCellAnchor>
  <xdr:twoCellAnchor editAs="oneCell">
    <xdr:from>
      <xdr:col>9</xdr:col>
      <xdr:colOff>789710</xdr:colOff>
      <xdr:row>166</xdr:row>
      <xdr:rowOff>124691</xdr:rowOff>
    </xdr:from>
    <xdr:to>
      <xdr:col>9</xdr:col>
      <xdr:colOff>1663350</xdr:colOff>
      <xdr:row>166</xdr:row>
      <xdr:rowOff>2459508</xdr:rowOff>
    </xdr:to>
    <xdr:pic>
      <xdr:nvPicPr>
        <xdr:cNvPr id="35" name="Picture 34">
          <a:extLst>
            <a:ext uri="{FF2B5EF4-FFF2-40B4-BE49-F238E27FC236}">
              <a16:creationId xmlns:a16="http://schemas.microsoft.com/office/drawing/2014/main" id="{9430DCBD-27BB-D433-014F-ED68805E01FB}"/>
            </a:ext>
          </a:extLst>
        </xdr:cNvPr>
        <xdr:cNvPicPr>
          <a:picLocks noChangeAspect="1"/>
        </xdr:cNvPicPr>
      </xdr:nvPicPr>
      <xdr:blipFill>
        <a:blip xmlns:r="http://schemas.openxmlformats.org/officeDocument/2006/relationships" r:embed="rId23"/>
        <a:stretch>
          <a:fillRect/>
        </a:stretch>
      </xdr:blipFill>
      <xdr:spPr>
        <a:xfrm>
          <a:off x="9985704396" y="121088727"/>
          <a:ext cx="873640" cy="2334817"/>
        </a:xfrm>
        <a:prstGeom prst="rect">
          <a:avLst/>
        </a:prstGeom>
      </xdr:spPr>
    </xdr:pic>
    <xdr:clientData/>
  </xdr:twoCellAnchor>
  <xdr:twoCellAnchor editAs="oneCell">
    <xdr:from>
      <xdr:col>9</xdr:col>
      <xdr:colOff>678873</xdr:colOff>
      <xdr:row>167</xdr:row>
      <xdr:rowOff>96981</xdr:rowOff>
    </xdr:from>
    <xdr:to>
      <xdr:col>9</xdr:col>
      <xdr:colOff>1797735</xdr:colOff>
      <xdr:row>167</xdr:row>
      <xdr:rowOff>2576946</xdr:rowOff>
    </xdr:to>
    <xdr:pic>
      <xdr:nvPicPr>
        <xdr:cNvPr id="36" name="Picture 35">
          <a:extLst>
            <a:ext uri="{FF2B5EF4-FFF2-40B4-BE49-F238E27FC236}">
              <a16:creationId xmlns:a16="http://schemas.microsoft.com/office/drawing/2014/main" id="{1C524BF8-0413-AD2A-EC17-B382CA1E8815}"/>
            </a:ext>
          </a:extLst>
        </xdr:cNvPr>
        <xdr:cNvPicPr>
          <a:picLocks noChangeAspect="1"/>
        </xdr:cNvPicPr>
      </xdr:nvPicPr>
      <xdr:blipFill>
        <a:blip xmlns:r="http://schemas.openxmlformats.org/officeDocument/2006/relationships" r:embed="rId24"/>
        <a:stretch>
          <a:fillRect/>
        </a:stretch>
      </xdr:blipFill>
      <xdr:spPr>
        <a:xfrm>
          <a:off x="9985570011" y="123748799"/>
          <a:ext cx="1118862" cy="2479965"/>
        </a:xfrm>
        <a:prstGeom prst="rect">
          <a:avLst/>
        </a:prstGeom>
      </xdr:spPr>
    </xdr:pic>
    <xdr:clientData/>
  </xdr:twoCellAnchor>
  <xdr:twoCellAnchor editAs="oneCell">
    <xdr:from>
      <xdr:col>9</xdr:col>
      <xdr:colOff>609599</xdr:colOff>
      <xdr:row>168</xdr:row>
      <xdr:rowOff>318654</xdr:rowOff>
    </xdr:from>
    <xdr:to>
      <xdr:col>9</xdr:col>
      <xdr:colOff>2057524</xdr:colOff>
      <xdr:row>168</xdr:row>
      <xdr:rowOff>2033303</xdr:rowOff>
    </xdr:to>
    <xdr:pic>
      <xdr:nvPicPr>
        <xdr:cNvPr id="37" name="Picture 36">
          <a:extLst>
            <a:ext uri="{FF2B5EF4-FFF2-40B4-BE49-F238E27FC236}">
              <a16:creationId xmlns:a16="http://schemas.microsoft.com/office/drawing/2014/main" id="{B2D296F5-F3C6-8A62-D9FF-6C079DFD664D}"/>
            </a:ext>
          </a:extLst>
        </xdr:cNvPr>
        <xdr:cNvPicPr>
          <a:picLocks noChangeAspect="1"/>
        </xdr:cNvPicPr>
      </xdr:nvPicPr>
      <xdr:blipFill>
        <a:blip xmlns:r="http://schemas.openxmlformats.org/officeDocument/2006/relationships" r:embed="rId25"/>
        <a:stretch>
          <a:fillRect/>
        </a:stretch>
      </xdr:blipFill>
      <xdr:spPr>
        <a:xfrm>
          <a:off x="9985310222" y="126838363"/>
          <a:ext cx="1447925" cy="1714649"/>
        </a:xfrm>
        <a:prstGeom prst="rect">
          <a:avLst/>
        </a:prstGeom>
      </xdr:spPr>
    </xdr:pic>
    <xdr:clientData/>
  </xdr:twoCellAnchor>
  <xdr:oneCellAnchor>
    <xdr:from>
      <xdr:col>9</xdr:col>
      <xdr:colOff>886692</xdr:colOff>
      <xdr:row>169</xdr:row>
      <xdr:rowOff>83941</xdr:rowOff>
    </xdr:from>
    <xdr:ext cx="1006490" cy="2802690"/>
    <xdr:pic>
      <xdr:nvPicPr>
        <xdr:cNvPr id="38" name="Picture 37">
          <a:extLst>
            <a:ext uri="{FF2B5EF4-FFF2-40B4-BE49-F238E27FC236}">
              <a16:creationId xmlns:a16="http://schemas.microsoft.com/office/drawing/2014/main" id="{943CA9E5-6368-4447-8752-53E6AB47277C}"/>
            </a:ext>
          </a:extLst>
        </xdr:cNvPr>
        <xdr:cNvPicPr>
          <a:picLocks noChangeAspect="1"/>
        </xdr:cNvPicPr>
      </xdr:nvPicPr>
      <xdr:blipFill rotWithShape="1">
        <a:blip xmlns:r="http://schemas.openxmlformats.org/officeDocument/2006/relationships" r:embed="rId11"/>
        <a:srcRect l="45066" t="13682" r="14147" b="27100"/>
        <a:stretch>
          <a:fillRect/>
        </a:stretch>
      </xdr:blipFill>
      <xdr:spPr>
        <a:xfrm>
          <a:off x="9985474564" y="129319141"/>
          <a:ext cx="1006490" cy="2802690"/>
        </a:xfrm>
        <a:prstGeom prst="rect">
          <a:avLst/>
        </a:prstGeom>
      </xdr:spPr>
    </xdr:pic>
    <xdr:clientData/>
  </xdr:oneCellAnchor>
  <xdr:oneCellAnchor>
    <xdr:from>
      <xdr:col>9</xdr:col>
      <xdr:colOff>1052945</xdr:colOff>
      <xdr:row>170</xdr:row>
      <xdr:rowOff>110836</xdr:rowOff>
    </xdr:from>
    <xdr:ext cx="1006490" cy="2802690"/>
    <xdr:pic>
      <xdr:nvPicPr>
        <xdr:cNvPr id="41" name="Picture 40">
          <a:extLst>
            <a:ext uri="{FF2B5EF4-FFF2-40B4-BE49-F238E27FC236}">
              <a16:creationId xmlns:a16="http://schemas.microsoft.com/office/drawing/2014/main" id="{1EAC3856-7D48-48B9-8FC1-73882A55D365}"/>
            </a:ext>
          </a:extLst>
        </xdr:cNvPr>
        <xdr:cNvPicPr>
          <a:picLocks noChangeAspect="1"/>
        </xdr:cNvPicPr>
      </xdr:nvPicPr>
      <xdr:blipFill rotWithShape="1">
        <a:blip xmlns:r="http://schemas.openxmlformats.org/officeDocument/2006/relationships" r:embed="rId11"/>
        <a:srcRect l="45066" t="13682" r="14147" b="27100"/>
        <a:stretch>
          <a:fillRect/>
        </a:stretch>
      </xdr:blipFill>
      <xdr:spPr>
        <a:xfrm>
          <a:off x="9985308311" y="132712691"/>
          <a:ext cx="1006490" cy="2802690"/>
        </a:xfrm>
        <a:prstGeom prst="rect">
          <a:avLst/>
        </a:prstGeom>
      </xdr:spPr>
    </xdr:pic>
    <xdr:clientData/>
  </xdr:oneCellAnchor>
  <xdr:twoCellAnchor editAs="oneCell">
    <xdr:from>
      <xdr:col>9</xdr:col>
      <xdr:colOff>387927</xdr:colOff>
      <xdr:row>174</xdr:row>
      <xdr:rowOff>318654</xdr:rowOff>
    </xdr:from>
    <xdr:to>
      <xdr:col>9</xdr:col>
      <xdr:colOff>2140679</xdr:colOff>
      <xdr:row>174</xdr:row>
      <xdr:rowOff>3336436</xdr:rowOff>
    </xdr:to>
    <xdr:pic>
      <xdr:nvPicPr>
        <xdr:cNvPr id="58" name="Picture 57">
          <a:extLst>
            <a:ext uri="{FF2B5EF4-FFF2-40B4-BE49-F238E27FC236}">
              <a16:creationId xmlns:a16="http://schemas.microsoft.com/office/drawing/2014/main" id="{9C8C242E-15DA-619B-00E6-B5E6AAB65CEB}"/>
            </a:ext>
          </a:extLst>
        </xdr:cNvPr>
        <xdr:cNvPicPr>
          <a:picLocks noChangeAspect="1"/>
        </xdr:cNvPicPr>
      </xdr:nvPicPr>
      <xdr:blipFill>
        <a:blip xmlns:r="http://schemas.openxmlformats.org/officeDocument/2006/relationships" r:embed="rId26"/>
        <a:stretch>
          <a:fillRect/>
        </a:stretch>
      </xdr:blipFill>
      <xdr:spPr>
        <a:xfrm>
          <a:off x="9985227067" y="140983854"/>
          <a:ext cx="1752752" cy="3017782"/>
        </a:xfrm>
        <a:prstGeom prst="rect">
          <a:avLst/>
        </a:prstGeom>
      </xdr:spPr>
    </xdr:pic>
    <xdr:clientData/>
  </xdr:twoCellAnchor>
  <xdr:twoCellAnchor editAs="oneCell">
    <xdr:from>
      <xdr:col>9</xdr:col>
      <xdr:colOff>498765</xdr:colOff>
      <xdr:row>175</xdr:row>
      <xdr:rowOff>138546</xdr:rowOff>
    </xdr:from>
    <xdr:to>
      <xdr:col>9</xdr:col>
      <xdr:colOff>1898866</xdr:colOff>
      <xdr:row>175</xdr:row>
      <xdr:rowOff>3402356</xdr:rowOff>
    </xdr:to>
    <xdr:pic>
      <xdr:nvPicPr>
        <xdr:cNvPr id="40" name="Picture 39">
          <a:extLst>
            <a:ext uri="{FF2B5EF4-FFF2-40B4-BE49-F238E27FC236}">
              <a16:creationId xmlns:a16="http://schemas.microsoft.com/office/drawing/2014/main" id="{0F49ECF4-77B0-0B49-3247-831BA4644DAD}"/>
            </a:ext>
          </a:extLst>
        </xdr:cNvPr>
        <xdr:cNvPicPr>
          <a:picLocks noChangeAspect="1"/>
        </xdr:cNvPicPr>
      </xdr:nvPicPr>
      <xdr:blipFill>
        <a:blip xmlns:r="http://schemas.openxmlformats.org/officeDocument/2006/relationships" r:embed="rId27"/>
        <a:stretch>
          <a:fillRect/>
        </a:stretch>
      </xdr:blipFill>
      <xdr:spPr>
        <a:xfrm>
          <a:off x="9985468880" y="144350510"/>
          <a:ext cx="1400101" cy="3263810"/>
        </a:xfrm>
        <a:prstGeom prst="rect">
          <a:avLst/>
        </a:prstGeom>
      </xdr:spPr>
    </xdr:pic>
    <xdr:clientData/>
  </xdr:twoCellAnchor>
  <xdr:twoCellAnchor editAs="oneCell">
    <xdr:from>
      <xdr:col>9</xdr:col>
      <xdr:colOff>665019</xdr:colOff>
      <xdr:row>171</xdr:row>
      <xdr:rowOff>318655</xdr:rowOff>
    </xdr:from>
    <xdr:to>
      <xdr:col>9</xdr:col>
      <xdr:colOff>1878196</xdr:colOff>
      <xdr:row>171</xdr:row>
      <xdr:rowOff>2253691</xdr:rowOff>
    </xdr:to>
    <xdr:pic>
      <xdr:nvPicPr>
        <xdr:cNvPr id="42" name="Picture 41">
          <a:extLst>
            <a:ext uri="{FF2B5EF4-FFF2-40B4-BE49-F238E27FC236}">
              <a16:creationId xmlns:a16="http://schemas.microsoft.com/office/drawing/2014/main" id="{653D6795-DD10-54BF-1352-0B5B7D8463AF}"/>
            </a:ext>
          </a:extLst>
        </xdr:cNvPr>
        <xdr:cNvPicPr>
          <a:picLocks noChangeAspect="1"/>
        </xdr:cNvPicPr>
      </xdr:nvPicPr>
      <xdr:blipFill>
        <a:blip xmlns:r="http://schemas.openxmlformats.org/officeDocument/2006/relationships" r:embed="rId28"/>
        <a:stretch>
          <a:fillRect/>
        </a:stretch>
      </xdr:blipFill>
      <xdr:spPr>
        <a:xfrm>
          <a:off x="9985489550" y="135899237"/>
          <a:ext cx="1213177" cy="1935036"/>
        </a:xfrm>
        <a:prstGeom prst="rect">
          <a:avLst/>
        </a:prstGeom>
      </xdr:spPr>
    </xdr:pic>
    <xdr:clientData/>
  </xdr:twoCellAnchor>
  <xdr:twoCellAnchor editAs="oneCell">
    <xdr:from>
      <xdr:col>9</xdr:col>
      <xdr:colOff>358335</xdr:colOff>
      <xdr:row>172</xdr:row>
      <xdr:rowOff>207817</xdr:rowOff>
    </xdr:from>
    <xdr:to>
      <xdr:col>9</xdr:col>
      <xdr:colOff>1808922</xdr:colOff>
      <xdr:row>172</xdr:row>
      <xdr:rowOff>2521526</xdr:rowOff>
    </xdr:to>
    <xdr:pic>
      <xdr:nvPicPr>
        <xdr:cNvPr id="44" name="Picture 43">
          <a:extLst>
            <a:ext uri="{FF2B5EF4-FFF2-40B4-BE49-F238E27FC236}">
              <a16:creationId xmlns:a16="http://schemas.microsoft.com/office/drawing/2014/main" id="{7D6A3488-D526-4C74-A61D-C856A427EC1E}"/>
            </a:ext>
          </a:extLst>
        </xdr:cNvPr>
        <xdr:cNvPicPr>
          <a:picLocks noChangeAspect="1"/>
        </xdr:cNvPicPr>
      </xdr:nvPicPr>
      <xdr:blipFill>
        <a:blip xmlns:r="http://schemas.openxmlformats.org/officeDocument/2006/relationships" r:embed="rId28"/>
        <a:stretch>
          <a:fillRect/>
        </a:stretch>
      </xdr:blipFill>
      <xdr:spPr>
        <a:xfrm>
          <a:off x="9985558824" y="138351490"/>
          <a:ext cx="1450587" cy="2313709"/>
        </a:xfrm>
        <a:prstGeom prst="rect">
          <a:avLst/>
        </a:prstGeom>
      </xdr:spPr>
    </xdr:pic>
    <xdr:clientData/>
  </xdr:twoCellAnchor>
  <xdr:twoCellAnchor editAs="oneCell">
    <xdr:from>
      <xdr:col>9</xdr:col>
      <xdr:colOff>692728</xdr:colOff>
      <xdr:row>173</xdr:row>
      <xdr:rowOff>184843</xdr:rowOff>
    </xdr:from>
    <xdr:to>
      <xdr:col>9</xdr:col>
      <xdr:colOff>2235589</xdr:colOff>
      <xdr:row>173</xdr:row>
      <xdr:rowOff>2567489</xdr:rowOff>
    </xdr:to>
    <xdr:pic>
      <xdr:nvPicPr>
        <xdr:cNvPr id="45" name="Picture 44">
          <a:extLst>
            <a:ext uri="{FF2B5EF4-FFF2-40B4-BE49-F238E27FC236}">
              <a16:creationId xmlns:a16="http://schemas.microsoft.com/office/drawing/2014/main" id="{5CB60EF6-9F9B-3321-6CFC-D44E29536C04}"/>
            </a:ext>
          </a:extLst>
        </xdr:cNvPr>
        <xdr:cNvPicPr>
          <a:picLocks noChangeAspect="1"/>
        </xdr:cNvPicPr>
      </xdr:nvPicPr>
      <xdr:blipFill>
        <a:blip xmlns:r="http://schemas.openxmlformats.org/officeDocument/2006/relationships" r:embed="rId29"/>
        <a:stretch>
          <a:fillRect/>
        </a:stretch>
      </xdr:blipFill>
      <xdr:spPr>
        <a:xfrm>
          <a:off x="9985132157" y="141265679"/>
          <a:ext cx="1542861" cy="2382646"/>
        </a:xfrm>
        <a:prstGeom prst="rect">
          <a:avLst/>
        </a:prstGeom>
      </xdr:spPr>
    </xdr:pic>
    <xdr:clientData/>
  </xdr:twoCellAnchor>
  <xdr:twoCellAnchor editAs="oneCell">
    <xdr:from>
      <xdr:col>9</xdr:col>
      <xdr:colOff>277091</xdr:colOff>
      <xdr:row>177</xdr:row>
      <xdr:rowOff>193963</xdr:rowOff>
    </xdr:from>
    <xdr:to>
      <xdr:col>9</xdr:col>
      <xdr:colOff>2318793</xdr:colOff>
      <xdr:row>177</xdr:row>
      <xdr:rowOff>3522452</xdr:rowOff>
    </xdr:to>
    <xdr:pic>
      <xdr:nvPicPr>
        <xdr:cNvPr id="48" name="Picture 47">
          <a:extLst>
            <a:ext uri="{FF2B5EF4-FFF2-40B4-BE49-F238E27FC236}">
              <a16:creationId xmlns:a16="http://schemas.microsoft.com/office/drawing/2014/main" id="{9BB3C5C3-76D5-4644-AA86-17D7D8D09110}"/>
            </a:ext>
          </a:extLst>
        </xdr:cNvPr>
        <xdr:cNvPicPr>
          <a:picLocks noChangeAspect="1"/>
        </xdr:cNvPicPr>
      </xdr:nvPicPr>
      <xdr:blipFill>
        <a:blip xmlns:r="http://schemas.openxmlformats.org/officeDocument/2006/relationships" r:embed="rId30"/>
        <a:stretch>
          <a:fillRect/>
        </a:stretch>
      </xdr:blipFill>
      <xdr:spPr>
        <a:xfrm>
          <a:off x="9985048953" y="155129345"/>
          <a:ext cx="2041702" cy="3328489"/>
        </a:xfrm>
        <a:prstGeom prst="rect">
          <a:avLst/>
        </a:prstGeom>
      </xdr:spPr>
    </xdr:pic>
    <xdr:clientData/>
  </xdr:twoCellAnchor>
  <xdr:twoCellAnchor editAs="oneCell">
    <xdr:from>
      <xdr:col>9</xdr:col>
      <xdr:colOff>401782</xdr:colOff>
      <xdr:row>176</xdr:row>
      <xdr:rowOff>166255</xdr:rowOff>
    </xdr:from>
    <xdr:to>
      <xdr:col>9</xdr:col>
      <xdr:colOff>2276464</xdr:colOff>
      <xdr:row>176</xdr:row>
      <xdr:rowOff>3755586</xdr:rowOff>
    </xdr:to>
    <xdr:pic>
      <xdr:nvPicPr>
        <xdr:cNvPr id="49" name="Picture 48">
          <a:extLst>
            <a:ext uri="{FF2B5EF4-FFF2-40B4-BE49-F238E27FC236}">
              <a16:creationId xmlns:a16="http://schemas.microsoft.com/office/drawing/2014/main" id="{8EF81FD7-D757-CA0B-41CB-0C46D5709199}"/>
            </a:ext>
          </a:extLst>
        </xdr:cNvPr>
        <xdr:cNvPicPr>
          <a:picLocks noChangeAspect="1"/>
        </xdr:cNvPicPr>
      </xdr:nvPicPr>
      <xdr:blipFill>
        <a:blip xmlns:r="http://schemas.openxmlformats.org/officeDocument/2006/relationships" r:embed="rId31"/>
        <a:stretch>
          <a:fillRect/>
        </a:stretch>
      </xdr:blipFill>
      <xdr:spPr>
        <a:xfrm>
          <a:off x="9985091282" y="151056110"/>
          <a:ext cx="1874682" cy="3589331"/>
        </a:xfrm>
        <a:prstGeom prst="rect">
          <a:avLst/>
        </a:prstGeom>
      </xdr:spPr>
    </xdr:pic>
    <xdr:clientData/>
  </xdr:twoCellAnchor>
  <xdr:twoCellAnchor editAs="oneCell">
    <xdr:from>
      <xdr:col>9</xdr:col>
      <xdr:colOff>401782</xdr:colOff>
      <xdr:row>178</xdr:row>
      <xdr:rowOff>83127</xdr:rowOff>
    </xdr:from>
    <xdr:to>
      <xdr:col>9</xdr:col>
      <xdr:colOff>2443484</xdr:colOff>
      <xdr:row>178</xdr:row>
      <xdr:rowOff>3411616</xdr:rowOff>
    </xdr:to>
    <xdr:pic>
      <xdr:nvPicPr>
        <xdr:cNvPr id="50" name="Picture 49">
          <a:extLst>
            <a:ext uri="{FF2B5EF4-FFF2-40B4-BE49-F238E27FC236}">
              <a16:creationId xmlns:a16="http://schemas.microsoft.com/office/drawing/2014/main" id="{2BCEAD05-718B-49EC-B4E6-12EC36F26B78}"/>
            </a:ext>
          </a:extLst>
        </xdr:cNvPr>
        <xdr:cNvPicPr>
          <a:picLocks noChangeAspect="1"/>
        </xdr:cNvPicPr>
      </xdr:nvPicPr>
      <xdr:blipFill>
        <a:blip xmlns:r="http://schemas.openxmlformats.org/officeDocument/2006/relationships" r:embed="rId30"/>
        <a:stretch>
          <a:fillRect/>
        </a:stretch>
      </xdr:blipFill>
      <xdr:spPr>
        <a:xfrm>
          <a:off x="9984924262" y="158842363"/>
          <a:ext cx="2041702" cy="3328489"/>
        </a:xfrm>
        <a:prstGeom prst="rect">
          <a:avLst/>
        </a:prstGeom>
      </xdr:spPr>
    </xdr:pic>
    <xdr:clientData/>
  </xdr:twoCellAnchor>
  <xdr:twoCellAnchor editAs="oneCell">
    <xdr:from>
      <xdr:col>9</xdr:col>
      <xdr:colOff>484911</xdr:colOff>
      <xdr:row>179</xdr:row>
      <xdr:rowOff>221673</xdr:rowOff>
    </xdr:from>
    <xdr:to>
      <xdr:col>9</xdr:col>
      <xdr:colOff>2175166</xdr:colOff>
      <xdr:row>179</xdr:row>
      <xdr:rowOff>2705613</xdr:rowOff>
    </xdr:to>
    <xdr:pic>
      <xdr:nvPicPr>
        <xdr:cNvPr id="53" name="Picture 52">
          <a:extLst>
            <a:ext uri="{FF2B5EF4-FFF2-40B4-BE49-F238E27FC236}">
              <a16:creationId xmlns:a16="http://schemas.microsoft.com/office/drawing/2014/main" id="{7FAC8EF6-3CE8-90FD-C8B9-62DB1B8E9060}"/>
            </a:ext>
          </a:extLst>
        </xdr:cNvPr>
        <xdr:cNvPicPr>
          <a:picLocks noChangeAspect="1"/>
        </xdr:cNvPicPr>
      </xdr:nvPicPr>
      <xdr:blipFill>
        <a:blip xmlns:r="http://schemas.openxmlformats.org/officeDocument/2006/relationships" r:embed="rId32"/>
        <a:stretch>
          <a:fillRect/>
        </a:stretch>
      </xdr:blipFill>
      <xdr:spPr>
        <a:xfrm>
          <a:off x="9985192580" y="162707782"/>
          <a:ext cx="1690255" cy="2483940"/>
        </a:xfrm>
        <a:prstGeom prst="rect">
          <a:avLst/>
        </a:prstGeom>
      </xdr:spPr>
    </xdr:pic>
    <xdr:clientData/>
  </xdr:twoCellAnchor>
  <xdr:twoCellAnchor editAs="oneCell">
    <xdr:from>
      <xdr:col>9</xdr:col>
      <xdr:colOff>415636</xdr:colOff>
      <xdr:row>53</xdr:row>
      <xdr:rowOff>96981</xdr:rowOff>
    </xdr:from>
    <xdr:to>
      <xdr:col>9</xdr:col>
      <xdr:colOff>2323474</xdr:colOff>
      <xdr:row>53</xdr:row>
      <xdr:rowOff>1511866</xdr:rowOff>
    </xdr:to>
    <xdr:pic>
      <xdr:nvPicPr>
        <xdr:cNvPr id="59" name="Picture 58">
          <a:extLst>
            <a:ext uri="{FF2B5EF4-FFF2-40B4-BE49-F238E27FC236}">
              <a16:creationId xmlns:a16="http://schemas.microsoft.com/office/drawing/2014/main" id="{45729AAE-A7EE-7D4D-FBA4-813C2040F687}"/>
            </a:ext>
          </a:extLst>
        </xdr:cNvPr>
        <xdr:cNvPicPr>
          <a:picLocks noChangeAspect="1"/>
        </xdr:cNvPicPr>
      </xdr:nvPicPr>
      <xdr:blipFill>
        <a:blip xmlns:r="http://schemas.openxmlformats.org/officeDocument/2006/relationships" r:embed="rId33"/>
        <a:stretch>
          <a:fillRect/>
        </a:stretch>
      </xdr:blipFill>
      <xdr:spPr>
        <a:xfrm>
          <a:off x="9985044272" y="29565599"/>
          <a:ext cx="1907838" cy="1414885"/>
        </a:xfrm>
        <a:prstGeom prst="rect">
          <a:avLst/>
        </a:prstGeom>
      </xdr:spPr>
    </xdr:pic>
    <xdr:clientData/>
  </xdr:twoCellAnchor>
  <xdr:twoCellAnchor editAs="oneCell">
    <xdr:from>
      <xdr:col>9</xdr:col>
      <xdr:colOff>71194</xdr:colOff>
      <xdr:row>54</xdr:row>
      <xdr:rowOff>193964</xdr:rowOff>
    </xdr:from>
    <xdr:to>
      <xdr:col>9</xdr:col>
      <xdr:colOff>2667069</xdr:colOff>
      <xdr:row>54</xdr:row>
      <xdr:rowOff>1246909</xdr:rowOff>
    </xdr:to>
    <xdr:pic>
      <xdr:nvPicPr>
        <xdr:cNvPr id="43" name="Picture 42">
          <a:extLst>
            <a:ext uri="{FF2B5EF4-FFF2-40B4-BE49-F238E27FC236}">
              <a16:creationId xmlns:a16="http://schemas.microsoft.com/office/drawing/2014/main" id="{E1493777-288A-1475-681B-45D0BA086CFB}"/>
            </a:ext>
          </a:extLst>
        </xdr:cNvPr>
        <xdr:cNvPicPr>
          <a:picLocks noChangeAspect="1"/>
        </xdr:cNvPicPr>
      </xdr:nvPicPr>
      <xdr:blipFill>
        <a:blip xmlns:r="http://schemas.openxmlformats.org/officeDocument/2006/relationships" r:embed="rId34"/>
        <a:stretch>
          <a:fillRect/>
        </a:stretch>
      </xdr:blipFill>
      <xdr:spPr>
        <a:xfrm>
          <a:off x="9984700677" y="31283564"/>
          <a:ext cx="2595875" cy="1052945"/>
        </a:xfrm>
        <a:prstGeom prst="rect">
          <a:avLst/>
        </a:prstGeom>
      </xdr:spPr>
    </xdr:pic>
    <xdr:clientData/>
  </xdr:twoCellAnchor>
  <xdr:oneCellAnchor>
    <xdr:from>
      <xdr:col>9</xdr:col>
      <xdr:colOff>297261</xdr:colOff>
      <xdr:row>56</xdr:row>
      <xdr:rowOff>166254</xdr:rowOff>
    </xdr:from>
    <xdr:ext cx="2035395" cy="1316181"/>
    <xdr:pic>
      <xdr:nvPicPr>
        <xdr:cNvPr id="46" name="Picture 45">
          <a:extLst>
            <a:ext uri="{FF2B5EF4-FFF2-40B4-BE49-F238E27FC236}">
              <a16:creationId xmlns:a16="http://schemas.microsoft.com/office/drawing/2014/main" id="{0A9375CB-FCA3-4C10-BA40-AE9E8264728F}"/>
            </a:ext>
          </a:extLst>
        </xdr:cNvPr>
        <xdr:cNvPicPr>
          <a:picLocks noChangeAspect="1"/>
        </xdr:cNvPicPr>
      </xdr:nvPicPr>
      <xdr:blipFill>
        <a:blip xmlns:r="http://schemas.openxmlformats.org/officeDocument/2006/relationships" r:embed="rId35"/>
        <a:stretch>
          <a:fillRect/>
        </a:stretch>
      </xdr:blipFill>
      <xdr:spPr>
        <a:xfrm>
          <a:off x="9985035090" y="34220727"/>
          <a:ext cx="2035395" cy="1316181"/>
        </a:xfrm>
        <a:prstGeom prst="rect">
          <a:avLst/>
        </a:prstGeom>
      </xdr:spPr>
    </xdr:pic>
    <xdr:clientData/>
  </xdr:oneCellAnchor>
  <xdr:oneCellAnchor>
    <xdr:from>
      <xdr:col>9</xdr:col>
      <xdr:colOff>197262</xdr:colOff>
      <xdr:row>57</xdr:row>
      <xdr:rowOff>158921</xdr:rowOff>
    </xdr:from>
    <xdr:ext cx="2094443" cy="1293289"/>
    <xdr:pic>
      <xdr:nvPicPr>
        <xdr:cNvPr id="47" name="Picture 46">
          <a:extLst>
            <a:ext uri="{FF2B5EF4-FFF2-40B4-BE49-F238E27FC236}">
              <a16:creationId xmlns:a16="http://schemas.microsoft.com/office/drawing/2014/main" id="{1187A0BC-9437-4567-882F-AE95FD6C610E}"/>
            </a:ext>
          </a:extLst>
        </xdr:cNvPr>
        <xdr:cNvPicPr>
          <a:picLocks noChangeAspect="1"/>
        </xdr:cNvPicPr>
      </xdr:nvPicPr>
      <xdr:blipFill>
        <a:blip xmlns:r="http://schemas.openxmlformats.org/officeDocument/2006/relationships" r:embed="rId36"/>
        <a:stretch>
          <a:fillRect/>
        </a:stretch>
      </xdr:blipFill>
      <xdr:spPr>
        <a:xfrm flipH="1">
          <a:off x="9985076041" y="36125321"/>
          <a:ext cx="2094443" cy="1293289"/>
        </a:xfrm>
        <a:prstGeom prst="rect">
          <a:avLst/>
        </a:prstGeom>
      </xdr:spPr>
    </xdr:pic>
    <xdr:clientData/>
  </xdr:oneCellAnchor>
  <xdr:oneCellAnchor>
    <xdr:from>
      <xdr:col>9</xdr:col>
      <xdr:colOff>565303</xdr:colOff>
      <xdr:row>59</xdr:row>
      <xdr:rowOff>69273</xdr:rowOff>
    </xdr:from>
    <xdr:ext cx="1736996" cy="1122217"/>
    <xdr:pic>
      <xdr:nvPicPr>
        <xdr:cNvPr id="51" name="Picture 50">
          <a:extLst>
            <a:ext uri="{FF2B5EF4-FFF2-40B4-BE49-F238E27FC236}">
              <a16:creationId xmlns:a16="http://schemas.microsoft.com/office/drawing/2014/main" id="{49CC9C46-9B8A-4EAF-8B42-CD454C2F6071}"/>
            </a:ext>
          </a:extLst>
        </xdr:cNvPr>
        <xdr:cNvPicPr>
          <a:picLocks noChangeAspect="1"/>
        </xdr:cNvPicPr>
      </xdr:nvPicPr>
      <xdr:blipFill rotWithShape="1">
        <a:blip xmlns:r="http://schemas.openxmlformats.org/officeDocument/2006/relationships" r:embed="rId37"/>
        <a:srcRect l="2341"/>
        <a:stretch>
          <a:fillRect/>
        </a:stretch>
      </xdr:blipFill>
      <xdr:spPr>
        <a:xfrm>
          <a:off x="9985065447" y="38945128"/>
          <a:ext cx="1736996" cy="1122217"/>
        </a:xfrm>
        <a:prstGeom prst="rect">
          <a:avLst/>
        </a:prstGeom>
      </xdr:spPr>
    </xdr:pic>
    <xdr:clientData/>
  </xdr:oneCellAnchor>
  <xdr:twoCellAnchor editAs="oneCell">
    <xdr:from>
      <xdr:col>9</xdr:col>
      <xdr:colOff>471054</xdr:colOff>
      <xdr:row>61</xdr:row>
      <xdr:rowOff>124691</xdr:rowOff>
    </xdr:from>
    <xdr:to>
      <xdr:col>9</xdr:col>
      <xdr:colOff>1777340</xdr:colOff>
      <xdr:row>61</xdr:row>
      <xdr:rowOff>1150288</xdr:rowOff>
    </xdr:to>
    <xdr:pic>
      <xdr:nvPicPr>
        <xdr:cNvPr id="52" name="Picture 51">
          <a:extLst>
            <a:ext uri="{FF2B5EF4-FFF2-40B4-BE49-F238E27FC236}">
              <a16:creationId xmlns:a16="http://schemas.microsoft.com/office/drawing/2014/main" id="{DBB06359-F5A7-4AB3-B433-ED911612BD09}"/>
            </a:ext>
          </a:extLst>
        </xdr:cNvPr>
        <xdr:cNvPicPr>
          <a:picLocks noChangeAspect="1"/>
        </xdr:cNvPicPr>
      </xdr:nvPicPr>
      <xdr:blipFill>
        <a:blip xmlns:r="http://schemas.openxmlformats.org/officeDocument/2006/relationships" r:embed="rId38"/>
        <a:stretch>
          <a:fillRect/>
        </a:stretch>
      </xdr:blipFill>
      <xdr:spPr>
        <a:xfrm>
          <a:off x="9985590406" y="41549782"/>
          <a:ext cx="1306286" cy="1025597"/>
        </a:xfrm>
        <a:prstGeom prst="rect">
          <a:avLst/>
        </a:prstGeom>
      </xdr:spPr>
    </xdr:pic>
    <xdr:clientData/>
  </xdr:twoCellAnchor>
  <xdr:twoCellAnchor editAs="oneCell">
    <xdr:from>
      <xdr:col>9</xdr:col>
      <xdr:colOff>1690254</xdr:colOff>
      <xdr:row>60</xdr:row>
      <xdr:rowOff>69274</xdr:rowOff>
    </xdr:from>
    <xdr:to>
      <xdr:col>9</xdr:col>
      <xdr:colOff>2504305</xdr:colOff>
      <xdr:row>60</xdr:row>
      <xdr:rowOff>1624392</xdr:rowOff>
    </xdr:to>
    <xdr:pic>
      <xdr:nvPicPr>
        <xdr:cNvPr id="54" name="Picture 53">
          <a:extLst>
            <a:ext uri="{FF2B5EF4-FFF2-40B4-BE49-F238E27FC236}">
              <a16:creationId xmlns:a16="http://schemas.microsoft.com/office/drawing/2014/main" id="{52B7F48E-76A0-E9D2-719E-64B451100967}"/>
            </a:ext>
          </a:extLst>
        </xdr:cNvPr>
        <xdr:cNvPicPr>
          <a:picLocks noChangeAspect="1"/>
        </xdr:cNvPicPr>
      </xdr:nvPicPr>
      <xdr:blipFill>
        <a:blip xmlns:r="http://schemas.openxmlformats.org/officeDocument/2006/relationships" r:embed="rId39"/>
        <a:stretch>
          <a:fillRect/>
        </a:stretch>
      </xdr:blipFill>
      <xdr:spPr>
        <a:xfrm>
          <a:off x="9984863441" y="40219747"/>
          <a:ext cx="814051" cy="1555118"/>
        </a:xfrm>
        <a:prstGeom prst="rect">
          <a:avLst/>
        </a:prstGeom>
      </xdr:spPr>
    </xdr:pic>
    <xdr:clientData/>
  </xdr:twoCellAnchor>
  <xdr:oneCellAnchor>
    <xdr:from>
      <xdr:col>9</xdr:col>
      <xdr:colOff>371628</xdr:colOff>
      <xdr:row>62</xdr:row>
      <xdr:rowOff>183368</xdr:rowOff>
    </xdr:from>
    <xdr:ext cx="2371573" cy="1599432"/>
    <xdr:pic>
      <xdr:nvPicPr>
        <xdr:cNvPr id="55" name="Picture 54">
          <a:extLst>
            <a:ext uri="{FF2B5EF4-FFF2-40B4-BE49-F238E27FC236}">
              <a16:creationId xmlns:a16="http://schemas.microsoft.com/office/drawing/2014/main" id="{41EC8E60-3795-4529-90FD-310D4715876E}"/>
            </a:ext>
          </a:extLst>
        </xdr:cNvPr>
        <xdr:cNvPicPr>
          <a:picLocks noChangeAspect="1"/>
        </xdr:cNvPicPr>
      </xdr:nvPicPr>
      <xdr:blipFill>
        <a:blip xmlns:r="http://schemas.openxmlformats.org/officeDocument/2006/relationships" r:embed="rId40"/>
        <a:stretch>
          <a:fillRect/>
        </a:stretch>
      </xdr:blipFill>
      <xdr:spPr>
        <a:xfrm>
          <a:off x="9984624545" y="43506532"/>
          <a:ext cx="2371573" cy="1599432"/>
        </a:xfrm>
        <a:prstGeom prst="rect">
          <a:avLst/>
        </a:prstGeom>
      </xdr:spPr>
    </xdr:pic>
    <xdr:clientData/>
  </xdr:oneCellAnchor>
  <xdr:oneCellAnchor>
    <xdr:from>
      <xdr:col>9</xdr:col>
      <xdr:colOff>196409</xdr:colOff>
      <xdr:row>63</xdr:row>
      <xdr:rowOff>169515</xdr:rowOff>
    </xdr:from>
    <xdr:ext cx="2325119" cy="1554584"/>
    <xdr:pic>
      <xdr:nvPicPr>
        <xdr:cNvPr id="56" name="Picture 55">
          <a:extLst>
            <a:ext uri="{FF2B5EF4-FFF2-40B4-BE49-F238E27FC236}">
              <a16:creationId xmlns:a16="http://schemas.microsoft.com/office/drawing/2014/main" id="{810CF5C4-E268-45A2-B109-712D58ACA983}"/>
            </a:ext>
          </a:extLst>
        </xdr:cNvPr>
        <xdr:cNvPicPr>
          <a:picLocks noChangeAspect="1"/>
        </xdr:cNvPicPr>
      </xdr:nvPicPr>
      <xdr:blipFill>
        <a:blip xmlns:r="http://schemas.openxmlformats.org/officeDocument/2006/relationships" r:embed="rId41"/>
        <a:stretch>
          <a:fillRect/>
        </a:stretch>
      </xdr:blipFill>
      <xdr:spPr>
        <a:xfrm>
          <a:off x="9984846218" y="45557006"/>
          <a:ext cx="2325119" cy="1554584"/>
        </a:xfrm>
        <a:prstGeom prst="rect">
          <a:avLst/>
        </a:prstGeom>
      </xdr:spPr>
    </xdr:pic>
    <xdr:clientData/>
  </xdr:oneCellAnchor>
  <xdr:oneCellAnchor>
    <xdr:from>
      <xdr:col>9</xdr:col>
      <xdr:colOff>99427</xdr:colOff>
      <xdr:row>64</xdr:row>
      <xdr:rowOff>183369</xdr:rowOff>
    </xdr:from>
    <xdr:ext cx="2408246" cy="1503413"/>
    <xdr:pic>
      <xdr:nvPicPr>
        <xdr:cNvPr id="57" name="Picture 56">
          <a:extLst>
            <a:ext uri="{FF2B5EF4-FFF2-40B4-BE49-F238E27FC236}">
              <a16:creationId xmlns:a16="http://schemas.microsoft.com/office/drawing/2014/main" id="{6CA1D63E-C854-4334-9D8C-AA9D8F2B9BFC}"/>
            </a:ext>
          </a:extLst>
        </xdr:cNvPr>
        <xdr:cNvPicPr>
          <a:picLocks noChangeAspect="1"/>
        </xdr:cNvPicPr>
      </xdr:nvPicPr>
      <xdr:blipFill>
        <a:blip xmlns:r="http://schemas.openxmlformats.org/officeDocument/2006/relationships" r:embed="rId42"/>
        <a:stretch>
          <a:fillRect/>
        </a:stretch>
      </xdr:blipFill>
      <xdr:spPr>
        <a:xfrm>
          <a:off x="9984860073" y="47635187"/>
          <a:ext cx="2408246" cy="1503413"/>
        </a:xfrm>
        <a:prstGeom prst="rect">
          <a:avLst/>
        </a:prstGeom>
      </xdr:spPr>
    </xdr:pic>
    <xdr:clientData/>
  </xdr:oneCellAnchor>
  <xdr:oneCellAnchor>
    <xdr:from>
      <xdr:col>9</xdr:col>
      <xdr:colOff>26894</xdr:colOff>
      <xdr:row>65</xdr:row>
      <xdr:rowOff>44823</xdr:rowOff>
    </xdr:from>
    <xdr:ext cx="2597539" cy="1645432"/>
    <xdr:pic>
      <xdr:nvPicPr>
        <xdr:cNvPr id="60" name="Picture 59">
          <a:extLst>
            <a:ext uri="{FF2B5EF4-FFF2-40B4-BE49-F238E27FC236}">
              <a16:creationId xmlns:a16="http://schemas.microsoft.com/office/drawing/2014/main" id="{F9BA3DB0-A166-43FD-A024-B9DF8599D690}"/>
            </a:ext>
          </a:extLst>
        </xdr:cNvPr>
        <xdr:cNvPicPr>
          <a:picLocks noChangeAspect="1"/>
        </xdr:cNvPicPr>
      </xdr:nvPicPr>
      <xdr:blipFill>
        <a:blip xmlns:r="http://schemas.openxmlformats.org/officeDocument/2006/relationships" r:embed="rId43"/>
        <a:stretch>
          <a:fillRect/>
        </a:stretch>
      </xdr:blipFill>
      <xdr:spPr>
        <a:xfrm>
          <a:off x="9984743313" y="47191841"/>
          <a:ext cx="2597539" cy="1645432"/>
        </a:xfrm>
        <a:prstGeom prst="rect">
          <a:avLst/>
        </a:prstGeom>
      </xdr:spPr>
    </xdr:pic>
    <xdr:clientData/>
  </xdr:oneCellAnchor>
  <xdr:oneCellAnchor>
    <xdr:from>
      <xdr:col>9</xdr:col>
      <xdr:colOff>62753</xdr:colOff>
      <xdr:row>66</xdr:row>
      <xdr:rowOff>116540</xdr:rowOff>
    </xdr:from>
    <xdr:ext cx="2361793" cy="1501820"/>
    <xdr:pic>
      <xdr:nvPicPr>
        <xdr:cNvPr id="61" name="Picture 60">
          <a:extLst>
            <a:ext uri="{FF2B5EF4-FFF2-40B4-BE49-F238E27FC236}">
              <a16:creationId xmlns:a16="http://schemas.microsoft.com/office/drawing/2014/main" id="{832D8DF1-820E-4B6A-AD6B-2ACD37AFBF37}"/>
            </a:ext>
          </a:extLst>
        </xdr:cNvPr>
        <xdr:cNvPicPr>
          <a:picLocks noChangeAspect="1"/>
        </xdr:cNvPicPr>
      </xdr:nvPicPr>
      <xdr:blipFill>
        <a:blip xmlns:r="http://schemas.openxmlformats.org/officeDocument/2006/relationships" r:embed="rId44"/>
        <a:stretch>
          <a:fillRect/>
        </a:stretch>
      </xdr:blipFill>
      <xdr:spPr>
        <a:xfrm>
          <a:off x="9984943200" y="49230904"/>
          <a:ext cx="2361793" cy="1501820"/>
        </a:xfrm>
        <a:prstGeom prst="rect">
          <a:avLst/>
        </a:prstGeom>
      </xdr:spPr>
    </xdr:pic>
    <xdr:clientData/>
  </xdr:oneCellAnchor>
  <xdr:oneCellAnchor>
    <xdr:from>
      <xdr:col>9</xdr:col>
      <xdr:colOff>62754</xdr:colOff>
      <xdr:row>67</xdr:row>
      <xdr:rowOff>71719</xdr:rowOff>
    </xdr:from>
    <xdr:ext cx="2500337" cy="1686271"/>
    <xdr:pic>
      <xdr:nvPicPr>
        <xdr:cNvPr id="62" name="Picture 61">
          <a:extLst>
            <a:ext uri="{FF2B5EF4-FFF2-40B4-BE49-F238E27FC236}">
              <a16:creationId xmlns:a16="http://schemas.microsoft.com/office/drawing/2014/main" id="{E0D9D420-0F75-438F-8BEA-3B0EAC3B9A11}"/>
            </a:ext>
          </a:extLst>
        </xdr:cNvPr>
        <xdr:cNvPicPr>
          <a:picLocks noChangeAspect="1"/>
        </xdr:cNvPicPr>
      </xdr:nvPicPr>
      <xdr:blipFill>
        <a:blip xmlns:r="http://schemas.openxmlformats.org/officeDocument/2006/relationships" r:embed="rId45"/>
        <a:stretch>
          <a:fillRect/>
        </a:stretch>
      </xdr:blipFill>
      <xdr:spPr>
        <a:xfrm>
          <a:off x="9984804655" y="51153428"/>
          <a:ext cx="2500337" cy="1686271"/>
        </a:xfrm>
        <a:prstGeom prst="rect">
          <a:avLst/>
        </a:prstGeom>
      </xdr:spPr>
    </xdr:pic>
    <xdr:clientData/>
  </xdr:oneCellAnchor>
  <xdr:oneCellAnchor>
    <xdr:from>
      <xdr:col>9</xdr:col>
      <xdr:colOff>44825</xdr:colOff>
      <xdr:row>68</xdr:row>
      <xdr:rowOff>71719</xdr:rowOff>
    </xdr:from>
    <xdr:ext cx="2448994" cy="1616897"/>
    <xdr:pic>
      <xdr:nvPicPr>
        <xdr:cNvPr id="63" name="Picture 62">
          <a:extLst>
            <a:ext uri="{FF2B5EF4-FFF2-40B4-BE49-F238E27FC236}">
              <a16:creationId xmlns:a16="http://schemas.microsoft.com/office/drawing/2014/main" id="{3A75E177-96D4-4198-8BB3-F755E278BBFF}"/>
            </a:ext>
          </a:extLst>
        </xdr:cNvPr>
        <xdr:cNvPicPr>
          <a:picLocks noChangeAspect="1"/>
        </xdr:cNvPicPr>
      </xdr:nvPicPr>
      <xdr:blipFill>
        <a:blip xmlns:r="http://schemas.openxmlformats.org/officeDocument/2006/relationships" r:embed="rId46"/>
        <a:stretch>
          <a:fillRect/>
        </a:stretch>
      </xdr:blipFill>
      <xdr:spPr>
        <a:xfrm>
          <a:off x="9984873927" y="53120774"/>
          <a:ext cx="2448994" cy="1616897"/>
        </a:xfrm>
        <a:prstGeom prst="rect">
          <a:avLst/>
        </a:prstGeom>
      </xdr:spPr>
    </xdr:pic>
    <xdr:clientData/>
  </xdr:oneCellAnchor>
  <xdr:oneCellAnchor>
    <xdr:from>
      <xdr:col>9</xdr:col>
      <xdr:colOff>233271</xdr:colOff>
      <xdr:row>69</xdr:row>
      <xdr:rowOff>138548</xdr:rowOff>
    </xdr:from>
    <xdr:ext cx="2378035" cy="1496289"/>
    <xdr:pic>
      <xdr:nvPicPr>
        <xdr:cNvPr id="64" name="Picture 63">
          <a:extLst>
            <a:ext uri="{FF2B5EF4-FFF2-40B4-BE49-F238E27FC236}">
              <a16:creationId xmlns:a16="http://schemas.microsoft.com/office/drawing/2014/main" id="{7E2F13D5-3C03-4426-8EE3-8BDA56039373}"/>
            </a:ext>
          </a:extLst>
        </xdr:cNvPr>
        <xdr:cNvPicPr>
          <a:picLocks noChangeAspect="1"/>
        </xdr:cNvPicPr>
      </xdr:nvPicPr>
      <xdr:blipFill>
        <a:blip xmlns:r="http://schemas.openxmlformats.org/officeDocument/2006/relationships" r:embed="rId47"/>
        <a:stretch>
          <a:fillRect/>
        </a:stretch>
      </xdr:blipFill>
      <xdr:spPr>
        <a:xfrm>
          <a:off x="9984756440" y="57524075"/>
          <a:ext cx="2378035" cy="1496289"/>
        </a:xfrm>
        <a:prstGeom prst="rect">
          <a:avLst/>
        </a:prstGeom>
      </xdr:spPr>
    </xdr:pic>
    <xdr:clientData/>
  </xdr:oneCellAnchor>
  <xdr:oneCellAnchor>
    <xdr:from>
      <xdr:col>9</xdr:col>
      <xdr:colOff>184842</xdr:colOff>
      <xdr:row>71</xdr:row>
      <xdr:rowOff>314252</xdr:rowOff>
    </xdr:from>
    <xdr:ext cx="2337956" cy="1456213"/>
    <xdr:pic>
      <xdr:nvPicPr>
        <xdr:cNvPr id="65" name="Picture 64">
          <a:extLst>
            <a:ext uri="{FF2B5EF4-FFF2-40B4-BE49-F238E27FC236}">
              <a16:creationId xmlns:a16="http://schemas.microsoft.com/office/drawing/2014/main" id="{BAA55957-7283-496F-A509-645DC8122AA0}"/>
            </a:ext>
          </a:extLst>
        </xdr:cNvPr>
        <xdr:cNvPicPr>
          <a:picLocks noChangeAspect="1"/>
        </xdr:cNvPicPr>
      </xdr:nvPicPr>
      <xdr:blipFill>
        <a:blip xmlns:r="http://schemas.openxmlformats.org/officeDocument/2006/relationships" r:embed="rId48"/>
        <a:stretch>
          <a:fillRect/>
        </a:stretch>
      </xdr:blipFill>
      <xdr:spPr>
        <a:xfrm>
          <a:off x="9984844948" y="61634470"/>
          <a:ext cx="2337956" cy="1456213"/>
        </a:xfrm>
        <a:prstGeom prst="rect">
          <a:avLst/>
        </a:prstGeom>
      </xdr:spPr>
    </xdr:pic>
    <xdr:clientData/>
  </xdr:oneCellAnchor>
  <xdr:twoCellAnchor editAs="oneCell">
    <xdr:from>
      <xdr:col>9</xdr:col>
      <xdr:colOff>86659</xdr:colOff>
      <xdr:row>70</xdr:row>
      <xdr:rowOff>180109</xdr:rowOff>
    </xdr:from>
    <xdr:to>
      <xdr:col>9</xdr:col>
      <xdr:colOff>2571025</xdr:colOff>
      <xdr:row>70</xdr:row>
      <xdr:rowOff>1773382</xdr:rowOff>
    </xdr:to>
    <xdr:pic>
      <xdr:nvPicPr>
        <xdr:cNvPr id="66" name="Picture 65">
          <a:extLst>
            <a:ext uri="{FF2B5EF4-FFF2-40B4-BE49-F238E27FC236}">
              <a16:creationId xmlns:a16="http://schemas.microsoft.com/office/drawing/2014/main" id="{9BE1D210-9C47-71B2-5EC4-ECFFC04B385F}"/>
            </a:ext>
          </a:extLst>
        </xdr:cNvPr>
        <xdr:cNvPicPr>
          <a:picLocks noChangeAspect="1"/>
        </xdr:cNvPicPr>
      </xdr:nvPicPr>
      <xdr:blipFill>
        <a:blip xmlns:r="http://schemas.openxmlformats.org/officeDocument/2006/relationships" r:embed="rId49"/>
        <a:stretch>
          <a:fillRect/>
        </a:stretch>
      </xdr:blipFill>
      <xdr:spPr>
        <a:xfrm>
          <a:off x="9984796721" y="59532982"/>
          <a:ext cx="2484366" cy="1593273"/>
        </a:xfrm>
        <a:prstGeom prst="rect">
          <a:avLst/>
        </a:prstGeom>
      </xdr:spPr>
    </xdr:pic>
    <xdr:clientData/>
  </xdr:twoCellAnchor>
  <xdr:twoCellAnchor editAs="oneCell">
    <xdr:from>
      <xdr:col>9</xdr:col>
      <xdr:colOff>1678337</xdr:colOff>
      <xdr:row>65</xdr:row>
      <xdr:rowOff>443346</xdr:rowOff>
    </xdr:from>
    <xdr:to>
      <xdr:col>9</xdr:col>
      <xdr:colOff>2673929</xdr:colOff>
      <xdr:row>65</xdr:row>
      <xdr:rowOff>1961517</xdr:rowOff>
    </xdr:to>
    <xdr:pic>
      <xdr:nvPicPr>
        <xdr:cNvPr id="67" name="图片 23">
          <a:extLst>
            <a:ext uri="{FF2B5EF4-FFF2-40B4-BE49-F238E27FC236}">
              <a16:creationId xmlns:a16="http://schemas.microsoft.com/office/drawing/2014/main" id="{5265E96F-BA6C-4967-8130-32D2384CAF2A}"/>
            </a:ext>
          </a:extLst>
        </xdr:cNvPr>
        <xdr:cNvPicPr>
          <a:picLocks noChangeAspect="1"/>
        </xdr:cNvPicPr>
      </xdr:nvPicPr>
      <xdr:blipFill>
        <a:blip xmlns:r="http://schemas.openxmlformats.org/officeDocument/2006/relationships" r:embed="rId50"/>
        <a:stretch>
          <a:fillRect/>
        </a:stretch>
      </xdr:blipFill>
      <xdr:spPr>
        <a:xfrm>
          <a:off x="9984693817" y="49959491"/>
          <a:ext cx="995592" cy="1518171"/>
        </a:xfrm>
        <a:prstGeom prst="rect">
          <a:avLst/>
        </a:prstGeom>
        <a:noFill/>
        <a:ln w="9525">
          <a:noFill/>
        </a:ln>
      </xdr:spPr>
    </xdr:pic>
    <xdr:clientData/>
  </xdr:twoCellAnchor>
  <xdr:twoCellAnchor editAs="oneCell">
    <xdr:from>
      <xdr:col>8</xdr:col>
      <xdr:colOff>969818</xdr:colOff>
      <xdr:row>60</xdr:row>
      <xdr:rowOff>363796</xdr:rowOff>
    </xdr:from>
    <xdr:to>
      <xdr:col>9</xdr:col>
      <xdr:colOff>969819</xdr:colOff>
      <xdr:row>61</xdr:row>
      <xdr:rowOff>34348</xdr:rowOff>
    </xdr:to>
    <xdr:pic>
      <xdr:nvPicPr>
        <xdr:cNvPr id="68" name="图片 22">
          <a:extLst>
            <a:ext uri="{FF2B5EF4-FFF2-40B4-BE49-F238E27FC236}">
              <a16:creationId xmlns:a16="http://schemas.microsoft.com/office/drawing/2014/main" id="{4BCF3CB0-2D4B-43C8-9399-D9CEB4C3BFB0}"/>
            </a:ext>
          </a:extLst>
        </xdr:cNvPr>
        <xdr:cNvPicPr>
          <a:picLocks noChangeAspect="1"/>
        </xdr:cNvPicPr>
      </xdr:nvPicPr>
      <xdr:blipFill>
        <a:blip xmlns:r="http://schemas.openxmlformats.org/officeDocument/2006/relationships" r:embed="rId51"/>
        <a:stretch>
          <a:fillRect/>
        </a:stretch>
      </xdr:blipFill>
      <xdr:spPr>
        <a:xfrm>
          <a:off x="9986397927" y="40514269"/>
          <a:ext cx="997528" cy="1568625"/>
        </a:xfrm>
        <a:prstGeom prst="rect">
          <a:avLst/>
        </a:prstGeom>
        <a:noFill/>
        <a:ln w="9525">
          <a:noFill/>
        </a:ln>
      </xdr:spPr>
    </xdr:pic>
    <xdr:clientData/>
  </xdr:twoCellAnchor>
  <xdr:twoCellAnchor editAs="oneCell">
    <xdr:from>
      <xdr:col>9</xdr:col>
      <xdr:colOff>360218</xdr:colOff>
      <xdr:row>53</xdr:row>
      <xdr:rowOff>83126</xdr:rowOff>
    </xdr:from>
    <xdr:to>
      <xdr:col>9</xdr:col>
      <xdr:colOff>2268056</xdr:colOff>
      <xdr:row>53</xdr:row>
      <xdr:rowOff>1498011</xdr:rowOff>
    </xdr:to>
    <xdr:pic>
      <xdr:nvPicPr>
        <xdr:cNvPr id="69" name="Picture 68">
          <a:extLst>
            <a:ext uri="{FF2B5EF4-FFF2-40B4-BE49-F238E27FC236}">
              <a16:creationId xmlns:a16="http://schemas.microsoft.com/office/drawing/2014/main" id="{2A6ACCE6-1418-A0A3-5C6E-E0DC2499DFCD}"/>
            </a:ext>
          </a:extLst>
        </xdr:cNvPr>
        <xdr:cNvPicPr>
          <a:picLocks noChangeAspect="1"/>
        </xdr:cNvPicPr>
      </xdr:nvPicPr>
      <xdr:blipFill>
        <a:blip xmlns:r="http://schemas.openxmlformats.org/officeDocument/2006/relationships" r:embed="rId33"/>
        <a:stretch>
          <a:fillRect/>
        </a:stretch>
      </xdr:blipFill>
      <xdr:spPr>
        <a:xfrm>
          <a:off x="9985099690" y="29551744"/>
          <a:ext cx="1907838" cy="1414885"/>
        </a:xfrm>
        <a:prstGeom prst="rect">
          <a:avLst/>
        </a:prstGeom>
      </xdr:spPr>
    </xdr:pic>
    <xdr:clientData/>
  </xdr:twoCellAnchor>
  <xdr:twoCellAnchor editAs="oneCell">
    <xdr:from>
      <xdr:col>9</xdr:col>
      <xdr:colOff>15776</xdr:colOff>
      <xdr:row>54</xdr:row>
      <xdr:rowOff>180109</xdr:rowOff>
    </xdr:from>
    <xdr:to>
      <xdr:col>9</xdr:col>
      <xdr:colOff>2611651</xdr:colOff>
      <xdr:row>54</xdr:row>
      <xdr:rowOff>1233054</xdr:rowOff>
    </xdr:to>
    <xdr:pic>
      <xdr:nvPicPr>
        <xdr:cNvPr id="70" name="Picture 69">
          <a:extLst>
            <a:ext uri="{FF2B5EF4-FFF2-40B4-BE49-F238E27FC236}">
              <a16:creationId xmlns:a16="http://schemas.microsoft.com/office/drawing/2014/main" id="{6B244E93-A760-713C-2D89-5EE8840EB2BD}"/>
            </a:ext>
          </a:extLst>
        </xdr:cNvPr>
        <xdr:cNvPicPr>
          <a:picLocks noChangeAspect="1"/>
        </xdr:cNvPicPr>
      </xdr:nvPicPr>
      <xdr:blipFill>
        <a:blip xmlns:r="http://schemas.openxmlformats.org/officeDocument/2006/relationships" r:embed="rId34"/>
        <a:stretch>
          <a:fillRect/>
        </a:stretch>
      </xdr:blipFill>
      <xdr:spPr>
        <a:xfrm>
          <a:off x="9984756095" y="31269709"/>
          <a:ext cx="2595875" cy="1052945"/>
        </a:xfrm>
        <a:prstGeom prst="rect">
          <a:avLst/>
        </a:prstGeom>
      </xdr:spPr>
    </xdr:pic>
    <xdr:clientData/>
  </xdr:twoCellAnchor>
  <xdr:oneCellAnchor>
    <xdr:from>
      <xdr:col>9</xdr:col>
      <xdr:colOff>241843</xdr:colOff>
      <xdr:row>56</xdr:row>
      <xdr:rowOff>152399</xdr:rowOff>
    </xdr:from>
    <xdr:ext cx="2035395" cy="1316181"/>
    <xdr:pic>
      <xdr:nvPicPr>
        <xdr:cNvPr id="71" name="Picture 70">
          <a:extLst>
            <a:ext uri="{FF2B5EF4-FFF2-40B4-BE49-F238E27FC236}">
              <a16:creationId xmlns:a16="http://schemas.microsoft.com/office/drawing/2014/main" id="{DD32F3FA-518E-4F68-D55F-6D131F1B55BC}"/>
            </a:ext>
          </a:extLst>
        </xdr:cNvPr>
        <xdr:cNvPicPr>
          <a:picLocks noChangeAspect="1"/>
        </xdr:cNvPicPr>
      </xdr:nvPicPr>
      <xdr:blipFill>
        <a:blip xmlns:r="http://schemas.openxmlformats.org/officeDocument/2006/relationships" r:embed="rId35"/>
        <a:stretch>
          <a:fillRect/>
        </a:stretch>
      </xdr:blipFill>
      <xdr:spPr>
        <a:xfrm>
          <a:off x="9985090508" y="34206872"/>
          <a:ext cx="2035395" cy="1316181"/>
        </a:xfrm>
        <a:prstGeom prst="rect">
          <a:avLst/>
        </a:prstGeom>
      </xdr:spPr>
    </xdr:pic>
    <xdr:clientData/>
  </xdr:oneCellAnchor>
  <xdr:oneCellAnchor>
    <xdr:from>
      <xdr:col>9</xdr:col>
      <xdr:colOff>141844</xdr:colOff>
      <xdr:row>57</xdr:row>
      <xdr:rowOff>145066</xdr:rowOff>
    </xdr:from>
    <xdr:ext cx="2094443" cy="1293289"/>
    <xdr:pic>
      <xdr:nvPicPr>
        <xdr:cNvPr id="72" name="Picture 71">
          <a:extLst>
            <a:ext uri="{FF2B5EF4-FFF2-40B4-BE49-F238E27FC236}">
              <a16:creationId xmlns:a16="http://schemas.microsoft.com/office/drawing/2014/main" id="{56E86D86-82D8-5CD9-8D06-A54ED3718043}"/>
            </a:ext>
          </a:extLst>
        </xdr:cNvPr>
        <xdr:cNvPicPr>
          <a:picLocks noChangeAspect="1"/>
        </xdr:cNvPicPr>
      </xdr:nvPicPr>
      <xdr:blipFill>
        <a:blip xmlns:r="http://schemas.openxmlformats.org/officeDocument/2006/relationships" r:embed="rId36"/>
        <a:stretch>
          <a:fillRect/>
        </a:stretch>
      </xdr:blipFill>
      <xdr:spPr>
        <a:xfrm flipH="1">
          <a:off x="9985131459" y="36111466"/>
          <a:ext cx="2094443" cy="1293289"/>
        </a:xfrm>
        <a:prstGeom prst="rect">
          <a:avLst/>
        </a:prstGeom>
      </xdr:spPr>
    </xdr:pic>
    <xdr:clientData/>
  </xdr:oneCellAnchor>
  <xdr:oneCellAnchor>
    <xdr:from>
      <xdr:col>9</xdr:col>
      <xdr:colOff>509885</xdr:colOff>
      <xdr:row>59</xdr:row>
      <xdr:rowOff>55418</xdr:rowOff>
    </xdr:from>
    <xdr:ext cx="1736996" cy="1122217"/>
    <xdr:pic>
      <xdr:nvPicPr>
        <xdr:cNvPr id="73" name="Picture 72">
          <a:extLst>
            <a:ext uri="{FF2B5EF4-FFF2-40B4-BE49-F238E27FC236}">
              <a16:creationId xmlns:a16="http://schemas.microsoft.com/office/drawing/2014/main" id="{55EDA581-C404-4DA5-4EBA-A4882E3DA708}"/>
            </a:ext>
          </a:extLst>
        </xdr:cNvPr>
        <xdr:cNvPicPr>
          <a:picLocks noChangeAspect="1"/>
        </xdr:cNvPicPr>
      </xdr:nvPicPr>
      <xdr:blipFill rotWithShape="1">
        <a:blip xmlns:r="http://schemas.openxmlformats.org/officeDocument/2006/relationships" r:embed="rId37"/>
        <a:srcRect l="2341"/>
        <a:stretch>
          <a:fillRect/>
        </a:stretch>
      </xdr:blipFill>
      <xdr:spPr>
        <a:xfrm>
          <a:off x="9985120865" y="38931273"/>
          <a:ext cx="1736996" cy="1122217"/>
        </a:xfrm>
        <a:prstGeom prst="rect">
          <a:avLst/>
        </a:prstGeom>
      </xdr:spPr>
    </xdr:pic>
    <xdr:clientData/>
  </xdr:oneCellAnchor>
  <xdr:twoCellAnchor editAs="oneCell">
    <xdr:from>
      <xdr:col>9</xdr:col>
      <xdr:colOff>1634836</xdr:colOff>
      <xdr:row>60</xdr:row>
      <xdr:rowOff>55419</xdr:rowOff>
    </xdr:from>
    <xdr:to>
      <xdr:col>9</xdr:col>
      <xdr:colOff>2448887</xdr:colOff>
      <xdr:row>60</xdr:row>
      <xdr:rowOff>1610537</xdr:rowOff>
    </xdr:to>
    <xdr:pic>
      <xdr:nvPicPr>
        <xdr:cNvPr id="74" name="Picture 73">
          <a:extLst>
            <a:ext uri="{FF2B5EF4-FFF2-40B4-BE49-F238E27FC236}">
              <a16:creationId xmlns:a16="http://schemas.microsoft.com/office/drawing/2014/main" id="{91734BCC-490F-8A9F-4789-690ABE9AA8BF}"/>
            </a:ext>
          </a:extLst>
        </xdr:cNvPr>
        <xdr:cNvPicPr>
          <a:picLocks noChangeAspect="1"/>
        </xdr:cNvPicPr>
      </xdr:nvPicPr>
      <xdr:blipFill>
        <a:blip xmlns:r="http://schemas.openxmlformats.org/officeDocument/2006/relationships" r:embed="rId39"/>
        <a:stretch>
          <a:fillRect/>
        </a:stretch>
      </xdr:blipFill>
      <xdr:spPr>
        <a:xfrm>
          <a:off x="9984918859" y="40205892"/>
          <a:ext cx="814051" cy="1555118"/>
        </a:xfrm>
        <a:prstGeom prst="rect">
          <a:avLst/>
        </a:prstGeom>
      </xdr:spPr>
    </xdr:pic>
    <xdr:clientData/>
  </xdr:twoCellAnchor>
  <xdr:twoCellAnchor editAs="oneCell">
    <xdr:from>
      <xdr:col>9</xdr:col>
      <xdr:colOff>13855</xdr:colOff>
      <xdr:row>60</xdr:row>
      <xdr:rowOff>322232</xdr:rowOff>
    </xdr:from>
    <xdr:to>
      <xdr:col>9</xdr:col>
      <xdr:colOff>1011383</xdr:colOff>
      <xdr:row>61</xdr:row>
      <xdr:rowOff>1097</xdr:rowOff>
    </xdr:to>
    <xdr:pic>
      <xdr:nvPicPr>
        <xdr:cNvPr id="75" name="图片 22">
          <a:extLst>
            <a:ext uri="{FF2B5EF4-FFF2-40B4-BE49-F238E27FC236}">
              <a16:creationId xmlns:a16="http://schemas.microsoft.com/office/drawing/2014/main" id="{486F3544-CC9B-4D7D-F24D-F544672E975D}"/>
            </a:ext>
          </a:extLst>
        </xdr:cNvPr>
        <xdr:cNvPicPr>
          <a:picLocks noChangeAspect="1"/>
        </xdr:cNvPicPr>
      </xdr:nvPicPr>
      <xdr:blipFill>
        <a:blip xmlns:r="http://schemas.openxmlformats.org/officeDocument/2006/relationships" r:embed="rId51"/>
        <a:stretch>
          <a:fillRect/>
        </a:stretch>
      </xdr:blipFill>
      <xdr:spPr>
        <a:xfrm>
          <a:off x="9986356363" y="40472705"/>
          <a:ext cx="997528" cy="1568625"/>
        </a:xfrm>
        <a:prstGeom prst="rect">
          <a:avLst/>
        </a:prstGeom>
        <a:noFill/>
        <a:ln w="9525">
          <a:noFill/>
        </a:ln>
      </xdr:spPr>
    </xdr:pic>
    <xdr:clientData/>
  </xdr:twoCellAnchor>
  <xdr:twoCellAnchor editAs="oneCell">
    <xdr:from>
      <xdr:col>9</xdr:col>
      <xdr:colOff>401782</xdr:colOff>
      <xdr:row>53</xdr:row>
      <xdr:rowOff>41562</xdr:rowOff>
    </xdr:from>
    <xdr:to>
      <xdr:col>9</xdr:col>
      <xdr:colOff>2309620</xdr:colOff>
      <xdr:row>53</xdr:row>
      <xdr:rowOff>1456447</xdr:rowOff>
    </xdr:to>
    <xdr:pic>
      <xdr:nvPicPr>
        <xdr:cNvPr id="76" name="Picture 75">
          <a:extLst>
            <a:ext uri="{FF2B5EF4-FFF2-40B4-BE49-F238E27FC236}">
              <a16:creationId xmlns:a16="http://schemas.microsoft.com/office/drawing/2014/main" id="{3F7B9571-7DCF-ABBD-8CA9-B3884C9BC80D}"/>
            </a:ext>
          </a:extLst>
        </xdr:cNvPr>
        <xdr:cNvPicPr>
          <a:picLocks noChangeAspect="1"/>
        </xdr:cNvPicPr>
      </xdr:nvPicPr>
      <xdr:blipFill>
        <a:blip xmlns:r="http://schemas.openxmlformats.org/officeDocument/2006/relationships" r:embed="rId33"/>
        <a:stretch>
          <a:fillRect/>
        </a:stretch>
      </xdr:blipFill>
      <xdr:spPr>
        <a:xfrm>
          <a:off x="9985058126" y="29510180"/>
          <a:ext cx="1907838" cy="1414885"/>
        </a:xfrm>
        <a:prstGeom prst="rect">
          <a:avLst/>
        </a:prstGeom>
      </xdr:spPr>
    </xdr:pic>
    <xdr:clientData/>
  </xdr:twoCellAnchor>
  <xdr:twoCellAnchor editAs="oneCell">
    <xdr:from>
      <xdr:col>9</xdr:col>
      <xdr:colOff>57340</xdr:colOff>
      <xdr:row>54</xdr:row>
      <xdr:rowOff>138545</xdr:rowOff>
    </xdr:from>
    <xdr:to>
      <xdr:col>9</xdr:col>
      <xdr:colOff>2653215</xdr:colOff>
      <xdr:row>54</xdr:row>
      <xdr:rowOff>1191490</xdr:rowOff>
    </xdr:to>
    <xdr:pic>
      <xdr:nvPicPr>
        <xdr:cNvPr id="77" name="Picture 76">
          <a:extLst>
            <a:ext uri="{FF2B5EF4-FFF2-40B4-BE49-F238E27FC236}">
              <a16:creationId xmlns:a16="http://schemas.microsoft.com/office/drawing/2014/main" id="{995E319B-53C3-0190-179F-DEC05E680ED1}"/>
            </a:ext>
          </a:extLst>
        </xdr:cNvPr>
        <xdr:cNvPicPr>
          <a:picLocks noChangeAspect="1"/>
        </xdr:cNvPicPr>
      </xdr:nvPicPr>
      <xdr:blipFill>
        <a:blip xmlns:r="http://schemas.openxmlformats.org/officeDocument/2006/relationships" r:embed="rId34"/>
        <a:stretch>
          <a:fillRect/>
        </a:stretch>
      </xdr:blipFill>
      <xdr:spPr>
        <a:xfrm>
          <a:off x="9984714531" y="31228145"/>
          <a:ext cx="2595875" cy="1052945"/>
        </a:xfrm>
        <a:prstGeom prst="rect">
          <a:avLst/>
        </a:prstGeom>
      </xdr:spPr>
    </xdr:pic>
    <xdr:clientData/>
  </xdr:twoCellAnchor>
  <xdr:oneCellAnchor>
    <xdr:from>
      <xdr:col>9</xdr:col>
      <xdr:colOff>283407</xdr:colOff>
      <xdr:row>56</xdr:row>
      <xdr:rowOff>110835</xdr:rowOff>
    </xdr:from>
    <xdr:ext cx="2035395" cy="1316181"/>
    <xdr:pic>
      <xdr:nvPicPr>
        <xdr:cNvPr id="78" name="Picture 77">
          <a:extLst>
            <a:ext uri="{FF2B5EF4-FFF2-40B4-BE49-F238E27FC236}">
              <a16:creationId xmlns:a16="http://schemas.microsoft.com/office/drawing/2014/main" id="{B0944EDA-C34C-7B91-11AD-EEEB6CD51C0D}"/>
            </a:ext>
          </a:extLst>
        </xdr:cNvPr>
        <xdr:cNvPicPr>
          <a:picLocks noChangeAspect="1"/>
        </xdr:cNvPicPr>
      </xdr:nvPicPr>
      <xdr:blipFill>
        <a:blip xmlns:r="http://schemas.openxmlformats.org/officeDocument/2006/relationships" r:embed="rId35"/>
        <a:stretch>
          <a:fillRect/>
        </a:stretch>
      </xdr:blipFill>
      <xdr:spPr>
        <a:xfrm>
          <a:off x="9985048944" y="34165308"/>
          <a:ext cx="2035395" cy="1316181"/>
        </a:xfrm>
        <a:prstGeom prst="rect">
          <a:avLst/>
        </a:prstGeom>
      </xdr:spPr>
    </xdr:pic>
    <xdr:clientData/>
  </xdr:oneCellAnchor>
  <xdr:oneCellAnchor>
    <xdr:from>
      <xdr:col>9</xdr:col>
      <xdr:colOff>183408</xdr:colOff>
      <xdr:row>57</xdr:row>
      <xdr:rowOff>103502</xdr:rowOff>
    </xdr:from>
    <xdr:ext cx="2094443" cy="1293289"/>
    <xdr:pic>
      <xdr:nvPicPr>
        <xdr:cNvPr id="79" name="Picture 78">
          <a:extLst>
            <a:ext uri="{FF2B5EF4-FFF2-40B4-BE49-F238E27FC236}">
              <a16:creationId xmlns:a16="http://schemas.microsoft.com/office/drawing/2014/main" id="{C3A7A4E7-2F55-D380-8A9F-9481B466E2BC}"/>
            </a:ext>
          </a:extLst>
        </xdr:cNvPr>
        <xdr:cNvPicPr>
          <a:picLocks noChangeAspect="1"/>
        </xdr:cNvPicPr>
      </xdr:nvPicPr>
      <xdr:blipFill>
        <a:blip xmlns:r="http://schemas.openxmlformats.org/officeDocument/2006/relationships" r:embed="rId36"/>
        <a:stretch>
          <a:fillRect/>
        </a:stretch>
      </xdr:blipFill>
      <xdr:spPr>
        <a:xfrm flipH="1">
          <a:off x="9985089895" y="36069902"/>
          <a:ext cx="2094443" cy="1293289"/>
        </a:xfrm>
        <a:prstGeom prst="rect">
          <a:avLst/>
        </a:prstGeom>
      </xdr:spPr>
    </xdr:pic>
    <xdr:clientData/>
  </xdr:oneCellAnchor>
  <xdr:oneCellAnchor>
    <xdr:from>
      <xdr:col>9</xdr:col>
      <xdr:colOff>551449</xdr:colOff>
      <xdr:row>59</xdr:row>
      <xdr:rowOff>13854</xdr:rowOff>
    </xdr:from>
    <xdr:ext cx="1736996" cy="1122217"/>
    <xdr:pic>
      <xdr:nvPicPr>
        <xdr:cNvPr id="80" name="Picture 79">
          <a:extLst>
            <a:ext uri="{FF2B5EF4-FFF2-40B4-BE49-F238E27FC236}">
              <a16:creationId xmlns:a16="http://schemas.microsoft.com/office/drawing/2014/main" id="{5E9B4C54-CC9E-2F9E-7804-E5909E0B9B9E}"/>
            </a:ext>
          </a:extLst>
        </xdr:cNvPr>
        <xdr:cNvPicPr>
          <a:picLocks noChangeAspect="1"/>
        </xdr:cNvPicPr>
      </xdr:nvPicPr>
      <xdr:blipFill rotWithShape="1">
        <a:blip xmlns:r="http://schemas.openxmlformats.org/officeDocument/2006/relationships" r:embed="rId37"/>
        <a:srcRect l="2341"/>
        <a:stretch>
          <a:fillRect/>
        </a:stretch>
      </xdr:blipFill>
      <xdr:spPr>
        <a:xfrm>
          <a:off x="9985079301" y="38889709"/>
          <a:ext cx="1736996" cy="1122217"/>
        </a:xfrm>
        <a:prstGeom prst="rect">
          <a:avLst/>
        </a:prstGeom>
      </xdr:spPr>
    </xdr:pic>
    <xdr:clientData/>
  </xdr:oneCellAnchor>
  <xdr:twoCellAnchor editAs="oneCell">
    <xdr:from>
      <xdr:col>9</xdr:col>
      <xdr:colOff>1676400</xdr:colOff>
      <xdr:row>60</xdr:row>
      <xdr:rowOff>13855</xdr:rowOff>
    </xdr:from>
    <xdr:to>
      <xdr:col>9</xdr:col>
      <xdr:colOff>2490451</xdr:colOff>
      <xdr:row>60</xdr:row>
      <xdr:rowOff>1568973</xdr:rowOff>
    </xdr:to>
    <xdr:pic>
      <xdr:nvPicPr>
        <xdr:cNvPr id="81" name="Picture 80">
          <a:extLst>
            <a:ext uri="{FF2B5EF4-FFF2-40B4-BE49-F238E27FC236}">
              <a16:creationId xmlns:a16="http://schemas.microsoft.com/office/drawing/2014/main" id="{429FC650-D89C-91CC-0A60-A4D1A304431C}"/>
            </a:ext>
          </a:extLst>
        </xdr:cNvPr>
        <xdr:cNvPicPr>
          <a:picLocks noChangeAspect="1"/>
        </xdr:cNvPicPr>
      </xdr:nvPicPr>
      <xdr:blipFill>
        <a:blip xmlns:r="http://schemas.openxmlformats.org/officeDocument/2006/relationships" r:embed="rId39"/>
        <a:stretch>
          <a:fillRect/>
        </a:stretch>
      </xdr:blipFill>
      <xdr:spPr>
        <a:xfrm>
          <a:off x="9984877295" y="40164328"/>
          <a:ext cx="814051" cy="1555118"/>
        </a:xfrm>
        <a:prstGeom prst="rect">
          <a:avLst/>
        </a:prstGeom>
      </xdr:spPr>
    </xdr:pic>
    <xdr:clientData/>
  </xdr:twoCellAnchor>
  <xdr:twoCellAnchor editAs="oneCell">
    <xdr:from>
      <xdr:col>9</xdr:col>
      <xdr:colOff>235120</xdr:colOff>
      <xdr:row>22</xdr:row>
      <xdr:rowOff>263237</xdr:rowOff>
    </xdr:from>
    <xdr:to>
      <xdr:col>9</xdr:col>
      <xdr:colOff>2556457</xdr:colOff>
      <xdr:row>22</xdr:row>
      <xdr:rowOff>1496291</xdr:rowOff>
    </xdr:to>
    <xdr:pic>
      <xdr:nvPicPr>
        <xdr:cNvPr id="39" name="Picture 38">
          <a:extLst>
            <a:ext uri="{FF2B5EF4-FFF2-40B4-BE49-F238E27FC236}">
              <a16:creationId xmlns:a16="http://schemas.microsoft.com/office/drawing/2014/main" id="{960137F7-C040-61D7-7FE8-35889AAF346A}"/>
            </a:ext>
          </a:extLst>
        </xdr:cNvPr>
        <xdr:cNvPicPr>
          <a:picLocks noChangeAspect="1"/>
        </xdr:cNvPicPr>
      </xdr:nvPicPr>
      <xdr:blipFill>
        <a:blip xmlns:r="http://schemas.openxmlformats.org/officeDocument/2006/relationships" r:embed="rId52"/>
        <a:stretch>
          <a:fillRect/>
        </a:stretch>
      </xdr:blipFill>
      <xdr:spPr>
        <a:xfrm>
          <a:off x="9984811289" y="11152910"/>
          <a:ext cx="2321337" cy="1233054"/>
        </a:xfrm>
        <a:prstGeom prst="rect">
          <a:avLst/>
        </a:prstGeom>
      </xdr:spPr>
    </xdr:pic>
    <xdr:clientData/>
  </xdr:twoCellAnchor>
  <xdr:twoCellAnchor editAs="oneCell">
    <xdr:from>
      <xdr:col>9</xdr:col>
      <xdr:colOff>629565</xdr:colOff>
      <xdr:row>23</xdr:row>
      <xdr:rowOff>138545</xdr:rowOff>
    </xdr:from>
    <xdr:to>
      <xdr:col>9</xdr:col>
      <xdr:colOff>2119746</xdr:colOff>
      <xdr:row>23</xdr:row>
      <xdr:rowOff>1667577</xdr:rowOff>
    </xdr:to>
    <xdr:pic>
      <xdr:nvPicPr>
        <xdr:cNvPr id="82" name="Picture 81">
          <a:extLst>
            <a:ext uri="{FF2B5EF4-FFF2-40B4-BE49-F238E27FC236}">
              <a16:creationId xmlns:a16="http://schemas.microsoft.com/office/drawing/2014/main" id="{DD3F12F7-2A69-02AB-40CC-BBD964428CA7}"/>
            </a:ext>
          </a:extLst>
        </xdr:cNvPr>
        <xdr:cNvPicPr>
          <a:picLocks noChangeAspect="1"/>
        </xdr:cNvPicPr>
      </xdr:nvPicPr>
      <xdr:blipFill>
        <a:blip xmlns:r="http://schemas.openxmlformats.org/officeDocument/2006/relationships" r:embed="rId53"/>
        <a:stretch>
          <a:fillRect/>
        </a:stretch>
      </xdr:blipFill>
      <xdr:spPr>
        <a:xfrm>
          <a:off x="9985248000" y="12732327"/>
          <a:ext cx="1490181" cy="1529032"/>
        </a:xfrm>
        <a:prstGeom prst="rect">
          <a:avLst/>
        </a:prstGeom>
      </xdr:spPr>
    </xdr:pic>
    <xdr:clientData/>
  </xdr:twoCellAnchor>
  <xdr:twoCellAnchor editAs="oneCell">
    <xdr:from>
      <xdr:col>9</xdr:col>
      <xdr:colOff>171001</xdr:colOff>
      <xdr:row>24</xdr:row>
      <xdr:rowOff>207819</xdr:rowOff>
    </xdr:from>
    <xdr:to>
      <xdr:col>9</xdr:col>
      <xdr:colOff>2642802</xdr:colOff>
      <xdr:row>24</xdr:row>
      <xdr:rowOff>1427018</xdr:rowOff>
    </xdr:to>
    <xdr:pic>
      <xdr:nvPicPr>
        <xdr:cNvPr id="83" name="Picture 82">
          <a:extLst>
            <a:ext uri="{FF2B5EF4-FFF2-40B4-BE49-F238E27FC236}">
              <a16:creationId xmlns:a16="http://schemas.microsoft.com/office/drawing/2014/main" id="{936D31E5-8E34-56FB-31B2-1A322F8B1F65}"/>
            </a:ext>
          </a:extLst>
        </xdr:cNvPr>
        <xdr:cNvPicPr>
          <a:picLocks noChangeAspect="1"/>
        </xdr:cNvPicPr>
      </xdr:nvPicPr>
      <xdr:blipFill>
        <a:blip xmlns:r="http://schemas.openxmlformats.org/officeDocument/2006/relationships" r:embed="rId54"/>
        <a:stretch>
          <a:fillRect/>
        </a:stretch>
      </xdr:blipFill>
      <xdr:spPr>
        <a:xfrm>
          <a:off x="9984724944" y="14658110"/>
          <a:ext cx="2471801" cy="1219199"/>
        </a:xfrm>
        <a:prstGeom prst="rect">
          <a:avLst/>
        </a:prstGeom>
      </xdr:spPr>
    </xdr:pic>
    <xdr:clientData/>
  </xdr:twoCellAnchor>
  <xdr:twoCellAnchor editAs="oneCell">
    <xdr:from>
      <xdr:col>9</xdr:col>
      <xdr:colOff>387928</xdr:colOff>
      <xdr:row>25</xdr:row>
      <xdr:rowOff>110837</xdr:rowOff>
    </xdr:from>
    <xdr:to>
      <xdr:col>9</xdr:col>
      <xdr:colOff>2210044</xdr:colOff>
      <xdr:row>25</xdr:row>
      <xdr:rowOff>2080693</xdr:rowOff>
    </xdr:to>
    <xdr:pic>
      <xdr:nvPicPr>
        <xdr:cNvPr id="84" name="Picture 83">
          <a:extLst>
            <a:ext uri="{FF2B5EF4-FFF2-40B4-BE49-F238E27FC236}">
              <a16:creationId xmlns:a16="http://schemas.microsoft.com/office/drawing/2014/main" id="{95F0C32B-8BDC-FF7F-901E-0EE949D20537}"/>
            </a:ext>
          </a:extLst>
        </xdr:cNvPr>
        <xdr:cNvPicPr>
          <a:picLocks noChangeAspect="1"/>
        </xdr:cNvPicPr>
      </xdr:nvPicPr>
      <xdr:blipFill>
        <a:blip xmlns:r="http://schemas.openxmlformats.org/officeDocument/2006/relationships" r:embed="rId55"/>
        <a:stretch>
          <a:fillRect/>
        </a:stretch>
      </xdr:blipFill>
      <xdr:spPr>
        <a:xfrm>
          <a:off x="9985157702" y="16237528"/>
          <a:ext cx="1822116" cy="1969856"/>
        </a:xfrm>
        <a:prstGeom prst="rect">
          <a:avLst/>
        </a:prstGeom>
      </xdr:spPr>
    </xdr:pic>
    <xdr:clientData/>
  </xdr:twoCellAnchor>
  <xdr:twoCellAnchor editAs="oneCell">
    <xdr:from>
      <xdr:col>9</xdr:col>
      <xdr:colOff>216553</xdr:colOff>
      <xdr:row>26</xdr:row>
      <xdr:rowOff>207817</xdr:rowOff>
    </xdr:from>
    <xdr:to>
      <xdr:col>9</xdr:col>
      <xdr:colOff>2563091</xdr:colOff>
      <xdr:row>26</xdr:row>
      <xdr:rowOff>1565562</xdr:rowOff>
    </xdr:to>
    <xdr:pic>
      <xdr:nvPicPr>
        <xdr:cNvPr id="85" name="Picture 84">
          <a:extLst>
            <a:ext uri="{FF2B5EF4-FFF2-40B4-BE49-F238E27FC236}">
              <a16:creationId xmlns:a16="http://schemas.microsoft.com/office/drawing/2014/main" id="{7801D381-078D-4B68-29CA-E5D183642C5D}"/>
            </a:ext>
          </a:extLst>
        </xdr:cNvPr>
        <xdr:cNvPicPr>
          <a:picLocks noChangeAspect="1"/>
        </xdr:cNvPicPr>
      </xdr:nvPicPr>
      <xdr:blipFill>
        <a:blip xmlns:r="http://schemas.openxmlformats.org/officeDocument/2006/relationships" r:embed="rId56"/>
        <a:stretch>
          <a:fillRect/>
        </a:stretch>
      </xdr:blipFill>
      <xdr:spPr>
        <a:xfrm>
          <a:off x="9984804655" y="18592799"/>
          <a:ext cx="2346538" cy="1357745"/>
        </a:xfrm>
        <a:prstGeom prst="rect">
          <a:avLst/>
        </a:prstGeom>
      </xdr:spPr>
    </xdr:pic>
    <xdr:clientData/>
  </xdr:twoCellAnchor>
  <xdr:twoCellAnchor editAs="oneCell">
    <xdr:from>
      <xdr:col>9</xdr:col>
      <xdr:colOff>678873</xdr:colOff>
      <xdr:row>27</xdr:row>
      <xdr:rowOff>193963</xdr:rowOff>
    </xdr:from>
    <xdr:to>
      <xdr:col>9</xdr:col>
      <xdr:colOff>1821972</xdr:colOff>
      <xdr:row>27</xdr:row>
      <xdr:rowOff>1314200</xdr:rowOff>
    </xdr:to>
    <xdr:pic>
      <xdr:nvPicPr>
        <xdr:cNvPr id="86" name="Picture 85">
          <a:extLst>
            <a:ext uri="{FF2B5EF4-FFF2-40B4-BE49-F238E27FC236}">
              <a16:creationId xmlns:a16="http://schemas.microsoft.com/office/drawing/2014/main" id="{DC97FBDC-4CFB-C4F7-81BD-444A31F9955D}"/>
            </a:ext>
          </a:extLst>
        </xdr:cNvPr>
        <xdr:cNvPicPr>
          <a:picLocks noChangeAspect="1"/>
        </xdr:cNvPicPr>
      </xdr:nvPicPr>
      <xdr:blipFill>
        <a:blip xmlns:r="http://schemas.openxmlformats.org/officeDocument/2006/relationships" r:embed="rId57"/>
        <a:stretch>
          <a:fillRect/>
        </a:stretch>
      </xdr:blipFill>
      <xdr:spPr>
        <a:xfrm>
          <a:off x="9985545774" y="20338472"/>
          <a:ext cx="1143099" cy="1120237"/>
        </a:xfrm>
        <a:prstGeom prst="rect">
          <a:avLst/>
        </a:prstGeom>
      </xdr:spPr>
    </xdr:pic>
    <xdr:clientData/>
  </xdr:twoCellAnchor>
  <xdr:twoCellAnchor editAs="oneCell">
    <xdr:from>
      <xdr:col>9</xdr:col>
      <xdr:colOff>84032</xdr:colOff>
      <xdr:row>28</xdr:row>
      <xdr:rowOff>346363</xdr:rowOff>
    </xdr:from>
    <xdr:to>
      <xdr:col>9</xdr:col>
      <xdr:colOff>2452254</xdr:colOff>
      <xdr:row>28</xdr:row>
      <xdr:rowOff>1378231</xdr:rowOff>
    </xdr:to>
    <xdr:pic>
      <xdr:nvPicPr>
        <xdr:cNvPr id="87" name="Picture 86">
          <a:extLst>
            <a:ext uri="{FF2B5EF4-FFF2-40B4-BE49-F238E27FC236}">
              <a16:creationId xmlns:a16="http://schemas.microsoft.com/office/drawing/2014/main" id="{BCE4FDB2-F9CD-11CA-96B3-6CE3B0179920}"/>
            </a:ext>
          </a:extLst>
        </xdr:cNvPr>
        <xdr:cNvPicPr>
          <a:picLocks noChangeAspect="1"/>
        </xdr:cNvPicPr>
      </xdr:nvPicPr>
      <xdr:blipFill>
        <a:blip xmlns:r="http://schemas.openxmlformats.org/officeDocument/2006/relationships" r:embed="rId58"/>
        <a:stretch>
          <a:fillRect/>
        </a:stretch>
      </xdr:blipFill>
      <xdr:spPr>
        <a:xfrm>
          <a:off x="9984915492" y="22014872"/>
          <a:ext cx="2368222" cy="1031868"/>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9</xdr:col>
      <xdr:colOff>457199</xdr:colOff>
      <xdr:row>10</xdr:row>
      <xdr:rowOff>71006</xdr:rowOff>
    </xdr:from>
    <xdr:to>
      <xdr:col>9</xdr:col>
      <xdr:colOff>1763485</xdr:colOff>
      <xdr:row>10</xdr:row>
      <xdr:rowOff>1096603</xdr:rowOff>
    </xdr:to>
    <xdr:pic>
      <xdr:nvPicPr>
        <xdr:cNvPr id="21" name="Picture 20">
          <a:extLst>
            <a:ext uri="{FF2B5EF4-FFF2-40B4-BE49-F238E27FC236}">
              <a16:creationId xmlns:a16="http://schemas.microsoft.com/office/drawing/2014/main" id="{3B60AC1F-1CF4-468F-8C27-6F27DD3FE406}"/>
            </a:ext>
          </a:extLst>
        </xdr:cNvPr>
        <xdr:cNvPicPr>
          <a:picLocks noChangeAspect="1"/>
        </xdr:cNvPicPr>
      </xdr:nvPicPr>
      <xdr:blipFill>
        <a:blip xmlns:r="http://schemas.openxmlformats.org/officeDocument/2006/relationships" r:embed="rId1"/>
        <a:stretch>
          <a:fillRect/>
        </a:stretch>
      </xdr:blipFill>
      <xdr:spPr>
        <a:xfrm>
          <a:off x="9983408315" y="13729856"/>
          <a:ext cx="1306286" cy="1025597"/>
        </a:xfrm>
        <a:prstGeom prst="rect">
          <a:avLst/>
        </a:prstGeom>
      </xdr:spPr>
    </xdr:pic>
    <xdr:clientData/>
  </xdr:twoCellAnchor>
  <xdr:oneCellAnchor>
    <xdr:from>
      <xdr:col>9</xdr:col>
      <xdr:colOff>357773</xdr:colOff>
      <xdr:row>11</xdr:row>
      <xdr:rowOff>127952</xdr:rowOff>
    </xdr:from>
    <xdr:ext cx="2371573" cy="1599432"/>
    <xdr:pic>
      <xdr:nvPicPr>
        <xdr:cNvPr id="22" name="Picture 21">
          <a:extLst>
            <a:ext uri="{FF2B5EF4-FFF2-40B4-BE49-F238E27FC236}">
              <a16:creationId xmlns:a16="http://schemas.microsoft.com/office/drawing/2014/main" id="{A6F27912-61BD-420C-AB6B-4D2D192F53FB}"/>
            </a:ext>
          </a:extLst>
        </xdr:cNvPr>
        <xdr:cNvPicPr>
          <a:picLocks noChangeAspect="1"/>
        </xdr:cNvPicPr>
      </xdr:nvPicPr>
      <xdr:blipFill>
        <a:blip xmlns:r="http://schemas.openxmlformats.org/officeDocument/2006/relationships" r:embed="rId2"/>
        <a:stretch>
          <a:fillRect/>
        </a:stretch>
      </xdr:blipFill>
      <xdr:spPr>
        <a:xfrm>
          <a:off x="9982442454" y="15063152"/>
          <a:ext cx="2371573" cy="1599432"/>
        </a:xfrm>
        <a:prstGeom prst="rect">
          <a:avLst/>
        </a:prstGeom>
      </xdr:spPr>
    </xdr:pic>
    <xdr:clientData/>
  </xdr:oneCellAnchor>
  <xdr:oneCellAnchor>
    <xdr:from>
      <xdr:col>9</xdr:col>
      <xdr:colOff>182554</xdr:colOff>
      <xdr:row>12</xdr:row>
      <xdr:rowOff>121026</xdr:rowOff>
    </xdr:from>
    <xdr:ext cx="2325119" cy="1554584"/>
    <xdr:pic>
      <xdr:nvPicPr>
        <xdr:cNvPr id="23" name="Picture 22">
          <a:extLst>
            <a:ext uri="{FF2B5EF4-FFF2-40B4-BE49-F238E27FC236}">
              <a16:creationId xmlns:a16="http://schemas.microsoft.com/office/drawing/2014/main" id="{B0CEC668-F100-445F-B391-CFC286F014BB}"/>
            </a:ext>
          </a:extLst>
        </xdr:cNvPr>
        <xdr:cNvPicPr>
          <a:picLocks noChangeAspect="1"/>
        </xdr:cNvPicPr>
      </xdr:nvPicPr>
      <xdr:blipFill>
        <a:blip xmlns:r="http://schemas.openxmlformats.org/officeDocument/2006/relationships" r:embed="rId3"/>
        <a:stretch>
          <a:fillRect/>
        </a:stretch>
      </xdr:blipFill>
      <xdr:spPr>
        <a:xfrm>
          <a:off x="9982664127" y="17113626"/>
          <a:ext cx="2325119" cy="1554584"/>
        </a:xfrm>
        <a:prstGeom prst="rect">
          <a:avLst/>
        </a:prstGeom>
      </xdr:spPr>
    </xdr:pic>
    <xdr:clientData/>
  </xdr:oneCellAnchor>
  <xdr:oneCellAnchor>
    <xdr:from>
      <xdr:col>9</xdr:col>
      <xdr:colOff>85572</xdr:colOff>
      <xdr:row>13</xdr:row>
      <xdr:rowOff>141807</xdr:rowOff>
    </xdr:from>
    <xdr:ext cx="2408246" cy="1503413"/>
    <xdr:pic>
      <xdr:nvPicPr>
        <xdr:cNvPr id="24" name="Picture 23">
          <a:extLst>
            <a:ext uri="{FF2B5EF4-FFF2-40B4-BE49-F238E27FC236}">
              <a16:creationId xmlns:a16="http://schemas.microsoft.com/office/drawing/2014/main" id="{D709599E-DE90-4E6C-BECB-2176A4120E4C}"/>
            </a:ext>
          </a:extLst>
        </xdr:cNvPr>
        <xdr:cNvPicPr>
          <a:picLocks noChangeAspect="1"/>
        </xdr:cNvPicPr>
      </xdr:nvPicPr>
      <xdr:blipFill>
        <a:blip xmlns:r="http://schemas.openxmlformats.org/officeDocument/2006/relationships" r:embed="rId4"/>
        <a:stretch>
          <a:fillRect/>
        </a:stretch>
      </xdr:blipFill>
      <xdr:spPr>
        <a:xfrm>
          <a:off x="9982677982" y="19191807"/>
          <a:ext cx="2408246" cy="1503413"/>
        </a:xfrm>
        <a:prstGeom prst="rect">
          <a:avLst/>
        </a:prstGeom>
      </xdr:spPr>
    </xdr:pic>
    <xdr:clientData/>
  </xdr:oneCellAnchor>
  <xdr:oneCellAnchor>
    <xdr:from>
      <xdr:col>9</xdr:col>
      <xdr:colOff>13039</xdr:colOff>
      <xdr:row>14</xdr:row>
      <xdr:rowOff>10188</xdr:rowOff>
    </xdr:from>
    <xdr:ext cx="2597539" cy="1645432"/>
    <xdr:pic>
      <xdr:nvPicPr>
        <xdr:cNvPr id="25" name="Picture 24">
          <a:extLst>
            <a:ext uri="{FF2B5EF4-FFF2-40B4-BE49-F238E27FC236}">
              <a16:creationId xmlns:a16="http://schemas.microsoft.com/office/drawing/2014/main" id="{110FBD3A-7A1C-45C4-BCF1-A78AA2015D39}"/>
            </a:ext>
          </a:extLst>
        </xdr:cNvPr>
        <xdr:cNvPicPr>
          <a:picLocks noChangeAspect="1"/>
        </xdr:cNvPicPr>
      </xdr:nvPicPr>
      <xdr:blipFill>
        <a:blip xmlns:r="http://schemas.openxmlformats.org/officeDocument/2006/relationships" r:embed="rId5"/>
        <a:stretch>
          <a:fillRect/>
        </a:stretch>
      </xdr:blipFill>
      <xdr:spPr>
        <a:xfrm>
          <a:off x="9982561222" y="21117588"/>
          <a:ext cx="2597539" cy="1645432"/>
        </a:xfrm>
        <a:prstGeom prst="rect">
          <a:avLst/>
        </a:prstGeom>
      </xdr:spPr>
    </xdr:pic>
    <xdr:clientData/>
  </xdr:oneCellAnchor>
  <xdr:oneCellAnchor>
    <xdr:from>
      <xdr:col>9</xdr:col>
      <xdr:colOff>48898</xdr:colOff>
      <xdr:row>15</xdr:row>
      <xdr:rowOff>87101</xdr:rowOff>
    </xdr:from>
    <xdr:ext cx="2361793" cy="1501820"/>
    <xdr:pic>
      <xdr:nvPicPr>
        <xdr:cNvPr id="26" name="Picture 25">
          <a:extLst>
            <a:ext uri="{FF2B5EF4-FFF2-40B4-BE49-F238E27FC236}">
              <a16:creationId xmlns:a16="http://schemas.microsoft.com/office/drawing/2014/main" id="{52CFB69E-FBF6-415A-90AA-0C9941DC13B3}"/>
            </a:ext>
          </a:extLst>
        </xdr:cNvPr>
        <xdr:cNvPicPr>
          <a:picLocks noChangeAspect="1"/>
        </xdr:cNvPicPr>
      </xdr:nvPicPr>
      <xdr:blipFill>
        <a:blip xmlns:r="http://schemas.openxmlformats.org/officeDocument/2006/relationships" r:embed="rId6"/>
        <a:stretch>
          <a:fillRect/>
        </a:stretch>
      </xdr:blipFill>
      <xdr:spPr>
        <a:xfrm>
          <a:off x="9982761109" y="23156651"/>
          <a:ext cx="2361793" cy="1501820"/>
        </a:xfrm>
        <a:prstGeom prst="rect">
          <a:avLst/>
        </a:prstGeom>
      </xdr:spPr>
    </xdr:pic>
    <xdr:clientData/>
  </xdr:oneCellAnchor>
  <xdr:oneCellAnchor>
    <xdr:from>
      <xdr:col>9</xdr:col>
      <xdr:colOff>48899</xdr:colOff>
      <xdr:row>16</xdr:row>
      <xdr:rowOff>47475</xdr:rowOff>
    </xdr:from>
    <xdr:ext cx="2500337" cy="1686271"/>
    <xdr:pic>
      <xdr:nvPicPr>
        <xdr:cNvPr id="27" name="Picture 26">
          <a:extLst>
            <a:ext uri="{FF2B5EF4-FFF2-40B4-BE49-F238E27FC236}">
              <a16:creationId xmlns:a16="http://schemas.microsoft.com/office/drawing/2014/main" id="{199C6B5F-5A53-488E-88D3-49F06C5AB1F8}"/>
            </a:ext>
          </a:extLst>
        </xdr:cNvPr>
        <xdr:cNvPicPr>
          <a:picLocks noChangeAspect="1"/>
        </xdr:cNvPicPr>
      </xdr:nvPicPr>
      <xdr:blipFill>
        <a:blip xmlns:r="http://schemas.openxmlformats.org/officeDocument/2006/relationships" r:embed="rId7"/>
        <a:stretch>
          <a:fillRect/>
        </a:stretch>
      </xdr:blipFill>
      <xdr:spPr>
        <a:xfrm>
          <a:off x="9982622564" y="25079175"/>
          <a:ext cx="2500337" cy="1686271"/>
        </a:xfrm>
        <a:prstGeom prst="rect">
          <a:avLst/>
        </a:prstGeom>
      </xdr:spPr>
    </xdr:pic>
    <xdr:clientData/>
  </xdr:oneCellAnchor>
  <xdr:oneCellAnchor>
    <xdr:from>
      <xdr:col>9</xdr:col>
      <xdr:colOff>30970</xdr:colOff>
      <xdr:row>17</xdr:row>
      <xdr:rowOff>52671</xdr:rowOff>
    </xdr:from>
    <xdr:ext cx="2448994" cy="1616897"/>
    <xdr:pic>
      <xdr:nvPicPr>
        <xdr:cNvPr id="28" name="Picture 27">
          <a:extLst>
            <a:ext uri="{FF2B5EF4-FFF2-40B4-BE49-F238E27FC236}">
              <a16:creationId xmlns:a16="http://schemas.microsoft.com/office/drawing/2014/main" id="{FABE911C-B5DF-492B-AFD4-E6571CE2DD95}"/>
            </a:ext>
          </a:extLst>
        </xdr:cNvPr>
        <xdr:cNvPicPr>
          <a:picLocks noChangeAspect="1"/>
        </xdr:cNvPicPr>
      </xdr:nvPicPr>
      <xdr:blipFill>
        <a:blip xmlns:r="http://schemas.openxmlformats.org/officeDocument/2006/relationships" r:embed="rId8"/>
        <a:stretch>
          <a:fillRect/>
        </a:stretch>
      </xdr:blipFill>
      <xdr:spPr>
        <a:xfrm>
          <a:off x="9982691836" y="27046521"/>
          <a:ext cx="2448994" cy="1616897"/>
        </a:xfrm>
        <a:prstGeom prst="rect">
          <a:avLst/>
        </a:prstGeom>
      </xdr:spPr>
    </xdr:pic>
    <xdr:clientData/>
  </xdr:oneCellAnchor>
  <xdr:oneCellAnchor>
    <xdr:from>
      <xdr:col>9</xdr:col>
      <xdr:colOff>219416</xdr:colOff>
      <xdr:row>18</xdr:row>
      <xdr:rowOff>124695</xdr:rowOff>
    </xdr:from>
    <xdr:ext cx="2378035" cy="1496289"/>
    <xdr:pic>
      <xdr:nvPicPr>
        <xdr:cNvPr id="29" name="Picture 28">
          <a:extLst>
            <a:ext uri="{FF2B5EF4-FFF2-40B4-BE49-F238E27FC236}">
              <a16:creationId xmlns:a16="http://schemas.microsoft.com/office/drawing/2014/main" id="{F54B2EF6-BA87-40E6-A961-466AD36FF2DA}"/>
            </a:ext>
          </a:extLst>
        </xdr:cNvPr>
        <xdr:cNvPicPr>
          <a:picLocks noChangeAspect="1"/>
        </xdr:cNvPicPr>
      </xdr:nvPicPr>
      <xdr:blipFill>
        <a:blip xmlns:r="http://schemas.openxmlformats.org/officeDocument/2006/relationships" r:embed="rId9"/>
        <a:stretch>
          <a:fillRect/>
        </a:stretch>
      </xdr:blipFill>
      <xdr:spPr>
        <a:xfrm>
          <a:off x="9982574349" y="29080695"/>
          <a:ext cx="2378035" cy="1496289"/>
        </a:xfrm>
        <a:prstGeom prst="rect">
          <a:avLst/>
        </a:prstGeom>
      </xdr:spPr>
    </xdr:pic>
    <xdr:clientData/>
  </xdr:oneCellAnchor>
  <xdr:oneCellAnchor>
    <xdr:from>
      <xdr:col>9</xdr:col>
      <xdr:colOff>170987</xdr:colOff>
      <xdr:row>20</xdr:row>
      <xdr:rowOff>310790</xdr:rowOff>
    </xdr:from>
    <xdr:ext cx="2337956" cy="1456213"/>
    <xdr:pic>
      <xdr:nvPicPr>
        <xdr:cNvPr id="30" name="Picture 29">
          <a:extLst>
            <a:ext uri="{FF2B5EF4-FFF2-40B4-BE49-F238E27FC236}">
              <a16:creationId xmlns:a16="http://schemas.microsoft.com/office/drawing/2014/main" id="{F94C3715-0E0C-4A26-B187-B5CBAAC85B53}"/>
            </a:ext>
          </a:extLst>
        </xdr:cNvPr>
        <xdr:cNvPicPr>
          <a:picLocks noChangeAspect="1"/>
        </xdr:cNvPicPr>
      </xdr:nvPicPr>
      <xdr:blipFill>
        <a:blip xmlns:r="http://schemas.openxmlformats.org/officeDocument/2006/relationships" r:embed="rId10"/>
        <a:stretch>
          <a:fillRect/>
        </a:stretch>
      </xdr:blipFill>
      <xdr:spPr>
        <a:xfrm>
          <a:off x="9982662857" y="33191090"/>
          <a:ext cx="2337956" cy="1456213"/>
        </a:xfrm>
        <a:prstGeom prst="rect">
          <a:avLst/>
        </a:prstGeom>
      </xdr:spPr>
    </xdr:pic>
    <xdr:clientData/>
  </xdr:oneCellAnchor>
  <xdr:twoCellAnchor editAs="oneCell">
    <xdr:from>
      <xdr:col>9</xdr:col>
      <xdr:colOff>72804</xdr:colOff>
      <xdr:row>19</xdr:row>
      <xdr:rowOff>171452</xdr:rowOff>
    </xdr:from>
    <xdr:to>
      <xdr:col>9</xdr:col>
      <xdr:colOff>2557170</xdr:colOff>
      <xdr:row>19</xdr:row>
      <xdr:rowOff>1764725</xdr:rowOff>
    </xdr:to>
    <xdr:pic>
      <xdr:nvPicPr>
        <xdr:cNvPr id="31" name="Picture 30">
          <a:extLst>
            <a:ext uri="{FF2B5EF4-FFF2-40B4-BE49-F238E27FC236}">
              <a16:creationId xmlns:a16="http://schemas.microsoft.com/office/drawing/2014/main" id="{33F15F96-7696-4CBE-B1B6-2E7396494CC7}"/>
            </a:ext>
          </a:extLst>
        </xdr:cNvPr>
        <xdr:cNvPicPr>
          <a:picLocks noChangeAspect="1"/>
        </xdr:cNvPicPr>
      </xdr:nvPicPr>
      <xdr:blipFill>
        <a:blip xmlns:r="http://schemas.openxmlformats.org/officeDocument/2006/relationships" r:embed="rId11"/>
        <a:stretch>
          <a:fillRect/>
        </a:stretch>
      </xdr:blipFill>
      <xdr:spPr>
        <a:xfrm>
          <a:off x="9982614630" y="31089602"/>
          <a:ext cx="2484366" cy="1593273"/>
        </a:xfrm>
        <a:prstGeom prst="rect">
          <a:avLst/>
        </a:prstGeom>
      </xdr:spPr>
    </xdr:pic>
    <xdr:clientData/>
  </xdr:twoCellAnchor>
  <xdr:twoCellAnchor editAs="oneCell">
    <xdr:from>
      <xdr:col>9</xdr:col>
      <xdr:colOff>1664482</xdr:colOff>
      <xdr:row>14</xdr:row>
      <xdr:rowOff>408711</xdr:rowOff>
    </xdr:from>
    <xdr:to>
      <xdr:col>9</xdr:col>
      <xdr:colOff>2660074</xdr:colOff>
      <xdr:row>14</xdr:row>
      <xdr:rowOff>1926882</xdr:rowOff>
    </xdr:to>
    <xdr:pic>
      <xdr:nvPicPr>
        <xdr:cNvPr id="32" name="图片 23">
          <a:extLst>
            <a:ext uri="{FF2B5EF4-FFF2-40B4-BE49-F238E27FC236}">
              <a16:creationId xmlns:a16="http://schemas.microsoft.com/office/drawing/2014/main" id="{5CE00EB2-A338-427A-B1FB-07F2C34C708D}"/>
            </a:ext>
          </a:extLst>
        </xdr:cNvPr>
        <xdr:cNvPicPr>
          <a:picLocks noChangeAspect="1"/>
        </xdr:cNvPicPr>
      </xdr:nvPicPr>
      <xdr:blipFill>
        <a:blip xmlns:r="http://schemas.openxmlformats.org/officeDocument/2006/relationships" r:embed="rId12"/>
        <a:stretch>
          <a:fillRect/>
        </a:stretch>
      </xdr:blipFill>
      <xdr:spPr>
        <a:xfrm>
          <a:off x="9982511726" y="21516111"/>
          <a:ext cx="995592" cy="1518171"/>
        </a:xfrm>
        <a:prstGeom prst="rect">
          <a:avLst/>
        </a:prstGeom>
        <a:noFill/>
        <a:ln w="9525">
          <a:noFill/>
        </a:ln>
      </xdr:spPr>
    </xdr:pic>
    <xdr:clientData/>
  </xdr:twoCellAnchor>
  <xdr:twoCellAnchor editAs="oneCell">
    <xdr:from>
      <xdr:col>9</xdr:col>
      <xdr:colOff>0</xdr:colOff>
      <xdr:row>9</xdr:row>
      <xdr:rowOff>275475</xdr:rowOff>
    </xdr:from>
    <xdr:to>
      <xdr:col>9</xdr:col>
      <xdr:colOff>997528</xdr:colOff>
      <xdr:row>9</xdr:row>
      <xdr:rowOff>1844100</xdr:rowOff>
    </xdr:to>
    <xdr:pic>
      <xdr:nvPicPr>
        <xdr:cNvPr id="33" name="图片 22">
          <a:extLst>
            <a:ext uri="{FF2B5EF4-FFF2-40B4-BE49-F238E27FC236}">
              <a16:creationId xmlns:a16="http://schemas.microsoft.com/office/drawing/2014/main" id="{54FBE83A-CC46-4D9D-8D84-C7777A397BAA}"/>
            </a:ext>
          </a:extLst>
        </xdr:cNvPr>
        <xdr:cNvPicPr>
          <a:picLocks noChangeAspect="1"/>
        </xdr:cNvPicPr>
      </xdr:nvPicPr>
      <xdr:blipFill>
        <a:blip xmlns:r="http://schemas.openxmlformats.org/officeDocument/2006/relationships" r:embed="rId13"/>
        <a:stretch>
          <a:fillRect/>
        </a:stretch>
      </xdr:blipFill>
      <xdr:spPr>
        <a:xfrm>
          <a:off x="9984174272" y="12029325"/>
          <a:ext cx="997528" cy="1568625"/>
        </a:xfrm>
        <a:prstGeom prst="rect">
          <a:avLst/>
        </a:prstGeom>
        <a:noFill/>
        <a:ln w="9525">
          <a:noFill/>
        </a:ln>
      </xdr:spPr>
    </xdr:pic>
    <xdr:clientData/>
  </xdr:twoCellAnchor>
  <xdr:twoCellAnchor editAs="oneCell">
    <xdr:from>
      <xdr:col>9</xdr:col>
      <xdr:colOff>387927</xdr:colOff>
      <xdr:row>2</xdr:row>
      <xdr:rowOff>0</xdr:rowOff>
    </xdr:from>
    <xdr:to>
      <xdr:col>9</xdr:col>
      <xdr:colOff>2295765</xdr:colOff>
      <xdr:row>2</xdr:row>
      <xdr:rowOff>1414885</xdr:rowOff>
    </xdr:to>
    <xdr:pic>
      <xdr:nvPicPr>
        <xdr:cNvPr id="34" name="Picture 33">
          <a:extLst>
            <a:ext uri="{FF2B5EF4-FFF2-40B4-BE49-F238E27FC236}">
              <a16:creationId xmlns:a16="http://schemas.microsoft.com/office/drawing/2014/main" id="{8BD145A3-08CE-430F-8110-9EC7EF0EAA6C}"/>
            </a:ext>
          </a:extLst>
        </xdr:cNvPr>
        <xdr:cNvPicPr>
          <a:picLocks noChangeAspect="1"/>
        </xdr:cNvPicPr>
      </xdr:nvPicPr>
      <xdr:blipFill>
        <a:blip xmlns:r="http://schemas.openxmlformats.org/officeDocument/2006/relationships" r:embed="rId14"/>
        <a:stretch>
          <a:fillRect/>
        </a:stretch>
      </xdr:blipFill>
      <xdr:spPr>
        <a:xfrm>
          <a:off x="9982876035" y="1066800"/>
          <a:ext cx="1907838" cy="1414885"/>
        </a:xfrm>
        <a:prstGeom prst="rect">
          <a:avLst/>
        </a:prstGeom>
      </xdr:spPr>
    </xdr:pic>
    <xdr:clientData/>
  </xdr:twoCellAnchor>
  <xdr:twoCellAnchor editAs="oneCell">
    <xdr:from>
      <xdr:col>9</xdr:col>
      <xdr:colOff>43485</xdr:colOff>
      <xdr:row>3</xdr:row>
      <xdr:rowOff>98715</xdr:rowOff>
    </xdr:from>
    <xdr:to>
      <xdr:col>9</xdr:col>
      <xdr:colOff>2639360</xdr:colOff>
      <xdr:row>3</xdr:row>
      <xdr:rowOff>1151660</xdr:rowOff>
    </xdr:to>
    <xdr:pic>
      <xdr:nvPicPr>
        <xdr:cNvPr id="35" name="Picture 34">
          <a:extLst>
            <a:ext uri="{FF2B5EF4-FFF2-40B4-BE49-F238E27FC236}">
              <a16:creationId xmlns:a16="http://schemas.microsoft.com/office/drawing/2014/main" id="{CA9DCE98-C6FE-4403-81AD-C88A89F0D2B3}"/>
            </a:ext>
          </a:extLst>
        </xdr:cNvPr>
        <xdr:cNvPicPr>
          <a:picLocks noChangeAspect="1"/>
        </xdr:cNvPicPr>
      </xdr:nvPicPr>
      <xdr:blipFill>
        <a:blip xmlns:r="http://schemas.openxmlformats.org/officeDocument/2006/relationships" r:embed="rId15"/>
        <a:stretch>
          <a:fillRect/>
        </a:stretch>
      </xdr:blipFill>
      <xdr:spPr>
        <a:xfrm>
          <a:off x="9982532440" y="2784765"/>
          <a:ext cx="2595875" cy="1052945"/>
        </a:xfrm>
        <a:prstGeom prst="rect">
          <a:avLst/>
        </a:prstGeom>
      </xdr:spPr>
    </xdr:pic>
    <xdr:clientData/>
  </xdr:twoCellAnchor>
  <xdr:oneCellAnchor>
    <xdr:from>
      <xdr:col>9</xdr:col>
      <xdr:colOff>269552</xdr:colOff>
      <xdr:row>5</xdr:row>
      <xdr:rowOff>64078</xdr:rowOff>
    </xdr:from>
    <xdr:ext cx="2035395" cy="1316181"/>
    <xdr:pic>
      <xdr:nvPicPr>
        <xdr:cNvPr id="36" name="Picture 35">
          <a:extLst>
            <a:ext uri="{FF2B5EF4-FFF2-40B4-BE49-F238E27FC236}">
              <a16:creationId xmlns:a16="http://schemas.microsoft.com/office/drawing/2014/main" id="{779ABCE6-6912-4C6A-9288-268C5C6978F9}"/>
            </a:ext>
          </a:extLst>
        </xdr:cNvPr>
        <xdr:cNvPicPr>
          <a:picLocks noChangeAspect="1"/>
        </xdr:cNvPicPr>
      </xdr:nvPicPr>
      <xdr:blipFill>
        <a:blip xmlns:r="http://schemas.openxmlformats.org/officeDocument/2006/relationships" r:embed="rId16"/>
        <a:stretch>
          <a:fillRect/>
        </a:stretch>
      </xdr:blipFill>
      <xdr:spPr>
        <a:xfrm>
          <a:off x="9982866853" y="5721928"/>
          <a:ext cx="2035395" cy="1316181"/>
        </a:xfrm>
        <a:prstGeom prst="rect">
          <a:avLst/>
        </a:prstGeom>
      </xdr:spPr>
    </xdr:pic>
    <xdr:clientData/>
  </xdr:oneCellAnchor>
  <xdr:oneCellAnchor>
    <xdr:from>
      <xdr:col>9</xdr:col>
      <xdr:colOff>169553</xdr:colOff>
      <xdr:row>6</xdr:row>
      <xdr:rowOff>63672</xdr:rowOff>
    </xdr:from>
    <xdr:ext cx="2094443" cy="1293289"/>
    <xdr:pic>
      <xdr:nvPicPr>
        <xdr:cNvPr id="37" name="Picture 36">
          <a:extLst>
            <a:ext uri="{FF2B5EF4-FFF2-40B4-BE49-F238E27FC236}">
              <a16:creationId xmlns:a16="http://schemas.microsoft.com/office/drawing/2014/main" id="{6FCCE27C-BF66-4DFB-8F9C-B233EBEB5849}"/>
            </a:ext>
          </a:extLst>
        </xdr:cNvPr>
        <xdr:cNvPicPr>
          <a:picLocks noChangeAspect="1"/>
        </xdr:cNvPicPr>
      </xdr:nvPicPr>
      <xdr:blipFill>
        <a:blip xmlns:r="http://schemas.openxmlformats.org/officeDocument/2006/relationships" r:embed="rId17"/>
        <a:stretch>
          <a:fillRect/>
        </a:stretch>
      </xdr:blipFill>
      <xdr:spPr>
        <a:xfrm flipH="1">
          <a:off x="9982907804" y="7626522"/>
          <a:ext cx="2094443" cy="1293289"/>
        </a:xfrm>
        <a:prstGeom prst="rect">
          <a:avLst/>
        </a:prstGeom>
      </xdr:spPr>
    </xdr:pic>
    <xdr:clientData/>
  </xdr:oneCellAnchor>
  <xdr:oneCellAnchor>
    <xdr:from>
      <xdr:col>9</xdr:col>
      <xdr:colOff>537594</xdr:colOff>
      <xdr:row>7</xdr:row>
      <xdr:rowOff>1245179</xdr:rowOff>
    </xdr:from>
    <xdr:ext cx="1736996" cy="1122217"/>
    <xdr:pic>
      <xdr:nvPicPr>
        <xdr:cNvPr id="38" name="Picture 37">
          <a:extLst>
            <a:ext uri="{FF2B5EF4-FFF2-40B4-BE49-F238E27FC236}">
              <a16:creationId xmlns:a16="http://schemas.microsoft.com/office/drawing/2014/main" id="{D351B9DE-2CA6-4F54-A8BE-A34EE22FE5F8}"/>
            </a:ext>
          </a:extLst>
        </xdr:cNvPr>
        <xdr:cNvPicPr>
          <a:picLocks noChangeAspect="1"/>
        </xdr:cNvPicPr>
      </xdr:nvPicPr>
      <xdr:blipFill rotWithShape="1">
        <a:blip xmlns:r="http://schemas.openxmlformats.org/officeDocument/2006/relationships" r:embed="rId18"/>
        <a:srcRect l="2341"/>
        <a:stretch>
          <a:fillRect/>
        </a:stretch>
      </xdr:blipFill>
      <xdr:spPr>
        <a:xfrm>
          <a:off x="9982897210" y="10446329"/>
          <a:ext cx="1736996" cy="1122217"/>
        </a:xfrm>
        <a:prstGeom prst="rect">
          <a:avLst/>
        </a:prstGeom>
      </xdr:spPr>
    </xdr:pic>
    <xdr:clientData/>
  </xdr:oneCellAnchor>
  <xdr:twoCellAnchor editAs="oneCell">
    <xdr:from>
      <xdr:col>9</xdr:col>
      <xdr:colOff>1662545</xdr:colOff>
      <xdr:row>8</xdr:row>
      <xdr:rowOff>1243448</xdr:rowOff>
    </xdr:from>
    <xdr:to>
      <xdr:col>9</xdr:col>
      <xdr:colOff>2476596</xdr:colOff>
      <xdr:row>9</xdr:row>
      <xdr:rowOff>1522216</xdr:rowOff>
    </xdr:to>
    <xdr:pic>
      <xdr:nvPicPr>
        <xdr:cNvPr id="39" name="Picture 38">
          <a:extLst>
            <a:ext uri="{FF2B5EF4-FFF2-40B4-BE49-F238E27FC236}">
              <a16:creationId xmlns:a16="http://schemas.microsoft.com/office/drawing/2014/main" id="{4095801D-6807-4856-9136-7B98F903E9CC}"/>
            </a:ext>
          </a:extLst>
        </xdr:cNvPr>
        <xdr:cNvPicPr>
          <a:picLocks noChangeAspect="1"/>
        </xdr:cNvPicPr>
      </xdr:nvPicPr>
      <xdr:blipFill>
        <a:blip xmlns:r="http://schemas.openxmlformats.org/officeDocument/2006/relationships" r:embed="rId19"/>
        <a:stretch>
          <a:fillRect/>
        </a:stretch>
      </xdr:blipFill>
      <xdr:spPr>
        <a:xfrm>
          <a:off x="9982695204" y="11720948"/>
          <a:ext cx="814051" cy="1555118"/>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3" Type="http://schemas.microsoft.com/office/2011/relationships/webextension" Target="webextension3.xml"/><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438" row="4">
    <wetp:webextensionref xmlns:r="http://schemas.openxmlformats.org/officeDocument/2006/relationships" r:id="rId1"/>
  </wetp:taskpane>
  <wetp:taskpane dockstate="right" visibility="0" width="438" row="4">
    <wetp:webextensionref xmlns:r="http://schemas.openxmlformats.org/officeDocument/2006/relationships" r:id="rId2"/>
  </wetp:taskpane>
  <wetp:taskpane dockstate="right" visibility="0" width="438" row="5">
    <wetp:webextensionref xmlns:r="http://schemas.openxmlformats.org/officeDocument/2006/relationships" r:id="rId3"/>
  </wetp:taskpane>
</wetp:taskpanes>
</file>

<file path=xl/webextensions/webextension1.xml><?xml version="1.0" encoding="utf-8"?>
<we:webextension xmlns:we="http://schemas.microsoft.com/office/webextensions/webextension/2010/11" id="{51D882EB-6201-46B8-8F06-E48831EAA024}">
  <we:reference id="WA200009404" version="1.0.0.8" store="Omex" storeType="OMEX"/>
  <we:alternateReferences>
    <we:reference id="WA200009404" version="1.0.0.8" store="WA200009404" storeType="OMEX"/>
  </we:alternateReferences>
  <we:properties>
    <we:property name="claude.fileId" value="&quot;f66dc87c-2ee4-40a8-945b-3f8a2382644c&quot;"/>
  </we:properties>
  <we:bindings/>
  <we:snapshot xmlns:r="http://schemas.openxmlformats.org/officeDocument/2006/relationships"/>
</we:webextension>
</file>

<file path=xl/webextensions/webextension2.xml><?xml version="1.0" encoding="utf-8"?>
<we:webextension xmlns:we="http://schemas.microsoft.com/office/webextensions/webextension/2010/11" id="{8C9BE5C3-D5C0-48FC-924E-481EC55818D6}">
  <we:reference id="WA200010725" version="1.0.0.1" store="Omex" storeType="OMEX"/>
  <we:alternateReferences>
    <we:reference id="WA200010725" version="1.0.0.1" store="WA200010725" storeType="OMEX"/>
  </we:alternateReferences>
  <we:properties>
    <we:property name="claude.fileId" value="&quot;a5a72cbe-77de-492c-9243-86792182bf0c&quot;"/>
  </we:properties>
  <we:bindings/>
  <we:snapshot xmlns:r="http://schemas.openxmlformats.org/officeDocument/2006/relationships"/>
</we:webextension>
</file>

<file path=xl/webextensions/webextension3.xml><?xml version="1.0" encoding="utf-8"?>
<we:webextension xmlns:we="http://schemas.microsoft.com/office/webextensions/webextension/2010/11" id="{DDBFD503-758D-4F3A-9BB4-33EFBB08D77B}">
  <we:reference id="wa200010215" version="2.0.0.0" store="ar-SA" storeType="OMEX"/>
  <we:alternateReferences>
    <we:reference id="WA200010215" version="2.0.0.0" store="" storeType="OMEX"/>
  </we:alternateReferences>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10.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D8796F-36AB-4D70-95B1-59B204C1EA67}">
  <sheetPr>
    <tabColor rgb="FF1F3864"/>
    <pageSetUpPr fitToPage="1"/>
  </sheetPr>
  <dimension ref="B1:G40"/>
  <sheetViews>
    <sheetView showGridLines="0" rightToLeft="1" tabSelected="1" zoomScale="55" zoomScaleNormal="55" workbookViewId="0">
      <selection activeCell="P14" sqref="P14"/>
    </sheetView>
  </sheetViews>
  <sheetFormatPr defaultRowHeight="19.95" customHeight="1"/>
  <cols>
    <col min="1" max="1" width="3.33203125" style="348" customWidth="1"/>
    <col min="2" max="7" width="21.33203125" style="348" customWidth="1"/>
    <col min="8" max="8" width="3.33203125" style="348" customWidth="1"/>
    <col min="9" max="16384" width="8.88671875" style="348"/>
  </cols>
  <sheetData>
    <row r="1" spans="2:7" ht="12" customHeight="1">
      <c r="B1" s="406"/>
      <c r="C1" s="406"/>
      <c r="D1" s="406"/>
      <c r="E1" s="406"/>
      <c r="F1" s="406"/>
      <c r="G1" s="406"/>
    </row>
    <row r="2" spans="2:7" ht="58.05" customHeight="1">
      <c r="B2" s="407" t="s">
        <v>494</v>
      </c>
      <c r="C2" s="407"/>
      <c r="D2" s="407"/>
      <c r="E2" s="407"/>
      <c r="F2" s="407"/>
      <c r="G2" s="407"/>
    </row>
    <row r="3" spans="2:7" ht="28.05" customHeight="1">
      <c r="B3" s="408" t="s">
        <v>495</v>
      </c>
      <c r="C3" s="408"/>
      <c r="D3" s="408"/>
      <c r="E3" s="408"/>
      <c r="F3" s="408"/>
      <c r="G3" s="408"/>
    </row>
    <row r="4" spans="2:7" ht="19.95" customHeight="1">
      <c r="B4" s="406"/>
      <c r="C4" s="406"/>
      <c r="D4" s="406"/>
      <c r="E4" s="406"/>
      <c r="F4" s="406"/>
      <c r="G4" s="406"/>
    </row>
    <row r="5" spans="2:7" ht="28.05" customHeight="1" thickBot="1">
      <c r="B5" s="409" t="s">
        <v>496</v>
      </c>
      <c r="C5" s="409"/>
      <c r="D5" s="409"/>
      <c r="E5" s="409"/>
      <c r="F5" s="409"/>
      <c r="G5" s="409"/>
    </row>
    <row r="6" spans="2:7" ht="25.95" customHeight="1">
      <c r="B6" s="410" t="s">
        <v>497</v>
      </c>
      <c r="C6" s="410"/>
      <c r="D6" s="411" t="s">
        <v>550</v>
      </c>
      <c r="E6" s="411"/>
      <c r="F6" s="411"/>
      <c r="G6" s="411"/>
    </row>
    <row r="7" spans="2:7" ht="25.95" customHeight="1">
      <c r="B7" s="412" t="s">
        <v>498</v>
      </c>
      <c r="C7" s="412"/>
      <c r="D7" s="472" t="s">
        <v>551</v>
      </c>
      <c r="E7" s="413"/>
      <c r="F7" s="413"/>
      <c r="G7" s="413"/>
    </row>
    <row r="8" spans="2:7" ht="25.95" customHeight="1">
      <c r="B8" s="414" t="s">
        <v>499</v>
      </c>
      <c r="C8" s="414"/>
      <c r="D8" s="415" t="s">
        <v>500</v>
      </c>
      <c r="E8" s="415"/>
      <c r="F8" s="415"/>
      <c r="G8" s="415"/>
    </row>
    <row r="9" spans="2:7" ht="25.95" customHeight="1">
      <c r="B9" s="412" t="s">
        <v>501</v>
      </c>
      <c r="C9" s="412"/>
      <c r="D9" s="416" t="str">
        <f>"من "&amp;TEXT('جدول زمنى'!B2,"dd/mm/yyyy")&amp;"  إلى  "&amp;TEXT('جدول زمنى'!D2,"dd/mm/yyyy")</f>
        <v>من 07/09/2026  إلى  18/10/2026</v>
      </c>
      <c r="E9" s="416"/>
      <c r="F9" s="416"/>
      <c r="G9" s="416"/>
    </row>
    <row r="10" spans="2:7" ht="25.95" customHeight="1">
      <c r="B10" s="414" t="s">
        <v>502</v>
      </c>
      <c r="C10" s="414"/>
      <c r="D10" s="417">
        <f>'جدول زمنى'!I2</f>
        <v>56</v>
      </c>
      <c r="E10" s="415"/>
      <c r="F10" s="415"/>
      <c r="G10" s="415"/>
    </row>
    <row r="11" spans="2:7" ht="25.95" customHeight="1">
      <c r="B11" s="412" t="s">
        <v>503</v>
      </c>
      <c r="C11" s="412"/>
      <c r="D11" s="418">
        <f>ملخص!C15</f>
        <v>14</v>
      </c>
      <c r="E11" s="416"/>
      <c r="F11" s="416"/>
      <c r="G11" s="416"/>
    </row>
    <row r="12" spans="2:7" ht="25.95" customHeight="1">
      <c r="B12" s="419" t="s">
        <v>504</v>
      </c>
      <c r="C12" s="419"/>
      <c r="D12" s="420">
        <f>ملخص!G16</f>
        <v>0.35294117647058826</v>
      </c>
      <c r="E12" s="421"/>
      <c r="F12" s="421"/>
      <c r="G12" s="421"/>
    </row>
    <row r="13" spans="2:7" ht="19.95" customHeight="1">
      <c r="B13" s="406"/>
      <c r="C13" s="406"/>
      <c r="D13" s="406"/>
      <c r="E13" s="406"/>
      <c r="F13" s="406"/>
      <c r="G13" s="406"/>
    </row>
    <row r="14" spans="2:7" ht="28.05" customHeight="1" thickBot="1">
      <c r="B14" s="422" t="s">
        <v>505</v>
      </c>
      <c r="C14" s="422"/>
      <c r="D14" s="422"/>
      <c r="E14" s="422"/>
      <c r="F14" s="422"/>
      <c r="G14" s="422"/>
    </row>
    <row r="15" spans="2:7" ht="78" customHeight="1">
      <c r="B15" s="423" t="s">
        <v>506</v>
      </c>
      <c r="C15" s="423"/>
      <c r="D15" s="423"/>
      <c r="E15" s="423"/>
      <c r="F15" s="423"/>
      <c r="G15" s="423"/>
    </row>
    <row r="16" spans="2:7" ht="19.95" customHeight="1">
      <c r="B16" s="406"/>
      <c r="C16" s="406"/>
      <c r="D16" s="406"/>
      <c r="E16" s="406"/>
      <c r="F16" s="406"/>
      <c r="G16" s="406"/>
    </row>
    <row r="17" spans="2:7" ht="28.05" customHeight="1" thickBot="1">
      <c r="B17" s="422" t="s">
        <v>507</v>
      </c>
      <c r="C17" s="422"/>
      <c r="D17" s="422"/>
      <c r="E17" s="422"/>
      <c r="F17" s="422"/>
      <c r="G17" s="422"/>
    </row>
    <row r="18" spans="2:7" ht="24" customHeight="1">
      <c r="B18" s="437" t="s">
        <v>525</v>
      </c>
      <c r="C18" s="437"/>
      <c r="D18" s="437"/>
      <c r="E18" s="437"/>
      <c r="F18" s="437"/>
      <c r="G18" s="437"/>
    </row>
    <row r="19" spans="2:7" ht="24" customHeight="1">
      <c r="B19" s="438" t="s">
        <v>526</v>
      </c>
      <c r="C19" s="438"/>
      <c r="D19" s="438"/>
      <c r="E19" s="438"/>
      <c r="F19" s="438"/>
      <c r="G19" s="438"/>
    </row>
    <row r="20" spans="2:7" ht="24" customHeight="1">
      <c r="B20" s="439" t="s">
        <v>527</v>
      </c>
      <c r="C20" s="439"/>
      <c r="D20" s="439"/>
      <c r="E20" s="439"/>
      <c r="F20" s="439"/>
      <c r="G20" s="439"/>
    </row>
    <row r="21" spans="2:7" ht="24" customHeight="1">
      <c r="B21" s="439" t="s">
        <v>528</v>
      </c>
      <c r="C21" s="439"/>
      <c r="D21" s="439"/>
      <c r="E21" s="439"/>
      <c r="F21" s="439"/>
      <c r="G21" s="439"/>
    </row>
    <row r="22" spans="2:7" ht="19.95" customHeight="1">
      <c r="B22" s="406"/>
      <c r="C22" s="406"/>
      <c r="D22" s="406"/>
      <c r="E22" s="406"/>
      <c r="F22" s="406"/>
      <c r="G22" s="406"/>
    </row>
    <row r="23" spans="2:7" ht="28.05" customHeight="1">
      <c r="B23" s="424" t="s">
        <v>508</v>
      </c>
      <c r="C23" s="424"/>
      <c r="D23" s="424"/>
      <c r="E23" s="424"/>
      <c r="F23" s="424"/>
      <c r="G23" s="424"/>
    </row>
    <row r="24" spans="2:7" ht="31.95" customHeight="1">
      <c r="B24" s="425" t="s">
        <v>509</v>
      </c>
      <c r="C24" s="426" t="s">
        <v>511</v>
      </c>
      <c r="D24" s="425" t="s">
        <v>513</v>
      </c>
      <c r="E24" s="426" t="s">
        <v>515</v>
      </c>
      <c r="F24" s="425" t="s">
        <v>517</v>
      </c>
      <c r="G24" s="427" t="s">
        <v>519</v>
      </c>
    </row>
    <row r="25" spans="2:7" ht="40.049999999999997" customHeight="1">
      <c r="B25" s="428" t="s">
        <v>510</v>
      </c>
      <c r="C25" s="428" t="s">
        <v>512</v>
      </c>
      <c r="D25" s="428" t="s">
        <v>514</v>
      </c>
      <c r="E25" s="428" t="s">
        <v>516</v>
      </c>
      <c r="F25" s="428" t="s">
        <v>518</v>
      </c>
      <c r="G25" s="429" t="s">
        <v>520</v>
      </c>
    </row>
    <row r="26" spans="2:7" ht="19.95" customHeight="1">
      <c r="B26" s="406"/>
      <c r="C26" s="406"/>
      <c r="D26" s="406"/>
      <c r="E26" s="406"/>
      <c r="F26" s="406"/>
      <c r="G26" s="406"/>
    </row>
    <row r="27" spans="2:7" ht="28.05" customHeight="1" thickBot="1">
      <c r="B27" s="409" t="s">
        <v>521</v>
      </c>
      <c r="C27" s="409"/>
      <c r="D27" s="409"/>
      <c r="E27" s="409"/>
      <c r="F27" s="409"/>
      <c r="G27" s="422"/>
    </row>
    <row r="28" spans="2:7" ht="28.05" customHeight="1">
      <c r="B28" s="430" t="s">
        <v>522</v>
      </c>
      <c r="C28" s="431" t="s">
        <v>24</v>
      </c>
      <c r="D28" s="432" t="s">
        <v>25</v>
      </c>
      <c r="E28" s="433" t="s">
        <v>113</v>
      </c>
      <c r="F28" s="434" t="s">
        <v>471</v>
      </c>
      <c r="G28" s="406"/>
    </row>
    <row r="29" spans="2:7" ht="19.95" customHeight="1">
      <c r="B29" s="406"/>
      <c r="C29" s="406"/>
      <c r="D29" s="406"/>
      <c r="E29" s="406"/>
      <c r="F29" s="406"/>
      <c r="G29" s="406"/>
    </row>
    <row r="30" spans="2:7" ht="30" customHeight="1">
      <c r="B30" s="435" t="s">
        <v>523</v>
      </c>
      <c r="C30" s="435"/>
      <c r="D30" s="435"/>
      <c r="E30" s="435"/>
      <c r="F30" s="435"/>
      <c r="G30" s="435"/>
    </row>
    <row r="31" spans="2:7" ht="25.95" customHeight="1">
      <c r="B31" s="436" t="s">
        <v>524</v>
      </c>
      <c r="C31" s="436"/>
      <c r="D31" s="436"/>
      <c r="E31" s="436"/>
      <c r="F31" s="436"/>
      <c r="G31" s="436"/>
    </row>
    <row r="32" spans="2:7" ht="19.95" customHeight="1">
      <c r="B32" s="406"/>
      <c r="C32" s="406"/>
      <c r="D32" s="406"/>
      <c r="E32" s="406"/>
      <c r="F32" s="406"/>
      <c r="G32" s="406"/>
    </row>
    <row r="33" spans="2:7" ht="19.95" customHeight="1">
      <c r="B33" s="406"/>
      <c r="C33" s="406"/>
      <c r="D33" s="406"/>
      <c r="E33" s="406"/>
      <c r="F33" s="406"/>
      <c r="G33" s="406"/>
    </row>
    <row r="34" spans="2:7" ht="19.95" customHeight="1">
      <c r="B34" s="406"/>
      <c r="C34" s="406"/>
      <c r="D34" s="406"/>
      <c r="E34" s="406"/>
      <c r="F34" s="406"/>
      <c r="G34" s="406"/>
    </row>
    <row r="35" spans="2:7" ht="19.95" customHeight="1">
      <c r="B35" s="406"/>
      <c r="C35" s="406"/>
      <c r="D35" s="406"/>
      <c r="E35" s="406"/>
      <c r="F35" s="406"/>
      <c r="G35" s="406"/>
    </row>
    <row r="36" spans="2:7" ht="19.95" customHeight="1">
      <c r="B36" s="406"/>
      <c r="C36" s="406"/>
      <c r="D36" s="406"/>
      <c r="E36" s="406"/>
      <c r="F36" s="406"/>
      <c r="G36" s="406"/>
    </row>
    <row r="37" spans="2:7" ht="19.95" customHeight="1">
      <c r="B37" s="406"/>
      <c r="C37" s="406"/>
      <c r="D37" s="406"/>
      <c r="E37" s="406"/>
      <c r="F37" s="406"/>
      <c r="G37" s="406"/>
    </row>
    <row r="38" spans="2:7" ht="19.95" customHeight="1">
      <c r="B38" s="406"/>
      <c r="C38" s="406"/>
      <c r="D38" s="406"/>
      <c r="E38" s="406"/>
      <c r="F38" s="406"/>
      <c r="G38" s="406"/>
    </row>
    <row r="39" spans="2:7" ht="19.95" customHeight="1">
      <c r="B39" s="406"/>
      <c r="C39" s="406"/>
      <c r="D39" s="406"/>
      <c r="E39" s="406"/>
      <c r="F39" s="406"/>
      <c r="G39" s="406"/>
    </row>
    <row r="40" spans="2:7" ht="19.95" customHeight="1">
      <c r="B40" s="406"/>
      <c r="C40" s="406"/>
      <c r="D40" s="406"/>
      <c r="E40" s="406"/>
      <c r="F40" s="406"/>
      <c r="G40" s="406"/>
    </row>
  </sheetData>
  <mergeCells count="28">
    <mergeCell ref="B27:G27"/>
    <mergeCell ref="B30:G30"/>
    <mergeCell ref="B31:G31"/>
    <mergeCell ref="B17:G17"/>
    <mergeCell ref="B18:G18"/>
    <mergeCell ref="B19:G19"/>
    <mergeCell ref="B20:G20"/>
    <mergeCell ref="B21:G21"/>
    <mergeCell ref="B23:G23"/>
    <mergeCell ref="B11:C11"/>
    <mergeCell ref="D11:G11"/>
    <mergeCell ref="B12:C12"/>
    <mergeCell ref="D12:G12"/>
    <mergeCell ref="B14:G14"/>
    <mergeCell ref="B15:G15"/>
    <mergeCell ref="B8:C8"/>
    <mergeCell ref="D8:G8"/>
    <mergeCell ref="B9:C9"/>
    <mergeCell ref="D9:G9"/>
    <mergeCell ref="B10:C10"/>
    <mergeCell ref="D10:G10"/>
    <mergeCell ref="B2:G2"/>
    <mergeCell ref="B3:G3"/>
    <mergeCell ref="B5:G5"/>
    <mergeCell ref="B6:C6"/>
    <mergeCell ref="D6:G6"/>
    <mergeCell ref="B7:C7"/>
    <mergeCell ref="D7:G7"/>
  </mergeCells>
  <hyperlinks>
    <hyperlink ref="B31:G31" location="'الفهرس'!A1" display="◀  الانتقال إلى الفهرس" xr:uid="{B7F658C8-127D-4133-9A1B-8D21407BA3A3}"/>
  </hyperlinks>
  <printOptions horizontalCentered="1"/>
  <pageMargins left="0.25" right="0.25" top="0.75" bottom="0.75" header="0.3" footer="0.3"/>
  <pageSetup paperSize="9" scale="73"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F23327-D959-499F-BBAE-1C3CF4A22E63}">
  <sheetPr>
    <tabColor rgb="FF1F3864"/>
    <pageSetUpPr fitToPage="1"/>
  </sheetPr>
  <dimension ref="B1:E20"/>
  <sheetViews>
    <sheetView showGridLines="0" rightToLeft="1" zoomScale="55" zoomScaleNormal="55" workbookViewId="0">
      <selection activeCell="C5" sqref="C5"/>
    </sheetView>
  </sheetViews>
  <sheetFormatPr defaultRowHeight="19.95" customHeight="1"/>
  <cols>
    <col min="1" max="1" width="3.33203125" style="348" customWidth="1"/>
    <col min="2" max="2" width="7.44140625" style="348" customWidth="1"/>
    <col min="3" max="3" width="31.44140625" style="348" customWidth="1"/>
    <col min="4" max="4" width="70.33203125" style="348" customWidth="1"/>
    <col min="5" max="5" width="16.6640625" style="348" customWidth="1"/>
    <col min="6" max="6" width="3.33203125" style="348" customWidth="1"/>
    <col min="7" max="16384" width="8.88671875" style="348"/>
  </cols>
  <sheetData>
    <row r="1" spans="2:5" ht="12" customHeight="1">
      <c r="B1" s="406"/>
      <c r="C1" s="406"/>
      <c r="D1" s="406"/>
      <c r="E1" s="406"/>
    </row>
    <row r="2" spans="2:5" ht="54" customHeight="1">
      <c r="B2" s="440" t="s">
        <v>529</v>
      </c>
      <c r="C2" s="440"/>
      <c r="D2" s="440"/>
      <c r="E2" s="440"/>
    </row>
    <row r="3" spans="2:5" ht="19.95" customHeight="1">
      <c r="B3" s="406"/>
      <c r="C3" s="406"/>
      <c r="D3" s="406"/>
      <c r="E3" s="406"/>
    </row>
    <row r="4" spans="2:5" ht="30" customHeight="1">
      <c r="B4" s="441" t="s">
        <v>6</v>
      </c>
      <c r="C4" s="441" t="s">
        <v>396</v>
      </c>
      <c r="D4" s="441" t="s">
        <v>530</v>
      </c>
      <c r="E4" s="441" t="s">
        <v>531</v>
      </c>
    </row>
    <row r="5" spans="2:5" ht="31.95" customHeight="1">
      <c r="B5" s="442">
        <v>1</v>
      </c>
      <c r="C5" s="443" t="s">
        <v>532</v>
      </c>
      <c r="D5" s="444" t="s">
        <v>533</v>
      </c>
      <c r="E5" s="445" t="s">
        <v>534</v>
      </c>
    </row>
    <row r="6" spans="2:5" ht="31.95" customHeight="1">
      <c r="B6" s="446">
        <v>2</v>
      </c>
      <c r="C6" s="447" t="s">
        <v>535</v>
      </c>
      <c r="D6" s="448" t="s">
        <v>536</v>
      </c>
      <c r="E6" s="449">
        <f>ملخص!C16</f>
        <v>68</v>
      </c>
    </row>
    <row r="7" spans="2:5" ht="31.95" customHeight="1">
      <c r="B7" s="442">
        <v>3</v>
      </c>
      <c r="C7" s="443" t="s">
        <v>399</v>
      </c>
      <c r="D7" s="444" t="s">
        <v>537</v>
      </c>
      <c r="E7" s="445">
        <f>ملخص!C12</f>
        <v>19</v>
      </c>
    </row>
    <row r="8" spans="2:5" ht="31.95" customHeight="1">
      <c r="B8" s="446">
        <v>4</v>
      </c>
      <c r="C8" s="447" t="s">
        <v>400</v>
      </c>
      <c r="D8" s="448" t="s">
        <v>538</v>
      </c>
      <c r="E8" s="449">
        <f>ملخص!C13</f>
        <v>18</v>
      </c>
    </row>
    <row r="9" spans="2:5" ht="31.95" customHeight="1">
      <c r="B9" s="442">
        <v>5</v>
      </c>
      <c r="C9" s="443" t="s">
        <v>539</v>
      </c>
      <c r="D9" s="444" t="s">
        <v>540</v>
      </c>
      <c r="E9" s="445">
        <f>ملخص!C15</f>
        <v>14</v>
      </c>
    </row>
    <row r="10" spans="2:5" ht="31.95" customHeight="1">
      <c r="B10" s="446">
        <v>6</v>
      </c>
      <c r="C10" s="447" t="s">
        <v>541</v>
      </c>
      <c r="D10" s="448" t="s">
        <v>542</v>
      </c>
      <c r="E10" s="449" t="s">
        <v>534</v>
      </c>
    </row>
    <row r="11" spans="2:5" ht="31.95" customHeight="1">
      <c r="B11" s="442">
        <v>7</v>
      </c>
      <c r="C11" s="443" t="s">
        <v>543</v>
      </c>
      <c r="D11" s="444" t="s">
        <v>544</v>
      </c>
      <c r="E11" s="445">
        <f>'جدول زمنى'!I2</f>
        <v>56</v>
      </c>
    </row>
    <row r="12" spans="2:5" ht="31.95" customHeight="1">
      <c r="B12" s="446">
        <v>8</v>
      </c>
      <c r="C12" s="447" t="s">
        <v>401</v>
      </c>
      <c r="D12" s="448" t="s">
        <v>545</v>
      </c>
      <c r="E12" s="449">
        <f>ملخص!C14</f>
        <v>17</v>
      </c>
    </row>
    <row r="13" spans="2:5" ht="31.95" customHeight="1">
      <c r="B13" s="442">
        <v>9</v>
      </c>
      <c r="C13" s="443" t="s">
        <v>546</v>
      </c>
      <c r="D13" s="444" t="s">
        <v>547</v>
      </c>
      <c r="E13" s="445">
        <f>COUNTA('السجاد - الصين'!B3:B21)</f>
        <v>19</v>
      </c>
    </row>
    <row r="14" spans="2:5" ht="19.95" customHeight="1">
      <c r="B14" s="406"/>
      <c r="C14" s="406"/>
      <c r="D14" s="406"/>
      <c r="E14" s="406"/>
    </row>
    <row r="15" spans="2:5" ht="19.95" customHeight="1">
      <c r="B15" s="450" t="s">
        <v>548</v>
      </c>
      <c r="C15" s="450"/>
      <c r="D15" s="450"/>
      <c r="E15" s="450"/>
    </row>
    <row r="16" spans="2:5" ht="19.95" customHeight="1">
      <c r="B16" s="406"/>
      <c r="C16" s="406"/>
      <c r="D16" s="406"/>
      <c r="E16" s="406"/>
    </row>
    <row r="17" spans="2:5" ht="19.95" customHeight="1">
      <c r="B17" s="406"/>
      <c r="C17" s="406"/>
      <c r="D17" s="406"/>
      <c r="E17" s="406"/>
    </row>
    <row r="18" spans="2:5" ht="19.95" customHeight="1">
      <c r="B18" s="406"/>
      <c r="C18" s="406"/>
      <c r="D18" s="406"/>
      <c r="E18" s="406"/>
    </row>
    <row r="19" spans="2:5" ht="19.95" customHeight="1">
      <c r="B19" s="406"/>
      <c r="C19" s="406"/>
      <c r="D19" s="406"/>
      <c r="E19" s="406"/>
    </row>
    <row r="20" spans="2:5" ht="19.95" customHeight="1">
      <c r="B20" s="406"/>
      <c r="C20" s="406"/>
      <c r="D20" s="406"/>
      <c r="E20" s="406"/>
    </row>
  </sheetData>
  <mergeCells count="2">
    <mergeCell ref="B2:E2"/>
    <mergeCell ref="B15:E15"/>
  </mergeCells>
  <hyperlinks>
    <hyperlink ref="C5" location="'المقدمة'!A1" display="المقدمة" xr:uid="{70A1BFA7-2E3A-430A-A11F-5664DD120E4C}"/>
    <hyperlink ref="C6" location="'ملخص'!A1" display="ملخص الهيكلة ولوحة الإنجاز" xr:uid="{7899EEA6-1040-4CED-B4EB-623B0CF8E5DD}"/>
    <hyperlink ref="C7" location="'تعديلات التصميم'!A1" display="تعديلات التصميم" xr:uid="{4F79C983-4663-4321-BC80-0D62296E3B0E}"/>
    <hyperlink ref="C8" location="'التعميدات'!A1" display="التعميدات" xr:uid="{A4746FAD-7E0E-490B-8372-B24FA4A3D49B}"/>
    <hyperlink ref="C9" location="'جداول التوريدات'!A1" display="جداول التوريدات" xr:uid="{088666C3-34F6-42D9-80DA-667F59C3E200}"/>
    <hyperlink ref="C10" location="'خطه العمل'!A1" display="خطة العمل" xr:uid="{083A7EC5-1758-432F-8FD6-52E365617DD2}"/>
    <hyperlink ref="C11" location="'جدول زمنى'!A1" display="البرنامج الزمنى" xr:uid="{3DFE530F-6FC8-4309-895B-58E6D4146670}"/>
    <hyperlink ref="C12" location="'ملاحظات'!A1" display="ملاحظات الموقع" xr:uid="{DFCA0192-5733-4321-B10C-70F08CA34F1A}"/>
    <hyperlink ref="C13" location="'السجاد - الصين'!A1" display="عرض السجاد والموكيت" xr:uid="{E3F2593A-6613-4240-9842-32CC9E8CB8BB}"/>
  </hyperlinks>
  <printOptions horizontalCentered="1"/>
  <pageMargins left="0.25" right="0.25" top="0.75" bottom="0.75" header="0.3" footer="0.3"/>
  <pageSetup paperSize="9" scale="74"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BF027C-CDB6-44EB-93BF-B08BFF47F3E2}">
  <sheetPr>
    <tabColor rgb="FF2F5597"/>
    <pageSetUpPr fitToPage="1"/>
  </sheetPr>
  <dimension ref="A1:K16"/>
  <sheetViews>
    <sheetView showGridLines="0" rightToLeft="1" topLeftCell="A3" zoomScale="85" zoomScaleNormal="85" workbookViewId="0">
      <selection activeCell="B11" sqref="B11"/>
    </sheetView>
  </sheetViews>
  <sheetFormatPr defaultRowHeight="14.4"/>
  <cols>
    <col min="1" max="1" width="6.33203125" customWidth="1"/>
    <col min="2" max="2" width="27.77734375" customWidth="1"/>
    <col min="3" max="10" width="14.44140625" customWidth="1"/>
    <col min="11" max="11" width="13.88671875" customWidth="1"/>
  </cols>
  <sheetData>
    <row r="1" spans="1:11" ht="46.05" customHeight="1" thickBot="1">
      <c r="A1" s="296" t="s">
        <v>491</v>
      </c>
      <c r="B1" s="297"/>
      <c r="C1" s="297"/>
      <c r="D1" s="297"/>
      <c r="E1" s="297"/>
      <c r="F1" s="297"/>
      <c r="G1" s="297"/>
      <c r="H1" s="297"/>
      <c r="I1" s="297"/>
      <c r="J1" s="298"/>
      <c r="K1" s="451" t="s">
        <v>549</v>
      </c>
    </row>
    <row r="2" spans="1:11" ht="30" customHeight="1">
      <c r="A2" s="3" t="s">
        <v>6</v>
      </c>
      <c r="B2" s="299" t="s">
        <v>7</v>
      </c>
      <c r="C2" s="299"/>
      <c r="D2" s="299"/>
      <c r="E2" s="299"/>
      <c r="F2" s="299"/>
      <c r="G2" s="299"/>
      <c r="H2" s="299"/>
      <c r="I2" s="299"/>
      <c r="J2" s="300"/>
    </row>
    <row r="3" spans="1:11" ht="34.049999999999997" customHeight="1">
      <c r="A3" s="1">
        <v>1</v>
      </c>
      <c r="B3" s="292" t="s">
        <v>0</v>
      </c>
      <c r="C3" s="292"/>
      <c r="D3" s="292"/>
      <c r="E3" s="292"/>
      <c r="F3" s="292"/>
      <c r="G3" s="292"/>
      <c r="H3" s="292"/>
      <c r="I3" s="292"/>
      <c r="J3" s="293"/>
    </row>
    <row r="4" spans="1:11" ht="34.049999999999997" customHeight="1">
      <c r="A4" s="1">
        <v>2</v>
      </c>
      <c r="B4" s="290" t="s">
        <v>1</v>
      </c>
      <c r="C4" s="290"/>
      <c r="D4" s="290"/>
      <c r="E4" s="290"/>
      <c r="F4" s="290"/>
      <c r="G4" s="290"/>
      <c r="H4" s="290"/>
      <c r="I4" s="290"/>
      <c r="J4" s="291"/>
    </row>
    <row r="5" spans="1:11" ht="34.049999999999997" customHeight="1">
      <c r="A5" s="1">
        <v>3</v>
      </c>
      <c r="B5" s="292" t="s">
        <v>2</v>
      </c>
      <c r="C5" s="292"/>
      <c r="D5" s="292"/>
      <c r="E5" s="292"/>
      <c r="F5" s="292"/>
      <c r="G5" s="292"/>
      <c r="H5" s="292"/>
      <c r="I5" s="292"/>
      <c r="J5" s="293"/>
    </row>
    <row r="6" spans="1:11" ht="34.049999999999997" customHeight="1">
      <c r="A6" s="1">
        <v>4</v>
      </c>
      <c r="B6" s="290" t="s">
        <v>3</v>
      </c>
      <c r="C6" s="290"/>
      <c r="D6" s="290"/>
      <c r="E6" s="290"/>
      <c r="F6" s="290"/>
      <c r="G6" s="290"/>
      <c r="H6" s="290"/>
      <c r="I6" s="290"/>
      <c r="J6" s="291"/>
    </row>
    <row r="7" spans="1:11" ht="34.049999999999997" customHeight="1">
      <c r="A7" s="1">
        <v>5</v>
      </c>
      <c r="B7" s="292" t="s">
        <v>4</v>
      </c>
      <c r="C7" s="292"/>
      <c r="D7" s="292"/>
      <c r="E7" s="292"/>
      <c r="F7" s="292"/>
      <c r="G7" s="292"/>
      <c r="H7" s="292"/>
      <c r="I7" s="292"/>
      <c r="J7" s="293"/>
    </row>
    <row r="8" spans="1:11" ht="34.049999999999997" customHeight="1" thickBot="1">
      <c r="A8" s="2">
        <v>6</v>
      </c>
      <c r="B8" s="294" t="s">
        <v>5</v>
      </c>
      <c r="C8" s="294"/>
      <c r="D8" s="294"/>
      <c r="E8" s="294"/>
      <c r="F8" s="294"/>
      <c r="G8" s="294"/>
      <c r="H8" s="294"/>
      <c r="I8" s="294"/>
      <c r="J8" s="295"/>
    </row>
    <row r="10" spans="1:11" ht="22.05" customHeight="1">
      <c r="B10" s="260" t="s">
        <v>395</v>
      </c>
      <c r="C10" s="260"/>
      <c r="D10" s="260"/>
      <c r="E10" s="260"/>
      <c r="F10" s="260"/>
      <c r="G10" s="260"/>
    </row>
    <row r="11" spans="1:11" ht="22.05" customHeight="1">
      <c r="B11" s="212" t="s">
        <v>396</v>
      </c>
      <c r="C11" s="212" t="s">
        <v>397</v>
      </c>
      <c r="D11" s="212" t="s">
        <v>174</v>
      </c>
      <c r="E11" s="212" t="s">
        <v>24</v>
      </c>
      <c r="F11" s="212" t="s">
        <v>25</v>
      </c>
      <c r="G11" s="212" t="s">
        <v>398</v>
      </c>
    </row>
    <row r="12" spans="1:11" ht="22.05" customHeight="1">
      <c r="B12" s="211" t="s">
        <v>399</v>
      </c>
      <c r="C12" s="213">
        <f>COUNTA('تعديلات التصميم'!$B$3:$B$21)</f>
        <v>19</v>
      </c>
      <c r="D12" s="213">
        <f>COUNTIF('تعديلات التصميم'!$F$3:$F$21,D$11)</f>
        <v>10</v>
      </c>
      <c r="E12" s="213">
        <f>COUNTIF('تعديلات التصميم'!$F$3:$F$21,E$11)</f>
        <v>8</v>
      </c>
      <c r="F12" s="213">
        <f>COUNTIF('تعديلات التصميم'!$F$3:$F$21,F$11)</f>
        <v>0</v>
      </c>
      <c r="G12" s="214">
        <f>IFERROR(D12/C12,0)</f>
        <v>0.52631578947368418</v>
      </c>
    </row>
    <row r="13" spans="1:11" ht="22.05" customHeight="1">
      <c r="B13" s="211" t="s">
        <v>400</v>
      </c>
      <c r="C13" s="213">
        <f>COUNTA(التعميدات!$B$3:$B$20)</f>
        <v>18</v>
      </c>
      <c r="D13" s="213">
        <f>COUNTIF(التعميدات!$H$3:$H$20,D$11)</f>
        <v>8</v>
      </c>
      <c r="E13" s="213">
        <f>COUNTIF(التعميدات!$H$3:$H$20,E$11)</f>
        <v>8</v>
      </c>
      <c r="F13" s="213">
        <f>COUNTIF(التعميدات!$H$3:$H$20,F$11)</f>
        <v>1</v>
      </c>
      <c r="G13" s="214">
        <f>IFERROR(D13/C13,0)</f>
        <v>0.44444444444444442</v>
      </c>
    </row>
    <row r="14" spans="1:11" ht="22.05" customHeight="1">
      <c r="B14" s="211" t="s">
        <v>401</v>
      </c>
      <c r="C14" s="213">
        <f>COUNTA(ملاحظات!$B$3:$B$19)</f>
        <v>17</v>
      </c>
      <c r="D14" s="213">
        <f>COUNTIF(ملاحظات!$E$3:$E$19,D$11)</f>
        <v>1</v>
      </c>
      <c r="E14" s="213">
        <f>COUNTIF(ملاحظات!$E$3:$E$19,E$11)</f>
        <v>11</v>
      </c>
      <c r="F14" s="213">
        <f>COUNTIF(ملاحظات!$E$3:$E$19,F$11)</f>
        <v>4</v>
      </c>
      <c r="G14" s="214">
        <f>IFERROR(D14/C14,0)</f>
        <v>5.8823529411764705E-2</v>
      </c>
    </row>
    <row r="15" spans="1:11" ht="22.05" customHeight="1">
      <c r="B15" s="211" t="s">
        <v>402</v>
      </c>
      <c r="C15" s="213">
        <f>COUNTA('جداول التوريدات'!$B$3:$B$18)</f>
        <v>14</v>
      </c>
      <c r="D15" s="213">
        <f>COUNTIF('جداول التوريدات'!$G$3:$G$18,"مكتمل")</f>
        <v>5</v>
      </c>
      <c r="E15" s="213">
        <f>C15-D15</f>
        <v>9</v>
      </c>
      <c r="F15" s="213" t="s">
        <v>403</v>
      </c>
      <c r="G15" s="214">
        <f>IFERROR(D15/C15,0)</f>
        <v>0.35714285714285715</v>
      </c>
    </row>
    <row r="16" spans="1:11" ht="22.05" customHeight="1">
      <c r="B16" s="215" t="s">
        <v>404</v>
      </c>
      <c r="C16" s="216">
        <f>SUM(C12:C15)</f>
        <v>68</v>
      </c>
      <c r="D16" s="216">
        <f>SUM(D12:D15)</f>
        <v>24</v>
      </c>
      <c r="E16" s="216">
        <f>SUM(E12:E15)</f>
        <v>36</v>
      </c>
      <c r="F16" s="216">
        <f>SUM(F12:F14)</f>
        <v>5</v>
      </c>
      <c r="G16" s="217">
        <f>IFERROR(D16/C16,0)</f>
        <v>0.35294117647058826</v>
      </c>
    </row>
  </sheetData>
  <mergeCells count="8">
    <mergeCell ref="B6:J6"/>
    <mergeCell ref="B7:J7"/>
    <mergeCell ref="B8:J8"/>
    <mergeCell ref="A1:J1"/>
    <mergeCell ref="B2:J2"/>
    <mergeCell ref="B3:J3"/>
    <mergeCell ref="B4:J4"/>
    <mergeCell ref="B5:J5"/>
  </mergeCells>
  <conditionalFormatting sqref="G12:G16">
    <cfRule type="dataBar" priority="1">
      <dataBar>
        <cfvo type="min"/>
        <cfvo type="max"/>
        <color rgb="FF63BE7B"/>
      </dataBar>
      <extLst>
        <ext xmlns:x14="http://schemas.microsoft.com/office/spreadsheetml/2009/9/main" uri="{B025F937-C7B1-47D3-B67F-A62EFF666E3E}">
          <x14:id>{C0E4FA2F-2E7F-4B8B-B8A1-7845387DA214}</x14:id>
        </ext>
      </extLst>
    </cfRule>
  </conditionalFormatting>
  <hyperlinks>
    <hyperlink ref="K1" location="'الفهرس'!A1" display="↩ الفهرس" xr:uid="{2C08E5C6-028E-443A-828D-9A2C81C4CA9C}"/>
  </hyperlinks>
  <printOptions horizontalCentered="1"/>
  <pageMargins left="0.5" right="0.5" top="0.55555555555555558" bottom="0.55555555555555558" header="0.3" footer="0.3"/>
  <pageSetup paperSize="9" scale="91" fitToHeight="0" orientation="landscape" verticalDpi="0" r:id="rId1"/>
  <headerFooter>
    <oddFooter>&amp;C&amp;P / &amp;N</oddFooter>
  </headerFooter>
  <extLst>
    <ext xmlns:x14="http://schemas.microsoft.com/office/spreadsheetml/2009/9/main" uri="{78C0D931-6437-407d-A8EE-F0AAD7539E65}">
      <x14:conditionalFormattings>
        <x14:conditionalFormatting xmlns:xm="http://schemas.microsoft.com/office/excel/2006/main">
          <x14:cfRule type="dataBar" id="{C0E4FA2F-2E7F-4B8B-B8A1-7845387DA214}">
            <x14:dataBar minLength="0" maxLength="100" direction="rightToLeft" negativeBarColorSameAsPositive="1" axisPosition="none">
              <x14:cfvo type="min"/>
              <x14:cfvo type="max"/>
            </x14:dataBar>
          </x14:cfRule>
          <xm:sqref>G12:G16</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4201BE-FE0F-4934-A698-876E35DC7210}">
  <sheetPr>
    <tabColor rgb="FF8EA9DB"/>
    <pageSetUpPr fitToPage="1"/>
  </sheetPr>
  <dimension ref="A1:I21"/>
  <sheetViews>
    <sheetView showGridLines="0" rightToLeft="1" zoomScale="70" zoomScaleNormal="70" workbookViewId="0">
      <pane ySplit="2" topLeftCell="A3" activePane="bottomLeft" state="frozen"/>
      <selection pane="bottomLeft" activeCell="C27" sqref="C27"/>
    </sheetView>
  </sheetViews>
  <sheetFormatPr defaultRowHeight="14.4"/>
  <cols>
    <col min="1" max="1" width="5.88671875" style="4" customWidth="1"/>
    <col min="2" max="2" width="16.88671875" style="21" customWidth="1"/>
    <col min="3" max="3" width="56" customWidth="1"/>
    <col min="4" max="4" width="13.5546875" customWidth="1"/>
    <col min="5" max="5" width="17.77734375" customWidth="1"/>
    <col min="6" max="7" width="18.5546875" customWidth="1"/>
    <col min="8" max="8" width="32.88671875" customWidth="1"/>
    <col min="9" max="9" width="13.88671875" customWidth="1"/>
  </cols>
  <sheetData>
    <row r="1" spans="1:9" ht="46.05" customHeight="1">
      <c r="A1" s="301" t="s">
        <v>0</v>
      </c>
      <c r="B1" s="265"/>
      <c r="C1" s="265"/>
      <c r="D1" s="265"/>
      <c r="E1" s="265"/>
      <c r="F1" s="265"/>
      <c r="G1" s="265"/>
      <c r="H1" s="302"/>
      <c r="I1" s="451" t="s">
        <v>549</v>
      </c>
    </row>
    <row r="2" spans="1:9" ht="30" customHeight="1">
      <c r="A2" s="349" t="s">
        <v>6</v>
      </c>
      <c r="B2" s="350" t="s">
        <v>15</v>
      </c>
      <c r="C2" s="351" t="s">
        <v>8</v>
      </c>
      <c r="D2" s="352" t="s">
        <v>9</v>
      </c>
      <c r="E2" s="352" t="s">
        <v>10</v>
      </c>
      <c r="F2" s="352" t="s">
        <v>11</v>
      </c>
      <c r="G2" s="353" t="s">
        <v>14</v>
      </c>
      <c r="H2" s="354" t="s">
        <v>12</v>
      </c>
    </row>
    <row r="3" spans="1:9" ht="144" customHeight="1">
      <c r="A3" s="358">
        <v>1</v>
      </c>
      <c r="B3" s="342" t="s">
        <v>16</v>
      </c>
      <c r="C3" s="355" t="s">
        <v>20</v>
      </c>
      <c r="D3" s="343" t="s">
        <v>13</v>
      </c>
      <c r="E3" s="344"/>
      <c r="F3" s="343" t="s">
        <v>174</v>
      </c>
      <c r="G3" s="343" t="s">
        <v>35</v>
      </c>
      <c r="H3" s="355"/>
    </row>
    <row r="4" spans="1:9" ht="75.599999999999994" customHeight="1">
      <c r="A4" s="359">
        <v>2</v>
      </c>
      <c r="B4" s="345" t="s">
        <v>17</v>
      </c>
      <c r="C4" s="356" t="s">
        <v>22</v>
      </c>
      <c r="D4" s="346" t="s">
        <v>21</v>
      </c>
      <c r="E4" s="347"/>
      <c r="F4" s="346" t="s">
        <v>174</v>
      </c>
      <c r="G4" s="346" t="s">
        <v>35</v>
      </c>
      <c r="H4" s="356"/>
    </row>
    <row r="5" spans="1:9" ht="53.4" customHeight="1">
      <c r="A5" s="358">
        <v>3</v>
      </c>
      <c r="B5" s="342" t="s">
        <v>18</v>
      </c>
      <c r="C5" s="355" t="s">
        <v>387</v>
      </c>
      <c r="D5" s="343" t="s">
        <v>271</v>
      </c>
      <c r="E5" s="344"/>
      <c r="F5" s="343" t="s">
        <v>174</v>
      </c>
      <c r="G5" s="343" t="s">
        <v>54</v>
      </c>
      <c r="H5" s="357" t="s">
        <v>388</v>
      </c>
    </row>
    <row r="6" spans="1:9" ht="53.4" customHeight="1">
      <c r="A6" s="359">
        <v>4</v>
      </c>
      <c r="B6" s="345" t="s">
        <v>389</v>
      </c>
      <c r="C6" s="356" t="s">
        <v>390</v>
      </c>
      <c r="D6" s="346" t="s">
        <v>21</v>
      </c>
      <c r="E6" s="347"/>
      <c r="F6" s="346" t="s">
        <v>174</v>
      </c>
      <c r="G6" s="346" t="s">
        <v>54</v>
      </c>
      <c r="H6" s="360" t="s">
        <v>388</v>
      </c>
    </row>
    <row r="7" spans="1:9" ht="79.2" customHeight="1">
      <c r="A7" s="358">
        <v>5</v>
      </c>
      <c r="B7" s="342" t="s">
        <v>19</v>
      </c>
      <c r="C7" s="355" t="s">
        <v>23</v>
      </c>
      <c r="D7" s="343" t="s">
        <v>21</v>
      </c>
      <c r="E7" s="344"/>
      <c r="F7" s="343" t="s">
        <v>174</v>
      </c>
      <c r="G7" s="343" t="s">
        <v>54</v>
      </c>
      <c r="H7" s="355"/>
    </row>
    <row r="8" spans="1:9" ht="40.049999999999997" customHeight="1">
      <c r="A8" s="359">
        <v>6</v>
      </c>
      <c r="B8" s="345" t="s">
        <v>119</v>
      </c>
      <c r="C8" s="356" t="s">
        <v>116</v>
      </c>
      <c r="D8" s="346" t="s">
        <v>21</v>
      </c>
      <c r="E8" s="347"/>
      <c r="F8" s="346" t="s">
        <v>24</v>
      </c>
      <c r="G8" s="346"/>
      <c r="H8" s="356"/>
    </row>
    <row r="9" spans="1:9" ht="40.049999999999997" customHeight="1">
      <c r="A9" s="358">
        <v>7</v>
      </c>
      <c r="B9" s="342" t="s">
        <v>120</v>
      </c>
      <c r="C9" s="355" t="s">
        <v>117</v>
      </c>
      <c r="D9" s="343" t="s">
        <v>21</v>
      </c>
      <c r="E9" s="344"/>
      <c r="F9" s="343" t="s">
        <v>24</v>
      </c>
      <c r="G9" s="343"/>
      <c r="H9" s="355"/>
    </row>
    <row r="10" spans="1:9" ht="40.049999999999997" customHeight="1">
      <c r="A10" s="359">
        <v>8</v>
      </c>
      <c r="B10" s="345" t="s">
        <v>121</v>
      </c>
      <c r="C10" s="356" t="s">
        <v>118</v>
      </c>
      <c r="D10" s="346" t="s">
        <v>21</v>
      </c>
      <c r="E10" s="347"/>
      <c r="F10" s="346" t="s">
        <v>24</v>
      </c>
      <c r="G10" s="346"/>
      <c r="H10" s="356"/>
    </row>
    <row r="11" spans="1:9" ht="96" customHeight="1">
      <c r="A11" s="358">
        <v>9</v>
      </c>
      <c r="B11" s="342" t="s">
        <v>172</v>
      </c>
      <c r="C11" s="355" t="s">
        <v>173</v>
      </c>
      <c r="D11" s="343"/>
      <c r="E11" s="344"/>
      <c r="F11" s="343" t="s">
        <v>174</v>
      </c>
      <c r="G11" s="343" t="s">
        <v>35</v>
      </c>
      <c r="H11" s="355"/>
    </row>
    <row r="12" spans="1:9" ht="40.049999999999997" customHeight="1">
      <c r="A12" s="359">
        <v>10</v>
      </c>
      <c r="B12" s="345" t="s">
        <v>175</v>
      </c>
      <c r="C12" s="356" t="s">
        <v>176</v>
      </c>
      <c r="D12" s="346"/>
      <c r="E12" s="347"/>
      <c r="F12" s="346" t="s">
        <v>174</v>
      </c>
      <c r="G12" s="346" t="s">
        <v>35</v>
      </c>
      <c r="H12" s="356"/>
    </row>
    <row r="13" spans="1:9" ht="40.049999999999997" customHeight="1">
      <c r="A13" s="358">
        <v>11</v>
      </c>
      <c r="B13" s="342" t="s">
        <v>151</v>
      </c>
      <c r="C13" s="355" t="s">
        <v>177</v>
      </c>
      <c r="D13" s="343"/>
      <c r="E13" s="344"/>
      <c r="F13" s="343" t="s">
        <v>174</v>
      </c>
      <c r="G13" s="343"/>
      <c r="H13" s="355"/>
    </row>
    <row r="14" spans="1:9" ht="40.049999999999997" customHeight="1">
      <c r="A14" s="359">
        <v>12</v>
      </c>
      <c r="B14" s="345" t="s">
        <v>119</v>
      </c>
      <c r="C14" s="356" t="s">
        <v>178</v>
      </c>
      <c r="D14" s="346"/>
      <c r="E14" s="347"/>
      <c r="F14" s="346" t="s">
        <v>24</v>
      </c>
      <c r="G14" s="346"/>
      <c r="H14" s="356"/>
    </row>
    <row r="15" spans="1:9" ht="40.049999999999997" customHeight="1">
      <c r="A15" s="358">
        <v>13</v>
      </c>
      <c r="B15" s="342" t="s">
        <v>120</v>
      </c>
      <c r="C15" s="355" t="s">
        <v>178</v>
      </c>
      <c r="D15" s="343"/>
      <c r="E15" s="344"/>
      <c r="F15" s="343" t="s">
        <v>24</v>
      </c>
      <c r="G15" s="343"/>
      <c r="H15" s="355" t="s">
        <v>382</v>
      </c>
    </row>
    <row r="16" spans="1:9" ht="63.6" customHeight="1">
      <c r="A16" s="359">
        <v>14</v>
      </c>
      <c r="B16" s="345" t="s">
        <v>179</v>
      </c>
      <c r="C16" s="356" t="s">
        <v>178</v>
      </c>
      <c r="D16" s="346"/>
      <c r="E16" s="347"/>
      <c r="F16" s="346" t="s">
        <v>174</v>
      </c>
      <c r="G16" s="346" t="s">
        <v>35</v>
      </c>
      <c r="H16" s="356" t="s">
        <v>376</v>
      </c>
    </row>
    <row r="17" spans="1:8" ht="40.049999999999997" customHeight="1">
      <c r="A17" s="358">
        <v>15</v>
      </c>
      <c r="B17" s="342" t="s">
        <v>299</v>
      </c>
      <c r="C17" s="355" t="s">
        <v>377</v>
      </c>
      <c r="D17" s="343" t="s">
        <v>21</v>
      </c>
      <c r="E17" s="344"/>
      <c r="F17" s="343" t="s">
        <v>24</v>
      </c>
      <c r="G17" s="343"/>
      <c r="H17" s="355"/>
    </row>
    <row r="18" spans="1:8" ht="40.049999999999997" customHeight="1">
      <c r="A18" s="359">
        <v>16</v>
      </c>
      <c r="B18" s="345" t="s">
        <v>222</v>
      </c>
      <c r="C18" s="356" t="s">
        <v>223</v>
      </c>
      <c r="D18" s="346" t="s">
        <v>21</v>
      </c>
      <c r="E18" s="347"/>
      <c r="F18" s="346" t="s">
        <v>174</v>
      </c>
      <c r="G18" s="346" t="s">
        <v>35</v>
      </c>
      <c r="H18" s="356" t="s">
        <v>378</v>
      </c>
    </row>
    <row r="19" spans="1:8" ht="49.8" customHeight="1">
      <c r="A19" s="358">
        <v>17</v>
      </c>
      <c r="B19" s="342" t="s">
        <v>379</v>
      </c>
      <c r="C19" s="355" t="s">
        <v>380</v>
      </c>
      <c r="D19" s="343" t="s">
        <v>381</v>
      </c>
      <c r="E19" s="344"/>
      <c r="F19" s="343" t="s">
        <v>24</v>
      </c>
      <c r="G19" s="343"/>
      <c r="H19" s="355"/>
    </row>
    <row r="20" spans="1:8" s="68" customFormat="1" ht="36" customHeight="1">
      <c r="A20" s="359">
        <v>18</v>
      </c>
      <c r="B20" s="359" t="s">
        <v>384</v>
      </c>
      <c r="C20" s="356" t="s">
        <v>383</v>
      </c>
      <c r="D20" s="346" t="s">
        <v>21</v>
      </c>
      <c r="E20" s="346"/>
      <c r="F20" s="346" t="s">
        <v>24</v>
      </c>
      <c r="G20" s="346"/>
      <c r="H20" s="356"/>
    </row>
    <row r="21" spans="1:8" ht="42">
      <c r="A21" s="358">
        <v>19</v>
      </c>
      <c r="B21" s="358" t="s">
        <v>385</v>
      </c>
      <c r="C21" s="355" t="s">
        <v>386</v>
      </c>
      <c r="D21" s="343" t="s">
        <v>21</v>
      </c>
      <c r="E21" s="343"/>
      <c r="F21" s="343"/>
      <c r="G21" s="343"/>
      <c r="H21" s="355"/>
    </row>
  </sheetData>
  <mergeCells count="1">
    <mergeCell ref="A1:H1"/>
  </mergeCells>
  <conditionalFormatting sqref="F3:G21">
    <cfRule type="containsText" dxfId="68" priority="1" operator="containsText" text="منتهى">
      <formula>NOT(ISERROR(SEARCH("منتهى",F3)))</formula>
    </cfRule>
    <cfRule type="containsText" dxfId="67" priority="2" operator="containsText" text="قيد التنفيذ">
      <formula>NOT(ISERROR(SEARCH("قيد التنفيذ",F3)))</formula>
    </cfRule>
    <cfRule type="containsText" dxfId="66" priority="3" operator="containsText" text="معلق">
      <formula>NOT(ISERROR(SEARCH("معلق",F3)))</formula>
    </cfRule>
    <cfRule type="containsText" dxfId="65" priority="4" operator="containsText" text="لم يبدأ">
      <formula>NOT(ISERROR(SEARCH("لم يبدأ",F3)))</formula>
    </cfRule>
  </conditionalFormatting>
  <dataValidations count="2">
    <dataValidation type="list" allowBlank="1" showInputMessage="1" showErrorMessage="1" sqref="G3:G19" xr:uid="{859F02D9-E4DB-4E5B-A500-3172CB7FF727}">
      <formula1>"جديد,قيد التنفيذ,منتهى,معلق"</formula1>
    </dataValidation>
    <dataValidation type="list" allowBlank="1" showInputMessage="1" showErrorMessage="1" sqref="F3:F21" xr:uid="{002B4481-FE42-4137-BEAC-1DCDDC5C45E2}">
      <formula1>"منتهى,قيد التنفيذ,معلق,لم يبدأ"</formula1>
    </dataValidation>
  </dataValidations>
  <hyperlinks>
    <hyperlink ref="I1" location="'الفهرس'!A1" display="↩ الفهرس" xr:uid="{3F1DAF00-5B4C-4A13-9625-A8E45F670313}"/>
  </hyperlinks>
  <printOptions horizontalCentered="1"/>
  <pageMargins left="0.5" right="0.5" top="0.55555555555555558" bottom="0.55555555555555558" header="0.3" footer="0.3"/>
  <pageSetup paperSize="9" scale="51" fitToHeight="0" orientation="portrait" verticalDpi="0" r:id="rId1"/>
  <headerFooter>
    <oddFooter>&amp;C&amp;P / &amp;N</oddFooter>
  </headerFooter>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E98206-A705-413E-A1AD-55B2BE83084A}">
  <sheetPr>
    <tabColor rgb="FF8EA9DB"/>
    <pageSetUpPr fitToPage="1"/>
  </sheetPr>
  <dimension ref="A1:K20"/>
  <sheetViews>
    <sheetView showGridLines="0" rightToLeft="1" zoomScale="85" zoomScaleNormal="85" workbookViewId="0">
      <pane ySplit="2" topLeftCell="A5" activePane="bottomLeft" state="frozen"/>
      <selection pane="bottomLeft" activeCell="C15" sqref="C15"/>
    </sheetView>
  </sheetViews>
  <sheetFormatPr defaultRowHeight="14.4"/>
  <cols>
    <col min="1" max="1" width="7" customWidth="1"/>
    <col min="2" max="2" width="51.88671875" style="4" customWidth="1"/>
    <col min="3" max="3" width="24.109375" customWidth="1"/>
    <col min="4" max="4" width="20.33203125" style="14" customWidth="1"/>
    <col min="5" max="5" width="37" style="14" customWidth="1"/>
    <col min="6" max="6" width="16.6640625" customWidth="1"/>
    <col min="7" max="7" width="17.5546875" customWidth="1"/>
    <col min="8" max="8" width="18.5546875" customWidth="1"/>
    <col min="9" max="9" width="19.44140625" customWidth="1"/>
    <col min="10" max="10" width="48.109375" customWidth="1"/>
    <col min="11" max="11" width="13.88671875" customWidth="1"/>
  </cols>
  <sheetData>
    <row r="1" spans="1:11" ht="37.950000000000003" customHeight="1" thickBot="1">
      <c r="A1" s="471" t="s">
        <v>1</v>
      </c>
      <c r="B1" s="303"/>
      <c r="C1" s="303"/>
      <c r="D1" s="303"/>
      <c r="E1" s="303"/>
      <c r="F1" s="303"/>
      <c r="G1" s="303"/>
      <c r="H1" s="303"/>
      <c r="I1" s="303"/>
      <c r="J1" s="304"/>
      <c r="K1" s="451" t="s">
        <v>549</v>
      </c>
    </row>
    <row r="2" spans="1:11" ht="28.05" customHeight="1">
      <c r="A2" s="468" t="s">
        <v>6</v>
      </c>
      <c r="B2" s="469" t="s">
        <v>26</v>
      </c>
      <c r="C2" s="469" t="s">
        <v>27</v>
      </c>
      <c r="D2" s="469" t="s">
        <v>29</v>
      </c>
      <c r="E2" s="469" t="s">
        <v>33</v>
      </c>
      <c r="F2" s="469" t="s">
        <v>9</v>
      </c>
      <c r="G2" s="469" t="s">
        <v>28</v>
      </c>
      <c r="H2" s="469" t="s">
        <v>11</v>
      </c>
      <c r="I2" s="469" t="s">
        <v>14</v>
      </c>
      <c r="J2" s="470" t="s">
        <v>12</v>
      </c>
    </row>
    <row r="3" spans="1:11" ht="34.799999999999997">
      <c r="A3" s="452">
        <v>1</v>
      </c>
      <c r="B3" s="453" t="s">
        <v>30</v>
      </c>
      <c r="C3" s="454" t="s">
        <v>37</v>
      </c>
      <c r="D3" s="455" t="s">
        <v>32</v>
      </c>
      <c r="E3" s="455" t="s">
        <v>34</v>
      </c>
      <c r="F3" s="454"/>
      <c r="G3" s="456"/>
      <c r="H3" s="457" t="s">
        <v>174</v>
      </c>
      <c r="I3" s="457" t="s">
        <v>35</v>
      </c>
      <c r="J3" s="454" t="s">
        <v>391</v>
      </c>
    </row>
    <row r="4" spans="1:11" ht="34.799999999999997">
      <c r="A4" s="458">
        <v>2</v>
      </c>
      <c r="B4" s="459" t="s">
        <v>36</v>
      </c>
      <c r="C4" s="460" t="s">
        <v>37</v>
      </c>
      <c r="D4" s="461" t="s">
        <v>363</v>
      </c>
      <c r="E4" s="461" t="s">
        <v>38</v>
      </c>
      <c r="F4" s="460" t="s">
        <v>52</v>
      </c>
      <c r="G4" s="462"/>
      <c r="H4" s="463" t="s">
        <v>174</v>
      </c>
      <c r="I4" s="463" t="s">
        <v>35</v>
      </c>
      <c r="J4" s="464" t="s">
        <v>392</v>
      </c>
    </row>
    <row r="5" spans="1:11" ht="30" customHeight="1">
      <c r="A5" s="452">
        <v>3</v>
      </c>
      <c r="B5" s="453" t="s">
        <v>44</v>
      </c>
      <c r="C5" s="454" t="s">
        <v>40</v>
      </c>
      <c r="D5" s="465" t="s">
        <v>41</v>
      </c>
      <c r="E5" s="455" t="s">
        <v>42</v>
      </c>
      <c r="F5" s="454" t="s">
        <v>39</v>
      </c>
      <c r="G5" s="456"/>
      <c r="H5" s="457" t="s">
        <v>24</v>
      </c>
      <c r="I5" s="457"/>
      <c r="J5" s="466" t="s">
        <v>47</v>
      </c>
    </row>
    <row r="6" spans="1:11" ht="30" customHeight="1">
      <c r="A6" s="458">
        <v>4</v>
      </c>
      <c r="B6" s="459" t="s">
        <v>45</v>
      </c>
      <c r="C6" s="460" t="s">
        <v>40</v>
      </c>
      <c r="D6" s="464" t="s">
        <v>41</v>
      </c>
      <c r="E6" s="461" t="s">
        <v>48</v>
      </c>
      <c r="F6" s="460" t="s">
        <v>43</v>
      </c>
      <c r="G6" s="462"/>
      <c r="H6" s="463" t="s">
        <v>24</v>
      </c>
      <c r="I6" s="463"/>
      <c r="J6" s="467"/>
    </row>
    <row r="7" spans="1:11" ht="30" customHeight="1">
      <c r="A7" s="452">
        <v>5</v>
      </c>
      <c r="B7" s="453" t="s">
        <v>46</v>
      </c>
      <c r="C7" s="454" t="s">
        <v>40</v>
      </c>
      <c r="D7" s="465" t="s">
        <v>41</v>
      </c>
      <c r="E7" s="455" t="s">
        <v>42</v>
      </c>
      <c r="F7" s="454" t="s">
        <v>39</v>
      </c>
      <c r="G7" s="456"/>
      <c r="H7" s="457" t="s">
        <v>24</v>
      </c>
      <c r="I7" s="457"/>
      <c r="J7" s="466"/>
    </row>
    <row r="8" spans="1:11" ht="34.799999999999997">
      <c r="A8" s="458">
        <v>6</v>
      </c>
      <c r="B8" s="459" t="s">
        <v>49</v>
      </c>
      <c r="C8" s="460" t="s">
        <v>40</v>
      </c>
      <c r="D8" s="461" t="s">
        <v>50</v>
      </c>
      <c r="E8" s="461" t="s">
        <v>51</v>
      </c>
      <c r="F8" s="460" t="s">
        <v>52</v>
      </c>
      <c r="G8" s="462"/>
      <c r="H8" s="463" t="s">
        <v>24</v>
      </c>
      <c r="I8" s="463"/>
      <c r="J8" s="460" t="s">
        <v>393</v>
      </c>
    </row>
    <row r="9" spans="1:11" ht="30" customHeight="1">
      <c r="A9" s="452">
        <v>7</v>
      </c>
      <c r="B9" s="453" t="s">
        <v>53</v>
      </c>
      <c r="C9" s="454" t="s">
        <v>40</v>
      </c>
      <c r="D9" s="455" t="s">
        <v>69</v>
      </c>
      <c r="E9" s="465" t="s">
        <v>35</v>
      </c>
      <c r="F9" s="454" t="s">
        <v>52</v>
      </c>
      <c r="G9" s="456"/>
      <c r="H9" s="457" t="s">
        <v>24</v>
      </c>
      <c r="I9" s="457"/>
      <c r="J9" s="454" t="s">
        <v>394</v>
      </c>
    </row>
    <row r="10" spans="1:11" ht="30" customHeight="1">
      <c r="A10" s="458">
        <v>8</v>
      </c>
      <c r="B10" s="459" t="s">
        <v>63</v>
      </c>
      <c r="C10" s="460" t="s">
        <v>31</v>
      </c>
      <c r="D10" s="461" t="s">
        <v>60</v>
      </c>
      <c r="E10" s="461" t="s">
        <v>61</v>
      </c>
      <c r="F10" s="460" t="s">
        <v>62</v>
      </c>
      <c r="G10" s="462"/>
      <c r="H10" s="463" t="s">
        <v>174</v>
      </c>
      <c r="I10" s="463" t="s">
        <v>35</v>
      </c>
      <c r="J10" s="460" t="s">
        <v>405</v>
      </c>
    </row>
    <row r="11" spans="1:11" ht="30" customHeight="1">
      <c r="A11" s="452">
        <v>9</v>
      </c>
      <c r="B11" s="453" t="s">
        <v>110</v>
      </c>
      <c r="C11" s="454" t="s">
        <v>40</v>
      </c>
      <c r="D11" s="455" t="s">
        <v>50</v>
      </c>
      <c r="E11" s="455" t="s">
        <v>109</v>
      </c>
      <c r="F11" s="454" t="s">
        <v>62</v>
      </c>
      <c r="G11" s="456"/>
      <c r="H11" s="457" t="s">
        <v>174</v>
      </c>
      <c r="I11" s="457"/>
      <c r="J11" s="454" t="s">
        <v>411</v>
      </c>
    </row>
    <row r="12" spans="1:11" ht="30" customHeight="1">
      <c r="A12" s="458">
        <v>10</v>
      </c>
      <c r="B12" s="459" t="s">
        <v>112</v>
      </c>
      <c r="C12" s="460" t="s">
        <v>40</v>
      </c>
      <c r="D12" s="461" t="s">
        <v>50</v>
      </c>
      <c r="E12" s="461" t="s">
        <v>111</v>
      </c>
      <c r="F12" s="460" t="s">
        <v>62</v>
      </c>
      <c r="G12" s="462"/>
      <c r="H12" s="463" t="s">
        <v>24</v>
      </c>
      <c r="I12" s="463"/>
      <c r="J12" s="460"/>
    </row>
    <row r="13" spans="1:11" ht="30" customHeight="1">
      <c r="A13" s="452">
        <v>11</v>
      </c>
      <c r="B13" s="453" t="s">
        <v>407</v>
      </c>
      <c r="C13" s="454" t="s">
        <v>37</v>
      </c>
      <c r="D13" s="455"/>
      <c r="E13" s="455"/>
      <c r="F13" s="454" t="s">
        <v>43</v>
      </c>
      <c r="G13" s="456"/>
      <c r="H13" s="457" t="s">
        <v>174</v>
      </c>
      <c r="I13" s="457" t="s">
        <v>54</v>
      </c>
      <c r="J13" s="454"/>
    </row>
    <row r="14" spans="1:11" ht="30" customHeight="1">
      <c r="A14" s="458">
        <v>12</v>
      </c>
      <c r="B14" s="459" t="s">
        <v>123</v>
      </c>
      <c r="C14" s="460" t="s">
        <v>31</v>
      </c>
      <c r="D14" s="461"/>
      <c r="E14" s="461"/>
      <c r="F14" s="460"/>
      <c r="G14" s="462"/>
      <c r="H14" s="463" t="s">
        <v>24</v>
      </c>
      <c r="I14" s="463"/>
      <c r="J14" s="460" t="s">
        <v>408</v>
      </c>
    </row>
    <row r="15" spans="1:11" ht="30" customHeight="1">
      <c r="A15" s="452">
        <v>13</v>
      </c>
      <c r="B15" s="453" t="s">
        <v>180</v>
      </c>
      <c r="C15" s="454"/>
      <c r="D15" s="455"/>
      <c r="E15" s="455"/>
      <c r="F15" s="454"/>
      <c r="G15" s="456"/>
      <c r="H15" s="457" t="s">
        <v>25</v>
      </c>
      <c r="I15" s="457" t="s">
        <v>54</v>
      </c>
      <c r="J15" s="454"/>
    </row>
    <row r="16" spans="1:11" ht="30" customHeight="1">
      <c r="A16" s="458">
        <v>14</v>
      </c>
      <c r="B16" s="459" t="s">
        <v>181</v>
      </c>
      <c r="C16" s="460" t="s">
        <v>37</v>
      </c>
      <c r="D16" s="461"/>
      <c r="E16" s="461"/>
      <c r="F16" s="460"/>
      <c r="G16" s="462"/>
      <c r="H16" s="463" t="s">
        <v>174</v>
      </c>
      <c r="I16" s="463" t="s">
        <v>35</v>
      </c>
      <c r="J16" s="460" t="s">
        <v>182</v>
      </c>
    </row>
    <row r="17" spans="1:10" ht="30" customHeight="1">
      <c r="A17" s="452">
        <v>15</v>
      </c>
      <c r="B17" s="453" t="s">
        <v>362</v>
      </c>
      <c r="C17" s="454" t="s">
        <v>40</v>
      </c>
      <c r="D17" s="455"/>
      <c r="E17" s="455"/>
      <c r="F17" s="454"/>
      <c r="G17" s="456"/>
      <c r="H17" s="457"/>
      <c r="I17" s="457"/>
      <c r="J17" s="454"/>
    </row>
    <row r="18" spans="1:10" ht="30" customHeight="1">
      <c r="A18" s="458">
        <v>16</v>
      </c>
      <c r="B18" s="459" t="s">
        <v>409</v>
      </c>
      <c r="C18" s="460" t="s">
        <v>40</v>
      </c>
      <c r="D18" s="461"/>
      <c r="E18" s="461" t="s">
        <v>35</v>
      </c>
      <c r="F18" s="460" t="s">
        <v>52</v>
      </c>
      <c r="G18" s="462"/>
      <c r="H18" s="463" t="s">
        <v>174</v>
      </c>
      <c r="I18" s="463" t="s">
        <v>54</v>
      </c>
      <c r="J18" s="460" t="s">
        <v>410</v>
      </c>
    </row>
    <row r="19" spans="1:10" ht="30" customHeight="1">
      <c r="A19" s="452">
        <v>17</v>
      </c>
      <c r="B19" s="453" t="s">
        <v>412</v>
      </c>
      <c r="C19" s="454" t="s">
        <v>40</v>
      </c>
      <c r="D19" s="455"/>
      <c r="E19" s="455" t="s">
        <v>35</v>
      </c>
      <c r="F19" s="454" t="s">
        <v>52</v>
      </c>
      <c r="G19" s="456"/>
      <c r="H19" s="457" t="s">
        <v>174</v>
      </c>
      <c r="I19" s="457" t="s">
        <v>54</v>
      </c>
      <c r="J19" s="454" t="s">
        <v>410</v>
      </c>
    </row>
    <row r="20" spans="1:10" ht="30" customHeight="1">
      <c r="A20" s="458">
        <v>18</v>
      </c>
      <c r="B20" s="459" t="s">
        <v>417</v>
      </c>
      <c r="C20" s="460"/>
      <c r="D20" s="460" t="s">
        <v>155</v>
      </c>
      <c r="E20" s="460"/>
      <c r="F20" s="460"/>
      <c r="G20" s="462"/>
      <c r="H20" s="463" t="s">
        <v>24</v>
      </c>
      <c r="I20" s="463"/>
      <c r="J20" s="460" t="s">
        <v>418</v>
      </c>
    </row>
  </sheetData>
  <mergeCells count="2">
    <mergeCell ref="A1:J1"/>
    <mergeCell ref="J5:J7"/>
  </mergeCells>
  <conditionalFormatting sqref="H3:H20">
    <cfRule type="expression" dxfId="64" priority="1">
      <formula>EXACT($H3,"منتهى")</formula>
    </cfRule>
    <cfRule type="expression" dxfId="63" priority="2">
      <formula>EXACT($H3,"قيد التنفيذ")</formula>
    </cfRule>
    <cfRule type="expression" dxfId="62" priority="3">
      <formula>EXACT($H3,"معلق")</formula>
    </cfRule>
    <cfRule type="expression" dxfId="61" priority="4">
      <formula>EXACT($H3,"لم يبدأ")</formula>
    </cfRule>
    <cfRule type="expression" dxfId="60" priority="5">
      <formula>AND($B3&lt;&gt;"",$H3="")</formula>
    </cfRule>
  </conditionalFormatting>
  <conditionalFormatting sqref="I3:I20">
    <cfRule type="expression" dxfId="59" priority="6">
      <formula>EXACT($I3,"تم")</formula>
    </cfRule>
    <cfRule type="expression" dxfId="58" priority="7">
      <formula>EXACT($I3,"قيد الانتظار")</formula>
    </cfRule>
    <cfRule type="expression" dxfId="57" priority="8">
      <formula>EXACT($I3,"مرفوض")</formula>
    </cfRule>
  </conditionalFormatting>
  <dataValidations count="3">
    <dataValidation type="list" allowBlank="1" showInputMessage="1" showErrorMessage="1" sqref="C3:C20" xr:uid="{4ABE1D68-B70F-4DF8-9652-4A7557D78B8C}">
      <formula1>"خامة,طريقة تنفيذ,خامة + طريقة تنفيذ"</formula1>
    </dataValidation>
    <dataValidation type="list" allowBlank="1" showInputMessage="1" showErrorMessage="1" sqref="H3:H20" xr:uid="{3553B5F9-28B9-446F-B845-52E45FD3C20C}">
      <formula1>"منتهى,قيد التنفيذ,معلق,لم يبدأ"</formula1>
    </dataValidation>
    <dataValidation type="list" allowBlank="1" showInputMessage="1" showErrorMessage="1" sqref="I3:I20" xr:uid="{6D61D1C0-2BB4-4F2F-B9C9-17FC4D07EC33}">
      <formula1>"تم,قيد الانتظار,مرفوض"</formula1>
    </dataValidation>
  </dataValidations>
  <hyperlinks>
    <hyperlink ref="K1" location="'الفهرس'!A1" display="↩ الفهرس" xr:uid="{76EB04DD-AB1A-42EC-8F14-7FDCF2E7D42B}"/>
  </hyperlinks>
  <printOptions horizontalCentered="1"/>
  <pageMargins left="0.5" right="0.5" top="0.55555555555555558" bottom="0.55555555555555558" header="0.3" footer="0.3"/>
  <pageSetup paperSize="9" scale="52" fitToHeight="0" orientation="landscape" r:id="rId1"/>
  <headerFooter>
    <oddFooter>&amp;C&amp;P / &amp;N</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E8A697-1A29-4F41-931D-BC6A90ADB7CF}">
  <sheetPr>
    <tabColor rgb="FF8EA9DB"/>
    <pageSetUpPr fitToPage="1"/>
  </sheetPr>
  <dimension ref="A1:L237"/>
  <sheetViews>
    <sheetView showGridLines="0" rightToLeft="1" topLeftCell="A109" zoomScale="25" zoomScaleNormal="25" workbookViewId="0">
      <selection activeCell="J110" sqref="J110:J119"/>
    </sheetView>
  </sheetViews>
  <sheetFormatPr defaultRowHeight="14.4"/>
  <cols>
    <col min="1" max="1" width="7.44140625" customWidth="1"/>
    <col min="2" max="2" width="62.44140625" style="68" customWidth="1"/>
    <col min="3" max="3" width="7.77734375" customWidth="1"/>
    <col min="4" max="4" width="14.77734375" customWidth="1"/>
    <col min="5" max="5" width="25.88671875" customWidth="1"/>
    <col min="6" max="6" width="27.77734375" customWidth="1"/>
    <col min="7" max="7" width="22.21875" customWidth="1"/>
    <col min="8" max="8" width="17.33203125" customWidth="1"/>
    <col min="9" max="9" width="14.5546875" customWidth="1"/>
    <col min="10" max="10" width="40.88671875" customWidth="1"/>
    <col min="11" max="11" width="20.33203125" customWidth="1"/>
    <col min="12" max="12" width="13.88671875" customWidth="1"/>
  </cols>
  <sheetData>
    <row r="1" spans="1:12" ht="46.05" customHeight="1">
      <c r="A1" s="286" t="s">
        <v>71</v>
      </c>
      <c r="B1" s="287"/>
      <c r="C1" s="287"/>
      <c r="D1" s="287"/>
      <c r="E1" s="287"/>
      <c r="F1" s="287"/>
      <c r="G1" s="287"/>
      <c r="H1" s="287"/>
      <c r="I1" s="287"/>
      <c r="J1" s="288"/>
      <c r="L1" s="451" t="s">
        <v>549</v>
      </c>
    </row>
    <row r="2" spans="1:12" ht="31.95" customHeight="1">
      <c r="A2" s="94" t="s">
        <v>6</v>
      </c>
      <c r="B2" s="261" t="s">
        <v>64</v>
      </c>
      <c r="C2" s="261"/>
      <c r="D2" s="261"/>
      <c r="E2" s="94" t="s">
        <v>65</v>
      </c>
      <c r="F2" s="94" t="s">
        <v>9</v>
      </c>
      <c r="G2" s="94" t="s">
        <v>70</v>
      </c>
      <c r="H2" s="285" t="s">
        <v>66</v>
      </c>
      <c r="I2" s="285"/>
      <c r="J2" s="285"/>
    </row>
    <row r="3" spans="1:12" ht="37.950000000000003" customHeight="1">
      <c r="A3" s="36">
        <v>1</v>
      </c>
      <c r="B3" s="262" t="s">
        <v>130</v>
      </c>
      <c r="C3" s="262"/>
      <c r="D3" s="262"/>
      <c r="E3" s="37"/>
      <c r="F3" s="38"/>
      <c r="G3" s="39" t="s">
        <v>419</v>
      </c>
      <c r="H3" s="277" t="s">
        <v>68</v>
      </c>
      <c r="I3" s="277"/>
      <c r="J3" s="277"/>
    </row>
    <row r="4" spans="1:12" ht="37.950000000000003" customHeight="1">
      <c r="A4" s="36">
        <v>2</v>
      </c>
      <c r="B4" s="263" t="s">
        <v>122</v>
      </c>
      <c r="C4" s="263"/>
      <c r="D4" s="263"/>
      <c r="E4" s="37"/>
      <c r="F4" s="38"/>
      <c r="G4" s="38" t="s">
        <v>234</v>
      </c>
      <c r="H4" s="277" t="s">
        <v>68</v>
      </c>
      <c r="I4" s="277"/>
      <c r="J4" s="277"/>
    </row>
    <row r="5" spans="1:12" ht="37.950000000000003" customHeight="1">
      <c r="A5" s="36">
        <v>3</v>
      </c>
      <c r="B5" s="263" t="s">
        <v>288</v>
      </c>
      <c r="C5" s="263"/>
      <c r="D5" s="263"/>
      <c r="E5" s="37"/>
      <c r="F5" s="38"/>
      <c r="G5" s="38" t="s">
        <v>234</v>
      </c>
      <c r="H5" s="277" t="s">
        <v>68</v>
      </c>
      <c r="I5" s="277"/>
      <c r="J5" s="277"/>
    </row>
    <row r="6" spans="1:12" ht="37.950000000000003" customHeight="1">
      <c r="A6" s="36">
        <v>4</v>
      </c>
      <c r="B6" s="263" t="s">
        <v>474</v>
      </c>
      <c r="C6" s="263"/>
      <c r="D6" s="263"/>
      <c r="E6" s="37"/>
      <c r="F6" s="38"/>
      <c r="G6" s="38" t="s">
        <v>419</v>
      </c>
      <c r="H6" s="277" t="s">
        <v>68</v>
      </c>
      <c r="I6" s="277"/>
      <c r="J6" s="277"/>
    </row>
    <row r="7" spans="1:12" ht="37.950000000000003" customHeight="1">
      <c r="A7" s="36">
        <v>5</v>
      </c>
      <c r="B7" s="263" t="s">
        <v>490</v>
      </c>
      <c r="C7" s="263"/>
      <c r="D7" s="263"/>
      <c r="E7" s="37"/>
      <c r="F7" s="38"/>
      <c r="G7" s="38"/>
      <c r="H7" s="277" t="s">
        <v>68</v>
      </c>
      <c r="I7" s="277"/>
      <c r="J7" s="277"/>
    </row>
    <row r="8" spans="1:12" ht="37.950000000000003" customHeight="1">
      <c r="A8" s="36">
        <v>6</v>
      </c>
      <c r="B8" s="263" t="s">
        <v>124</v>
      </c>
      <c r="C8" s="263"/>
      <c r="D8" s="263"/>
      <c r="E8" s="37"/>
      <c r="F8" s="38"/>
      <c r="G8" s="38"/>
      <c r="H8" s="277" t="s">
        <v>68</v>
      </c>
      <c r="I8" s="277"/>
      <c r="J8" s="277"/>
    </row>
    <row r="9" spans="1:12" ht="37.950000000000003" customHeight="1">
      <c r="A9" s="36">
        <v>7</v>
      </c>
      <c r="B9" s="263" t="s">
        <v>125</v>
      </c>
      <c r="C9" s="263"/>
      <c r="D9" s="263"/>
      <c r="E9" s="37"/>
      <c r="F9" s="38"/>
      <c r="G9" s="38" t="s">
        <v>234</v>
      </c>
      <c r="H9" s="277" t="s">
        <v>68</v>
      </c>
      <c r="I9" s="277"/>
      <c r="J9" s="277"/>
    </row>
    <row r="10" spans="1:12" ht="37.950000000000003" customHeight="1">
      <c r="A10" s="36">
        <v>8</v>
      </c>
      <c r="B10" s="263" t="s">
        <v>193</v>
      </c>
      <c r="C10" s="263"/>
      <c r="D10" s="263"/>
      <c r="E10" s="37"/>
      <c r="F10" s="38"/>
      <c r="G10" s="38" t="s">
        <v>234</v>
      </c>
      <c r="H10" s="277" t="s">
        <v>68</v>
      </c>
      <c r="I10" s="277"/>
      <c r="J10" s="277"/>
    </row>
    <row r="11" spans="1:12" ht="37.950000000000003" customHeight="1">
      <c r="A11" s="36">
        <v>9</v>
      </c>
      <c r="B11" s="263" t="s">
        <v>126</v>
      </c>
      <c r="C11" s="263"/>
      <c r="D11" s="263"/>
      <c r="E11" s="37"/>
      <c r="F11" s="38"/>
      <c r="G11" s="38"/>
      <c r="H11" s="277" t="s">
        <v>68</v>
      </c>
      <c r="I11" s="277"/>
      <c r="J11" s="277"/>
    </row>
    <row r="12" spans="1:12" ht="37.950000000000003" customHeight="1">
      <c r="A12" s="36">
        <v>10</v>
      </c>
      <c r="B12" s="263" t="s">
        <v>127</v>
      </c>
      <c r="C12" s="263"/>
      <c r="D12" s="263"/>
      <c r="E12" s="37"/>
      <c r="F12" s="38"/>
      <c r="G12" s="38"/>
      <c r="H12" s="277" t="s">
        <v>68</v>
      </c>
      <c r="I12" s="277"/>
      <c r="J12" s="277"/>
    </row>
    <row r="13" spans="1:12" ht="37.950000000000003" customHeight="1">
      <c r="A13" s="36">
        <v>11</v>
      </c>
      <c r="B13" s="263" t="s">
        <v>246</v>
      </c>
      <c r="C13" s="263"/>
      <c r="D13" s="263"/>
      <c r="E13" s="37"/>
      <c r="F13" s="38"/>
      <c r="G13" s="38" t="s">
        <v>234</v>
      </c>
      <c r="H13" s="277" t="s">
        <v>68</v>
      </c>
      <c r="I13" s="277"/>
      <c r="J13" s="277"/>
    </row>
    <row r="14" spans="1:12" ht="40.049999999999997" customHeight="1">
      <c r="A14" s="36">
        <v>12</v>
      </c>
      <c r="B14" s="263" t="s">
        <v>128</v>
      </c>
      <c r="C14" s="263"/>
      <c r="D14" s="263"/>
      <c r="E14" s="37"/>
      <c r="F14" s="38"/>
      <c r="G14" s="38"/>
      <c r="H14" s="277" t="s">
        <v>68</v>
      </c>
      <c r="I14" s="277"/>
      <c r="J14" s="277"/>
    </row>
    <row r="15" spans="1:12" ht="40.049999999999997" customHeight="1">
      <c r="A15" s="36">
        <v>13</v>
      </c>
      <c r="B15" s="263" t="s">
        <v>129</v>
      </c>
      <c r="C15" s="263"/>
      <c r="D15" s="263"/>
      <c r="E15" s="37"/>
      <c r="F15" s="38"/>
      <c r="G15" s="38"/>
      <c r="H15" s="277" t="s">
        <v>68</v>
      </c>
      <c r="I15" s="277"/>
      <c r="J15" s="277"/>
    </row>
    <row r="16" spans="1:12" ht="40.049999999999997" customHeight="1">
      <c r="A16" s="36">
        <v>14</v>
      </c>
      <c r="B16" s="263" t="s">
        <v>131</v>
      </c>
      <c r="C16" s="263"/>
      <c r="D16" s="263"/>
      <c r="E16" s="37"/>
      <c r="F16" s="38"/>
      <c r="G16" s="38"/>
      <c r="H16" s="277" t="s">
        <v>68</v>
      </c>
      <c r="I16" s="277"/>
      <c r="J16" s="277"/>
    </row>
    <row r="17" spans="1:11" ht="40.049999999999997" customHeight="1">
      <c r="A17" s="36">
        <v>15</v>
      </c>
      <c r="B17" s="263"/>
      <c r="C17" s="263"/>
      <c r="D17" s="263"/>
      <c r="E17" s="37"/>
      <c r="F17" s="38"/>
      <c r="G17" s="38"/>
      <c r="H17" s="277" t="s">
        <v>68</v>
      </c>
      <c r="I17" s="277"/>
      <c r="J17" s="277"/>
    </row>
    <row r="18" spans="1:11" ht="39.6" customHeight="1">
      <c r="A18" s="36">
        <v>16</v>
      </c>
      <c r="B18" s="263"/>
      <c r="C18" s="263"/>
      <c r="D18" s="263"/>
      <c r="E18" s="37"/>
      <c r="F18" s="38"/>
      <c r="G18" s="38"/>
      <c r="H18" s="277" t="s">
        <v>68</v>
      </c>
      <c r="I18" s="277"/>
      <c r="J18" s="277"/>
    </row>
    <row r="19" spans="1:11" ht="40.049999999999997" customHeight="1">
      <c r="A19" s="40"/>
      <c r="B19" s="43"/>
      <c r="C19" s="41"/>
      <c r="D19" s="41"/>
      <c r="E19" s="42"/>
      <c r="F19" s="43"/>
      <c r="G19" s="43"/>
      <c r="H19" s="44"/>
      <c r="I19" s="44"/>
      <c r="J19" s="44"/>
    </row>
    <row r="20" spans="1:11" ht="40.049999999999997" customHeight="1" thickBot="1"/>
    <row r="21" spans="1:11" ht="40.049999999999997" customHeight="1">
      <c r="A21" s="270" t="str">
        <f>"جدول رقم "&amp;A3&amp;" - "&amp;B3</f>
        <v>جدول رقم 1 - الكنب و الجلسات و التنجيد</v>
      </c>
      <c r="B21" s="271"/>
      <c r="C21" s="271"/>
      <c r="D21" s="271"/>
      <c r="E21" s="271"/>
      <c r="F21" s="271"/>
      <c r="G21" s="271"/>
      <c r="H21" s="271"/>
      <c r="I21" s="272"/>
      <c r="J21" s="5"/>
      <c r="K21" s="45" t="s">
        <v>67</v>
      </c>
    </row>
    <row r="22" spans="1:11" ht="46.05" customHeight="1">
      <c r="A22" s="19" t="s">
        <v>6</v>
      </c>
      <c r="B22" s="15" t="s">
        <v>55</v>
      </c>
      <c r="C22" s="15" t="s">
        <v>56</v>
      </c>
      <c r="D22" s="15" t="s">
        <v>149</v>
      </c>
      <c r="E22" s="15" t="s">
        <v>150</v>
      </c>
      <c r="F22" s="15" t="s">
        <v>153</v>
      </c>
      <c r="G22" s="15" t="s">
        <v>29</v>
      </c>
      <c r="H22" s="15" t="s">
        <v>156</v>
      </c>
      <c r="I22" s="15" t="s">
        <v>157</v>
      </c>
      <c r="J22" s="46" t="s">
        <v>132</v>
      </c>
    </row>
    <row r="23" spans="1:11" ht="134.4" customHeight="1">
      <c r="A23" s="12">
        <v>1</v>
      </c>
      <c r="B23" s="121" t="s">
        <v>348</v>
      </c>
      <c r="C23" s="7">
        <v>1</v>
      </c>
      <c r="D23" s="121" t="s">
        <v>239</v>
      </c>
      <c r="E23" s="121" t="s">
        <v>346</v>
      </c>
      <c r="F23" s="122" t="s">
        <v>347</v>
      </c>
      <c r="G23" s="8"/>
      <c r="H23" s="182"/>
      <c r="I23" s="6"/>
      <c r="J23" s="47"/>
    </row>
    <row r="24" spans="1:11" ht="146.4" customHeight="1">
      <c r="A24" s="12">
        <v>2</v>
      </c>
      <c r="B24" s="121" t="s">
        <v>349</v>
      </c>
      <c r="C24" s="7">
        <v>2</v>
      </c>
      <c r="D24" s="121" t="s">
        <v>239</v>
      </c>
      <c r="E24" s="121" t="s">
        <v>350</v>
      </c>
      <c r="F24" s="122" t="s">
        <v>347</v>
      </c>
      <c r="G24" s="8"/>
      <c r="H24" s="182"/>
      <c r="I24" s="6"/>
      <c r="J24" s="47"/>
    </row>
    <row r="25" spans="1:11" ht="132" customHeight="1">
      <c r="A25" s="12">
        <v>3</v>
      </c>
      <c r="B25" s="121" t="s">
        <v>351</v>
      </c>
      <c r="C25" s="7">
        <v>1</v>
      </c>
      <c r="D25" s="121" t="s">
        <v>239</v>
      </c>
      <c r="E25" s="121" t="s">
        <v>352</v>
      </c>
      <c r="F25" s="122" t="s">
        <v>347</v>
      </c>
      <c r="G25" s="8"/>
      <c r="H25" s="182"/>
      <c r="I25" s="6"/>
      <c r="J25" s="47"/>
    </row>
    <row r="26" spans="1:11" ht="178.2" customHeight="1">
      <c r="A26" s="12">
        <v>4</v>
      </c>
      <c r="B26" s="121" t="s">
        <v>354</v>
      </c>
      <c r="C26" s="7">
        <v>1</v>
      </c>
      <c r="D26" s="121" t="s">
        <v>239</v>
      </c>
      <c r="E26" s="121" t="s">
        <v>353</v>
      </c>
      <c r="F26" s="122" t="s">
        <v>355</v>
      </c>
      <c r="G26" s="8"/>
      <c r="H26" s="182"/>
      <c r="I26" s="6"/>
      <c r="J26" s="47"/>
    </row>
    <row r="27" spans="1:11" ht="138.6" customHeight="1">
      <c r="A27" s="12">
        <v>5</v>
      </c>
      <c r="B27" s="121" t="s">
        <v>357</v>
      </c>
      <c r="C27" s="7">
        <v>1</v>
      </c>
      <c r="D27" s="121" t="s">
        <v>356</v>
      </c>
      <c r="E27" s="121" t="s">
        <v>358</v>
      </c>
      <c r="F27" s="122" t="s">
        <v>355</v>
      </c>
      <c r="G27" s="8"/>
      <c r="H27" s="182"/>
      <c r="I27" s="6"/>
      <c r="J27" s="47"/>
    </row>
    <row r="28" spans="1:11" ht="120" customHeight="1">
      <c r="A28" s="12">
        <v>6</v>
      </c>
      <c r="B28" s="121" t="s">
        <v>354</v>
      </c>
      <c r="C28" s="7">
        <v>1</v>
      </c>
      <c r="D28" s="121" t="s">
        <v>360</v>
      </c>
      <c r="E28" s="121" t="s">
        <v>353</v>
      </c>
      <c r="F28" s="122" t="s">
        <v>355</v>
      </c>
      <c r="G28" s="8"/>
      <c r="H28" s="182"/>
      <c r="I28" s="6"/>
      <c r="J28" s="47"/>
    </row>
    <row r="29" spans="1:11" ht="136.19999999999999" customHeight="1">
      <c r="A29" s="12">
        <v>7</v>
      </c>
      <c r="B29" s="7"/>
      <c r="C29" s="7">
        <v>1</v>
      </c>
      <c r="D29" s="121" t="s">
        <v>361</v>
      </c>
      <c r="E29" s="7"/>
      <c r="F29" s="122" t="s">
        <v>359</v>
      </c>
      <c r="G29" s="8"/>
      <c r="H29" s="182"/>
      <c r="I29" s="6"/>
      <c r="J29" s="47"/>
    </row>
    <row r="30" spans="1:11" ht="36" customHeight="1">
      <c r="A30" s="12">
        <v>8</v>
      </c>
      <c r="B30" s="7"/>
      <c r="C30" s="7"/>
      <c r="D30" s="7"/>
      <c r="E30" s="7"/>
      <c r="F30" s="8"/>
      <c r="G30" s="8"/>
      <c r="H30" s="182"/>
      <c r="I30" s="6"/>
      <c r="J30" s="47"/>
    </row>
    <row r="31" spans="1:11" ht="36" customHeight="1">
      <c r="A31" s="12">
        <v>9</v>
      </c>
      <c r="B31" s="7"/>
      <c r="C31" s="7"/>
      <c r="D31" s="7"/>
      <c r="E31" s="7"/>
      <c r="F31" s="8"/>
      <c r="G31" s="8"/>
      <c r="H31" s="182"/>
      <c r="I31" s="6"/>
      <c r="J31" s="47"/>
    </row>
    <row r="32" spans="1:11" ht="36" customHeight="1">
      <c r="A32" s="12">
        <v>10</v>
      </c>
      <c r="B32" s="7"/>
      <c r="C32" s="7"/>
      <c r="D32" s="7"/>
      <c r="E32" s="7"/>
      <c r="F32" s="8"/>
      <c r="G32" s="8"/>
      <c r="H32" s="182"/>
      <c r="I32" s="6"/>
      <c r="J32" s="47"/>
    </row>
    <row r="33" spans="1:11" ht="36" customHeight="1">
      <c r="A33" s="12">
        <v>11</v>
      </c>
      <c r="B33" s="7"/>
      <c r="C33" s="7"/>
      <c r="D33" s="7"/>
      <c r="E33" s="7"/>
      <c r="F33" s="8"/>
      <c r="G33" s="8"/>
      <c r="H33" s="182"/>
      <c r="I33" s="6"/>
      <c r="J33" s="47"/>
    </row>
    <row r="34" spans="1:11" ht="36" customHeight="1">
      <c r="A34" s="12">
        <v>12</v>
      </c>
      <c r="B34" s="7"/>
      <c r="C34" s="7"/>
      <c r="D34" s="7"/>
      <c r="E34" s="7"/>
      <c r="F34" s="8"/>
      <c r="G34" s="8"/>
      <c r="H34" s="182"/>
      <c r="I34" s="6"/>
      <c r="J34" s="47"/>
    </row>
    <row r="35" spans="1:11" ht="36" customHeight="1">
      <c r="A35" s="12">
        <v>13</v>
      </c>
      <c r="B35" s="7"/>
      <c r="C35" s="7"/>
      <c r="D35" s="7"/>
      <c r="E35" s="7"/>
      <c r="F35" s="8"/>
      <c r="G35" s="8"/>
      <c r="H35" s="182"/>
      <c r="I35" s="6"/>
      <c r="J35" s="47"/>
    </row>
    <row r="36" spans="1:11" ht="36" customHeight="1">
      <c r="A36" s="12">
        <v>14</v>
      </c>
      <c r="B36" s="7"/>
      <c r="C36" s="7"/>
      <c r="D36" s="7"/>
      <c r="E36" s="7"/>
      <c r="F36" s="8"/>
      <c r="G36" s="8"/>
      <c r="H36" s="182"/>
      <c r="I36" s="6"/>
      <c r="J36" s="47"/>
    </row>
    <row r="37" spans="1:11" ht="36" customHeight="1">
      <c r="A37" s="12">
        <v>15</v>
      </c>
      <c r="B37" s="7"/>
      <c r="C37" s="7"/>
      <c r="D37" s="7"/>
      <c r="E37" s="7"/>
      <c r="F37" s="8"/>
      <c r="G37" s="8"/>
      <c r="H37" s="182"/>
      <c r="I37" s="6"/>
      <c r="J37" s="47"/>
    </row>
    <row r="38" spans="1:11" ht="36" customHeight="1">
      <c r="A38" s="12">
        <v>16</v>
      </c>
      <c r="B38" s="7"/>
      <c r="C38" s="7"/>
      <c r="D38" s="7"/>
      <c r="E38" s="7"/>
      <c r="F38" s="8"/>
      <c r="G38" s="8"/>
      <c r="H38" s="182"/>
      <c r="I38" s="6"/>
      <c r="J38" s="47"/>
    </row>
    <row r="39" spans="1:11" ht="36" customHeight="1">
      <c r="A39" s="12">
        <v>17</v>
      </c>
      <c r="B39" s="7"/>
      <c r="C39" s="7"/>
      <c r="D39" s="7"/>
      <c r="E39" s="7"/>
      <c r="F39" s="8"/>
      <c r="G39" s="8"/>
      <c r="H39" s="182"/>
      <c r="I39" s="6"/>
      <c r="J39" s="47"/>
    </row>
    <row r="40" spans="1:11" ht="15" thickBot="1"/>
    <row r="41" spans="1:11" ht="40.049999999999997" customHeight="1">
      <c r="A41" s="270" t="str">
        <f>"جدول رقم "&amp;A4&amp;" - "&amp;B4</f>
        <v>جدول رقم 2 - غرف الطعام</v>
      </c>
      <c r="B41" s="271"/>
      <c r="C41" s="271"/>
      <c r="D41" s="271"/>
      <c r="E41" s="271"/>
      <c r="F41" s="271"/>
      <c r="G41" s="271"/>
      <c r="H41" s="271"/>
      <c r="I41" s="272"/>
      <c r="J41" s="5"/>
      <c r="K41" s="45" t="s">
        <v>67</v>
      </c>
    </row>
    <row r="42" spans="1:11" ht="46.05" customHeight="1">
      <c r="A42" s="19" t="s">
        <v>6</v>
      </c>
      <c r="B42" s="15" t="s">
        <v>55</v>
      </c>
      <c r="C42" s="15" t="s">
        <v>56</v>
      </c>
      <c r="D42" s="15" t="s">
        <v>149</v>
      </c>
      <c r="E42" s="15" t="s">
        <v>150</v>
      </c>
      <c r="F42" s="15" t="s">
        <v>153</v>
      </c>
      <c r="G42" s="15" t="s">
        <v>29</v>
      </c>
      <c r="H42" s="15" t="s">
        <v>156</v>
      </c>
      <c r="I42" s="15" t="s">
        <v>157</v>
      </c>
      <c r="J42" s="46" t="s">
        <v>132</v>
      </c>
    </row>
    <row r="43" spans="1:11" ht="130.80000000000001" customHeight="1">
      <c r="A43" s="209">
        <v>1</v>
      </c>
      <c r="B43" s="66" t="s">
        <v>218</v>
      </c>
      <c r="C43" s="66">
        <v>2</v>
      </c>
      <c r="D43" s="273" t="s">
        <v>216</v>
      </c>
      <c r="E43" s="66" t="s">
        <v>215</v>
      </c>
      <c r="F43" s="67" t="s">
        <v>217</v>
      </c>
      <c r="G43" s="67"/>
      <c r="H43" s="66"/>
      <c r="I43" s="65"/>
      <c r="J43" s="210"/>
    </row>
    <row r="44" spans="1:11" s="131" customFormat="1" ht="127.2" customHeight="1">
      <c r="A44" s="126">
        <v>2</v>
      </c>
      <c r="B44" s="127" t="s">
        <v>221</v>
      </c>
      <c r="C44" s="127">
        <v>10</v>
      </c>
      <c r="D44" s="274"/>
      <c r="E44" s="127" t="s">
        <v>219</v>
      </c>
      <c r="F44" s="128" t="s">
        <v>220</v>
      </c>
      <c r="G44" s="128"/>
      <c r="H44" s="127"/>
      <c r="I44" s="129"/>
      <c r="J44" s="130"/>
    </row>
    <row r="45" spans="1:11" ht="141" customHeight="1">
      <c r="A45" s="12">
        <v>3</v>
      </c>
      <c r="B45" s="7" t="s">
        <v>225</v>
      </c>
      <c r="C45" s="7">
        <v>1</v>
      </c>
      <c r="D45" s="275" t="s">
        <v>224</v>
      </c>
      <c r="E45" s="7" t="s">
        <v>226</v>
      </c>
      <c r="F45" s="8" t="s">
        <v>228</v>
      </c>
      <c r="G45" s="8"/>
      <c r="H45" s="7"/>
      <c r="I45" s="6"/>
      <c r="J45" s="47"/>
    </row>
    <row r="46" spans="1:11" ht="168" customHeight="1">
      <c r="A46" s="13">
        <v>4</v>
      </c>
      <c r="B46" s="10" t="s">
        <v>227</v>
      </c>
      <c r="C46" s="10">
        <v>10</v>
      </c>
      <c r="D46" s="276"/>
      <c r="E46" s="10" t="s">
        <v>219</v>
      </c>
      <c r="F46" s="11" t="s">
        <v>228</v>
      </c>
      <c r="G46" s="11"/>
      <c r="H46" s="11"/>
      <c r="I46" s="9"/>
      <c r="J46" s="48"/>
    </row>
    <row r="47" spans="1:11" ht="146.4" customHeight="1">
      <c r="A47" s="12">
        <v>5</v>
      </c>
      <c r="B47" s="7" t="s">
        <v>232</v>
      </c>
      <c r="C47" s="7">
        <v>1</v>
      </c>
      <c r="D47" s="275" t="s">
        <v>229</v>
      </c>
      <c r="E47" s="7" t="s">
        <v>230</v>
      </c>
      <c r="F47" s="8" t="s">
        <v>231</v>
      </c>
      <c r="G47" s="8"/>
      <c r="H47" s="7"/>
      <c r="I47" s="6"/>
      <c r="J47" s="47"/>
    </row>
    <row r="48" spans="1:11" ht="135" customHeight="1">
      <c r="A48" s="13">
        <v>6</v>
      </c>
      <c r="B48" s="10" t="s">
        <v>233</v>
      </c>
      <c r="C48" s="10">
        <v>8</v>
      </c>
      <c r="D48" s="276"/>
      <c r="E48" s="10" t="s">
        <v>219</v>
      </c>
      <c r="F48" s="11" t="s">
        <v>228</v>
      </c>
      <c r="G48" s="11"/>
      <c r="H48" s="10"/>
      <c r="I48" s="9"/>
      <c r="J48" s="48"/>
    </row>
    <row r="49" spans="1:11" ht="36" customHeight="1">
      <c r="A49" s="12">
        <v>7</v>
      </c>
      <c r="B49" s="7"/>
      <c r="C49" s="7"/>
      <c r="D49" s="7"/>
      <c r="E49" s="7"/>
      <c r="F49" s="8"/>
      <c r="G49" s="8"/>
      <c r="H49" s="7"/>
      <c r="I49" s="6"/>
      <c r="J49" s="47"/>
    </row>
    <row r="50" spans="1:11" ht="36" customHeight="1" thickBot="1">
      <c r="A50" s="20">
        <v>8</v>
      </c>
      <c r="B50" s="17"/>
      <c r="C50" s="17"/>
      <c r="D50" s="17"/>
      <c r="E50" s="17"/>
      <c r="F50" s="18"/>
      <c r="G50" s="18"/>
      <c r="H50" s="17"/>
      <c r="I50" s="16"/>
      <c r="J50" s="49"/>
    </row>
    <row r="51" spans="1:11" ht="36.6" customHeight="1" thickBot="1"/>
    <row r="52" spans="1:11" ht="40.049999999999997" customHeight="1">
      <c r="A52" s="270" t="str">
        <f>"جدول رقم "&amp;A5&amp;" - "&amp;B5</f>
        <v>جدول رقم 3 - السجاد و الموكيت</v>
      </c>
      <c r="B52" s="271"/>
      <c r="C52" s="271"/>
      <c r="D52" s="271"/>
      <c r="E52" s="271"/>
      <c r="F52" s="271"/>
      <c r="G52" s="271"/>
      <c r="H52" s="271"/>
      <c r="I52" s="272"/>
      <c r="J52" s="5"/>
      <c r="K52" s="45" t="s">
        <v>67</v>
      </c>
    </row>
    <row r="53" spans="1:11" ht="46.05" customHeight="1" thickBot="1">
      <c r="A53" s="151" t="s">
        <v>6</v>
      </c>
      <c r="B53" s="152" t="s">
        <v>55</v>
      </c>
      <c r="C53" s="152" t="s">
        <v>56</v>
      </c>
      <c r="D53" s="152" t="s">
        <v>149</v>
      </c>
      <c r="E53" s="152" t="s">
        <v>150</v>
      </c>
      <c r="F53" s="152" t="s">
        <v>153</v>
      </c>
      <c r="G53" s="152" t="s">
        <v>29</v>
      </c>
      <c r="H53" s="152" t="s">
        <v>156</v>
      </c>
      <c r="I53" s="152" t="s">
        <v>157</v>
      </c>
      <c r="J53" s="153" t="s">
        <v>132</v>
      </c>
    </row>
    <row r="54" spans="1:11" ht="127.8" customHeight="1" thickBot="1">
      <c r="A54" s="162">
        <v>1</v>
      </c>
      <c r="B54" s="163" t="s">
        <v>289</v>
      </c>
      <c r="C54" s="164">
        <v>1</v>
      </c>
      <c r="D54" s="165" t="s">
        <v>292</v>
      </c>
      <c r="E54" s="165" t="s">
        <v>295</v>
      </c>
      <c r="F54" s="166"/>
      <c r="G54" s="166"/>
      <c r="H54" s="181"/>
      <c r="I54" s="164"/>
      <c r="J54" s="167"/>
    </row>
    <row r="55" spans="1:11" ht="131.4" customHeight="1" thickBot="1">
      <c r="A55" s="168">
        <v>2</v>
      </c>
      <c r="B55" s="154" t="s">
        <v>290</v>
      </c>
      <c r="C55" s="155">
        <v>1</v>
      </c>
      <c r="D55" s="160" t="s">
        <v>293</v>
      </c>
      <c r="E55" s="160" t="s">
        <v>296</v>
      </c>
      <c r="F55" s="156"/>
      <c r="G55" s="156"/>
      <c r="H55" s="186"/>
      <c r="I55" s="164"/>
      <c r="J55" s="169"/>
    </row>
    <row r="56" spans="1:11" s="204" customFormat="1" ht="102.6" customHeight="1" thickBot="1">
      <c r="A56" s="197">
        <v>3</v>
      </c>
      <c r="B56" s="198" t="s">
        <v>291</v>
      </c>
      <c r="C56" s="199">
        <v>1</v>
      </c>
      <c r="D56" s="200" t="s">
        <v>294</v>
      </c>
      <c r="E56" s="200" t="s">
        <v>297</v>
      </c>
      <c r="F56" s="201"/>
      <c r="G56" s="201"/>
      <c r="H56" s="202"/>
      <c r="I56" s="203"/>
      <c r="J56" s="205" t="s">
        <v>342</v>
      </c>
    </row>
    <row r="57" spans="1:11" ht="150.6" customHeight="1" thickBot="1">
      <c r="A57" s="168">
        <v>4</v>
      </c>
      <c r="B57" s="154" t="s">
        <v>312</v>
      </c>
      <c r="C57" s="155">
        <v>1</v>
      </c>
      <c r="D57" s="160" t="s">
        <v>306</v>
      </c>
      <c r="E57" s="160" t="s">
        <v>301</v>
      </c>
      <c r="F57" s="156"/>
      <c r="G57" s="156"/>
      <c r="H57" s="181"/>
      <c r="I57" s="164"/>
      <c r="J57" s="169"/>
    </row>
    <row r="58" spans="1:11" ht="128.4" customHeight="1" thickBot="1">
      <c r="A58" s="168">
        <v>5</v>
      </c>
      <c r="B58" s="154" t="s">
        <v>311</v>
      </c>
      <c r="C58" s="155">
        <v>1</v>
      </c>
      <c r="D58" s="160" t="s">
        <v>307</v>
      </c>
      <c r="E58" s="160" t="s">
        <v>302</v>
      </c>
      <c r="F58" s="156"/>
      <c r="G58" s="156"/>
      <c r="H58" s="186"/>
      <c r="I58" s="164"/>
      <c r="J58" s="169"/>
    </row>
    <row r="59" spans="1:11" s="74" customFormat="1" ht="100.2" customHeight="1" thickBot="1">
      <c r="A59" s="170">
        <v>6</v>
      </c>
      <c r="B59" s="157" t="s">
        <v>300</v>
      </c>
      <c r="C59" s="158">
        <v>1</v>
      </c>
      <c r="D59" s="161" t="s">
        <v>336</v>
      </c>
      <c r="E59" s="161" t="s">
        <v>303</v>
      </c>
      <c r="F59" s="159"/>
      <c r="G59" s="159"/>
      <c r="H59" s="195"/>
      <c r="I59" s="194"/>
      <c r="J59" s="171"/>
      <c r="K59" s="196" t="s">
        <v>340</v>
      </c>
    </row>
    <row r="60" spans="1:11" ht="100.2" customHeight="1" thickBot="1">
      <c r="A60" s="168">
        <v>7</v>
      </c>
      <c r="B60" s="154" t="s">
        <v>309</v>
      </c>
      <c r="C60" s="155">
        <v>1</v>
      </c>
      <c r="D60" s="160" t="s">
        <v>308</v>
      </c>
      <c r="E60" s="160" t="s">
        <v>304</v>
      </c>
      <c r="F60" s="156"/>
      <c r="G60" s="156"/>
      <c r="H60" s="186"/>
      <c r="I60" s="164"/>
      <c r="J60" s="169"/>
    </row>
    <row r="61" spans="1:11" ht="149.4" customHeight="1" thickBot="1">
      <c r="A61" s="168">
        <v>8</v>
      </c>
      <c r="B61" s="154" t="s">
        <v>310</v>
      </c>
      <c r="C61" s="155">
        <v>1</v>
      </c>
      <c r="D61" s="160" t="s">
        <v>306</v>
      </c>
      <c r="E61" s="160" t="s">
        <v>305</v>
      </c>
      <c r="F61" s="156"/>
      <c r="G61" s="156"/>
      <c r="H61" s="181"/>
      <c r="I61" s="164"/>
      <c r="J61" s="169"/>
      <c r="K61" s="289" t="s">
        <v>341</v>
      </c>
    </row>
    <row r="62" spans="1:11" s="74" customFormat="1" ht="100.2" customHeight="1" thickBot="1">
      <c r="A62" s="187">
        <v>9</v>
      </c>
      <c r="B62" s="188" t="s">
        <v>310</v>
      </c>
      <c r="C62" s="189">
        <v>1</v>
      </c>
      <c r="D62" s="190" t="s">
        <v>307</v>
      </c>
      <c r="E62" s="190" t="s">
        <v>313</v>
      </c>
      <c r="F62" s="191"/>
      <c r="G62" s="191"/>
      <c r="H62" s="189"/>
      <c r="I62" s="194"/>
      <c r="J62" s="193"/>
      <c r="K62" s="289"/>
    </row>
    <row r="63" spans="1:11" ht="162.6" customHeight="1" thickBot="1">
      <c r="A63" s="162">
        <v>10</v>
      </c>
      <c r="B63" s="163" t="s">
        <v>314</v>
      </c>
      <c r="C63" s="164">
        <v>1</v>
      </c>
      <c r="D63" s="165" t="s">
        <v>318</v>
      </c>
      <c r="E63" s="165" t="s">
        <v>323</v>
      </c>
      <c r="F63" s="166"/>
      <c r="G63" s="166"/>
      <c r="H63" s="186"/>
      <c r="I63" s="164"/>
      <c r="J63" s="178"/>
    </row>
    <row r="64" spans="1:11" ht="162.6" customHeight="1" thickBot="1">
      <c r="A64" s="168">
        <v>11</v>
      </c>
      <c r="B64" s="154" t="s">
        <v>315</v>
      </c>
      <c r="C64" s="155">
        <v>1</v>
      </c>
      <c r="D64" s="160" t="s">
        <v>318</v>
      </c>
      <c r="E64" s="160" t="s">
        <v>324</v>
      </c>
      <c r="F64" s="156"/>
      <c r="G64" s="156"/>
      <c r="H64" s="181"/>
      <c r="I64" s="164"/>
      <c r="J64" s="179"/>
    </row>
    <row r="65" spans="1:11" ht="162.6" customHeight="1" thickBot="1">
      <c r="A65" s="168">
        <v>12</v>
      </c>
      <c r="B65" s="154" t="s">
        <v>316</v>
      </c>
      <c r="C65" s="155">
        <v>1</v>
      </c>
      <c r="D65" s="160" t="s">
        <v>318</v>
      </c>
      <c r="E65" s="160" t="s">
        <v>338</v>
      </c>
      <c r="F65" s="156"/>
      <c r="G65" s="156"/>
      <c r="H65" s="158"/>
      <c r="I65" s="194"/>
      <c r="J65" s="179"/>
      <c r="K65" s="206" t="s">
        <v>343</v>
      </c>
    </row>
    <row r="66" spans="1:11" ht="154.80000000000001" customHeight="1" thickBot="1">
      <c r="A66" s="168">
        <v>13</v>
      </c>
      <c r="B66" s="154" t="s">
        <v>317</v>
      </c>
      <c r="C66" s="155">
        <v>1</v>
      </c>
      <c r="D66" s="177" t="s">
        <v>319</v>
      </c>
      <c r="E66" s="160" t="s">
        <v>325</v>
      </c>
      <c r="F66" s="156"/>
      <c r="G66" s="156"/>
      <c r="H66" s="181"/>
      <c r="I66" s="164"/>
      <c r="J66" s="179"/>
    </row>
    <row r="67" spans="1:11" ht="154.80000000000001" customHeight="1" thickBot="1">
      <c r="A67" s="168">
        <v>14</v>
      </c>
      <c r="B67" s="154" t="s">
        <v>317</v>
      </c>
      <c r="C67" s="155">
        <v>1</v>
      </c>
      <c r="D67" s="160" t="s">
        <v>320</v>
      </c>
      <c r="E67" s="160" t="s">
        <v>326</v>
      </c>
      <c r="F67" s="156"/>
      <c r="G67" s="156"/>
      <c r="H67" s="186"/>
      <c r="I67" s="164"/>
      <c r="J67" s="179"/>
    </row>
    <row r="68" spans="1:11" ht="154.80000000000001" customHeight="1" thickBot="1">
      <c r="A68" s="168">
        <v>15</v>
      </c>
      <c r="B68" s="154" t="s">
        <v>317</v>
      </c>
      <c r="C68" s="155">
        <v>1</v>
      </c>
      <c r="D68" s="160" t="s">
        <v>321</v>
      </c>
      <c r="E68" s="160" t="s">
        <v>327</v>
      </c>
      <c r="F68" s="156"/>
      <c r="G68" s="156"/>
      <c r="H68" s="186"/>
      <c r="I68" s="164"/>
      <c r="J68" s="179"/>
    </row>
    <row r="69" spans="1:11" ht="154.80000000000001" customHeight="1" thickBot="1">
      <c r="A69" s="172">
        <v>16</v>
      </c>
      <c r="B69" s="173" t="s">
        <v>317</v>
      </c>
      <c r="C69" s="174">
        <v>1</v>
      </c>
      <c r="D69" s="175" t="s">
        <v>322</v>
      </c>
      <c r="E69" s="175" t="s">
        <v>328</v>
      </c>
      <c r="F69" s="176"/>
      <c r="G69" s="176"/>
      <c r="H69" s="195"/>
      <c r="I69" s="194"/>
      <c r="J69" s="180"/>
      <c r="K69" s="196" t="s">
        <v>339</v>
      </c>
    </row>
    <row r="70" spans="1:11" ht="154.80000000000001" customHeight="1" thickBot="1">
      <c r="A70" s="162">
        <v>17</v>
      </c>
      <c r="B70" s="163" t="s">
        <v>329</v>
      </c>
      <c r="C70" s="164">
        <v>1</v>
      </c>
      <c r="D70" s="165" t="s">
        <v>333</v>
      </c>
      <c r="E70" s="165" t="s">
        <v>331</v>
      </c>
      <c r="F70" s="166"/>
      <c r="G70" s="166"/>
      <c r="H70" s="181"/>
      <c r="I70" s="164"/>
      <c r="J70" s="167"/>
    </row>
    <row r="71" spans="1:11" ht="154.80000000000001" customHeight="1">
      <c r="A71" s="168">
        <v>18</v>
      </c>
      <c r="B71" s="154" t="s">
        <v>330</v>
      </c>
      <c r="C71" s="155">
        <v>1</v>
      </c>
      <c r="D71" s="160" t="s">
        <v>333</v>
      </c>
      <c r="E71" s="160" t="s">
        <v>332</v>
      </c>
      <c r="F71" s="156"/>
      <c r="G71" s="156"/>
      <c r="H71" s="186"/>
      <c r="I71" s="164"/>
      <c r="J71" s="169"/>
    </row>
    <row r="72" spans="1:11" ht="154.80000000000001" customHeight="1" thickBot="1">
      <c r="A72" s="172">
        <v>19</v>
      </c>
      <c r="B72" s="173" t="s">
        <v>335</v>
      </c>
      <c r="C72" s="174">
        <v>1</v>
      </c>
      <c r="D72" s="175" t="s">
        <v>334</v>
      </c>
      <c r="E72" s="175" t="s">
        <v>344</v>
      </c>
      <c r="F72" s="176"/>
      <c r="G72" s="176"/>
      <c r="H72" s="189"/>
      <c r="I72" s="192"/>
      <c r="J72" s="207"/>
      <c r="K72" s="206" t="s">
        <v>343</v>
      </c>
    </row>
    <row r="73" spans="1:11" ht="36" customHeight="1" thickBot="1">
      <c r="A73" s="278" t="s">
        <v>298</v>
      </c>
      <c r="B73" s="279"/>
      <c r="C73" s="279"/>
      <c r="D73" s="279"/>
      <c r="E73" s="279"/>
      <c r="F73" s="279"/>
      <c r="G73" s="279"/>
      <c r="H73" s="279"/>
      <c r="I73" s="279"/>
      <c r="J73" s="280"/>
    </row>
    <row r="74" spans="1:11" ht="77.400000000000006" customHeight="1" thickBot="1"/>
    <row r="75" spans="1:11" ht="40.049999999999997" customHeight="1">
      <c r="A75" s="270" t="str">
        <f>"جدول رقم "&amp;A6&amp;" - "&amp;B6</f>
        <v xml:space="preserve">جدول رقم 4 - توريد الاعمال الخشبية المتبقيه بعد التعديل  يونت اكس </v>
      </c>
      <c r="B75" s="271"/>
      <c r="C75" s="271"/>
      <c r="D75" s="271"/>
      <c r="E75" s="271"/>
      <c r="F75" s="271"/>
      <c r="G75" s="271"/>
      <c r="H75" s="271"/>
      <c r="I75" s="272"/>
      <c r="J75" s="5"/>
      <c r="K75" s="45" t="s">
        <v>67</v>
      </c>
    </row>
    <row r="76" spans="1:11" ht="46.05" customHeight="1">
      <c r="A76" s="19" t="s">
        <v>6</v>
      </c>
      <c r="B76" s="15" t="s">
        <v>55</v>
      </c>
      <c r="C76" s="15" t="s">
        <v>56</v>
      </c>
      <c r="D76" s="15" t="s">
        <v>57</v>
      </c>
      <c r="E76" s="15" t="s">
        <v>29</v>
      </c>
      <c r="F76" s="15" t="s">
        <v>58</v>
      </c>
      <c r="G76" s="15" t="s">
        <v>59</v>
      </c>
      <c r="H76" s="15" t="s">
        <v>337</v>
      </c>
      <c r="I76" s="15" t="s">
        <v>12</v>
      </c>
      <c r="J76" s="46" t="s">
        <v>132</v>
      </c>
    </row>
    <row r="77" spans="1:11" ht="36" customHeight="1">
      <c r="A77" s="12">
        <v>1</v>
      </c>
      <c r="B77" s="7"/>
      <c r="C77" s="7"/>
      <c r="D77" s="7"/>
      <c r="E77" s="7"/>
      <c r="F77" s="8"/>
      <c r="G77" s="8"/>
      <c r="H77" s="183"/>
      <c r="I77" s="6"/>
      <c r="J77" s="47"/>
    </row>
    <row r="78" spans="1:11" ht="36" customHeight="1">
      <c r="A78" s="13">
        <v>2</v>
      </c>
      <c r="B78" s="10"/>
      <c r="C78" s="10"/>
      <c r="D78" s="10"/>
      <c r="E78" s="10"/>
      <c r="F78" s="11"/>
      <c r="G78" s="11"/>
      <c r="H78" s="184"/>
      <c r="I78" s="9"/>
      <c r="J78" s="48"/>
    </row>
    <row r="79" spans="1:11" ht="36" customHeight="1">
      <c r="A79" s="12">
        <v>3</v>
      </c>
      <c r="B79" s="7"/>
      <c r="C79" s="7"/>
      <c r="D79" s="7"/>
      <c r="E79" s="7"/>
      <c r="F79" s="8"/>
      <c r="G79" s="8"/>
      <c r="H79" s="183"/>
      <c r="I79" s="6"/>
      <c r="J79" s="47"/>
    </row>
    <row r="80" spans="1:11" ht="36" customHeight="1">
      <c r="A80" s="13">
        <v>4</v>
      </c>
      <c r="B80" s="10"/>
      <c r="C80" s="10"/>
      <c r="D80" s="10"/>
      <c r="E80" s="10"/>
      <c r="F80" s="11"/>
      <c r="G80" s="11"/>
      <c r="H80" s="184"/>
      <c r="I80" s="9"/>
      <c r="J80" s="48"/>
    </row>
    <row r="81" spans="1:11" ht="36" customHeight="1">
      <c r="A81" s="12">
        <v>5</v>
      </c>
      <c r="B81" s="7"/>
      <c r="C81" s="7"/>
      <c r="D81" s="7"/>
      <c r="E81" s="7"/>
      <c r="F81" s="8"/>
      <c r="G81" s="8"/>
      <c r="H81" s="183"/>
      <c r="I81" s="6"/>
      <c r="J81" s="47"/>
    </row>
    <row r="82" spans="1:11" ht="36" customHeight="1">
      <c r="A82" s="13">
        <v>6</v>
      </c>
      <c r="B82" s="10"/>
      <c r="C82" s="10"/>
      <c r="D82" s="10"/>
      <c r="E82" s="10"/>
      <c r="F82" s="11"/>
      <c r="G82" s="11"/>
      <c r="H82" s="184"/>
      <c r="I82" s="9"/>
      <c r="J82" s="48"/>
    </row>
    <row r="83" spans="1:11" ht="36" customHeight="1">
      <c r="A83" s="12">
        <v>7</v>
      </c>
      <c r="B83" s="7"/>
      <c r="C83" s="7"/>
      <c r="D83" s="7"/>
      <c r="E83" s="7"/>
      <c r="F83" s="8"/>
      <c r="G83" s="8"/>
      <c r="H83" s="183"/>
      <c r="I83" s="6"/>
      <c r="J83" s="47"/>
    </row>
    <row r="84" spans="1:11" ht="36" customHeight="1" thickBot="1">
      <c r="A84" s="20">
        <v>8</v>
      </c>
      <c r="B84" s="17"/>
      <c r="C84" s="17"/>
      <c r="D84" s="17"/>
      <c r="E84" s="17"/>
      <c r="F84" s="18"/>
      <c r="G84" s="18"/>
      <c r="H84" s="185"/>
      <c r="I84" s="16"/>
      <c r="J84" s="49"/>
    </row>
    <row r="85" spans="1:11" ht="15" customHeight="1" thickBot="1"/>
    <row r="86" spans="1:11" ht="40.049999999999997" customHeight="1">
      <c r="A86" s="270" t="str">
        <f>"جدول رقم "&amp;A7&amp;" - "&amp;B7</f>
        <v>جدول رقم 5 - النجف و الانارات</v>
      </c>
      <c r="B86" s="271"/>
      <c r="C86" s="271"/>
      <c r="D86" s="271"/>
      <c r="E86" s="271"/>
      <c r="F86" s="271"/>
      <c r="G86" s="271"/>
      <c r="H86" s="271"/>
      <c r="I86" s="272"/>
      <c r="J86" s="5"/>
      <c r="K86" s="45" t="s">
        <v>67</v>
      </c>
    </row>
    <row r="87" spans="1:11" ht="46.05" customHeight="1">
      <c r="A87" s="19" t="s">
        <v>6</v>
      </c>
      <c r="B87" s="15" t="s">
        <v>55</v>
      </c>
      <c r="C87" s="15" t="s">
        <v>56</v>
      </c>
      <c r="D87" s="15" t="s">
        <v>57</v>
      </c>
      <c r="E87" s="15" t="s">
        <v>29</v>
      </c>
      <c r="F87" s="15" t="s">
        <v>58</v>
      </c>
      <c r="G87" s="15" t="s">
        <v>59</v>
      </c>
      <c r="H87" s="15" t="s">
        <v>337</v>
      </c>
      <c r="I87" s="15" t="s">
        <v>12</v>
      </c>
      <c r="J87" s="46" t="s">
        <v>132</v>
      </c>
    </row>
    <row r="88" spans="1:11" ht="75" customHeight="1">
      <c r="A88" s="12">
        <v>1</v>
      </c>
      <c r="B88" s="7"/>
      <c r="C88" s="7"/>
      <c r="D88" s="7"/>
      <c r="E88" s="7"/>
      <c r="F88" s="8"/>
      <c r="G88" s="8"/>
      <c r="H88" s="183"/>
      <c r="I88" s="6"/>
      <c r="J88" s="47"/>
    </row>
    <row r="89" spans="1:11" ht="36" customHeight="1">
      <c r="A89" s="13">
        <v>2</v>
      </c>
      <c r="B89" s="10"/>
      <c r="C89" s="10"/>
      <c r="D89" s="10"/>
      <c r="E89" s="10"/>
      <c r="F89" s="11"/>
      <c r="G89" s="11"/>
      <c r="H89" s="184"/>
      <c r="I89" s="9"/>
      <c r="J89" s="48"/>
    </row>
    <row r="90" spans="1:11" ht="36" customHeight="1">
      <c r="A90" s="12">
        <v>3</v>
      </c>
      <c r="B90" s="7"/>
      <c r="C90" s="7"/>
      <c r="D90" s="7"/>
      <c r="E90" s="7"/>
      <c r="F90" s="8"/>
      <c r="G90" s="8"/>
      <c r="H90" s="183"/>
      <c r="I90" s="6"/>
      <c r="J90" s="47"/>
    </row>
    <row r="91" spans="1:11" ht="36" customHeight="1">
      <c r="A91" s="13">
        <v>4</v>
      </c>
      <c r="B91" s="10"/>
      <c r="C91" s="10"/>
      <c r="D91" s="10"/>
      <c r="E91" s="10"/>
      <c r="F91" s="11"/>
      <c r="G91" s="11"/>
      <c r="H91" s="184"/>
      <c r="I91" s="9"/>
      <c r="J91" s="48"/>
    </row>
    <row r="92" spans="1:11" ht="36" customHeight="1">
      <c r="A92" s="12">
        <v>5</v>
      </c>
      <c r="B92" s="7"/>
      <c r="C92" s="7"/>
      <c r="D92" s="7"/>
      <c r="E92" s="7"/>
      <c r="F92" s="8"/>
      <c r="G92" s="8"/>
      <c r="H92" s="183"/>
      <c r="I92" s="6"/>
      <c r="J92" s="47"/>
    </row>
    <row r="93" spans="1:11" ht="36" customHeight="1">
      <c r="A93" s="13">
        <v>6</v>
      </c>
      <c r="B93" s="10"/>
      <c r="C93" s="10"/>
      <c r="D93" s="10"/>
      <c r="E93" s="10"/>
      <c r="F93" s="11"/>
      <c r="G93" s="11"/>
      <c r="H93" s="184"/>
      <c r="I93" s="9"/>
      <c r="J93" s="48"/>
    </row>
    <row r="94" spans="1:11" ht="36" customHeight="1">
      <c r="A94" s="12">
        <v>7</v>
      </c>
      <c r="B94" s="7"/>
      <c r="C94" s="7"/>
      <c r="D94" s="7"/>
      <c r="E94" s="7"/>
      <c r="F94" s="8"/>
      <c r="G94" s="8"/>
      <c r="H94" s="183"/>
      <c r="I94" s="6"/>
      <c r="J94" s="47"/>
    </row>
    <row r="95" spans="1:11" ht="36" customHeight="1" thickBot="1">
      <c r="A95" s="20">
        <v>8</v>
      </c>
      <c r="B95" s="17"/>
      <c r="C95" s="17"/>
      <c r="D95" s="17"/>
      <c r="E95" s="17"/>
      <c r="F95" s="18"/>
      <c r="G95" s="18"/>
      <c r="H95" s="185"/>
      <c r="I95" s="16"/>
      <c r="J95" s="49"/>
    </row>
    <row r="96" spans="1:11" ht="15" customHeight="1" thickBot="1"/>
    <row r="97" spans="1:11" ht="40.049999999999997" customHeight="1">
      <c r="A97" s="270" t="str">
        <f>"جدول رقم "&amp;A8&amp;" - "&amp;B8</f>
        <v xml:space="preserve">جدول رقم 6 - الستائر </v>
      </c>
      <c r="B97" s="271"/>
      <c r="C97" s="271"/>
      <c r="D97" s="271"/>
      <c r="E97" s="271"/>
      <c r="F97" s="271"/>
      <c r="G97" s="271"/>
      <c r="H97" s="271"/>
      <c r="I97" s="272"/>
      <c r="J97" s="5"/>
      <c r="K97" s="45" t="s">
        <v>67</v>
      </c>
    </row>
    <row r="98" spans="1:11" ht="46.05" customHeight="1">
      <c r="A98" s="19" t="s">
        <v>6</v>
      </c>
      <c r="B98" s="15" t="s">
        <v>55</v>
      </c>
      <c r="C98" s="15" t="s">
        <v>56</v>
      </c>
      <c r="D98" s="15" t="s">
        <v>57</v>
      </c>
      <c r="E98" s="15" t="s">
        <v>29</v>
      </c>
      <c r="F98" s="15" t="s">
        <v>58</v>
      </c>
      <c r="G98" s="15" t="s">
        <v>59</v>
      </c>
      <c r="H98" s="15" t="s">
        <v>337</v>
      </c>
      <c r="I98" s="15" t="s">
        <v>12</v>
      </c>
      <c r="J98" s="46" t="s">
        <v>132</v>
      </c>
    </row>
    <row r="99" spans="1:11" ht="36" customHeight="1">
      <c r="A99" s="12">
        <v>1</v>
      </c>
      <c r="B99" s="7"/>
      <c r="C99" s="7"/>
      <c r="D99" s="7"/>
      <c r="E99" s="7"/>
      <c r="F99" s="8"/>
      <c r="G99" s="8"/>
      <c r="H99" s="183"/>
      <c r="I99" s="6"/>
      <c r="J99" s="47"/>
    </row>
    <row r="100" spans="1:11" ht="36" customHeight="1">
      <c r="A100" s="13">
        <v>2</v>
      </c>
      <c r="B100" s="10"/>
      <c r="C100" s="10"/>
      <c r="D100" s="10"/>
      <c r="E100" s="10"/>
      <c r="F100" s="11"/>
      <c r="G100" s="11"/>
      <c r="H100" s="184"/>
      <c r="I100" s="9"/>
      <c r="J100" s="48"/>
    </row>
    <row r="101" spans="1:11" ht="36" customHeight="1">
      <c r="A101" s="12">
        <v>3</v>
      </c>
      <c r="B101" s="7"/>
      <c r="C101" s="7"/>
      <c r="D101" s="7"/>
      <c r="E101" s="7"/>
      <c r="F101" s="8"/>
      <c r="G101" s="8"/>
      <c r="H101" s="183"/>
      <c r="I101" s="6"/>
      <c r="J101" s="47"/>
    </row>
    <row r="102" spans="1:11" ht="36" customHeight="1">
      <c r="A102" s="13">
        <v>4</v>
      </c>
      <c r="B102" s="10"/>
      <c r="C102" s="10"/>
      <c r="D102" s="10"/>
      <c r="E102" s="10"/>
      <c r="F102" s="11"/>
      <c r="G102" s="11"/>
      <c r="H102" s="184"/>
      <c r="I102" s="9"/>
      <c r="J102" s="48"/>
    </row>
    <row r="103" spans="1:11" ht="36" customHeight="1">
      <c r="A103" s="12">
        <v>5</v>
      </c>
      <c r="B103" s="7"/>
      <c r="C103" s="7"/>
      <c r="D103" s="7"/>
      <c r="E103" s="7"/>
      <c r="F103" s="8"/>
      <c r="G103" s="8"/>
      <c r="H103" s="183"/>
      <c r="I103" s="6"/>
      <c r="J103" s="47"/>
    </row>
    <row r="104" spans="1:11" ht="36" customHeight="1">
      <c r="A104" s="13">
        <v>6</v>
      </c>
      <c r="B104" s="10"/>
      <c r="C104" s="10"/>
      <c r="D104" s="10"/>
      <c r="E104" s="10"/>
      <c r="F104" s="11"/>
      <c r="G104" s="11"/>
      <c r="H104" s="184"/>
      <c r="I104" s="9"/>
      <c r="J104" s="48"/>
    </row>
    <row r="105" spans="1:11" ht="36" customHeight="1">
      <c r="A105" s="12">
        <v>7</v>
      </c>
      <c r="B105" s="7"/>
      <c r="C105" s="7"/>
      <c r="D105" s="7"/>
      <c r="E105" s="7"/>
      <c r="F105" s="8"/>
      <c r="G105" s="8"/>
      <c r="H105" s="183"/>
      <c r="I105" s="6"/>
      <c r="J105" s="47"/>
    </row>
    <row r="106" spans="1:11" ht="36" customHeight="1" thickBot="1">
      <c r="A106" s="20">
        <v>8</v>
      </c>
      <c r="B106" s="17"/>
      <c r="C106" s="17"/>
      <c r="D106" s="17"/>
      <c r="E106" s="17"/>
      <c r="F106" s="18"/>
      <c r="G106" s="18"/>
      <c r="H106" s="185"/>
      <c r="I106" s="16"/>
      <c r="J106" s="49"/>
    </row>
    <row r="107" spans="1:11" ht="15" customHeight="1" thickBot="1"/>
    <row r="108" spans="1:11" ht="40.049999999999997" customHeight="1">
      <c r="A108" s="267" t="str">
        <f>"جدول رقم "&amp;A9&amp;" - "&amp;B9</f>
        <v xml:space="preserve">جدول رقم 7 - المغاسل </v>
      </c>
      <c r="B108" s="268"/>
      <c r="C108" s="268"/>
      <c r="D108" s="268"/>
      <c r="E108" s="268"/>
      <c r="F108" s="268"/>
      <c r="G108" s="268"/>
      <c r="H108" s="268"/>
      <c r="I108" s="268"/>
      <c r="J108" s="269"/>
      <c r="K108" s="45" t="s">
        <v>67</v>
      </c>
    </row>
    <row r="109" spans="1:11" ht="46.05" customHeight="1">
      <c r="A109" s="95" t="s">
        <v>6</v>
      </c>
      <c r="B109" s="96" t="s">
        <v>55</v>
      </c>
      <c r="C109" s="96" t="s">
        <v>56</v>
      </c>
      <c r="D109" s="96" t="s">
        <v>149</v>
      </c>
      <c r="E109" s="96" t="s">
        <v>150</v>
      </c>
      <c r="F109" s="96" t="s">
        <v>153</v>
      </c>
      <c r="G109" s="96" t="s">
        <v>29</v>
      </c>
      <c r="H109" s="96" t="s">
        <v>156</v>
      </c>
      <c r="I109" s="96" t="s">
        <v>157</v>
      </c>
      <c r="J109" s="97" t="s">
        <v>132</v>
      </c>
    </row>
    <row r="110" spans="1:11" ht="225.6" customHeight="1">
      <c r="A110" s="98">
        <v>1</v>
      </c>
      <c r="B110" s="99" t="s">
        <v>152</v>
      </c>
      <c r="C110" s="99">
        <v>1</v>
      </c>
      <c r="D110" s="99" t="s">
        <v>151</v>
      </c>
      <c r="E110" s="99" t="s">
        <v>160</v>
      </c>
      <c r="F110" s="100" t="s">
        <v>154</v>
      </c>
      <c r="G110" s="100" t="s">
        <v>155</v>
      </c>
      <c r="H110" s="99"/>
      <c r="I110" s="101"/>
      <c r="J110" s="102"/>
    </row>
    <row r="111" spans="1:11" ht="194.4" customHeight="1">
      <c r="A111" s="103">
        <v>2</v>
      </c>
      <c r="B111" s="104" t="s">
        <v>152</v>
      </c>
      <c r="C111" s="104">
        <v>1</v>
      </c>
      <c r="D111" s="104" t="s">
        <v>158</v>
      </c>
      <c r="E111" s="104" t="s">
        <v>159</v>
      </c>
      <c r="F111" s="105" t="s">
        <v>154</v>
      </c>
      <c r="G111" s="105" t="s">
        <v>155</v>
      </c>
      <c r="H111" s="104"/>
      <c r="I111" s="106"/>
      <c r="J111" s="107"/>
    </row>
    <row r="112" spans="1:11" ht="121.2" customHeight="1">
      <c r="A112" s="103">
        <v>3</v>
      </c>
      <c r="B112" s="104" t="s">
        <v>162</v>
      </c>
      <c r="C112" s="104">
        <v>1</v>
      </c>
      <c r="D112" s="104" t="s">
        <v>161</v>
      </c>
      <c r="E112" s="104" t="s">
        <v>163</v>
      </c>
      <c r="F112" s="105" t="s">
        <v>164</v>
      </c>
      <c r="G112" s="105" t="s">
        <v>165</v>
      </c>
      <c r="H112" s="104"/>
      <c r="I112" s="106"/>
      <c r="J112" s="107"/>
    </row>
    <row r="113" spans="1:10" ht="121.8" customHeight="1">
      <c r="A113" s="103">
        <v>4</v>
      </c>
      <c r="B113" s="104" t="s">
        <v>162</v>
      </c>
      <c r="C113" s="104">
        <v>1</v>
      </c>
      <c r="D113" s="104" t="s">
        <v>166</v>
      </c>
      <c r="E113" s="104" t="s">
        <v>167</v>
      </c>
      <c r="F113" s="105" t="s">
        <v>164</v>
      </c>
      <c r="G113" s="105" t="s">
        <v>165</v>
      </c>
      <c r="H113" s="104"/>
      <c r="I113" s="106"/>
      <c r="J113" s="107"/>
    </row>
    <row r="114" spans="1:10" ht="117" customHeight="1">
      <c r="A114" s="103">
        <v>5</v>
      </c>
      <c r="B114" s="104" t="s">
        <v>162</v>
      </c>
      <c r="C114" s="104">
        <v>1</v>
      </c>
      <c r="D114" s="104" t="s">
        <v>168</v>
      </c>
      <c r="E114" s="104" t="s">
        <v>170</v>
      </c>
      <c r="F114" s="105" t="s">
        <v>164</v>
      </c>
      <c r="G114" s="105" t="s">
        <v>165</v>
      </c>
      <c r="H114" s="104"/>
      <c r="I114" s="106"/>
      <c r="J114" s="107"/>
    </row>
    <row r="115" spans="1:10" ht="109.8" customHeight="1">
      <c r="A115" s="103">
        <v>6</v>
      </c>
      <c r="B115" s="104" t="s">
        <v>162</v>
      </c>
      <c r="C115" s="104">
        <v>1</v>
      </c>
      <c r="D115" s="104" t="s">
        <v>74</v>
      </c>
      <c r="E115" s="104" t="s">
        <v>171</v>
      </c>
      <c r="F115" s="105" t="s">
        <v>164</v>
      </c>
      <c r="G115" s="105" t="s">
        <v>165</v>
      </c>
      <c r="H115" s="104"/>
      <c r="I115" s="106"/>
      <c r="J115" s="107"/>
    </row>
    <row r="116" spans="1:10" s="74" customFormat="1" ht="125.4" customHeight="1">
      <c r="A116" s="108">
        <v>7</v>
      </c>
      <c r="B116" s="109" t="s">
        <v>189</v>
      </c>
      <c r="C116" s="109">
        <v>1</v>
      </c>
      <c r="D116" s="109" t="s">
        <v>285</v>
      </c>
      <c r="E116" s="109" t="s">
        <v>167</v>
      </c>
      <c r="F116" s="110" t="s">
        <v>192</v>
      </c>
      <c r="G116" s="110" t="s">
        <v>165</v>
      </c>
      <c r="H116" s="109"/>
      <c r="I116" s="111"/>
      <c r="J116" s="112"/>
    </row>
    <row r="117" spans="1:10" ht="125.4" customHeight="1">
      <c r="A117" s="103">
        <v>8</v>
      </c>
      <c r="B117" s="104" t="s">
        <v>162</v>
      </c>
      <c r="C117" s="113">
        <v>1</v>
      </c>
      <c r="D117" s="113" t="s">
        <v>184</v>
      </c>
      <c r="E117" s="113" t="s">
        <v>185</v>
      </c>
      <c r="F117" s="105" t="s">
        <v>164</v>
      </c>
      <c r="G117" s="105" t="s">
        <v>165</v>
      </c>
      <c r="H117" s="113"/>
      <c r="I117" s="114"/>
      <c r="J117" s="115"/>
    </row>
    <row r="118" spans="1:10" ht="125.4" customHeight="1">
      <c r="A118" s="103">
        <v>9</v>
      </c>
      <c r="B118" s="104" t="s">
        <v>162</v>
      </c>
      <c r="C118" s="113"/>
      <c r="D118" s="113" t="s">
        <v>186</v>
      </c>
      <c r="E118" s="113" t="s">
        <v>169</v>
      </c>
      <c r="F118" s="105" t="s">
        <v>164</v>
      </c>
      <c r="G118" s="105" t="s">
        <v>165</v>
      </c>
      <c r="H118" s="113"/>
      <c r="I118" s="114"/>
      <c r="J118" s="115"/>
    </row>
    <row r="119" spans="1:10" ht="125.4" customHeight="1" thickBot="1">
      <c r="A119" s="116">
        <v>10</v>
      </c>
      <c r="B119" s="117" t="s">
        <v>190</v>
      </c>
      <c r="C119" s="117"/>
      <c r="D119" s="117" t="s">
        <v>187</v>
      </c>
      <c r="E119" s="117" t="s">
        <v>188</v>
      </c>
      <c r="F119" s="118" t="s">
        <v>191</v>
      </c>
      <c r="G119" s="118" t="s">
        <v>165</v>
      </c>
      <c r="H119" s="117"/>
      <c r="I119" s="119"/>
      <c r="J119" s="120"/>
    </row>
    <row r="120" spans="1:10" ht="125.4" customHeight="1" thickBot="1">
      <c r="A120" s="75"/>
      <c r="B120" s="76"/>
      <c r="C120" s="76"/>
      <c r="D120" s="76"/>
      <c r="E120" s="76"/>
      <c r="F120" s="77"/>
      <c r="G120" s="77"/>
      <c r="H120" s="76"/>
      <c r="I120" s="78"/>
      <c r="J120" s="76"/>
    </row>
    <row r="121" spans="1:10" ht="57.6" customHeight="1">
      <c r="A121" s="264" t="str">
        <f>"جدول رقم "&amp;A10&amp;" - "&amp;B10</f>
        <v>جدول رقم 8 - المغاسل ملحقات</v>
      </c>
      <c r="B121" s="265"/>
      <c r="C121" s="265"/>
      <c r="D121" s="265"/>
      <c r="E121" s="265"/>
      <c r="F121" s="265"/>
      <c r="G121" s="265"/>
      <c r="H121" s="265"/>
      <c r="I121" s="266"/>
      <c r="J121" s="79"/>
    </row>
    <row r="122" spans="1:10" ht="40.200000000000003" customHeight="1">
      <c r="A122" s="80" t="s">
        <v>6</v>
      </c>
      <c r="B122" s="15" t="s">
        <v>55</v>
      </c>
      <c r="C122" s="15" t="s">
        <v>56</v>
      </c>
      <c r="D122" s="15" t="s">
        <v>149</v>
      </c>
      <c r="E122" s="15" t="s">
        <v>150</v>
      </c>
      <c r="F122" s="15" t="s">
        <v>153</v>
      </c>
      <c r="G122" s="15" t="s">
        <v>29</v>
      </c>
      <c r="H122" s="15" t="s">
        <v>156</v>
      </c>
      <c r="I122" s="15" t="s">
        <v>157</v>
      </c>
      <c r="J122" s="81" t="s">
        <v>132</v>
      </c>
    </row>
    <row r="123" spans="1:10" ht="265.2" customHeight="1">
      <c r="A123" s="82">
        <v>1</v>
      </c>
      <c r="B123" s="7" t="s">
        <v>194</v>
      </c>
      <c r="C123" s="7">
        <v>1</v>
      </c>
      <c r="D123" s="7" t="s">
        <v>151</v>
      </c>
      <c r="E123" s="7" t="s">
        <v>195</v>
      </c>
      <c r="F123" s="8" t="s">
        <v>196</v>
      </c>
      <c r="G123" s="8"/>
      <c r="H123" s="7"/>
      <c r="I123" s="6"/>
      <c r="J123" s="83"/>
    </row>
    <row r="124" spans="1:10" ht="260.39999999999998" customHeight="1">
      <c r="A124" s="84">
        <v>2</v>
      </c>
      <c r="B124" s="7" t="s">
        <v>194</v>
      </c>
      <c r="C124" s="7">
        <v>1</v>
      </c>
      <c r="D124" s="7" t="s">
        <v>158</v>
      </c>
      <c r="E124" s="7" t="s">
        <v>197</v>
      </c>
      <c r="F124" s="8" t="s">
        <v>196</v>
      </c>
      <c r="G124" s="8"/>
      <c r="H124" s="7"/>
      <c r="I124" s="6"/>
      <c r="J124" s="83"/>
    </row>
    <row r="125" spans="1:10" ht="260.39999999999998" customHeight="1">
      <c r="A125" s="82">
        <v>3</v>
      </c>
      <c r="B125" s="7" t="s">
        <v>210</v>
      </c>
      <c r="C125" s="7">
        <v>1</v>
      </c>
      <c r="D125" s="7" t="s">
        <v>151</v>
      </c>
      <c r="E125" s="7" t="s">
        <v>211</v>
      </c>
      <c r="F125" s="8" t="s">
        <v>209</v>
      </c>
      <c r="G125" s="8"/>
      <c r="H125" s="7"/>
      <c r="I125" s="6"/>
      <c r="J125" s="83"/>
    </row>
    <row r="126" spans="1:10" ht="216.6" customHeight="1">
      <c r="A126" s="84">
        <v>4</v>
      </c>
      <c r="B126" s="7" t="s">
        <v>210</v>
      </c>
      <c r="C126" s="7">
        <v>1</v>
      </c>
      <c r="D126" s="7" t="s">
        <v>158</v>
      </c>
      <c r="E126" s="7" t="s">
        <v>212</v>
      </c>
      <c r="F126" s="8" t="s">
        <v>209</v>
      </c>
      <c r="G126" s="8"/>
      <c r="H126" s="7"/>
      <c r="I126" s="6"/>
      <c r="J126" s="83"/>
    </row>
    <row r="127" spans="1:10" ht="125.4" customHeight="1">
      <c r="A127" s="82">
        <v>5</v>
      </c>
      <c r="B127" s="66" t="s">
        <v>204</v>
      </c>
      <c r="C127" s="66">
        <v>1</v>
      </c>
      <c r="D127" s="66" t="s">
        <v>161</v>
      </c>
      <c r="E127" s="66" t="s">
        <v>198</v>
      </c>
      <c r="F127" s="67" t="s">
        <v>199</v>
      </c>
      <c r="G127" s="67"/>
      <c r="H127" s="66"/>
      <c r="I127" s="65"/>
      <c r="J127" s="85"/>
    </row>
    <row r="128" spans="1:10" ht="125.4" customHeight="1">
      <c r="A128" s="84">
        <v>6</v>
      </c>
      <c r="B128" s="66" t="s">
        <v>204</v>
      </c>
      <c r="C128" s="66">
        <v>1</v>
      </c>
      <c r="D128" s="66" t="s">
        <v>166</v>
      </c>
      <c r="E128" s="66" t="s">
        <v>200</v>
      </c>
      <c r="F128" s="67" t="s">
        <v>199</v>
      </c>
      <c r="G128" s="67"/>
      <c r="H128" s="66"/>
      <c r="I128" s="65"/>
      <c r="J128" s="85"/>
    </row>
    <row r="129" spans="1:11" ht="125.4" customHeight="1">
      <c r="A129" s="82">
        <v>7</v>
      </c>
      <c r="B129" s="66" t="s">
        <v>204</v>
      </c>
      <c r="C129" s="66">
        <v>1</v>
      </c>
      <c r="D129" s="66" t="s">
        <v>168</v>
      </c>
      <c r="E129" s="66" t="s">
        <v>201</v>
      </c>
      <c r="F129" s="67" t="s">
        <v>199</v>
      </c>
      <c r="G129" s="67"/>
      <c r="H129" s="66"/>
      <c r="I129" s="65"/>
      <c r="J129" s="85"/>
    </row>
    <row r="130" spans="1:11" ht="125.4" customHeight="1">
      <c r="A130" s="84">
        <v>8</v>
      </c>
      <c r="B130" s="66" t="s">
        <v>205</v>
      </c>
      <c r="C130" s="66">
        <v>1</v>
      </c>
      <c r="D130" s="66" t="s">
        <v>74</v>
      </c>
      <c r="E130" s="66" t="s">
        <v>159</v>
      </c>
      <c r="F130" s="67" t="s">
        <v>199</v>
      </c>
      <c r="G130" s="67"/>
      <c r="H130" s="66"/>
      <c r="I130" s="65"/>
      <c r="J130" s="85"/>
    </row>
    <row r="131" spans="1:11" s="74" customFormat="1" ht="125.4" customHeight="1">
      <c r="A131" s="86">
        <v>9</v>
      </c>
      <c r="B131" s="71" t="s">
        <v>206</v>
      </c>
      <c r="C131" s="71">
        <v>1</v>
      </c>
      <c r="D131" s="71" t="s">
        <v>183</v>
      </c>
      <c r="E131" s="71" t="s">
        <v>202</v>
      </c>
      <c r="F131" s="72" t="s">
        <v>199</v>
      </c>
      <c r="G131" s="72" t="s">
        <v>165</v>
      </c>
      <c r="H131" s="71"/>
      <c r="I131" s="73"/>
      <c r="J131" s="87"/>
    </row>
    <row r="132" spans="1:11" ht="125.4" customHeight="1">
      <c r="A132" s="84">
        <v>10</v>
      </c>
      <c r="B132" s="66" t="s">
        <v>204</v>
      </c>
      <c r="C132" s="69">
        <v>1</v>
      </c>
      <c r="D132" s="69" t="s">
        <v>184</v>
      </c>
      <c r="E132" s="69" t="s">
        <v>203</v>
      </c>
      <c r="F132" s="67" t="s">
        <v>199</v>
      </c>
      <c r="G132" s="67" t="s">
        <v>165</v>
      </c>
      <c r="H132" s="69"/>
      <c r="I132" s="70"/>
      <c r="J132" s="88"/>
    </row>
    <row r="133" spans="1:11" ht="125.4" customHeight="1">
      <c r="A133" s="82">
        <v>11</v>
      </c>
      <c r="B133" s="66" t="s">
        <v>205</v>
      </c>
      <c r="C133" s="69">
        <v>1</v>
      </c>
      <c r="D133" s="69" t="s">
        <v>186</v>
      </c>
      <c r="E133" s="69" t="s">
        <v>202</v>
      </c>
      <c r="F133" s="67" t="s">
        <v>199</v>
      </c>
      <c r="G133" s="67" t="s">
        <v>165</v>
      </c>
      <c r="H133" s="69"/>
      <c r="I133" s="70"/>
      <c r="J133" s="88"/>
    </row>
    <row r="134" spans="1:11" ht="125.4" customHeight="1" thickBot="1">
      <c r="A134" s="89">
        <v>12</v>
      </c>
      <c r="B134" s="90" t="s">
        <v>207</v>
      </c>
      <c r="C134" s="90">
        <v>1</v>
      </c>
      <c r="D134" s="90" t="s">
        <v>187</v>
      </c>
      <c r="E134" s="90" t="s">
        <v>208</v>
      </c>
      <c r="F134" s="91" t="s">
        <v>191</v>
      </c>
      <c r="G134" s="91" t="s">
        <v>165</v>
      </c>
      <c r="H134" s="90"/>
      <c r="I134" s="92"/>
      <c r="J134" s="93"/>
    </row>
    <row r="135" spans="1:11" ht="125.4" customHeight="1">
      <c r="A135" s="75"/>
      <c r="B135" s="76"/>
      <c r="C135" s="76"/>
      <c r="D135" s="76"/>
      <c r="E135" s="76"/>
      <c r="F135" s="77"/>
      <c r="G135" s="77"/>
      <c r="H135" s="76"/>
      <c r="I135" s="78"/>
      <c r="J135" s="76"/>
    </row>
    <row r="136" spans="1:11" ht="125.4" customHeight="1">
      <c r="A136" s="75"/>
      <c r="B136" s="76"/>
      <c r="C136" s="76"/>
      <c r="D136" s="76"/>
      <c r="E136" s="76"/>
      <c r="F136" s="77"/>
      <c r="G136" s="77"/>
      <c r="H136" s="76"/>
      <c r="I136" s="78"/>
      <c r="J136" s="76"/>
    </row>
    <row r="137" spans="1:11" ht="13.8" customHeight="1" thickBot="1"/>
    <row r="138" spans="1:11" ht="40.049999999999997" customHeight="1">
      <c r="A138" s="270" t="str">
        <f>"جدول رقم "&amp;A11&amp;" - "&amp;B11</f>
        <v xml:space="preserve">جدول رقم 9 - اكسسورارت السباكة </v>
      </c>
      <c r="B138" s="271"/>
      <c r="C138" s="271"/>
      <c r="D138" s="271"/>
      <c r="E138" s="271"/>
      <c r="F138" s="271"/>
      <c r="G138" s="271"/>
      <c r="H138" s="271"/>
      <c r="I138" s="272"/>
      <c r="J138" s="5"/>
      <c r="K138" s="45" t="s">
        <v>67</v>
      </c>
    </row>
    <row r="139" spans="1:11" ht="46.05" customHeight="1">
      <c r="A139" s="19" t="s">
        <v>6</v>
      </c>
      <c r="B139" s="15" t="s">
        <v>55</v>
      </c>
      <c r="C139" s="15" t="s">
        <v>56</v>
      </c>
      <c r="D139" s="15" t="s">
        <v>57</v>
      </c>
      <c r="E139" s="15" t="s">
        <v>29</v>
      </c>
      <c r="F139" s="15" t="s">
        <v>58</v>
      </c>
      <c r="G139" s="15" t="s">
        <v>59</v>
      </c>
      <c r="H139" s="15" t="s">
        <v>337</v>
      </c>
      <c r="I139" s="15" t="s">
        <v>12</v>
      </c>
      <c r="J139" s="46" t="s">
        <v>132</v>
      </c>
    </row>
    <row r="140" spans="1:11" ht="36" customHeight="1">
      <c r="A140" s="12">
        <v>1</v>
      </c>
      <c r="B140" s="7"/>
      <c r="C140" s="7"/>
      <c r="D140" s="7"/>
      <c r="E140" s="7"/>
      <c r="F140" s="8"/>
      <c r="G140" s="8"/>
      <c r="H140" s="183"/>
      <c r="I140" s="6"/>
      <c r="J140" s="47"/>
    </row>
    <row r="141" spans="1:11" ht="36" customHeight="1">
      <c r="A141" s="13">
        <v>2</v>
      </c>
      <c r="B141" s="10"/>
      <c r="C141" s="10"/>
      <c r="D141" s="10"/>
      <c r="E141" s="10"/>
      <c r="F141" s="11"/>
      <c r="G141" s="11"/>
      <c r="H141" s="184"/>
      <c r="I141" s="9"/>
      <c r="J141" s="48"/>
    </row>
    <row r="142" spans="1:11" ht="36" customHeight="1">
      <c r="A142" s="12">
        <v>3</v>
      </c>
      <c r="B142" s="7"/>
      <c r="C142" s="7"/>
      <c r="D142" s="7"/>
      <c r="E142" s="7"/>
      <c r="F142" s="8"/>
      <c r="G142" s="8"/>
      <c r="H142" s="183"/>
      <c r="I142" s="6"/>
      <c r="J142" s="47"/>
    </row>
    <row r="143" spans="1:11" ht="36" customHeight="1">
      <c r="A143" s="13">
        <v>4</v>
      </c>
      <c r="B143" s="10"/>
      <c r="C143" s="10"/>
      <c r="D143" s="10"/>
      <c r="E143" s="10"/>
      <c r="F143" s="11"/>
      <c r="G143" s="11"/>
      <c r="H143" s="184"/>
      <c r="I143" s="9"/>
      <c r="J143" s="48"/>
    </row>
    <row r="144" spans="1:11" ht="36" customHeight="1">
      <c r="A144" s="12">
        <v>5</v>
      </c>
      <c r="B144" s="7"/>
      <c r="C144" s="7"/>
      <c r="D144" s="7"/>
      <c r="E144" s="7"/>
      <c r="F144" s="8"/>
      <c r="G144" s="8"/>
      <c r="H144" s="183"/>
      <c r="I144" s="6"/>
      <c r="J144" s="47"/>
    </row>
    <row r="145" spans="1:11" ht="36" customHeight="1">
      <c r="A145" s="13">
        <v>6</v>
      </c>
      <c r="B145" s="10"/>
      <c r="C145" s="10"/>
      <c r="D145" s="10"/>
      <c r="E145" s="10"/>
      <c r="F145" s="11"/>
      <c r="G145" s="11"/>
      <c r="H145" s="184"/>
      <c r="I145" s="9"/>
      <c r="J145" s="48"/>
    </row>
    <row r="146" spans="1:11" ht="36" customHeight="1">
      <c r="A146" s="12">
        <v>7</v>
      </c>
      <c r="B146" s="7"/>
      <c r="C146" s="7"/>
      <c r="D146" s="7"/>
      <c r="E146" s="7"/>
      <c r="F146" s="8"/>
      <c r="G146" s="8"/>
      <c r="H146" s="183"/>
      <c r="I146" s="6"/>
      <c r="J146" s="47"/>
    </row>
    <row r="147" spans="1:11" ht="36" customHeight="1" thickBot="1">
      <c r="A147" s="20">
        <v>8</v>
      </c>
      <c r="B147" s="17"/>
      <c r="C147" s="17"/>
      <c r="D147" s="17"/>
      <c r="E147" s="17"/>
      <c r="F147" s="18"/>
      <c r="G147" s="18"/>
      <c r="H147" s="185"/>
      <c r="I147" s="16"/>
      <c r="J147" s="49"/>
    </row>
    <row r="148" spans="1:11" ht="15" customHeight="1" thickBot="1"/>
    <row r="149" spans="1:11" ht="40.049999999999997" customHeight="1">
      <c r="A149" s="270" t="str">
        <f>"جدول رقم "&amp;A12&amp;" - "&amp;B12</f>
        <v>جدول رقم 10 - ورق الجدران</v>
      </c>
      <c r="B149" s="271"/>
      <c r="C149" s="271"/>
      <c r="D149" s="271"/>
      <c r="E149" s="271"/>
      <c r="F149" s="271"/>
      <c r="G149" s="271"/>
      <c r="H149" s="271"/>
      <c r="I149" s="272"/>
      <c r="J149" s="5"/>
      <c r="K149" s="45" t="s">
        <v>67</v>
      </c>
    </row>
    <row r="150" spans="1:11" ht="46.05" customHeight="1">
      <c r="A150" s="19" t="s">
        <v>6</v>
      </c>
      <c r="B150" s="15" t="s">
        <v>55</v>
      </c>
      <c r="C150" s="15" t="s">
        <v>56</v>
      </c>
      <c r="D150" s="15" t="s">
        <v>57</v>
      </c>
      <c r="E150" s="15" t="s">
        <v>29</v>
      </c>
      <c r="F150" s="15" t="s">
        <v>58</v>
      </c>
      <c r="G150" s="15" t="s">
        <v>59</v>
      </c>
      <c r="H150" s="15" t="s">
        <v>337</v>
      </c>
      <c r="I150" s="15" t="s">
        <v>12</v>
      </c>
      <c r="J150" s="46" t="s">
        <v>132</v>
      </c>
    </row>
    <row r="151" spans="1:11" ht="36" customHeight="1">
      <c r="A151" s="12">
        <v>1</v>
      </c>
      <c r="B151" s="7"/>
      <c r="C151" s="7"/>
      <c r="D151" s="7"/>
      <c r="E151" s="7"/>
      <c r="F151" s="8"/>
      <c r="G151" s="8"/>
      <c r="H151" s="183"/>
      <c r="I151" s="6"/>
      <c r="J151" s="47"/>
    </row>
    <row r="152" spans="1:11" ht="36" customHeight="1">
      <c r="A152" s="13">
        <v>2</v>
      </c>
      <c r="B152" s="10"/>
      <c r="C152" s="10"/>
      <c r="D152" s="10"/>
      <c r="E152" s="10"/>
      <c r="F152" s="11"/>
      <c r="G152" s="11"/>
      <c r="H152" s="184"/>
      <c r="I152" s="9"/>
      <c r="J152" s="48"/>
    </row>
    <row r="153" spans="1:11" ht="36" customHeight="1">
      <c r="A153" s="12">
        <v>3</v>
      </c>
      <c r="B153" s="7"/>
      <c r="C153" s="7"/>
      <c r="D153" s="7"/>
      <c r="E153" s="7"/>
      <c r="F153" s="8"/>
      <c r="G153" s="8"/>
      <c r="H153" s="183"/>
      <c r="I153" s="6"/>
      <c r="J153" s="47"/>
    </row>
    <row r="154" spans="1:11" ht="36" customHeight="1">
      <c r="A154" s="13">
        <v>4</v>
      </c>
      <c r="B154" s="10"/>
      <c r="C154" s="10"/>
      <c r="D154" s="10"/>
      <c r="E154" s="10"/>
      <c r="F154" s="11"/>
      <c r="G154" s="11"/>
      <c r="H154" s="184"/>
      <c r="I154" s="9"/>
      <c r="J154" s="48"/>
    </row>
    <row r="155" spans="1:11" ht="36" customHeight="1">
      <c r="A155" s="12">
        <v>5</v>
      </c>
      <c r="B155" s="7"/>
      <c r="C155" s="7"/>
      <c r="D155" s="7"/>
      <c r="E155" s="7"/>
      <c r="F155" s="8"/>
      <c r="G155" s="8"/>
      <c r="H155" s="183"/>
      <c r="I155" s="6"/>
      <c r="J155" s="47"/>
    </row>
    <row r="156" spans="1:11" ht="36" customHeight="1">
      <c r="A156" s="13">
        <v>6</v>
      </c>
      <c r="B156" s="10"/>
      <c r="C156" s="10"/>
      <c r="D156" s="10"/>
      <c r="E156" s="10"/>
      <c r="F156" s="11"/>
      <c r="G156" s="11"/>
      <c r="H156" s="184"/>
      <c r="I156" s="9"/>
      <c r="J156" s="48"/>
    </row>
    <row r="157" spans="1:11" ht="36" customHeight="1">
      <c r="A157" s="12">
        <v>7</v>
      </c>
      <c r="B157" s="7"/>
      <c r="C157" s="7"/>
      <c r="D157" s="7"/>
      <c r="E157" s="7"/>
      <c r="F157" s="8"/>
      <c r="G157" s="8"/>
      <c r="H157" s="183"/>
      <c r="I157" s="6"/>
      <c r="J157" s="47"/>
    </row>
    <row r="158" spans="1:11" ht="36" customHeight="1" thickBot="1">
      <c r="A158" s="20">
        <v>8</v>
      </c>
      <c r="B158" s="17"/>
      <c r="C158" s="17"/>
      <c r="D158" s="17"/>
      <c r="E158" s="17"/>
      <c r="F158" s="18"/>
      <c r="G158" s="18"/>
      <c r="H158" s="185"/>
      <c r="I158" s="16"/>
      <c r="J158" s="49"/>
    </row>
    <row r="159" spans="1:11" ht="15" customHeight="1" thickBot="1"/>
    <row r="160" spans="1:11" ht="40.049999999999997" customHeight="1">
      <c r="A160" s="270" t="str">
        <f>"جدول رقم "&amp;A13&amp;" - "&amp;B13</f>
        <v>جدول رقم 11 - المرايا و الزجاج</v>
      </c>
      <c r="B160" s="271"/>
      <c r="C160" s="271"/>
      <c r="D160" s="271"/>
      <c r="E160" s="271"/>
      <c r="F160" s="271"/>
      <c r="G160" s="271"/>
      <c r="H160" s="271"/>
      <c r="I160" s="272"/>
      <c r="J160" s="5"/>
      <c r="K160" s="45" t="s">
        <v>67</v>
      </c>
    </row>
    <row r="161" spans="1:11" ht="46.05" customHeight="1">
      <c r="A161" s="19" t="s">
        <v>6</v>
      </c>
      <c r="B161" s="15" t="s">
        <v>55</v>
      </c>
      <c r="C161" s="15" t="s">
        <v>56</v>
      </c>
      <c r="D161" s="15" t="s">
        <v>149</v>
      </c>
      <c r="E161" s="15" t="s">
        <v>150</v>
      </c>
      <c r="F161" s="15" t="s">
        <v>153</v>
      </c>
      <c r="G161" s="15" t="s">
        <v>29</v>
      </c>
      <c r="H161" s="15" t="s">
        <v>156</v>
      </c>
      <c r="I161" s="15" t="s">
        <v>157</v>
      </c>
      <c r="J161" s="46" t="s">
        <v>132</v>
      </c>
    </row>
    <row r="162" spans="1:11" ht="157.80000000000001" customHeight="1">
      <c r="A162" s="12">
        <v>1</v>
      </c>
      <c r="B162" s="121" t="s">
        <v>237</v>
      </c>
      <c r="C162" s="7">
        <v>16</v>
      </c>
      <c r="D162" s="121" t="s">
        <v>222</v>
      </c>
      <c r="E162" s="124" t="s">
        <v>245</v>
      </c>
      <c r="F162" s="122" t="s">
        <v>238</v>
      </c>
      <c r="G162" s="8"/>
      <c r="H162" s="123"/>
      <c r="I162" s="6"/>
      <c r="J162" s="47"/>
    </row>
    <row r="163" spans="1:11" ht="153.6" customHeight="1">
      <c r="A163" s="12">
        <v>2</v>
      </c>
      <c r="B163" s="121" t="s">
        <v>248</v>
      </c>
      <c r="C163" s="7">
        <v>3</v>
      </c>
      <c r="D163" s="121" t="s">
        <v>239</v>
      </c>
      <c r="E163" s="121" t="s">
        <v>244</v>
      </c>
      <c r="F163" s="122" t="s">
        <v>247</v>
      </c>
      <c r="G163" s="8"/>
      <c r="H163" s="123"/>
      <c r="I163" s="6"/>
      <c r="J163" s="47"/>
    </row>
    <row r="164" spans="1:11" ht="222.6" customHeight="1">
      <c r="A164" s="12">
        <v>3</v>
      </c>
      <c r="B164" s="121" t="s">
        <v>249</v>
      </c>
      <c r="C164" s="7">
        <v>1</v>
      </c>
      <c r="D164" s="121" t="s">
        <v>239</v>
      </c>
      <c r="E164" s="121" t="s">
        <v>250</v>
      </c>
      <c r="F164" s="122" t="s">
        <v>251</v>
      </c>
      <c r="G164" s="122" t="s">
        <v>255</v>
      </c>
      <c r="H164" s="123"/>
      <c r="I164" s="6"/>
      <c r="J164" s="47"/>
    </row>
    <row r="165" spans="1:11" ht="144" customHeight="1">
      <c r="A165" s="12">
        <v>4</v>
      </c>
      <c r="B165" s="121" t="s">
        <v>253</v>
      </c>
      <c r="C165" s="7">
        <v>1</v>
      </c>
      <c r="D165" s="121" t="s">
        <v>254</v>
      </c>
      <c r="E165" s="121" t="s">
        <v>252</v>
      </c>
      <c r="F165" s="122" t="s">
        <v>251</v>
      </c>
      <c r="G165" s="122" t="s">
        <v>256</v>
      </c>
      <c r="H165" s="123"/>
      <c r="I165" s="6"/>
      <c r="J165" s="47"/>
    </row>
    <row r="166" spans="1:11" ht="244.2" customHeight="1">
      <c r="A166" s="12">
        <v>5</v>
      </c>
      <c r="B166" s="121" t="s">
        <v>260</v>
      </c>
      <c r="C166" s="125">
        <v>1</v>
      </c>
      <c r="D166" s="121" t="s">
        <v>259</v>
      </c>
      <c r="E166" s="121" t="s">
        <v>258</v>
      </c>
      <c r="F166" s="122" t="s">
        <v>257</v>
      </c>
      <c r="G166" s="122" t="s">
        <v>256</v>
      </c>
      <c r="H166" s="123"/>
      <c r="I166" s="6"/>
      <c r="J166" s="47"/>
    </row>
    <row r="167" spans="1:11" ht="211.8" customHeight="1">
      <c r="A167" s="12">
        <v>6</v>
      </c>
      <c r="B167" s="121" t="s">
        <v>264</v>
      </c>
      <c r="C167" s="125">
        <v>1</v>
      </c>
      <c r="D167" s="121" t="s">
        <v>261</v>
      </c>
      <c r="E167" s="121" t="s">
        <v>262</v>
      </c>
      <c r="F167" s="122" t="s">
        <v>263</v>
      </c>
      <c r="G167" s="122" t="s">
        <v>256</v>
      </c>
      <c r="H167" s="123"/>
      <c r="I167" s="6"/>
      <c r="J167" s="47"/>
    </row>
    <row r="168" spans="1:11" ht="225.6" customHeight="1">
      <c r="A168" s="12">
        <v>7</v>
      </c>
      <c r="B168" s="121" t="s">
        <v>267</v>
      </c>
      <c r="C168" s="125">
        <v>1</v>
      </c>
      <c r="D168" s="121" t="s">
        <v>266</v>
      </c>
      <c r="E168" s="121" t="s">
        <v>265</v>
      </c>
      <c r="F168" s="122" t="s">
        <v>257</v>
      </c>
      <c r="G168" s="122" t="s">
        <v>256</v>
      </c>
      <c r="H168" s="123"/>
      <c r="I168" s="6"/>
      <c r="J168" s="47"/>
    </row>
    <row r="169" spans="1:11" ht="213.6" customHeight="1">
      <c r="A169" s="12">
        <v>8</v>
      </c>
      <c r="B169" s="121" t="s">
        <v>268</v>
      </c>
      <c r="C169" s="7">
        <v>1</v>
      </c>
      <c r="D169" s="121" t="s">
        <v>224</v>
      </c>
      <c r="E169" s="121" t="s">
        <v>270</v>
      </c>
      <c r="F169" s="8"/>
      <c r="G169" s="122" t="s">
        <v>269</v>
      </c>
      <c r="H169" s="123"/>
      <c r="I169" s="6"/>
      <c r="J169" s="47"/>
    </row>
    <row r="170" spans="1:11" ht="238.8" customHeight="1">
      <c r="A170" s="12">
        <v>9</v>
      </c>
      <c r="B170" s="121" t="s">
        <v>272</v>
      </c>
      <c r="C170" s="7">
        <v>1</v>
      </c>
      <c r="D170" s="121" t="s">
        <v>151</v>
      </c>
      <c r="E170" s="121" t="s">
        <v>273</v>
      </c>
      <c r="F170" s="8" t="s">
        <v>274</v>
      </c>
      <c r="G170" s="122" t="s">
        <v>275</v>
      </c>
      <c r="H170" s="123"/>
      <c r="I170" s="6"/>
      <c r="J170" s="47"/>
      <c r="K170" s="149"/>
    </row>
    <row r="171" spans="1:11" ht="260.39999999999998" customHeight="1">
      <c r="A171" s="12">
        <v>10</v>
      </c>
      <c r="B171" s="121" t="s">
        <v>272</v>
      </c>
      <c r="C171" s="7">
        <v>1</v>
      </c>
      <c r="D171" s="121" t="s">
        <v>158</v>
      </c>
      <c r="E171" s="121" t="s">
        <v>273</v>
      </c>
      <c r="F171" s="8" t="s">
        <v>274</v>
      </c>
      <c r="G171" s="122" t="s">
        <v>275</v>
      </c>
      <c r="H171" s="123"/>
      <c r="I171" s="6"/>
      <c r="J171" s="47"/>
      <c r="K171" s="149"/>
    </row>
    <row r="172" spans="1:11" ht="201.6" customHeight="1">
      <c r="A172" s="12">
        <v>11</v>
      </c>
      <c r="B172" s="121" t="s">
        <v>272</v>
      </c>
      <c r="C172" s="7">
        <v>1</v>
      </c>
      <c r="D172" s="121" t="s">
        <v>161</v>
      </c>
      <c r="E172" s="121" t="s">
        <v>280</v>
      </c>
      <c r="F172" s="8" t="s">
        <v>274</v>
      </c>
      <c r="G172" s="122" t="s">
        <v>165</v>
      </c>
      <c r="H172" s="123"/>
      <c r="I172" s="6"/>
      <c r="J172" s="47"/>
      <c r="K172" s="149"/>
    </row>
    <row r="173" spans="1:11" ht="231" customHeight="1">
      <c r="A173" s="12">
        <v>12</v>
      </c>
      <c r="B173" s="121" t="s">
        <v>272</v>
      </c>
      <c r="C173" s="7">
        <v>1</v>
      </c>
      <c r="D173" s="121" t="s">
        <v>166</v>
      </c>
      <c r="E173" s="121" t="s">
        <v>281</v>
      </c>
      <c r="F173" s="8" t="s">
        <v>274</v>
      </c>
      <c r="G173" s="122" t="s">
        <v>165</v>
      </c>
      <c r="H173" s="123"/>
      <c r="I173" s="6"/>
      <c r="J173" s="47"/>
      <c r="K173" s="149"/>
    </row>
    <row r="174" spans="1:11" ht="214.2" customHeight="1">
      <c r="A174" s="12">
        <v>13</v>
      </c>
      <c r="B174" s="121" t="s">
        <v>272</v>
      </c>
      <c r="C174" s="7">
        <v>1</v>
      </c>
      <c r="D174" s="121" t="s">
        <v>168</v>
      </c>
      <c r="E174" s="121" t="s">
        <v>282</v>
      </c>
      <c r="F174" s="8" t="s">
        <v>274</v>
      </c>
      <c r="G174" s="122" t="s">
        <v>165</v>
      </c>
      <c r="H174" s="123"/>
      <c r="I174" s="6"/>
      <c r="J174" s="47"/>
      <c r="K174" s="149"/>
    </row>
    <row r="175" spans="1:11" ht="279" customHeight="1">
      <c r="A175" s="12">
        <v>14</v>
      </c>
      <c r="B175" s="121" t="s">
        <v>276</v>
      </c>
      <c r="C175" s="7">
        <v>1</v>
      </c>
      <c r="D175" s="121" t="s">
        <v>74</v>
      </c>
      <c r="E175" s="121" t="s">
        <v>277</v>
      </c>
      <c r="F175" s="8" t="s">
        <v>278</v>
      </c>
      <c r="G175" s="122" t="s">
        <v>165</v>
      </c>
      <c r="H175" s="123"/>
      <c r="I175" s="6"/>
      <c r="J175" s="47"/>
      <c r="K175" s="149"/>
    </row>
    <row r="176" spans="1:11" ht="279" customHeight="1">
      <c r="A176" s="12">
        <v>15</v>
      </c>
      <c r="B176" s="121" t="s">
        <v>276</v>
      </c>
      <c r="C176" s="7">
        <v>1</v>
      </c>
      <c r="D176" s="121" t="s">
        <v>74</v>
      </c>
      <c r="E176" s="121" t="s">
        <v>279</v>
      </c>
      <c r="F176" s="8" t="s">
        <v>278</v>
      </c>
      <c r="G176" s="122" t="s">
        <v>165</v>
      </c>
      <c r="H176" s="123"/>
      <c r="I176" s="6"/>
      <c r="J176" s="47"/>
      <c r="K176" s="149"/>
    </row>
    <row r="177" spans="1:11" s="74" customFormat="1" ht="318.60000000000002" customHeight="1">
      <c r="A177" s="12">
        <v>16</v>
      </c>
      <c r="B177" s="121" t="s">
        <v>276</v>
      </c>
      <c r="C177" s="7">
        <v>1</v>
      </c>
      <c r="D177" s="121" t="s">
        <v>285</v>
      </c>
      <c r="E177" s="121" t="s">
        <v>283</v>
      </c>
      <c r="F177" s="8" t="s">
        <v>278</v>
      </c>
      <c r="G177" s="122" t="s">
        <v>165</v>
      </c>
      <c r="H177" s="123"/>
      <c r="I177" s="6"/>
      <c r="J177" s="47"/>
      <c r="K177" s="149"/>
    </row>
    <row r="178" spans="1:11" ht="300.60000000000002" customHeight="1">
      <c r="A178" s="12">
        <v>17</v>
      </c>
      <c r="B178" s="121" t="s">
        <v>276</v>
      </c>
      <c r="C178" s="7">
        <v>1</v>
      </c>
      <c r="D178" s="121" t="s">
        <v>184</v>
      </c>
      <c r="E178" s="121" t="s">
        <v>284</v>
      </c>
      <c r="F178" s="8" t="s">
        <v>278</v>
      </c>
      <c r="G178" s="122" t="s">
        <v>165</v>
      </c>
      <c r="H178" s="123"/>
      <c r="I178" s="6"/>
      <c r="J178" s="47"/>
      <c r="K178" s="149"/>
    </row>
    <row r="179" spans="1:11" ht="293.39999999999998" customHeight="1">
      <c r="A179" s="134">
        <v>18</v>
      </c>
      <c r="B179" s="135" t="s">
        <v>276</v>
      </c>
      <c r="C179" s="132">
        <v>1</v>
      </c>
      <c r="D179" s="135" t="s">
        <v>186</v>
      </c>
      <c r="E179" s="135" t="s">
        <v>283</v>
      </c>
      <c r="F179" s="136" t="s">
        <v>278</v>
      </c>
      <c r="G179" s="137" t="s">
        <v>165</v>
      </c>
      <c r="H179" s="138"/>
      <c r="I179" s="139"/>
      <c r="J179" s="140"/>
      <c r="K179" s="149"/>
    </row>
    <row r="180" spans="1:11" ht="234.6" customHeight="1" thickBot="1">
      <c r="A180" s="141">
        <v>19</v>
      </c>
      <c r="B180" s="142" t="s">
        <v>276</v>
      </c>
      <c r="C180" s="143"/>
      <c r="D180" s="142" t="s">
        <v>187</v>
      </c>
      <c r="E180" s="142" t="s">
        <v>286</v>
      </c>
      <c r="F180" s="144" t="s">
        <v>278</v>
      </c>
      <c r="G180" s="145" t="s">
        <v>165</v>
      </c>
      <c r="H180" s="146"/>
      <c r="I180" s="147"/>
      <c r="J180" s="148"/>
    </row>
    <row r="181" spans="1:11" ht="67.2" customHeight="1">
      <c r="A181" s="284" t="s">
        <v>287</v>
      </c>
      <c r="B181" s="284"/>
      <c r="C181" s="284"/>
      <c r="D181" s="284"/>
      <c r="E181" s="284"/>
      <c r="F181" s="284"/>
      <c r="G181" s="284"/>
      <c r="H181" s="284"/>
      <c r="I181" s="284"/>
      <c r="J181" s="284"/>
    </row>
    <row r="182" spans="1:11" ht="67.2" customHeight="1" thickBot="1">
      <c r="A182" s="150"/>
      <c r="B182" s="150"/>
      <c r="C182" s="150"/>
      <c r="D182" s="150"/>
      <c r="E182" s="150"/>
      <c r="F182" s="150"/>
      <c r="G182" s="150"/>
      <c r="H182" s="150"/>
      <c r="I182" s="150"/>
      <c r="J182" s="150"/>
    </row>
    <row r="183" spans="1:11" ht="40.049999999999997" customHeight="1">
      <c r="A183" s="281" t="str">
        <f>"جدول رقم "&amp;A14&amp;" - "&amp;B14</f>
        <v xml:space="preserve">جدول رقم 12 - النباتات الصناعية </v>
      </c>
      <c r="B183" s="282"/>
      <c r="C183" s="282"/>
      <c r="D183" s="282"/>
      <c r="E183" s="282"/>
      <c r="F183" s="282"/>
      <c r="G183" s="282"/>
      <c r="H183" s="282"/>
      <c r="I183" s="283"/>
      <c r="J183" s="133"/>
      <c r="K183" s="45" t="s">
        <v>67</v>
      </c>
    </row>
    <row r="184" spans="1:11" ht="46.05" customHeight="1">
      <c r="A184" s="19" t="s">
        <v>6</v>
      </c>
      <c r="B184" s="15" t="s">
        <v>55</v>
      </c>
      <c r="C184" s="15" t="s">
        <v>56</v>
      </c>
      <c r="D184" s="15" t="s">
        <v>57</v>
      </c>
      <c r="E184" s="15" t="s">
        <v>29</v>
      </c>
      <c r="F184" s="15" t="s">
        <v>58</v>
      </c>
      <c r="G184" s="15" t="s">
        <v>59</v>
      </c>
      <c r="H184" s="15" t="s">
        <v>337</v>
      </c>
      <c r="I184" s="15" t="s">
        <v>12</v>
      </c>
      <c r="J184" s="46" t="s">
        <v>132</v>
      </c>
    </row>
    <row r="185" spans="1:11" ht="36" customHeight="1">
      <c r="A185" s="12">
        <v>1</v>
      </c>
      <c r="B185" s="7"/>
      <c r="C185" s="7"/>
      <c r="D185" s="7"/>
      <c r="E185" s="7"/>
      <c r="F185" s="8"/>
      <c r="G185" s="8"/>
      <c r="H185" s="183"/>
      <c r="I185" s="6"/>
      <c r="J185" s="47"/>
    </row>
    <row r="186" spans="1:11" ht="36" customHeight="1">
      <c r="A186" s="13">
        <v>2</v>
      </c>
      <c r="B186" s="10"/>
      <c r="C186" s="10"/>
      <c r="D186" s="10"/>
      <c r="E186" s="10"/>
      <c r="F186" s="11"/>
      <c r="G186" s="11"/>
      <c r="H186" s="184"/>
      <c r="I186" s="9"/>
      <c r="J186" s="48"/>
    </row>
    <row r="187" spans="1:11" ht="36" customHeight="1">
      <c r="A187" s="12">
        <v>3</v>
      </c>
      <c r="B187" s="7"/>
      <c r="C187" s="7"/>
      <c r="D187" s="7"/>
      <c r="E187" s="7"/>
      <c r="F187" s="8"/>
      <c r="G187" s="8"/>
      <c r="H187" s="183"/>
      <c r="I187" s="6"/>
      <c r="J187" s="47"/>
    </row>
    <row r="188" spans="1:11" ht="36" customHeight="1">
      <c r="A188" s="13">
        <v>4</v>
      </c>
      <c r="B188" s="10"/>
      <c r="C188" s="10"/>
      <c r="D188" s="10"/>
      <c r="E188" s="10"/>
      <c r="F188" s="11"/>
      <c r="G188" s="11"/>
      <c r="H188" s="184"/>
      <c r="I188" s="9"/>
      <c r="J188" s="48"/>
    </row>
    <row r="189" spans="1:11" ht="36" customHeight="1">
      <c r="A189" s="12">
        <v>5</v>
      </c>
      <c r="B189" s="7"/>
      <c r="C189" s="7"/>
      <c r="D189" s="7"/>
      <c r="E189" s="7"/>
      <c r="F189" s="8"/>
      <c r="G189" s="8"/>
      <c r="H189" s="183"/>
      <c r="I189" s="6"/>
      <c r="J189" s="47"/>
    </row>
    <row r="190" spans="1:11" ht="36" customHeight="1">
      <c r="A190" s="13">
        <v>6</v>
      </c>
      <c r="B190" s="10"/>
      <c r="C190" s="10"/>
      <c r="D190" s="10"/>
      <c r="E190" s="10"/>
      <c r="F190" s="11"/>
      <c r="G190" s="11"/>
      <c r="H190" s="184"/>
      <c r="I190" s="9"/>
      <c r="J190" s="48"/>
    </row>
    <row r="191" spans="1:11" ht="36" customHeight="1">
      <c r="A191" s="12">
        <v>7</v>
      </c>
      <c r="B191" s="7"/>
      <c r="C191" s="7"/>
      <c r="D191" s="7"/>
      <c r="E191" s="7"/>
      <c r="F191" s="8"/>
      <c r="G191" s="8"/>
      <c r="H191" s="183"/>
      <c r="I191" s="6"/>
      <c r="J191" s="47"/>
    </row>
    <row r="192" spans="1:11" ht="36" customHeight="1" thickBot="1">
      <c r="A192" s="20">
        <v>8</v>
      </c>
      <c r="B192" s="17"/>
      <c r="C192" s="17"/>
      <c r="D192" s="17"/>
      <c r="E192" s="17"/>
      <c r="F192" s="18"/>
      <c r="G192" s="18"/>
      <c r="H192" s="185"/>
      <c r="I192" s="16"/>
      <c r="J192" s="49"/>
    </row>
    <row r="193" spans="1:11" ht="15" customHeight="1" thickBot="1"/>
    <row r="194" spans="1:11" ht="40.049999999999997" customHeight="1">
      <c r="A194" s="270" t="str">
        <f>"جدول رقم "&amp;A15&amp;" - "&amp;B15</f>
        <v>جدول رقم 13 - طاولات الجلسات</v>
      </c>
      <c r="B194" s="271"/>
      <c r="C194" s="271"/>
      <c r="D194" s="271"/>
      <c r="E194" s="271"/>
      <c r="F194" s="271"/>
      <c r="G194" s="271"/>
      <c r="H194" s="271"/>
      <c r="I194" s="272"/>
      <c r="J194" s="5"/>
      <c r="K194" s="45" t="s">
        <v>67</v>
      </c>
    </row>
    <row r="195" spans="1:11" ht="46.05" customHeight="1">
      <c r="A195" s="19" t="s">
        <v>6</v>
      </c>
      <c r="B195" s="15" t="s">
        <v>55</v>
      </c>
      <c r="C195" s="15" t="s">
        <v>56</v>
      </c>
      <c r="D195" s="15" t="s">
        <v>57</v>
      </c>
      <c r="E195" s="15" t="s">
        <v>29</v>
      </c>
      <c r="F195" s="15" t="s">
        <v>58</v>
      </c>
      <c r="G195" s="15" t="s">
        <v>59</v>
      </c>
      <c r="H195" s="15" t="s">
        <v>337</v>
      </c>
      <c r="I195" s="15" t="s">
        <v>12</v>
      </c>
      <c r="J195" s="46" t="s">
        <v>132</v>
      </c>
    </row>
    <row r="196" spans="1:11" ht="36" customHeight="1">
      <c r="A196" s="12">
        <v>1</v>
      </c>
      <c r="B196" s="7"/>
      <c r="C196" s="7"/>
      <c r="D196" s="7"/>
      <c r="E196" s="7"/>
      <c r="F196" s="8"/>
      <c r="G196" s="8"/>
      <c r="H196" s="183"/>
      <c r="I196" s="6"/>
      <c r="J196" s="47"/>
    </row>
    <row r="197" spans="1:11" ht="36" customHeight="1">
      <c r="A197" s="13">
        <v>2</v>
      </c>
      <c r="B197" s="10"/>
      <c r="C197" s="10"/>
      <c r="D197" s="10"/>
      <c r="E197" s="10"/>
      <c r="F197" s="11"/>
      <c r="G197" s="11"/>
      <c r="H197" s="184"/>
      <c r="I197" s="9"/>
      <c r="J197" s="48"/>
    </row>
    <row r="198" spans="1:11" ht="36" customHeight="1">
      <c r="A198" s="12">
        <v>3</v>
      </c>
      <c r="B198" s="7"/>
      <c r="C198" s="7"/>
      <c r="D198" s="7"/>
      <c r="E198" s="7"/>
      <c r="F198" s="8"/>
      <c r="G198" s="8"/>
      <c r="H198" s="183"/>
      <c r="I198" s="6"/>
      <c r="J198" s="47"/>
    </row>
    <row r="199" spans="1:11" ht="36" customHeight="1">
      <c r="A199" s="13">
        <v>4</v>
      </c>
      <c r="B199" s="10"/>
      <c r="C199" s="10"/>
      <c r="D199" s="10"/>
      <c r="E199" s="10"/>
      <c r="F199" s="11"/>
      <c r="G199" s="11"/>
      <c r="H199" s="184"/>
      <c r="I199" s="9"/>
      <c r="J199" s="48"/>
    </row>
    <row r="200" spans="1:11" ht="36" customHeight="1">
      <c r="A200" s="12">
        <v>5</v>
      </c>
      <c r="B200" s="7"/>
      <c r="C200" s="7"/>
      <c r="D200" s="7"/>
      <c r="E200" s="7"/>
      <c r="F200" s="8"/>
      <c r="G200" s="8"/>
      <c r="H200" s="183"/>
      <c r="I200" s="6"/>
      <c r="J200" s="47"/>
    </row>
    <row r="201" spans="1:11" ht="36" customHeight="1">
      <c r="A201" s="13">
        <v>6</v>
      </c>
      <c r="B201" s="10"/>
      <c r="C201" s="10"/>
      <c r="D201" s="10"/>
      <c r="E201" s="10"/>
      <c r="F201" s="11"/>
      <c r="G201" s="11"/>
      <c r="H201" s="184"/>
      <c r="I201" s="9"/>
      <c r="J201" s="48"/>
    </row>
    <row r="202" spans="1:11" ht="36" customHeight="1">
      <c r="A202" s="12">
        <v>7</v>
      </c>
      <c r="B202" s="7"/>
      <c r="C202" s="7"/>
      <c r="D202" s="7"/>
      <c r="E202" s="7"/>
      <c r="F202" s="8"/>
      <c r="G202" s="8"/>
      <c r="H202" s="183"/>
      <c r="I202" s="6"/>
      <c r="J202" s="47"/>
    </row>
    <row r="203" spans="1:11" ht="36" customHeight="1" thickBot="1">
      <c r="A203" s="20">
        <v>8</v>
      </c>
      <c r="B203" s="17"/>
      <c r="C203" s="17"/>
      <c r="D203" s="17"/>
      <c r="E203" s="17"/>
      <c r="F203" s="18"/>
      <c r="G203" s="18"/>
      <c r="H203" s="185"/>
      <c r="I203" s="16"/>
      <c r="J203" s="49"/>
    </row>
    <row r="204" spans="1:11" ht="15" customHeight="1" thickBot="1"/>
    <row r="205" spans="1:11" ht="40.049999999999997" customHeight="1">
      <c r="A205" s="270" t="str">
        <f>"جدول رقم "&amp;A16&amp;" - "&amp;B16</f>
        <v xml:space="preserve">جدول رقم 14 - اللوحات الجدارية </v>
      </c>
      <c r="B205" s="271"/>
      <c r="C205" s="271"/>
      <c r="D205" s="271"/>
      <c r="E205" s="271"/>
      <c r="F205" s="271"/>
      <c r="G205" s="271"/>
      <c r="H205" s="271"/>
      <c r="I205" s="272"/>
      <c r="J205" s="5"/>
      <c r="K205" s="45" t="s">
        <v>67</v>
      </c>
    </row>
    <row r="206" spans="1:11" ht="46.05" customHeight="1">
      <c r="A206" s="19" t="s">
        <v>6</v>
      </c>
      <c r="B206" s="15" t="s">
        <v>55</v>
      </c>
      <c r="C206" s="15" t="s">
        <v>56</v>
      </c>
      <c r="D206" s="15" t="s">
        <v>57</v>
      </c>
      <c r="E206" s="15" t="s">
        <v>29</v>
      </c>
      <c r="F206" s="15" t="s">
        <v>58</v>
      </c>
      <c r="G206" s="15" t="s">
        <v>59</v>
      </c>
      <c r="H206" s="15" t="s">
        <v>337</v>
      </c>
      <c r="I206" s="15" t="s">
        <v>12</v>
      </c>
      <c r="J206" s="46" t="s">
        <v>132</v>
      </c>
    </row>
    <row r="207" spans="1:11" ht="36" customHeight="1">
      <c r="A207" s="12">
        <v>1</v>
      </c>
      <c r="B207" s="7"/>
      <c r="C207" s="7"/>
      <c r="D207" s="7"/>
      <c r="E207" s="7"/>
      <c r="F207" s="8"/>
      <c r="G207" s="8"/>
      <c r="H207" s="183"/>
      <c r="I207" s="6"/>
      <c r="J207" s="47"/>
    </row>
    <row r="208" spans="1:11" ht="36" customHeight="1">
      <c r="A208" s="13">
        <v>2</v>
      </c>
      <c r="B208" s="10"/>
      <c r="C208" s="10"/>
      <c r="D208" s="10"/>
      <c r="E208" s="10"/>
      <c r="F208" s="11"/>
      <c r="G208" s="11"/>
      <c r="H208" s="184"/>
      <c r="I208" s="9"/>
      <c r="J208" s="48"/>
    </row>
    <row r="209" spans="1:11" ht="36" customHeight="1">
      <c r="A209" s="12">
        <v>3</v>
      </c>
      <c r="B209" s="7"/>
      <c r="C209" s="7"/>
      <c r="D209" s="7"/>
      <c r="E209" s="7"/>
      <c r="F209" s="8"/>
      <c r="G209" s="8"/>
      <c r="H209" s="183"/>
      <c r="I209" s="6"/>
      <c r="J209" s="47"/>
    </row>
    <row r="210" spans="1:11" ht="36" customHeight="1">
      <c r="A210" s="13">
        <v>4</v>
      </c>
      <c r="B210" s="10"/>
      <c r="C210" s="10"/>
      <c r="D210" s="10"/>
      <c r="E210" s="10"/>
      <c r="F210" s="11"/>
      <c r="G210" s="11"/>
      <c r="H210" s="184"/>
      <c r="I210" s="9"/>
      <c r="J210" s="48"/>
    </row>
    <row r="211" spans="1:11" ht="36" customHeight="1">
      <c r="A211" s="12">
        <v>5</v>
      </c>
      <c r="B211" s="7"/>
      <c r="C211" s="7"/>
      <c r="D211" s="7"/>
      <c r="E211" s="7"/>
      <c r="F211" s="8"/>
      <c r="G211" s="8"/>
      <c r="H211" s="183"/>
      <c r="I211" s="6"/>
      <c r="J211" s="47"/>
    </row>
    <row r="212" spans="1:11" ht="36" customHeight="1">
      <c r="A212" s="13">
        <v>6</v>
      </c>
      <c r="B212" s="10"/>
      <c r="C212" s="10"/>
      <c r="D212" s="10"/>
      <c r="E212" s="10"/>
      <c r="F212" s="11"/>
      <c r="G212" s="11"/>
      <c r="H212" s="184"/>
      <c r="I212" s="9"/>
      <c r="J212" s="48"/>
    </row>
    <row r="213" spans="1:11" ht="36" customHeight="1">
      <c r="A213" s="12">
        <v>7</v>
      </c>
      <c r="B213" s="7"/>
      <c r="C213" s="7"/>
      <c r="D213" s="7"/>
      <c r="E213" s="7"/>
      <c r="F213" s="8"/>
      <c r="G213" s="8"/>
      <c r="H213" s="183"/>
      <c r="I213" s="6"/>
      <c r="J213" s="47"/>
    </row>
    <row r="214" spans="1:11" ht="36" customHeight="1" thickBot="1">
      <c r="A214" s="20">
        <v>8</v>
      </c>
      <c r="B214" s="17"/>
      <c r="C214" s="17"/>
      <c r="D214" s="17"/>
      <c r="E214" s="17"/>
      <c r="F214" s="18"/>
      <c r="G214" s="18"/>
      <c r="H214" s="185"/>
      <c r="I214" s="16"/>
      <c r="J214" s="49"/>
    </row>
    <row r="215" spans="1:11" ht="15" customHeight="1" thickBot="1"/>
    <row r="216" spans="1:11" ht="40.049999999999997" customHeight="1">
      <c r="A216" s="270" t="str">
        <f>"جدول رقم "&amp;A17&amp;" - "&amp;B17</f>
        <v xml:space="preserve">جدول رقم 15 - </v>
      </c>
      <c r="B216" s="271"/>
      <c r="C216" s="271"/>
      <c r="D216" s="271"/>
      <c r="E216" s="271"/>
      <c r="F216" s="271"/>
      <c r="G216" s="271"/>
      <c r="H216" s="271"/>
      <c r="I216" s="272"/>
      <c r="J216" s="5"/>
      <c r="K216" s="45" t="s">
        <v>67</v>
      </c>
    </row>
    <row r="217" spans="1:11" ht="46.05" customHeight="1">
      <c r="A217" s="19" t="s">
        <v>6</v>
      </c>
      <c r="B217" s="15" t="s">
        <v>55</v>
      </c>
      <c r="C217" s="15" t="s">
        <v>56</v>
      </c>
      <c r="D217" s="15" t="s">
        <v>57</v>
      </c>
      <c r="E217" s="15" t="s">
        <v>29</v>
      </c>
      <c r="F217" s="15" t="s">
        <v>58</v>
      </c>
      <c r="G217" s="15" t="s">
        <v>59</v>
      </c>
      <c r="H217" s="15" t="s">
        <v>337</v>
      </c>
      <c r="I217" s="15" t="s">
        <v>12</v>
      </c>
      <c r="J217" s="46" t="s">
        <v>132</v>
      </c>
    </row>
    <row r="218" spans="1:11" ht="36" customHeight="1">
      <c r="A218" s="12">
        <v>1</v>
      </c>
      <c r="B218" s="7"/>
      <c r="C218" s="7"/>
      <c r="D218" s="7"/>
      <c r="E218" s="7"/>
      <c r="F218" s="8"/>
      <c r="G218" s="8"/>
      <c r="H218" s="183"/>
      <c r="I218" s="6"/>
      <c r="J218" s="47"/>
    </row>
    <row r="219" spans="1:11" ht="36" customHeight="1">
      <c r="A219" s="13">
        <v>2</v>
      </c>
      <c r="B219" s="10"/>
      <c r="C219" s="10"/>
      <c r="D219" s="10"/>
      <c r="E219" s="10"/>
      <c r="F219" s="11"/>
      <c r="G219" s="11"/>
      <c r="H219" s="184"/>
      <c r="I219" s="9"/>
      <c r="J219" s="48"/>
    </row>
    <row r="220" spans="1:11" ht="36" customHeight="1">
      <c r="A220" s="12">
        <v>3</v>
      </c>
      <c r="B220" s="7"/>
      <c r="C220" s="7"/>
      <c r="D220" s="7"/>
      <c r="E220" s="7"/>
      <c r="F220" s="8"/>
      <c r="G220" s="8"/>
      <c r="H220" s="183"/>
      <c r="I220" s="6"/>
      <c r="J220" s="47"/>
    </row>
    <row r="221" spans="1:11" ht="36" customHeight="1">
      <c r="A221" s="13">
        <v>4</v>
      </c>
      <c r="B221" s="10"/>
      <c r="C221" s="10"/>
      <c r="D221" s="10"/>
      <c r="E221" s="10"/>
      <c r="F221" s="11"/>
      <c r="G221" s="11"/>
      <c r="H221" s="184"/>
      <c r="I221" s="9"/>
      <c r="J221" s="48"/>
    </row>
    <row r="222" spans="1:11" ht="36" customHeight="1">
      <c r="A222" s="12">
        <v>5</v>
      </c>
      <c r="B222" s="7"/>
      <c r="C222" s="7"/>
      <c r="D222" s="7"/>
      <c r="E222" s="7"/>
      <c r="F222" s="8"/>
      <c r="G222" s="8"/>
      <c r="H222" s="183"/>
      <c r="I222" s="6"/>
      <c r="J222" s="47"/>
    </row>
    <row r="223" spans="1:11" ht="36" customHeight="1">
      <c r="A223" s="13">
        <v>6</v>
      </c>
      <c r="B223" s="10"/>
      <c r="C223" s="10"/>
      <c r="D223" s="10"/>
      <c r="E223" s="10"/>
      <c r="F223" s="11"/>
      <c r="G223" s="11"/>
      <c r="H223" s="184"/>
      <c r="I223" s="9"/>
      <c r="J223" s="48"/>
    </row>
    <row r="224" spans="1:11" ht="36" customHeight="1">
      <c r="A224" s="12">
        <v>7</v>
      </c>
      <c r="B224" s="7"/>
      <c r="C224" s="7"/>
      <c r="D224" s="7"/>
      <c r="E224" s="7"/>
      <c r="F224" s="8"/>
      <c r="G224" s="8"/>
      <c r="H224" s="183"/>
      <c r="I224" s="6"/>
      <c r="J224" s="47"/>
    </row>
    <row r="225" spans="1:11" ht="36" customHeight="1" thickBot="1">
      <c r="A225" s="20">
        <v>8</v>
      </c>
      <c r="B225" s="17"/>
      <c r="C225" s="17"/>
      <c r="D225" s="17"/>
      <c r="E225" s="17"/>
      <c r="F225" s="18"/>
      <c r="G225" s="18"/>
      <c r="H225" s="185"/>
      <c r="I225" s="16"/>
      <c r="J225" s="49"/>
    </row>
    <row r="226" spans="1:11" ht="15" customHeight="1" thickBot="1"/>
    <row r="227" spans="1:11" ht="40.049999999999997" customHeight="1">
      <c r="A227" s="270" t="str">
        <f>"جدول رقم "&amp;A18&amp;" - "&amp;B18</f>
        <v xml:space="preserve">جدول رقم 16 - </v>
      </c>
      <c r="B227" s="271"/>
      <c r="C227" s="271"/>
      <c r="D227" s="271"/>
      <c r="E227" s="271"/>
      <c r="F227" s="271"/>
      <c r="G227" s="271"/>
      <c r="H227" s="271"/>
      <c r="I227" s="272"/>
      <c r="J227" s="5"/>
      <c r="K227" s="45" t="s">
        <v>67</v>
      </c>
    </row>
    <row r="228" spans="1:11" ht="46.05" customHeight="1">
      <c r="A228" s="19" t="s">
        <v>6</v>
      </c>
      <c r="B228" s="15" t="s">
        <v>55</v>
      </c>
      <c r="C228" s="15" t="s">
        <v>56</v>
      </c>
      <c r="D228" s="15" t="s">
        <v>57</v>
      </c>
      <c r="E228" s="15" t="s">
        <v>29</v>
      </c>
      <c r="F228" s="15" t="s">
        <v>58</v>
      </c>
      <c r="G228" s="15" t="s">
        <v>59</v>
      </c>
      <c r="H228" s="15" t="s">
        <v>337</v>
      </c>
      <c r="I228" s="15" t="s">
        <v>12</v>
      </c>
      <c r="J228" s="46" t="s">
        <v>132</v>
      </c>
    </row>
    <row r="229" spans="1:11" ht="36" customHeight="1">
      <c r="A229" s="12">
        <v>1</v>
      </c>
      <c r="B229" s="7"/>
      <c r="C229" s="7"/>
      <c r="D229" s="7"/>
      <c r="E229" s="7"/>
      <c r="F229" s="8"/>
      <c r="G229" s="8"/>
      <c r="H229" s="183"/>
      <c r="I229" s="6"/>
      <c r="J229" s="47"/>
    </row>
    <row r="230" spans="1:11" ht="36" customHeight="1">
      <c r="A230" s="13">
        <v>2</v>
      </c>
      <c r="B230" s="10"/>
      <c r="C230" s="10"/>
      <c r="D230" s="10"/>
      <c r="E230" s="10"/>
      <c r="F230" s="11"/>
      <c r="G230" s="11"/>
      <c r="H230" s="184"/>
      <c r="I230" s="9"/>
      <c r="J230" s="48"/>
    </row>
    <row r="231" spans="1:11" ht="36" customHeight="1">
      <c r="A231" s="12">
        <v>3</v>
      </c>
      <c r="B231" s="7"/>
      <c r="C231" s="7"/>
      <c r="D231" s="7"/>
      <c r="E231" s="7"/>
      <c r="F231" s="8"/>
      <c r="G231" s="8"/>
      <c r="H231" s="183"/>
      <c r="I231" s="6"/>
      <c r="J231" s="47"/>
    </row>
    <row r="232" spans="1:11" ht="36" customHeight="1">
      <c r="A232" s="13">
        <v>4</v>
      </c>
      <c r="B232" s="10"/>
      <c r="C232" s="10"/>
      <c r="D232" s="10"/>
      <c r="E232" s="10"/>
      <c r="F232" s="11"/>
      <c r="G232" s="11"/>
      <c r="H232" s="184"/>
      <c r="I232" s="9"/>
      <c r="J232" s="48"/>
    </row>
    <row r="233" spans="1:11" ht="36" customHeight="1">
      <c r="A233" s="12">
        <v>5</v>
      </c>
      <c r="B233" s="7"/>
      <c r="C233" s="7"/>
      <c r="D233" s="7"/>
      <c r="E233" s="7"/>
      <c r="F233" s="8"/>
      <c r="G233" s="8"/>
      <c r="H233" s="183"/>
      <c r="I233" s="6"/>
      <c r="J233" s="47"/>
    </row>
    <row r="234" spans="1:11" ht="36" customHeight="1">
      <c r="A234" s="13">
        <v>6</v>
      </c>
      <c r="B234" s="10"/>
      <c r="C234" s="10"/>
      <c r="D234" s="10"/>
      <c r="E234" s="10"/>
      <c r="F234" s="11"/>
      <c r="G234" s="11"/>
      <c r="H234" s="184"/>
      <c r="I234" s="9"/>
      <c r="J234" s="48"/>
    </row>
    <row r="235" spans="1:11" ht="36" customHeight="1">
      <c r="A235" s="12">
        <v>7</v>
      </c>
      <c r="B235" s="7"/>
      <c r="C235" s="7"/>
      <c r="D235" s="7"/>
      <c r="E235" s="7"/>
      <c r="F235" s="8"/>
      <c r="G235" s="8"/>
      <c r="H235" s="183"/>
      <c r="I235" s="6"/>
      <c r="J235" s="47"/>
    </row>
    <row r="236" spans="1:11" ht="36" customHeight="1" thickBot="1">
      <c r="A236" s="20">
        <v>8</v>
      </c>
      <c r="B236" s="17"/>
      <c r="C236" s="17"/>
      <c r="D236" s="17"/>
      <c r="E236" s="17"/>
      <c r="F236" s="18"/>
      <c r="G236" s="18"/>
      <c r="H236" s="185"/>
      <c r="I236" s="16"/>
      <c r="J236" s="49"/>
    </row>
    <row r="237" spans="1:11" ht="15" customHeight="1"/>
  </sheetData>
  <mergeCells count="57">
    <mergeCell ref="K61:K62"/>
    <mergeCell ref="H5:J5"/>
    <mergeCell ref="H6:J6"/>
    <mergeCell ref="H7:J7"/>
    <mergeCell ref="H8:J8"/>
    <mergeCell ref="H9:J9"/>
    <mergeCell ref="A52:I52"/>
    <mergeCell ref="H18:J18"/>
    <mergeCell ref="B7:D7"/>
    <mergeCell ref="B8:D8"/>
    <mergeCell ref="B10:D10"/>
    <mergeCell ref="H10:J10"/>
    <mergeCell ref="H11:J11"/>
    <mergeCell ref="H12:J12"/>
    <mergeCell ref="H2:J2"/>
    <mergeCell ref="A1:J1"/>
    <mergeCell ref="H3:J3"/>
    <mergeCell ref="H4:J4"/>
    <mergeCell ref="A97:I97"/>
    <mergeCell ref="B15:D15"/>
    <mergeCell ref="B16:D16"/>
    <mergeCell ref="H15:J15"/>
    <mergeCell ref="H16:J16"/>
    <mergeCell ref="B13:D13"/>
    <mergeCell ref="B14:D14"/>
    <mergeCell ref="H13:J13"/>
    <mergeCell ref="H14:J14"/>
    <mergeCell ref="B9:D9"/>
    <mergeCell ref="B11:D11"/>
    <mergeCell ref="B12:D12"/>
    <mergeCell ref="A227:I227"/>
    <mergeCell ref="A138:I138"/>
    <mergeCell ref="A149:I149"/>
    <mergeCell ref="A160:I160"/>
    <mergeCell ref="A183:I183"/>
    <mergeCell ref="A194:I194"/>
    <mergeCell ref="A205:I205"/>
    <mergeCell ref="A181:J181"/>
    <mergeCell ref="A216:I216"/>
    <mergeCell ref="A121:I121"/>
    <mergeCell ref="A108:J108"/>
    <mergeCell ref="A75:I75"/>
    <mergeCell ref="A86:I86"/>
    <mergeCell ref="B17:D17"/>
    <mergeCell ref="B18:D18"/>
    <mergeCell ref="D43:D44"/>
    <mergeCell ref="D45:D46"/>
    <mergeCell ref="D47:D48"/>
    <mergeCell ref="H17:J17"/>
    <mergeCell ref="A21:I21"/>
    <mergeCell ref="A41:I41"/>
    <mergeCell ref="A73:J73"/>
    <mergeCell ref="B2:D2"/>
    <mergeCell ref="B3:D3"/>
    <mergeCell ref="B4:D4"/>
    <mergeCell ref="B5:D5"/>
    <mergeCell ref="B6:D6"/>
  </mergeCells>
  <phoneticPr fontId="25" type="noConversion"/>
  <conditionalFormatting sqref="G3:G19">
    <cfRule type="cellIs" dxfId="56" priority="16" operator="equal">
      <formula>"مكتمل"</formula>
    </cfRule>
    <cfRule type="cellIs" dxfId="55" priority="17" operator="equal">
      <formula>"جاري الحصر"</formula>
    </cfRule>
    <cfRule type="cellIs" dxfId="54" priority="18" operator="equal">
      <formula>"لم يبدأ"</formula>
    </cfRule>
  </conditionalFormatting>
  <conditionalFormatting sqref="H23:H39">
    <cfRule type="cellIs" dxfId="53" priority="11" operator="equal">
      <formula>"تم التوريد"</formula>
    </cfRule>
    <cfRule type="cellIs" dxfId="52" priority="12" operator="equal">
      <formula>"قيد التوريد"</formula>
    </cfRule>
    <cfRule type="cellIs" dxfId="51" priority="13" operator="equal">
      <formula>"قيد الطلب"</formula>
    </cfRule>
    <cfRule type="cellIs" dxfId="50" priority="14" operator="equal">
      <formula>"متأخر"</formula>
    </cfRule>
    <cfRule type="cellIs" dxfId="49" priority="15" operator="equal">
      <formula>"معلق"</formula>
    </cfRule>
  </conditionalFormatting>
  <conditionalFormatting sqref="H43:H50 H54:H72 H77:H84 H88:H95 H99:H106 H110:H120 H123:H136 H140:H147 H151:H158 H162:H180 H185:H192 H196:H203 H207:H214 H218:H225 H229:H236">
    <cfRule type="cellIs" dxfId="48" priority="1" operator="equal">
      <formula>"تم التوريد"</formula>
    </cfRule>
    <cfRule type="cellIs" dxfId="47" priority="2" operator="equal">
      <formula>"قيد التوريد"</formula>
    </cfRule>
    <cfRule type="cellIs" dxfId="46" priority="3" operator="equal">
      <formula>"قيد الطلب"</formula>
    </cfRule>
    <cfRule type="cellIs" dxfId="45" priority="4" operator="equal">
      <formula>"متأخر"</formula>
    </cfRule>
    <cfRule type="cellIs" dxfId="44" priority="5" operator="equal">
      <formula>"معلق"</formula>
    </cfRule>
  </conditionalFormatting>
  <dataValidations disablePrompts="1" count="2">
    <dataValidation type="list" allowBlank="1" showInputMessage="1" showErrorMessage="1" sqref="H54:H72 H43:H50 H162:H180 H77:H84 H88:H95 H99:H106 H229:H236 H140:H147 H151:H158 H123:H136 H185:H192 H196:H203 H207:H214 H218:H225 H110:H120 H23:H39" xr:uid="{9A5BF50D-A37B-4CBE-B465-89B84282B8DA}">
      <formula1>"قيد الطلب,قيد التوريد,تم التوريد,متأخر,معلق"</formula1>
    </dataValidation>
    <dataValidation type="list" allowBlank="1" showInputMessage="1" showErrorMessage="1" sqref="G3:G19" xr:uid="{5628486D-CA49-4082-809D-D39FDFD25C14}">
      <formula1>"لم يبدأ,جاري الحصر,مكتمل"</formula1>
    </dataValidation>
  </dataValidations>
  <hyperlinks>
    <hyperlink ref="K21" location="'جداول التوريدات'!A1" tooltip="العودة لجدول الفهرس" display="▲ رجوع للفهرس" xr:uid="{A6A0D324-B100-428F-A7DC-56252D2C7DA1}"/>
    <hyperlink ref="H3" location="'جداول التوريدات'!A20" tooltip="انتقل للجدول التفصيلي" display="◀ افتح الجدول" xr:uid="{C6D7A4C0-6715-42A1-843B-617D807D3355}"/>
    <hyperlink ref="K41" location="'جداول التوريدات'!A1" tooltip="العودة لجدول الفهرس" display="▲ رجوع للفهرس" xr:uid="{B8B21A96-DD75-4F4E-A8C6-C3DB67707796}"/>
    <hyperlink ref="K52" location="'جداول التوريدات'!A1" tooltip="العودة لجدول الفهرس" display="▲ رجوع للفهرس" xr:uid="{0BE78582-7974-46AE-BFED-50588EF62308}"/>
    <hyperlink ref="K75" location="'جداول التوريدات'!A1" tooltip="العودة لجدول الفهرس" display="▲ رجوع للفهرس" xr:uid="{E5E2BFFF-B061-49A0-A6C0-87CD6ADEA400}"/>
    <hyperlink ref="K86" location="'جداول التوريدات'!A1" tooltip="العودة لجدول الفهرس" display="▲ رجوع للفهرس" xr:uid="{427186B2-6E4A-4F43-B369-E29B49B7A28B}"/>
    <hyperlink ref="K97" location="'جداول التوريدات'!A1" tooltip="العودة لجدول الفهرس" display="▲ رجوع للفهرس" xr:uid="{3E9BAD4D-B89B-465E-808A-64799F88F137}"/>
    <hyperlink ref="K108" location="'جداول التوريدات'!A1" tooltip="العودة لجدول الفهرس" display="▲ رجوع للفهرس" xr:uid="{66782E44-F56C-4129-A573-211C4493A666}"/>
    <hyperlink ref="K138" location="'جداول التوريدات'!A1" tooltip="العودة لجدول الفهرس" display="▲ رجوع للفهرس" xr:uid="{70F8CFC3-08CB-4AD2-A59B-D95014C54C27}"/>
    <hyperlink ref="K149" location="'جداول التوريدات'!A1" tooltip="العودة لجدول الفهرس" display="▲ رجوع للفهرس" xr:uid="{1898D977-0698-49F7-BD74-0C758814CF99}"/>
    <hyperlink ref="K160" location="'جداول التوريدات'!A1" tooltip="العودة لجدول الفهرس" display="▲ رجوع للفهرس" xr:uid="{D78FEF6E-2C40-4F12-8260-90E852C99885}"/>
    <hyperlink ref="K194" location="'جداول التوريدات'!A1" tooltip="العودة لجدول الفهرس" display="▲ رجوع للفهرس" xr:uid="{948C378B-BD6F-4C69-BFBD-CBFC10F9A211}"/>
    <hyperlink ref="K205" location="'جداول التوريدات'!A1" tooltip="العودة لجدول الفهرس" display="▲ رجوع للفهرس" xr:uid="{A52B4BE3-57BB-49D1-9C23-F7ECB68D462C}"/>
    <hyperlink ref="K216" location="'جداول التوريدات'!A1" tooltip="العودة لجدول الفهرس" display="▲ رجوع للفهرس" xr:uid="{E455C6E1-F972-4723-847C-8DCE412281C9}"/>
    <hyperlink ref="K227" location="'جداول التوريدات'!A1" tooltip="العودة لجدول الفهرس" display="▲ رجوع للفهرس" xr:uid="{A0D0DF03-640D-42D4-993D-8AD19318CD89}"/>
    <hyperlink ref="H4" location="'جداول التوريدات'!A31" tooltip="انتقل للجدول التفصيلي" display="◀ افتح الجدول" xr:uid="{BB7B3D0F-EC8D-4CE0-8434-E2B9C5ECA821}"/>
    <hyperlink ref="H5" location="'جداول التوريدات'!A42" tooltip="انتقل للجدول التفصيلي" display="◀ افتح الجدول" xr:uid="{7BDE225A-8D9E-4364-AEEA-FB5D9D7C3188}"/>
    <hyperlink ref="H6" location="'جداول التوريدات'!A53" tooltip="انتقل للجدول التفصيلي" display="◀ افتح الجدول" xr:uid="{A249710C-52DE-43CC-B3E8-2DEF44A931A1}"/>
    <hyperlink ref="H7" location="'جداول التوريدات'!A64" tooltip="انتقل للجدول التفصيلي" display="◀ افتح الجدول" xr:uid="{A7A1B99F-CB5D-4C88-9C77-A73AD07EE91B}"/>
    <hyperlink ref="H8" location="'جداول التوريدات'!A75" tooltip="انتقل للجدول التفصيلي" display="◀ افتح الجدول" xr:uid="{5EB01BD8-377B-4FDE-A46B-3B93DE1B9903}"/>
    <hyperlink ref="H9" location="'جداول التوريدات'!A86" tooltip="انتقل للجدول التفصيلي" display="◀ افتح الجدول" xr:uid="{391A302E-E988-40F4-ACC1-F2F7A24C88E0}"/>
    <hyperlink ref="H11" location="'جداول التوريدات'!A116" display="◀ افتح الجدول" xr:uid="{6742CBE1-7962-4A43-ACB4-0E4E03E4947F}"/>
    <hyperlink ref="H12" location="'جداول التوريدات'!A127" display="◀ افتح الجدول" xr:uid="{7FB9BDCF-8EB0-42F3-ABF3-DDAAA2E1D3F3}"/>
    <hyperlink ref="H13" location="'جداول التوريدات'!A138" display="◀ افتح الجدول" xr:uid="{CD82CC63-F59A-4094-9A6A-057D8BE59AB7}"/>
    <hyperlink ref="H14" location="'جداول التوريدات'!A149" display="◀ افتح الجدول" xr:uid="{E9A46C59-E70D-44AF-BF96-7131DA94DA5F}"/>
    <hyperlink ref="H15" location="'جداول التوريدات'!A160" display="◀ افتح الجدول" xr:uid="{616763C9-65B5-4C05-9257-617A074C053D}"/>
    <hyperlink ref="H16" location="'جداول التوريدات'!A171" display="◀ افتح الجدول" xr:uid="{6A717A25-E92F-4151-8D10-309A334935A5}"/>
    <hyperlink ref="H17" location="'جداول التوريدات'!A182" display="◀ افتح الجدول" xr:uid="{DD8574F8-2B25-4C88-BA72-CA30897E8B27}"/>
    <hyperlink ref="H18" location="'جداول التوريدات'!A193" display="◀ افتح الجدول" xr:uid="{39F17C1E-0870-4733-B511-ACBCEF78C80D}"/>
    <hyperlink ref="H10" location="'جداول التوريدات'!A99" display="◀ افتح الجدول" xr:uid="{182F5922-AD8E-4A31-BE13-BAF6107B4C44}"/>
    <hyperlink ref="K183" location="'جداول التوريدات'!A1" tooltip="العودة لجدول الفهرس" display="▲ رجوع للفهرس" xr:uid="{04BC6ABC-0896-4D3E-8036-B5C954DEE9DB}"/>
    <hyperlink ref="L1" location="'الفهرس'!A1" display="↩ الفهرس" xr:uid="{EA5C4B38-0ECF-4157-A349-2840DD29A137}"/>
  </hyperlinks>
  <printOptions horizontalCentered="1"/>
  <pageMargins left="0.5" right="0.5" top="0.55555555555555558" bottom="0.55555555555555558" header="0.3" footer="0.3"/>
  <pageSetup paperSize="9" scale="35" fitToHeight="0" orientation="portrait" r:id="rId1"/>
  <headerFooter>
    <oddFooter>&amp;C&amp;P / &amp;N</oddFooter>
  </headerFooter>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08967B-DF9A-4F1B-B200-113637A09439}">
  <sheetPr>
    <tabColor rgb="FF8EA9DB"/>
    <pageSetUpPr fitToPage="1"/>
  </sheetPr>
  <dimension ref="A1:F97"/>
  <sheetViews>
    <sheetView showGridLines="0" rightToLeft="1" workbookViewId="0">
      <pane ySplit="1" topLeftCell="A2" activePane="bottomLeft" state="frozen"/>
      <selection pane="bottomLeft" activeCell="A56" sqref="A56:E56"/>
    </sheetView>
  </sheetViews>
  <sheetFormatPr defaultRowHeight="14.4"/>
  <cols>
    <col min="1" max="1" width="7.44140625" customWidth="1"/>
    <col min="2" max="2" width="63" customWidth="1"/>
    <col min="3" max="3" width="13.21875" customWidth="1"/>
    <col min="4" max="4" width="28.5546875" customWidth="1"/>
    <col min="5" max="5" width="37" customWidth="1"/>
    <col min="6" max="6" width="13.88671875" customWidth="1"/>
  </cols>
  <sheetData>
    <row r="1" spans="1:6" ht="42" customHeight="1">
      <c r="A1" s="308" t="s">
        <v>133</v>
      </c>
      <c r="B1" s="309"/>
      <c r="C1" s="309"/>
      <c r="D1" s="309"/>
      <c r="E1" s="310"/>
      <c r="F1" s="451" t="s">
        <v>549</v>
      </c>
    </row>
    <row r="2" spans="1:6" ht="28.05" customHeight="1">
      <c r="A2" s="305" t="s">
        <v>135</v>
      </c>
      <c r="B2" s="306"/>
      <c r="C2" s="306"/>
      <c r="D2" s="306"/>
      <c r="E2" s="307"/>
    </row>
    <row r="3" spans="1:6" ht="25.95" customHeight="1">
      <c r="A3" s="57" t="s">
        <v>6</v>
      </c>
      <c r="B3" s="50" t="s">
        <v>134</v>
      </c>
      <c r="C3" s="50" t="s">
        <v>9</v>
      </c>
      <c r="D3" s="50" t="s">
        <v>11</v>
      </c>
      <c r="E3" s="61" t="s">
        <v>12</v>
      </c>
    </row>
    <row r="4" spans="1:6" ht="25.95" customHeight="1">
      <c r="A4" s="58">
        <v>1</v>
      </c>
      <c r="B4" s="51" t="s">
        <v>136</v>
      </c>
      <c r="C4" s="52" t="s">
        <v>52</v>
      </c>
      <c r="D4" s="52" t="s">
        <v>35</v>
      </c>
      <c r="E4" s="62"/>
    </row>
    <row r="5" spans="1:6" ht="25.95" customHeight="1">
      <c r="A5" s="59">
        <v>2</v>
      </c>
      <c r="B5" s="53" t="s">
        <v>137</v>
      </c>
      <c r="C5" s="54"/>
      <c r="D5" s="54"/>
      <c r="E5" s="63"/>
    </row>
    <row r="6" spans="1:6" ht="25.95" customHeight="1">
      <c r="A6" s="58">
        <v>3</v>
      </c>
      <c r="B6" s="51" t="s">
        <v>138</v>
      </c>
      <c r="C6" s="52"/>
      <c r="D6" s="52"/>
      <c r="E6" s="62"/>
    </row>
    <row r="7" spans="1:6" ht="25.95" customHeight="1">
      <c r="A7" s="59">
        <v>4</v>
      </c>
      <c r="B7" s="53" t="s">
        <v>139</v>
      </c>
      <c r="C7" s="54"/>
      <c r="D7" s="54"/>
      <c r="E7" s="63"/>
    </row>
    <row r="8" spans="1:6" ht="25.95" customHeight="1">
      <c r="A8" s="58">
        <v>5</v>
      </c>
      <c r="B8" s="51" t="s">
        <v>146</v>
      </c>
      <c r="C8" s="52"/>
      <c r="D8" s="52"/>
      <c r="E8" s="62"/>
    </row>
    <row r="9" spans="1:6" ht="25.95" customHeight="1">
      <c r="A9" s="59">
        <v>6</v>
      </c>
      <c r="B9" s="51" t="s">
        <v>147</v>
      </c>
      <c r="C9" s="52"/>
      <c r="D9" s="52"/>
      <c r="E9" s="62"/>
    </row>
    <row r="10" spans="1:6" ht="25.95" customHeight="1">
      <c r="A10" s="58">
        <v>7</v>
      </c>
      <c r="B10" s="51"/>
      <c r="C10" s="52"/>
      <c r="D10" s="52"/>
      <c r="E10" s="62"/>
    </row>
    <row r="11" spans="1:6" ht="25.95" customHeight="1">
      <c r="A11" s="59">
        <v>8</v>
      </c>
      <c r="B11" s="51"/>
      <c r="C11" s="52"/>
      <c r="D11" s="52"/>
      <c r="E11" s="62"/>
    </row>
    <row r="12" spans="1:6" ht="28.05" customHeight="1">
      <c r="A12" s="305" t="s">
        <v>140</v>
      </c>
      <c r="B12" s="306"/>
      <c r="C12" s="306"/>
      <c r="D12" s="306"/>
      <c r="E12" s="307"/>
    </row>
    <row r="13" spans="1:6" ht="25.95" customHeight="1">
      <c r="A13" s="57" t="s">
        <v>6</v>
      </c>
      <c r="B13" s="50" t="s">
        <v>134</v>
      </c>
      <c r="C13" s="50" t="s">
        <v>9</v>
      </c>
      <c r="D13" s="50" t="s">
        <v>11</v>
      </c>
      <c r="E13" s="61" t="s">
        <v>12</v>
      </c>
    </row>
    <row r="14" spans="1:6" ht="25.95" customHeight="1">
      <c r="A14" s="58">
        <v>1</v>
      </c>
      <c r="B14" s="51" t="s">
        <v>141</v>
      </c>
      <c r="C14" s="52"/>
      <c r="D14" s="52" t="s">
        <v>35</v>
      </c>
      <c r="E14" s="62"/>
    </row>
    <row r="15" spans="1:6" ht="25.95" customHeight="1">
      <c r="A15" s="59">
        <v>2</v>
      </c>
      <c r="B15" s="53" t="s">
        <v>148</v>
      </c>
      <c r="C15" s="54"/>
      <c r="D15" s="54"/>
      <c r="E15" s="63"/>
    </row>
    <row r="16" spans="1:6" ht="25.95" customHeight="1">
      <c r="A16" s="58">
        <v>3</v>
      </c>
      <c r="B16" s="51"/>
      <c r="C16" s="52"/>
      <c r="D16" s="52"/>
      <c r="E16" s="62"/>
    </row>
    <row r="17" spans="1:5" ht="25.95" customHeight="1">
      <c r="A17" s="59">
        <v>4</v>
      </c>
      <c r="B17" s="53"/>
      <c r="C17" s="54"/>
      <c r="D17" s="54"/>
      <c r="E17" s="63"/>
    </row>
    <row r="18" spans="1:5" ht="25.95" customHeight="1">
      <c r="A18" s="58">
        <v>5</v>
      </c>
      <c r="B18" s="51"/>
      <c r="C18" s="52"/>
      <c r="D18" s="52"/>
      <c r="E18" s="62"/>
    </row>
    <row r="19" spans="1:5" ht="28.05" customHeight="1">
      <c r="A19" s="305" t="s">
        <v>142</v>
      </c>
      <c r="B19" s="306"/>
      <c r="C19" s="306"/>
      <c r="D19" s="306"/>
      <c r="E19" s="307"/>
    </row>
    <row r="20" spans="1:5" ht="25.95" customHeight="1">
      <c r="A20" s="57" t="s">
        <v>6</v>
      </c>
      <c r="B20" s="50" t="s">
        <v>134</v>
      </c>
      <c r="C20" s="50" t="s">
        <v>9</v>
      </c>
      <c r="D20" s="50" t="s">
        <v>11</v>
      </c>
      <c r="E20" s="61" t="s">
        <v>12</v>
      </c>
    </row>
    <row r="21" spans="1:5" ht="25.95" customHeight="1">
      <c r="A21" s="58">
        <v>1</v>
      </c>
      <c r="B21" s="51" t="s">
        <v>413</v>
      </c>
      <c r="C21" s="52"/>
      <c r="D21" s="52"/>
      <c r="E21" s="62"/>
    </row>
    <row r="22" spans="1:5" ht="25.95" customHeight="1">
      <c r="A22" s="59">
        <v>2</v>
      </c>
      <c r="B22" s="53"/>
      <c r="C22" s="54"/>
      <c r="D22" s="54"/>
      <c r="E22" s="63"/>
    </row>
    <row r="23" spans="1:5" ht="25.95" customHeight="1">
      <c r="A23" s="58">
        <v>3</v>
      </c>
      <c r="B23" s="51"/>
      <c r="C23" s="52"/>
      <c r="D23" s="52"/>
      <c r="E23" s="62"/>
    </row>
    <row r="24" spans="1:5" ht="25.95" customHeight="1">
      <c r="A24" s="59">
        <v>4</v>
      </c>
      <c r="B24" s="53"/>
      <c r="C24" s="54"/>
      <c r="D24" s="54"/>
      <c r="E24" s="63"/>
    </row>
    <row r="25" spans="1:5" ht="25.95" customHeight="1">
      <c r="A25" s="58">
        <v>5</v>
      </c>
      <c r="B25" s="51"/>
      <c r="C25" s="52"/>
      <c r="D25" s="52"/>
      <c r="E25" s="62"/>
    </row>
    <row r="26" spans="1:5" ht="28.05" customHeight="1">
      <c r="A26" s="305" t="s">
        <v>143</v>
      </c>
      <c r="B26" s="306"/>
      <c r="C26" s="306"/>
      <c r="D26" s="306"/>
      <c r="E26" s="307"/>
    </row>
    <row r="27" spans="1:5" ht="25.95" customHeight="1">
      <c r="A27" s="57" t="s">
        <v>6</v>
      </c>
      <c r="B27" s="50" t="s">
        <v>134</v>
      </c>
      <c r="C27" s="50" t="s">
        <v>9</v>
      </c>
      <c r="D27" s="50" t="s">
        <v>11</v>
      </c>
      <c r="E27" s="61" t="s">
        <v>12</v>
      </c>
    </row>
    <row r="28" spans="1:5" ht="25.95" customHeight="1">
      <c r="A28" s="58">
        <v>1</v>
      </c>
      <c r="B28" s="51" t="s">
        <v>144</v>
      </c>
      <c r="C28" s="52"/>
      <c r="D28" s="52" t="s">
        <v>35</v>
      </c>
      <c r="E28" s="62"/>
    </row>
    <row r="29" spans="1:5" ht="25.95" customHeight="1">
      <c r="A29" s="59">
        <v>2</v>
      </c>
      <c r="B29" s="53" t="s">
        <v>145</v>
      </c>
      <c r="C29" s="54"/>
      <c r="D29" s="54" t="s">
        <v>414</v>
      </c>
      <c r="E29" s="63"/>
    </row>
    <row r="30" spans="1:5" ht="25.95" customHeight="1">
      <c r="A30" s="58">
        <v>3</v>
      </c>
      <c r="B30" s="51"/>
      <c r="C30" s="52"/>
      <c r="D30" s="52"/>
      <c r="E30" s="62"/>
    </row>
    <row r="31" spans="1:5" ht="25.95" customHeight="1">
      <c r="A31" s="59">
        <v>4</v>
      </c>
      <c r="B31" s="53"/>
      <c r="C31" s="54"/>
      <c r="D31" s="54"/>
      <c r="E31" s="63"/>
    </row>
    <row r="32" spans="1:5" ht="25.95" customHeight="1">
      <c r="A32" s="58">
        <v>5</v>
      </c>
      <c r="B32" s="51"/>
      <c r="C32" s="52"/>
      <c r="D32" s="52"/>
      <c r="E32" s="62"/>
    </row>
    <row r="33" spans="1:5" ht="39" customHeight="1">
      <c r="A33" s="305" t="s">
        <v>213</v>
      </c>
      <c r="B33" s="306"/>
      <c r="C33" s="306"/>
      <c r="D33" s="306"/>
      <c r="E33" s="307"/>
    </row>
    <row r="34" spans="1:5" ht="25.95" customHeight="1">
      <c r="A34" s="57" t="s">
        <v>6</v>
      </c>
      <c r="B34" s="50" t="s">
        <v>134</v>
      </c>
      <c r="C34" s="50" t="s">
        <v>9</v>
      </c>
      <c r="D34" s="50" t="s">
        <v>11</v>
      </c>
      <c r="E34" s="61" t="s">
        <v>12</v>
      </c>
    </row>
    <row r="35" spans="1:5" ht="25.95" customHeight="1">
      <c r="A35" s="58">
        <v>1</v>
      </c>
      <c r="B35" s="51" t="s">
        <v>214</v>
      </c>
      <c r="C35" s="52" t="s">
        <v>364</v>
      </c>
      <c r="D35" s="52"/>
      <c r="E35" s="62"/>
    </row>
    <row r="36" spans="1:5" ht="25.95" customHeight="1">
      <c r="A36" s="59">
        <v>2</v>
      </c>
      <c r="B36" s="53" t="s">
        <v>365</v>
      </c>
      <c r="C36" s="52" t="s">
        <v>364</v>
      </c>
      <c r="D36" s="54"/>
      <c r="E36" s="63"/>
    </row>
    <row r="37" spans="1:5" ht="25.95" customHeight="1">
      <c r="A37" s="58">
        <v>3</v>
      </c>
      <c r="B37" s="51" t="s">
        <v>235</v>
      </c>
      <c r="C37" s="52" t="s">
        <v>364</v>
      </c>
      <c r="D37" s="52" t="s">
        <v>415</v>
      </c>
      <c r="E37" s="62"/>
    </row>
    <row r="38" spans="1:5" ht="25.95" customHeight="1">
      <c r="A38" s="59">
        <v>4</v>
      </c>
      <c r="B38" s="51" t="s">
        <v>236</v>
      </c>
      <c r="C38" s="52" t="s">
        <v>364</v>
      </c>
      <c r="D38" s="54" t="s">
        <v>35</v>
      </c>
      <c r="E38" s="63"/>
    </row>
    <row r="39" spans="1:5" ht="25.95" customHeight="1">
      <c r="A39" s="58">
        <v>5</v>
      </c>
      <c r="B39" s="51" t="s">
        <v>240</v>
      </c>
      <c r="C39" s="52" t="s">
        <v>364</v>
      </c>
      <c r="D39" s="52"/>
      <c r="E39" s="62"/>
    </row>
    <row r="40" spans="1:5" ht="28.05" customHeight="1">
      <c r="A40" s="305" t="s">
        <v>241</v>
      </c>
      <c r="B40" s="306"/>
      <c r="C40" s="306"/>
      <c r="D40" s="306"/>
      <c r="E40" s="307"/>
    </row>
    <row r="41" spans="1:5" ht="25.95" customHeight="1">
      <c r="A41" s="57" t="s">
        <v>6</v>
      </c>
      <c r="B41" s="50" t="s">
        <v>134</v>
      </c>
      <c r="C41" s="50" t="s">
        <v>9</v>
      </c>
      <c r="D41" s="50" t="s">
        <v>11</v>
      </c>
      <c r="E41" s="61" t="s">
        <v>12</v>
      </c>
    </row>
    <row r="42" spans="1:5" ht="25.95" customHeight="1">
      <c r="A42" s="58">
        <v>1</v>
      </c>
      <c r="B42" s="51" t="s">
        <v>242</v>
      </c>
      <c r="C42" s="52"/>
      <c r="D42" s="52"/>
      <c r="E42" s="62"/>
    </row>
    <row r="43" spans="1:5" ht="25.95" customHeight="1">
      <c r="A43" s="59">
        <v>2</v>
      </c>
      <c r="B43" s="53" t="s">
        <v>243</v>
      </c>
      <c r="C43" s="54"/>
      <c r="D43" s="54"/>
      <c r="E43" s="63"/>
    </row>
    <row r="44" spans="1:5" ht="25.95" customHeight="1">
      <c r="A44" s="58">
        <v>3</v>
      </c>
      <c r="B44" s="51"/>
      <c r="C44" s="52"/>
      <c r="D44" s="52"/>
      <c r="E44" s="62"/>
    </row>
    <row r="45" spans="1:5" ht="25.95" customHeight="1">
      <c r="A45" s="59">
        <v>4</v>
      </c>
      <c r="B45" s="53"/>
      <c r="C45" s="54"/>
      <c r="D45" s="54"/>
      <c r="E45" s="63"/>
    </row>
    <row r="46" spans="1:5" ht="25.95" customHeight="1">
      <c r="A46" s="58">
        <v>5</v>
      </c>
      <c r="B46" s="51"/>
      <c r="C46" s="52"/>
      <c r="D46" s="52"/>
      <c r="E46" s="62"/>
    </row>
    <row r="47" spans="1:5" ht="28.05" customHeight="1">
      <c r="A47" s="305" t="s">
        <v>366</v>
      </c>
      <c r="B47" s="306"/>
      <c r="C47" s="306"/>
      <c r="D47" s="306"/>
      <c r="E47" s="307"/>
    </row>
    <row r="48" spans="1:5" ht="25.95" customHeight="1">
      <c r="A48" s="57" t="s">
        <v>6</v>
      </c>
      <c r="B48" s="50" t="s">
        <v>134</v>
      </c>
      <c r="C48" s="50" t="s">
        <v>9</v>
      </c>
      <c r="D48" s="50" t="s">
        <v>11</v>
      </c>
      <c r="E48" s="61" t="s">
        <v>12</v>
      </c>
    </row>
    <row r="49" spans="1:5" ht="25.95" customHeight="1">
      <c r="A49" s="58">
        <v>1</v>
      </c>
      <c r="B49" s="51" t="s">
        <v>367</v>
      </c>
      <c r="C49" s="52"/>
      <c r="D49" s="52"/>
      <c r="E49" s="62"/>
    </row>
    <row r="50" spans="1:5" ht="25.95" customHeight="1">
      <c r="A50" s="59">
        <v>2</v>
      </c>
      <c r="B50" s="53" t="s">
        <v>373</v>
      </c>
      <c r="C50" s="54"/>
      <c r="D50" s="54" t="s">
        <v>372</v>
      </c>
      <c r="E50" s="63" t="s">
        <v>416</v>
      </c>
    </row>
    <row r="51" spans="1:5" ht="25.95" customHeight="1">
      <c r="A51" s="58">
        <v>3</v>
      </c>
      <c r="B51" s="51" t="s">
        <v>368</v>
      </c>
      <c r="C51" s="52"/>
      <c r="D51" s="52" t="s">
        <v>35</v>
      </c>
      <c r="E51" s="62"/>
    </row>
    <row r="52" spans="1:5" ht="25.95" customHeight="1">
      <c r="A52" s="59">
        <v>4</v>
      </c>
      <c r="B52" s="53" t="s">
        <v>369</v>
      </c>
      <c r="C52" s="54"/>
      <c r="D52" s="54" t="s">
        <v>35</v>
      </c>
      <c r="E52" s="63"/>
    </row>
    <row r="53" spans="1:5" ht="25.95" customHeight="1">
      <c r="A53" s="58">
        <v>5</v>
      </c>
      <c r="B53" s="51" t="s">
        <v>370</v>
      </c>
      <c r="C53" s="52"/>
      <c r="D53" s="52" t="s">
        <v>371</v>
      </c>
      <c r="E53" s="62"/>
    </row>
    <row r="54" spans="1:5" ht="25.95" customHeight="1">
      <c r="A54" s="59">
        <v>6</v>
      </c>
      <c r="B54" s="51" t="s">
        <v>374</v>
      </c>
      <c r="C54" s="52"/>
      <c r="D54" s="52"/>
      <c r="E54" s="62"/>
    </row>
    <row r="55" spans="1:5" ht="25.95" customHeight="1">
      <c r="A55" s="58">
        <v>7</v>
      </c>
      <c r="B55" s="51" t="s">
        <v>375</v>
      </c>
      <c r="C55" s="52"/>
      <c r="D55" s="52"/>
      <c r="E55" s="62"/>
    </row>
    <row r="56" spans="1:5" ht="28.05" customHeight="1">
      <c r="A56" s="305"/>
      <c r="B56" s="306"/>
      <c r="C56" s="306"/>
      <c r="D56" s="306"/>
      <c r="E56" s="307"/>
    </row>
    <row r="57" spans="1:5" ht="25.95" customHeight="1">
      <c r="A57" s="57" t="s">
        <v>6</v>
      </c>
      <c r="B57" s="50" t="s">
        <v>134</v>
      </c>
      <c r="C57" s="50" t="s">
        <v>9</v>
      </c>
      <c r="D57" s="50" t="s">
        <v>11</v>
      </c>
      <c r="E57" s="61" t="s">
        <v>12</v>
      </c>
    </row>
    <row r="58" spans="1:5" ht="25.95" customHeight="1">
      <c r="A58" s="58">
        <v>1</v>
      </c>
      <c r="B58" s="51"/>
      <c r="C58" s="52"/>
      <c r="D58" s="52"/>
      <c r="E58" s="62"/>
    </row>
    <row r="59" spans="1:5" ht="25.95" customHeight="1">
      <c r="A59" s="59">
        <v>2</v>
      </c>
      <c r="B59" s="53"/>
      <c r="C59" s="54"/>
      <c r="D59" s="54"/>
      <c r="E59" s="63"/>
    </row>
    <row r="60" spans="1:5" ht="25.95" customHeight="1">
      <c r="A60" s="58">
        <v>3</v>
      </c>
      <c r="B60" s="51"/>
      <c r="C60" s="52"/>
      <c r="D60" s="52"/>
      <c r="E60" s="62"/>
    </row>
    <row r="61" spans="1:5" ht="25.95" customHeight="1">
      <c r="A61" s="59">
        <v>4</v>
      </c>
      <c r="B61" s="53"/>
      <c r="C61" s="54"/>
      <c r="D61" s="54"/>
      <c r="E61" s="63"/>
    </row>
    <row r="62" spans="1:5" ht="25.95" customHeight="1">
      <c r="A62" s="58">
        <v>5</v>
      </c>
      <c r="B62" s="51"/>
      <c r="C62" s="52"/>
      <c r="D62" s="52"/>
      <c r="E62" s="62"/>
    </row>
    <row r="63" spans="1:5" ht="28.05" customHeight="1">
      <c r="A63" s="305"/>
      <c r="B63" s="306"/>
      <c r="C63" s="306"/>
      <c r="D63" s="306"/>
      <c r="E63" s="307"/>
    </row>
    <row r="64" spans="1:5" ht="25.95" customHeight="1">
      <c r="A64" s="57" t="s">
        <v>6</v>
      </c>
      <c r="B64" s="50" t="s">
        <v>134</v>
      </c>
      <c r="C64" s="50" t="s">
        <v>9</v>
      </c>
      <c r="D64" s="50" t="s">
        <v>11</v>
      </c>
      <c r="E64" s="61" t="s">
        <v>12</v>
      </c>
    </row>
    <row r="65" spans="1:5" ht="25.95" customHeight="1">
      <c r="A65" s="58">
        <v>1</v>
      </c>
      <c r="B65" s="51"/>
      <c r="C65" s="52"/>
      <c r="D65" s="52"/>
      <c r="E65" s="62"/>
    </row>
    <row r="66" spans="1:5" ht="25.95" customHeight="1">
      <c r="A66" s="59">
        <v>2</v>
      </c>
      <c r="B66" s="53"/>
      <c r="C66" s="54"/>
      <c r="D66" s="54"/>
      <c r="E66" s="63"/>
    </row>
    <row r="67" spans="1:5" ht="25.95" customHeight="1">
      <c r="A67" s="58">
        <v>3</v>
      </c>
      <c r="B67" s="51"/>
      <c r="C67" s="52"/>
      <c r="D67" s="52"/>
      <c r="E67" s="62"/>
    </row>
    <row r="68" spans="1:5" ht="25.95" customHeight="1">
      <c r="A68" s="59">
        <v>4</v>
      </c>
      <c r="B68" s="53"/>
      <c r="C68" s="54"/>
      <c r="D68" s="54"/>
      <c r="E68" s="63"/>
    </row>
    <row r="69" spans="1:5" ht="25.95" customHeight="1">
      <c r="A69" s="58">
        <v>5</v>
      </c>
      <c r="B69" s="51"/>
      <c r="C69" s="52"/>
      <c r="D69" s="52"/>
      <c r="E69" s="62"/>
    </row>
    <row r="70" spans="1:5" ht="28.05" customHeight="1">
      <c r="A70" s="305" t="str">
        <f>'جداول التوريدات'!A13&amp;" - "&amp;'جداول التوريدات'!B13</f>
        <v>11 - المرايا و الزجاج</v>
      </c>
      <c r="B70" s="306"/>
      <c r="C70" s="306"/>
      <c r="D70" s="306"/>
      <c r="E70" s="307"/>
    </row>
    <row r="71" spans="1:5" ht="25.95" customHeight="1">
      <c r="A71" s="57" t="s">
        <v>6</v>
      </c>
      <c r="B71" s="50" t="s">
        <v>134</v>
      </c>
      <c r="C71" s="50" t="s">
        <v>9</v>
      </c>
      <c r="D71" s="50" t="s">
        <v>11</v>
      </c>
      <c r="E71" s="61" t="s">
        <v>12</v>
      </c>
    </row>
    <row r="72" spans="1:5" ht="25.95" customHeight="1">
      <c r="A72" s="58">
        <v>1</v>
      </c>
      <c r="B72" s="51"/>
      <c r="C72" s="52"/>
      <c r="D72" s="52"/>
      <c r="E72" s="62"/>
    </row>
    <row r="73" spans="1:5" ht="25.95" customHeight="1">
      <c r="A73" s="59">
        <v>2</v>
      </c>
      <c r="B73" s="53"/>
      <c r="C73" s="54"/>
      <c r="D73" s="54"/>
      <c r="E73" s="63"/>
    </row>
    <row r="74" spans="1:5" ht="25.95" customHeight="1">
      <c r="A74" s="58">
        <v>3</v>
      </c>
      <c r="B74" s="51"/>
      <c r="C74" s="52"/>
      <c r="D74" s="52"/>
      <c r="E74" s="62"/>
    </row>
    <row r="75" spans="1:5" ht="25.95" customHeight="1">
      <c r="A75" s="59">
        <v>4</v>
      </c>
      <c r="B75" s="53"/>
      <c r="C75" s="54"/>
      <c r="D75" s="54"/>
      <c r="E75" s="63"/>
    </row>
    <row r="76" spans="1:5" ht="25.95" customHeight="1">
      <c r="A76" s="58">
        <v>5</v>
      </c>
      <c r="B76" s="51"/>
      <c r="C76" s="52"/>
      <c r="D76" s="52"/>
      <c r="E76" s="62"/>
    </row>
    <row r="77" spans="1:5" ht="28.05" customHeight="1">
      <c r="A77" s="305" t="str">
        <f>'جداول التوريدات'!A14&amp;" - "&amp;'جداول التوريدات'!B14</f>
        <v xml:space="preserve">12 - النباتات الصناعية </v>
      </c>
      <c r="B77" s="306"/>
      <c r="C77" s="306"/>
      <c r="D77" s="306"/>
      <c r="E77" s="307"/>
    </row>
    <row r="78" spans="1:5" ht="25.95" customHeight="1">
      <c r="A78" s="57" t="s">
        <v>6</v>
      </c>
      <c r="B78" s="50" t="s">
        <v>134</v>
      </c>
      <c r="C78" s="50" t="s">
        <v>9</v>
      </c>
      <c r="D78" s="50" t="s">
        <v>11</v>
      </c>
      <c r="E78" s="61" t="s">
        <v>12</v>
      </c>
    </row>
    <row r="79" spans="1:5" ht="25.95" customHeight="1">
      <c r="A79" s="58">
        <v>1</v>
      </c>
      <c r="B79" s="51"/>
      <c r="C79" s="52"/>
      <c r="D79" s="52"/>
      <c r="E79" s="62"/>
    </row>
    <row r="80" spans="1:5" ht="25.95" customHeight="1">
      <c r="A80" s="59">
        <v>2</v>
      </c>
      <c r="B80" s="53"/>
      <c r="C80" s="54"/>
      <c r="D80" s="54"/>
      <c r="E80" s="63"/>
    </row>
    <row r="81" spans="1:5" ht="25.95" customHeight="1">
      <c r="A81" s="58">
        <v>3</v>
      </c>
      <c r="B81" s="51"/>
      <c r="C81" s="52"/>
      <c r="D81" s="52"/>
      <c r="E81" s="62"/>
    </row>
    <row r="82" spans="1:5" ht="25.95" customHeight="1">
      <c r="A82" s="59">
        <v>4</v>
      </c>
      <c r="B82" s="53"/>
      <c r="C82" s="54"/>
      <c r="D82" s="54"/>
      <c r="E82" s="63"/>
    </row>
    <row r="83" spans="1:5" ht="25.95" customHeight="1">
      <c r="A83" s="58">
        <v>5</v>
      </c>
      <c r="B83" s="51"/>
      <c r="C83" s="52"/>
      <c r="D83" s="52"/>
      <c r="E83" s="62"/>
    </row>
    <row r="84" spans="1:5" ht="28.05" customHeight="1">
      <c r="A84" s="305" t="str">
        <f>'جداول التوريدات'!A15&amp;" - "&amp;'جداول التوريدات'!B15</f>
        <v>13 - طاولات الجلسات</v>
      </c>
      <c r="B84" s="306"/>
      <c r="C84" s="306"/>
      <c r="D84" s="306"/>
      <c r="E84" s="307"/>
    </row>
    <row r="85" spans="1:5" ht="25.95" customHeight="1">
      <c r="A85" s="57" t="s">
        <v>6</v>
      </c>
      <c r="B85" s="50" t="s">
        <v>134</v>
      </c>
      <c r="C85" s="50" t="s">
        <v>9</v>
      </c>
      <c r="D85" s="50" t="s">
        <v>11</v>
      </c>
      <c r="E85" s="61" t="s">
        <v>12</v>
      </c>
    </row>
    <row r="86" spans="1:5" ht="25.95" customHeight="1">
      <c r="A86" s="58">
        <v>1</v>
      </c>
      <c r="B86" s="51"/>
      <c r="C86" s="52"/>
      <c r="D86" s="52"/>
      <c r="E86" s="62"/>
    </row>
    <row r="87" spans="1:5" ht="25.95" customHeight="1">
      <c r="A87" s="59">
        <v>2</v>
      </c>
      <c r="B87" s="53"/>
      <c r="C87" s="54"/>
      <c r="D87" s="54"/>
      <c r="E87" s="63"/>
    </row>
    <row r="88" spans="1:5" ht="25.95" customHeight="1">
      <c r="A88" s="58">
        <v>3</v>
      </c>
      <c r="B88" s="51"/>
      <c r="C88" s="52"/>
      <c r="D88" s="52"/>
      <c r="E88" s="62"/>
    </row>
    <row r="89" spans="1:5" ht="25.95" customHeight="1">
      <c r="A89" s="59">
        <v>4</v>
      </c>
      <c r="B89" s="53"/>
      <c r="C89" s="54"/>
      <c r="D89" s="54"/>
      <c r="E89" s="63"/>
    </row>
    <row r="90" spans="1:5" ht="25.95" customHeight="1">
      <c r="A90" s="58">
        <v>5</v>
      </c>
      <c r="B90" s="51"/>
      <c r="C90" s="52"/>
      <c r="D90" s="52"/>
      <c r="E90" s="62"/>
    </row>
    <row r="91" spans="1:5" ht="28.05" customHeight="1">
      <c r="A91" s="305" t="str">
        <f>'جداول التوريدات'!A16&amp;" - "&amp;'جداول التوريدات'!B16</f>
        <v xml:space="preserve">14 - اللوحات الجدارية </v>
      </c>
      <c r="B91" s="306"/>
      <c r="C91" s="306"/>
      <c r="D91" s="306"/>
      <c r="E91" s="307"/>
    </row>
    <row r="92" spans="1:5" ht="25.95" customHeight="1">
      <c r="A92" s="57" t="s">
        <v>6</v>
      </c>
      <c r="B92" s="50" t="s">
        <v>134</v>
      </c>
      <c r="C92" s="50" t="s">
        <v>9</v>
      </c>
      <c r="D92" s="50" t="s">
        <v>11</v>
      </c>
      <c r="E92" s="61" t="s">
        <v>12</v>
      </c>
    </row>
    <row r="93" spans="1:5" ht="25.95" customHeight="1">
      <c r="A93" s="58">
        <v>1</v>
      </c>
      <c r="B93" s="51"/>
      <c r="C93" s="52"/>
      <c r="D93" s="52"/>
      <c r="E93" s="62"/>
    </row>
    <row r="94" spans="1:5" ht="25.95" customHeight="1">
      <c r="A94" s="59">
        <v>2</v>
      </c>
      <c r="B94" s="53"/>
      <c r="C94" s="54"/>
      <c r="D94" s="54"/>
      <c r="E94" s="63"/>
    </row>
    <row r="95" spans="1:5" ht="25.95" customHeight="1">
      <c r="A95" s="58">
        <v>3</v>
      </c>
      <c r="B95" s="51"/>
      <c r="C95" s="52"/>
      <c r="D95" s="52"/>
      <c r="E95" s="62"/>
    </row>
    <row r="96" spans="1:5" ht="25.95" customHeight="1">
      <c r="A96" s="59">
        <v>4</v>
      </c>
      <c r="B96" s="53"/>
      <c r="C96" s="54"/>
      <c r="D96" s="54"/>
      <c r="E96" s="63"/>
    </row>
    <row r="97" spans="1:5" ht="25.95" customHeight="1" thickBot="1">
      <c r="A97" s="60">
        <v>5</v>
      </c>
      <c r="B97" s="55"/>
      <c r="C97" s="56"/>
      <c r="D97" s="56"/>
      <c r="E97" s="64"/>
    </row>
  </sheetData>
  <mergeCells count="14">
    <mergeCell ref="A84:E84"/>
    <mergeCell ref="A91:E91"/>
    <mergeCell ref="A40:E40"/>
    <mergeCell ref="A47:E47"/>
    <mergeCell ref="A56:E56"/>
    <mergeCell ref="A63:E63"/>
    <mergeCell ref="A70:E70"/>
    <mergeCell ref="A77:E77"/>
    <mergeCell ref="A33:E33"/>
    <mergeCell ref="A1:E1"/>
    <mergeCell ref="A2:E2"/>
    <mergeCell ref="A12:E12"/>
    <mergeCell ref="A19:E19"/>
    <mergeCell ref="A26:E26"/>
  </mergeCells>
  <conditionalFormatting sqref="D2:D96">
    <cfRule type="containsText" dxfId="43" priority="1" operator="containsText" text="منتهى">
      <formula>NOT(ISERROR(SEARCH("منتهى",D2)))</formula>
    </cfRule>
    <cfRule type="containsText" dxfId="42" priority="2" operator="containsText" text="قيد التنفيذ">
      <formula>NOT(ISERROR(SEARCH("قيد التنفيذ",D2)))</formula>
    </cfRule>
    <cfRule type="containsText" dxfId="41" priority="3" operator="containsText" text="معلق">
      <formula>NOT(ISERROR(SEARCH("معلق",D2)))</formula>
    </cfRule>
    <cfRule type="containsText" dxfId="40" priority="4" operator="containsText" text="لم يبدأ">
      <formula>NOT(ISERROR(SEARCH("لم يبدأ",D2)))</formula>
    </cfRule>
  </conditionalFormatting>
  <hyperlinks>
    <hyperlink ref="F1" location="'الفهرس'!A1" display="↩ الفهرس" xr:uid="{F70E1DF2-8CF8-417F-9C4D-3BA22542D2F4}"/>
  </hyperlinks>
  <printOptions horizontalCentered="1"/>
  <pageMargins left="0.5" right="0.5" top="0.55555555555555558" bottom="0.55555555555555558" header="0.3" footer="0.3"/>
  <pageSetup paperSize="9" scale="62" fitToHeight="0" orientation="portrait" verticalDpi="0" r:id="rId1"/>
  <headerFooter>
    <oddFooter>&amp;C&amp;P / &amp;N</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50182A-2DAB-442C-B680-9A9AFDE242A4}">
  <sheetPr>
    <tabColor rgb="FF8EA9DB"/>
    <pageSetUpPr fitToPage="1"/>
  </sheetPr>
  <dimension ref="A1:P65"/>
  <sheetViews>
    <sheetView showGridLines="0" rightToLeft="1" zoomScale="70" zoomScaleNormal="70" workbookViewId="0">
      <pane ySplit="6" topLeftCell="A7" activePane="bottomLeft" state="frozen"/>
      <selection activeCell="B1" sqref="B1"/>
      <selection pane="bottomLeft" activeCell="I3" sqref="I1:I1048576"/>
    </sheetView>
  </sheetViews>
  <sheetFormatPr defaultRowHeight="14.4"/>
  <cols>
    <col min="1" max="1" width="7" customWidth="1"/>
    <col min="2" max="2" width="55.5546875" customWidth="1"/>
    <col min="3" max="3" width="22.21875" customWidth="1"/>
    <col min="4" max="4" width="19.44140625" customWidth="1"/>
    <col min="5" max="6" width="16.33203125" customWidth="1"/>
    <col min="7" max="7" width="13" customWidth="1"/>
    <col min="8" max="8" width="14.77734375" customWidth="1"/>
    <col min="9" max="9" width="18.5546875" customWidth="1"/>
    <col min="10" max="15" width="14.44140625" customWidth="1"/>
    <col min="16" max="16" width="13.88671875" customWidth="1"/>
  </cols>
  <sheetData>
    <row r="1" spans="1:16" ht="34.049999999999997" customHeight="1">
      <c r="A1" s="316" t="s">
        <v>492</v>
      </c>
      <c r="B1" s="316"/>
      <c r="C1" s="316"/>
      <c r="D1" s="316"/>
      <c r="E1" s="316"/>
      <c r="F1" s="316"/>
      <c r="G1" s="316"/>
      <c r="H1" s="316"/>
      <c r="I1" s="316"/>
      <c r="J1" s="316"/>
      <c r="K1" s="316"/>
      <c r="L1" s="316"/>
      <c r="M1" s="316"/>
      <c r="N1" s="316"/>
      <c r="O1" s="316"/>
      <c r="P1" s="451" t="s">
        <v>549</v>
      </c>
    </row>
    <row r="2" spans="1:16" ht="25.95" customHeight="1">
      <c r="A2" s="233"/>
      <c r="B2" s="245">
        <v>46272</v>
      </c>
      <c r="C2" s="233"/>
      <c r="D2" s="312">
        <f>$B$2+41</f>
        <v>46313</v>
      </c>
      <c r="E2" s="313"/>
      <c r="F2" s="232"/>
      <c r="G2" s="232"/>
      <c r="H2" s="233"/>
      <c r="I2" s="314">
        <f>COUNTA($B$7:$B$62)</f>
        <v>56</v>
      </c>
      <c r="J2" s="315"/>
      <c r="K2" s="317">
        <f>IFERROR(AVERAGE($H$7:$H$62),0)</f>
        <v>0</v>
      </c>
      <c r="L2" s="315"/>
      <c r="M2" s="315"/>
      <c r="N2" s="315"/>
      <c r="O2" s="315"/>
    </row>
    <row r="3" spans="1:16" ht="6" customHeight="1" thickBot="1">
      <c r="A3" s="218"/>
      <c r="B3" s="218"/>
      <c r="C3" s="218"/>
      <c r="D3" s="218"/>
      <c r="E3" s="218"/>
      <c r="F3" s="218"/>
      <c r="G3" s="218"/>
      <c r="H3" s="218"/>
      <c r="I3" s="218"/>
      <c r="J3" s="218"/>
      <c r="K3" s="218"/>
      <c r="L3" s="218"/>
      <c r="M3" s="218"/>
      <c r="N3" s="218"/>
      <c r="O3" s="218"/>
    </row>
    <row r="4" spans="1:16" ht="22.05" customHeight="1">
      <c r="A4" s="318" t="s">
        <v>420</v>
      </c>
      <c r="B4" s="319"/>
      <c r="C4" s="319"/>
      <c r="D4" s="319"/>
      <c r="E4" s="319"/>
      <c r="F4" s="319"/>
      <c r="G4" s="319"/>
      <c r="H4" s="319"/>
      <c r="I4" s="320"/>
      <c r="J4" s="321" t="s">
        <v>421</v>
      </c>
      <c r="K4" s="322"/>
      <c r="L4" s="323"/>
      <c r="M4" s="323"/>
      <c r="N4" s="323"/>
      <c r="O4" s="324"/>
    </row>
    <row r="5" spans="1:16" ht="19.95" customHeight="1">
      <c r="A5" s="325"/>
      <c r="B5" s="326"/>
      <c r="C5" s="326"/>
      <c r="D5" s="326"/>
      <c r="E5" s="326"/>
      <c r="F5" s="326"/>
      <c r="G5" s="326"/>
      <c r="H5" s="326"/>
      <c r="I5" s="327"/>
      <c r="J5" s="234">
        <f>$B$2</f>
        <v>46272</v>
      </c>
      <c r="K5" s="235">
        <f>J5+7</f>
        <v>46279</v>
      </c>
      <c r="L5" s="236">
        <f>K5+7</f>
        <v>46286</v>
      </c>
      <c r="M5" s="236">
        <f>L5+7</f>
        <v>46293</v>
      </c>
      <c r="N5" s="236">
        <f>M5+7</f>
        <v>46300</v>
      </c>
      <c r="O5" s="237">
        <f>N5+7</f>
        <v>46307</v>
      </c>
    </row>
    <row r="6" spans="1:16" ht="25.95" customHeight="1">
      <c r="A6" s="238" t="s">
        <v>6</v>
      </c>
      <c r="B6" s="239" t="s">
        <v>422</v>
      </c>
      <c r="C6" s="239" t="s">
        <v>423</v>
      </c>
      <c r="D6" s="239" t="s">
        <v>9</v>
      </c>
      <c r="E6" s="239" t="s">
        <v>424</v>
      </c>
      <c r="F6" s="239" t="s">
        <v>425</v>
      </c>
      <c r="G6" s="239" t="s">
        <v>406</v>
      </c>
      <c r="H6" s="239" t="s">
        <v>426</v>
      </c>
      <c r="I6" s="240" t="s">
        <v>11</v>
      </c>
      <c r="J6" s="241" t="str">
        <f>"أسبوع 1"</f>
        <v>أسبوع 1</v>
      </c>
      <c r="K6" s="242" t="str">
        <f>"أسبوع 2"</f>
        <v>أسبوع 2</v>
      </c>
      <c r="L6" s="239" t="str">
        <f>"أسبوع 3"</f>
        <v>أسبوع 3</v>
      </c>
      <c r="M6" s="239" t="str">
        <f>"أسبوع 4"</f>
        <v>أسبوع 4</v>
      </c>
      <c r="N6" s="239" t="str">
        <f>"أسبوع 5"</f>
        <v>أسبوع 5</v>
      </c>
      <c r="O6" s="243" t="str">
        <f>"أسبوع 6"</f>
        <v>أسبوع 6</v>
      </c>
    </row>
    <row r="7" spans="1:16" ht="19.95" customHeight="1">
      <c r="A7" s="224">
        <v>1</v>
      </c>
      <c r="B7" s="405" t="s">
        <v>427</v>
      </c>
      <c r="C7" s="220" t="s">
        <v>428</v>
      </c>
      <c r="D7" s="220" t="s">
        <v>21</v>
      </c>
      <c r="E7" s="221">
        <f>$B$2+0</f>
        <v>46272</v>
      </c>
      <c r="F7" s="221">
        <f>$B$2+3</f>
        <v>46275</v>
      </c>
      <c r="G7" s="222">
        <f>IF(AND(ISNUMBER(E7),ISNUMBER(F7)),F7-E7+1,"")</f>
        <v>4</v>
      </c>
      <c r="H7" s="223">
        <v>0</v>
      </c>
      <c r="I7" s="230" t="s">
        <v>35</v>
      </c>
      <c r="J7" s="246"/>
      <c r="K7" s="247"/>
      <c r="L7" s="248"/>
      <c r="M7" s="248"/>
      <c r="N7" s="248"/>
      <c r="O7" s="249"/>
    </row>
    <row r="8" spans="1:16" ht="19.95" customHeight="1">
      <c r="A8" s="224">
        <v>2</v>
      </c>
      <c r="B8" s="219" t="s">
        <v>137</v>
      </c>
      <c r="C8" s="220" t="s">
        <v>428</v>
      </c>
      <c r="D8" s="220" t="s">
        <v>429</v>
      </c>
      <c r="E8" s="221">
        <f>$B$2+0</f>
        <v>46272</v>
      </c>
      <c r="F8" s="221">
        <f>$B$2+6</f>
        <v>46278</v>
      </c>
      <c r="G8" s="222">
        <f t="shared" ref="G8:G62" si="0">IF(AND(ISNUMBER(E8),ISNUMBER(F8)),F8-E8+1,"")</f>
        <v>7</v>
      </c>
      <c r="H8" s="223">
        <v>0</v>
      </c>
      <c r="I8" s="230" t="s">
        <v>24</v>
      </c>
      <c r="J8" s="246"/>
      <c r="K8" s="247"/>
      <c r="L8" s="248"/>
      <c r="M8" s="248"/>
      <c r="N8" s="248"/>
      <c r="O8" s="249"/>
    </row>
    <row r="9" spans="1:16" ht="19.95" customHeight="1">
      <c r="A9" s="224">
        <v>3</v>
      </c>
      <c r="B9" s="405" t="s">
        <v>430</v>
      </c>
      <c r="C9" s="220" t="s">
        <v>428</v>
      </c>
      <c r="D9" s="220" t="s">
        <v>429</v>
      </c>
      <c r="E9" s="221">
        <f>$B$2+2</f>
        <v>46274</v>
      </c>
      <c r="F9" s="221">
        <f>$B$2+6</f>
        <v>46278</v>
      </c>
      <c r="G9" s="222">
        <f t="shared" si="0"/>
        <v>5</v>
      </c>
      <c r="H9" s="223">
        <v>0</v>
      </c>
      <c r="I9" s="230" t="s">
        <v>113</v>
      </c>
      <c r="J9" s="246"/>
      <c r="K9" s="247"/>
      <c r="L9" s="248"/>
      <c r="M9" s="248"/>
      <c r="N9" s="248"/>
      <c r="O9" s="249"/>
    </row>
    <row r="10" spans="1:16" ht="19.95" customHeight="1">
      <c r="A10" s="224">
        <v>4</v>
      </c>
      <c r="B10" s="219" t="s">
        <v>146</v>
      </c>
      <c r="C10" s="220" t="s">
        <v>428</v>
      </c>
      <c r="D10" s="220" t="s">
        <v>429</v>
      </c>
      <c r="E10" s="221">
        <f>$B$2+7</f>
        <v>46279</v>
      </c>
      <c r="F10" s="221">
        <f>$B$2+11</f>
        <v>46283</v>
      </c>
      <c r="G10" s="222">
        <f t="shared" si="0"/>
        <v>5</v>
      </c>
      <c r="H10" s="223">
        <v>0</v>
      </c>
      <c r="I10" s="230" t="s">
        <v>113</v>
      </c>
      <c r="J10" s="246"/>
      <c r="K10" s="247"/>
      <c r="L10" s="248"/>
      <c r="M10" s="248"/>
      <c r="N10" s="248"/>
      <c r="O10" s="249"/>
    </row>
    <row r="11" spans="1:16" ht="19.95" customHeight="1">
      <c r="A11" s="224">
        <v>5</v>
      </c>
      <c r="B11" s="219" t="s">
        <v>139</v>
      </c>
      <c r="C11" s="220" t="s">
        <v>428</v>
      </c>
      <c r="D11" s="220" t="s">
        <v>429</v>
      </c>
      <c r="E11" s="221">
        <f>$B$2+7</f>
        <v>46279</v>
      </c>
      <c r="F11" s="221">
        <f>$B$2+20</f>
        <v>46292</v>
      </c>
      <c r="G11" s="222">
        <f t="shared" si="0"/>
        <v>14</v>
      </c>
      <c r="H11" s="223">
        <v>0</v>
      </c>
      <c r="I11" s="230" t="s">
        <v>113</v>
      </c>
      <c r="J11" s="246"/>
      <c r="K11" s="247"/>
      <c r="L11" s="248"/>
      <c r="M11" s="248"/>
      <c r="N11" s="248"/>
      <c r="O11" s="249"/>
    </row>
    <row r="12" spans="1:16" ht="19.95" customHeight="1">
      <c r="A12" s="224">
        <v>6</v>
      </c>
      <c r="B12" s="219" t="s">
        <v>431</v>
      </c>
      <c r="C12" s="220" t="s">
        <v>428</v>
      </c>
      <c r="D12" s="220" t="s">
        <v>429</v>
      </c>
      <c r="E12" s="221">
        <f>$B$2+7</f>
        <v>46279</v>
      </c>
      <c r="F12" s="221">
        <f>$B$2+17</f>
        <v>46289</v>
      </c>
      <c r="G12" s="222">
        <f t="shared" si="0"/>
        <v>11</v>
      </c>
      <c r="H12" s="223">
        <v>0</v>
      </c>
      <c r="I12" s="230" t="s">
        <v>113</v>
      </c>
      <c r="J12" s="246"/>
      <c r="K12" s="247"/>
      <c r="L12" s="248"/>
      <c r="M12" s="248"/>
      <c r="N12" s="248"/>
      <c r="O12" s="249"/>
    </row>
    <row r="13" spans="1:16" ht="19.95" customHeight="1">
      <c r="A13" s="224">
        <v>7</v>
      </c>
      <c r="B13" s="219" t="s">
        <v>466</v>
      </c>
      <c r="C13" s="220" t="s">
        <v>432</v>
      </c>
      <c r="D13" s="220" t="s">
        <v>52</v>
      </c>
      <c r="E13" s="221">
        <f>$B$2+0</f>
        <v>46272</v>
      </c>
      <c r="F13" s="221">
        <f>$B$2+13</f>
        <v>46285</v>
      </c>
      <c r="G13" s="222">
        <f t="shared" si="0"/>
        <v>14</v>
      </c>
      <c r="H13" s="223">
        <v>0</v>
      </c>
      <c r="I13" s="230" t="s">
        <v>24</v>
      </c>
      <c r="J13" s="246"/>
      <c r="K13" s="247"/>
      <c r="L13" s="248"/>
      <c r="M13" s="248"/>
      <c r="N13" s="248"/>
      <c r="O13" s="249"/>
    </row>
    <row r="14" spans="1:16" ht="19.95" customHeight="1">
      <c r="A14" s="224">
        <v>8</v>
      </c>
      <c r="B14" s="219" t="s">
        <v>433</v>
      </c>
      <c r="C14" s="220" t="s">
        <v>432</v>
      </c>
      <c r="D14" s="220" t="s">
        <v>52</v>
      </c>
      <c r="E14" s="221">
        <f>$B$2+0</f>
        <v>46272</v>
      </c>
      <c r="F14" s="221">
        <f>$B$2+20</f>
        <v>46292</v>
      </c>
      <c r="G14" s="222">
        <f t="shared" si="0"/>
        <v>21</v>
      </c>
      <c r="H14" s="223">
        <v>0</v>
      </c>
      <c r="I14" s="230" t="s">
        <v>24</v>
      </c>
      <c r="J14" s="246"/>
      <c r="K14" s="247"/>
      <c r="L14" s="248"/>
      <c r="M14" s="248"/>
      <c r="N14" s="248"/>
      <c r="O14" s="249"/>
    </row>
    <row r="15" spans="1:16" ht="19.95" customHeight="1">
      <c r="A15" s="224">
        <v>9</v>
      </c>
      <c r="B15" s="219" t="s">
        <v>413</v>
      </c>
      <c r="C15" s="220" t="s">
        <v>434</v>
      </c>
      <c r="D15" s="220" t="s">
        <v>52</v>
      </c>
      <c r="E15" s="221">
        <f>$B$2+0</f>
        <v>46272</v>
      </c>
      <c r="F15" s="221">
        <f>$B$2+13</f>
        <v>46285</v>
      </c>
      <c r="G15" s="222">
        <f t="shared" si="0"/>
        <v>14</v>
      </c>
      <c r="H15" s="223">
        <v>0</v>
      </c>
      <c r="I15" s="230" t="s">
        <v>24</v>
      </c>
      <c r="J15" s="246"/>
      <c r="K15" s="247"/>
      <c r="L15" s="248"/>
      <c r="M15" s="248"/>
      <c r="N15" s="248"/>
      <c r="O15" s="249"/>
    </row>
    <row r="16" spans="1:16" ht="19.95" customHeight="1">
      <c r="A16" s="224">
        <v>10</v>
      </c>
      <c r="B16" s="405" t="s">
        <v>435</v>
      </c>
      <c r="C16" s="220" t="s">
        <v>143</v>
      </c>
      <c r="D16" s="220" t="s">
        <v>43</v>
      </c>
      <c r="E16" s="221">
        <f>$B$2+7</f>
        <v>46279</v>
      </c>
      <c r="F16" s="221">
        <f>$B$2+20</f>
        <v>46292</v>
      </c>
      <c r="G16" s="222">
        <f t="shared" si="0"/>
        <v>14</v>
      </c>
      <c r="H16" s="223">
        <v>0</v>
      </c>
      <c r="I16" s="230" t="s">
        <v>35</v>
      </c>
      <c r="J16" s="246"/>
      <c r="K16" s="247"/>
      <c r="L16" s="248"/>
      <c r="M16" s="248"/>
      <c r="N16" s="248"/>
      <c r="O16" s="249"/>
    </row>
    <row r="17" spans="1:15" ht="19.95" customHeight="1">
      <c r="A17" s="224">
        <v>11</v>
      </c>
      <c r="B17" s="219" t="s">
        <v>436</v>
      </c>
      <c r="C17" s="220" t="s">
        <v>143</v>
      </c>
      <c r="D17" s="220" t="s">
        <v>43</v>
      </c>
      <c r="E17" s="221">
        <f>$B$2+14</f>
        <v>46286</v>
      </c>
      <c r="F17" s="221">
        <f>$B$2+20</f>
        <v>46292</v>
      </c>
      <c r="G17" s="222">
        <f t="shared" si="0"/>
        <v>7</v>
      </c>
      <c r="H17" s="223">
        <v>0</v>
      </c>
      <c r="I17" s="230" t="s">
        <v>113</v>
      </c>
      <c r="J17" s="246"/>
      <c r="K17" s="247"/>
      <c r="L17" s="248"/>
      <c r="M17" s="248"/>
      <c r="N17" s="248"/>
      <c r="O17" s="249"/>
    </row>
    <row r="18" spans="1:15" ht="19.95" customHeight="1">
      <c r="A18" s="224">
        <v>12</v>
      </c>
      <c r="B18" s="219" t="s">
        <v>437</v>
      </c>
      <c r="C18" s="220" t="s">
        <v>213</v>
      </c>
      <c r="D18" s="220" t="s">
        <v>364</v>
      </c>
      <c r="E18" s="221">
        <f>$B$2+7</f>
        <v>46279</v>
      </c>
      <c r="F18" s="221">
        <f>$B$2+13</f>
        <v>46285</v>
      </c>
      <c r="G18" s="222">
        <f t="shared" si="0"/>
        <v>7</v>
      </c>
      <c r="H18" s="223">
        <v>0</v>
      </c>
      <c r="I18" s="230" t="s">
        <v>113</v>
      </c>
      <c r="J18" s="246"/>
      <c r="K18" s="247"/>
      <c r="L18" s="248"/>
      <c r="M18" s="248"/>
      <c r="N18" s="248"/>
      <c r="O18" s="249"/>
    </row>
    <row r="19" spans="1:15" ht="19.95" customHeight="1">
      <c r="A19" s="224">
        <v>13</v>
      </c>
      <c r="B19" s="219" t="s">
        <v>438</v>
      </c>
      <c r="C19" s="220" t="s">
        <v>213</v>
      </c>
      <c r="D19" s="220" t="s">
        <v>364</v>
      </c>
      <c r="E19" s="221">
        <f>$B$2+7</f>
        <v>46279</v>
      </c>
      <c r="F19" s="221">
        <f>$B$2+27</f>
        <v>46299</v>
      </c>
      <c r="G19" s="222">
        <f t="shared" si="0"/>
        <v>21</v>
      </c>
      <c r="H19" s="223">
        <v>0</v>
      </c>
      <c r="I19" s="230" t="s">
        <v>113</v>
      </c>
      <c r="J19" s="246"/>
      <c r="K19" s="247"/>
      <c r="L19" s="248"/>
      <c r="M19" s="248"/>
      <c r="N19" s="248"/>
      <c r="O19" s="249"/>
    </row>
    <row r="20" spans="1:15" ht="19.95" customHeight="1">
      <c r="A20" s="224">
        <v>14</v>
      </c>
      <c r="B20" s="405" t="s">
        <v>235</v>
      </c>
      <c r="C20" s="220" t="s">
        <v>213</v>
      </c>
      <c r="D20" s="220" t="s">
        <v>364</v>
      </c>
      <c r="E20" s="221">
        <f>$B$2+14</f>
        <v>46286</v>
      </c>
      <c r="F20" s="221">
        <f>$B$2+27</f>
        <v>46299</v>
      </c>
      <c r="G20" s="222">
        <f t="shared" si="0"/>
        <v>14</v>
      </c>
      <c r="H20" s="223">
        <v>0</v>
      </c>
      <c r="I20" s="230" t="s">
        <v>113</v>
      </c>
      <c r="J20" s="246"/>
      <c r="K20" s="247"/>
      <c r="L20" s="248"/>
      <c r="M20" s="248"/>
      <c r="N20" s="248"/>
      <c r="O20" s="249"/>
    </row>
    <row r="21" spans="1:15" ht="19.95" customHeight="1">
      <c r="A21" s="224">
        <v>15</v>
      </c>
      <c r="B21" s="405" t="s">
        <v>439</v>
      </c>
      <c r="C21" s="220" t="s">
        <v>213</v>
      </c>
      <c r="D21" s="220" t="s">
        <v>364</v>
      </c>
      <c r="E21" s="221">
        <f>$B$2+21</f>
        <v>46293</v>
      </c>
      <c r="F21" s="221">
        <f>$B$2+27</f>
        <v>46299</v>
      </c>
      <c r="G21" s="222">
        <f t="shared" si="0"/>
        <v>7</v>
      </c>
      <c r="H21" s="223">
        <v>0</v>
      </c>
      <c r="I21" s="230" t="s">
        <v>113</v>
      </c>
      <c r="J21" s="246"/>
      <c r="K21" s="247"/>
      <c r="L21" s="248"/>
      <c r="M21" s="248"/>
      <c r="N21" s="248"/>
      <c r="O21" s="249"/>
    </row>
    <row r="22" spans="1:15" ht="19.95" customHeight="1">
      <c r="A22" s="224">
        <v>16</v>
      </c>
      <c r="B22" s="219" t="s">
        <v>240</v>
      </c>
      <c r="C22" s="220" t="s">
        <v>213</v>
      </c>
      <c r="D22" s="220" t="s">
        <v>364</v>
      </c>
      <c r="E22" s="221">
        <f>$B$2+14</f>
        <v>46286</v>
      </c>
      <c r="F22" s="221">
        <f>$B$2+20</f>
        <v>46292</v>
      </c>
      <c r="G22" s="222">
        <f t="shared" si="0"/>
        <v>7</v>
      </c>
      <c r="H22" s="223">
        <v>0</v>
      </c>
      <c r="I22" s="230" t="s">
        <v>113</v>
      </c>
      <c r="J22" s="246"/>
      <c r="K22" s="247"/>
      <c r="L22" s="248"/>
      <c r="M22" s="248"/>
      <c r="N22" s="248"/>
      <c r="O22" s="249"/>
    </row>
    <row r="23" spans="1:15" ht="19.95" customHeight="1">
      <c r="A23" s="224">
        <v>17</v>
      </c>
      <c r="B23" s="219" t="s">
        <v>440</v>
      </c>
      <c r="C23" s="220" t="s">
        <v>241</v>
      </c>
      <c r="D23" s="220" t="s">
        <v>43</v>
      </c>
      <c r="E23" s="221">
        <f>$B$2+14</f>
        <v>46286</v>
      </c>
      <c r="F23" s="221">
        <f>$B$2+17</f>
        <v>46289</v>
      </c>
      <c r="G23" s="222">
        <f t="shared" si="0"/>
        <v>4</v>
      </c>
      <c r="H23" s="223">
        <v>0</v>
      </c>
      <c r="I23" s="230" t="s">
        <v>113</v>
      </c>
      <c r="J23" s="246"/>
      <c r="K23" s="247"/>
      <c r="L23" s="248"/>
      <c r="M23" s="248"/>
      <c r="N23" s="248"/>
      <c r="O23" s="249"/>
    </row>
    <row r="24" spans="1:15" ht="19.95" customHeight="1">
      <c r="A24" s="224">
        <v>18</v>
      </c>
      <c r="B24" s="219" t="s">
        <v>441</v>
      </c>
      <c r="C24" s="220" t="s">
        <v>241</v>
      </c>
      <c r="D24" s="220" t="s">
        <v>43</v>
      </c>
      <c r="E24" s="221">
        <f>$B$2+14</f>
        <v>46286</v>
      </c>
      <c r="F24" s="221">
        <f>$B$2+20</f>
        <v>46292</v>
      </c>
      <c r="G24" s="222">
        <f t="shared" si="0"/>
        <v>7</v>
      </c>
      <c r="H24" s="223">
        <v>0</v>
      </c>
      <c r="I24" s="230" t="s">
        <v>113</v>
      </c>
      <c r="J24" s="246"/>
      <c r="K24" s="247"/>
      <c r="L24" s="248"/>
      <c r="M24" s="248"/>
      <c r="N24" s="248"/>
      <c r="O24" s="249"/>
    </row>
    <row r="25" spans="1:15" ht="19.95" customHeight="1">
      <c r="A25" s="224">
        <v>19</v>
      </c>
      <c r="B25" s="219" t="s">
        <v>442</v>
      </c>
      <c r="C25" s="220" t="s">
        <v>241</v>
      </c>
      <c r="D25" s="220" t="s">
        <v>43</v>
      </c>
      <c r="E25" s="221">
        <f>$B$2+21</f>
        <v>46293</v>
      </c>
      <c r="F25" s="221">
        <f>$B$2+41</f>
        <v>46313</v>
      </c>
      <c r="G25" s="222">
        <f t="shared" si="0"/>
        <v>21</v>
      </c>
      <c r="H25" s="223">
        <v>0</v>
      </c>
      <c r="I25" s="230" t="s">
        <v>113</v>
      </c>
      <c r="J25" s="246"/>
      <c r="K25" s="247"/>
      <c r="L25" s="248"/>
      <c r="M25" s="248"/>
      <c r="N25" s="248"/>
      <c r="O25" s="249"/>
    </row>
    <row r="26" spans="1:15" ht="19.95" customHeight="1">
      <c r="A26" s="224">
        <v>20</v>
      </c>
      <c r="B26" s="219" t="s">
        <v>443</v>
      </c>
      <c r="C26" s="220" t="s">
        <v>366</v>
      </c>
      <c r="D26" s="220" t="s">
        <v>52</v>
      </c>
      <c r="E26" s="221">
        <f>$B$2+0</f>
        <v>46272</v>
      </c>
      <c r="F26" s="221">
        <f>$B$2+6</f>
        <v>46278</v>
      </c>
      <c r="G26" s="222">
        <f t="shared" si="0"/>
        <v>7</v>
      </c>
      <c r="H26" s="223">
        <v>0</v>
      </c>
      <c r="I26" s="230" t="s">
        <v>24</v>
      </c>
      <c r="J26" s="246"/>
      <c r="K26" s="247"/>
      <c r="L26" s="248"/>
      <c r="M26" s="248"/>
      <c r="N26" s="248"/>
      <c r="O26" s="249"/>
    </row>
    <row r="27" spans="1:15" ht="19.95" customHeight="1">
      <c r="A27" s="224">
        <v>21</v>
      </c>
      <c r="B27" s="405" t="s">
        <v>444</v>
      </c>
      <c r="C27" s="220" t="s">
        <v>366</v>
      </c>
      <c r="D27" s="220" t="s">
        <v>52</v>
      </c>
      <c r="E27" s="221">
        <f>$B$2+0</f>
        <v>46272</v>
      </c>
      <c r="F27" s="221">
        <f>$B$2+13</f>
        <v>46285</v>
      </c>
      <c r="G27" s="222">
        <f t="shared" si="0"/>
        <v>14</v>
      </c>
      <c r="H27" s="223">
        <v>0</v>
      </c>
      <c r="I27" s="230" t="s">
        <v>24</v>
      </c>
      <c r="J27" s="246"/>
      <c r="K27" s="247"/>
      <c r="L27" s="248"/>
      <c r="M27" s="248"/>
      <c r="N27" s="248"/>
      <c r="O27" s="249"/>
    </row>
    <row r="28" spans="1:15" ht="19.95" customHeight="1">
      <c r="A28" s="224">
        <v>22</v>
      </c>
      <c r="B28" s="219" t="s">
        <v>445</v>
      </c>
      <c r="C28" s="220" t="s">
        <v>366</v>
      </c>
      <c r="D28" s="220" t="s">
        <v>52</v>
      </c>
      <c r="E28" s="221">
        <f>$B$2+7</f>
        <v>46279</v>
      </c>
      <c r="F28" s="221">
        <f>$B$2+13</f>
        <v>46285</v>
      </c>
      <c r="G28" s="222">
        <f t="shared" si="0"/>
        <v>7</v>
      </c>
      <c r="H28" s="223">
        <v>0</v>
      </c>
      <c r="I28" s="230" t="s">
        <v>113</v>
      </c>
      <c r="J28" s="246"/>
      <c r="K28" s="247"/>
      <c r="L28" s="248"/>
      <c r="M28" s="248"/>
      <c r="N28" s="248"/>
      <c r="O28" s="249"/>
    </row>
    <row r="29" spans="1:15" ht="19.95" customHeight="1">
      <c r="A29" s="224">
        <v>23</v>
      </c>
      <c r="B29" s="219" t="s">
        <v>446</v>
      </c>
      <c r="C29" s="220" t="s">
        <v>366</v>
      </c>
      <c r="D29" s="220" t="s">
        <v>69</v>
      </c>
      <c r="E29" s="221">
        <f>$B$2+14</f>
        <v>46286</v>
      </c>
      <c r="F29" s="221">
        <f>$B$2+27</f>
        <v>46299</v>
      </c>
      <c r="G29" s="222">
        <f t="shared" si="0"/>
        <v>14</v>
      </c>
      <c r="H29" s="223">
        <v>0</v>
      </c>
      <c r="I29" s="230" t="s">
        <v>113</v>
      </c>
      <c r="J29" s="246"/>
      <c r="K29" s="247"/>
      <c r="L29" s="248"/>
      <c r="M29" s="248"/>
      <c r="N29" s="248"/>
      <c r="O29" s="249"/>
    </row>
    <row r="30" spans="1:15" ht="19.95" customHeight="1">
      <c r="A30" s="224">
        <v>24</v>
      </c>
      <c r="B30" s="219" t="s">
        <v>447</v>
      </c>
      <c r="C30" s="220" t="s">
        <v>366</v>
      </c>
      <c r="D30" s="220" t="s">
        <v>69</v>
      </c>
      <c r="E30" s="221">
        <f>$B$2+14</f>
        <v>46286</v>
      </c>
      <c r="F30" s="221">
        <f>$B$2+34</f>
        <v>46306</v>
      </c>
      <c r="G30" s="222">
        <f t="shared" si="0"/>
        <v>21</v>
      </c>
      <c r="H30" s="223">
        <v>0</v>
      </c>
      <c r="I30" s="230" t="s">
        <v>113</v>
      </c>
      <c r="J30" s="246"/>
      <c r="K30" s="247"/>
      <c r="L30" s="248"/>
      <c r="M30" s="248"/>
      <c r="N30" s="248"/>
      <c r="O30" s="249"/>
    </row>
    <row r="31" spans="1:15" ht="19.95" customHeight="1">
      <c r="A31" s="224">
        <v>25</v>
      </c>
      <c r="B31" s="219" t="s">
        <v>448</v>
      </c>
      <c r="C31" s="220" t="s">
        <v>366</v>
      </c>
      <c r="D31" s="220" t="s">
        <v>50</v>
      </c>
      <c r="E31" s="221">
        <f>$B$2+21</f>
        <v>46293</v>
      </c>
      <c r="F31" s="221">
        <f>$B$2+34</f>
        <v>46306</v>
      </c>
      <c r="G31" s="222">
        <f t="shared" si="0"/>
        <v>14</v>
      </c>
      <c r="H31" s="223">
        <v>0</v>
      </c>
      <c r="I31" s="230" t="s">
        <v>113</v>
      </c>
      <c r="J31" s="246"/>
      <c r="K31" s="247"/>
      <c r="L31" s="248"/>
      <c r="M31" s="248"/>
      <c r="N31" s="248"/>
      <c r="O31" s="249"/>
    </row>
    <row r="32" spans="1:15" ht="19.95" customHeight="1">
      <c r="A32" s="224">
        <v>26</v>
      </c>
      <c r="B32" s="219" t="s">
        <v>375</v>
      </c>
      <c r="C32" s="220" t="s">
        <v>366</v>
      </c>
      <c r="D32" s="220" t="s">
        <v>69</v>
      </c>
      <c r="E32" s="221">
        <f>$B$2+21</f>
        <v>46293</v>
      </c>
      <c r="F32" s="221">
        <f>$B$2+34</f>
        <v>46306</v>
      </c>
      <c r="G32" s="222">
        <f t="shared" si="0"/>
        <v>14</v>
      </c>
      <c r="H32" s="223">
        <v>0</v>
      </c>
      <c r="I32" s="230" t="s">
        <v>113</v>
      </c>
      <c r="J32" s="246"/>
      <c r="K32" s="247"/>
      <c r="L32" s="248"/>
      <c r="M32" s="248"/>
      <c r="N32" s="248"/>
      <c r="O32" s="249"/>
    </row>
    <row r="33" spans="1:15" ht="19.95" customHeight="1">
      <c r="A33" s="224">
        <v>27</v>
      </c>
      <c r="B33" s="219" t="s">
        <v>449</v>
      </c>
      <c r="C33" s="220" t="s">
        <v>366</v>
      </c>
      <c r="D33" s="220" t="s">
        <v>50</v>
      </c>
      <c r="E33" s="221">
        <f>$B$2+21</f>
        <v>46293</v>
      </c>
      <c r="F33" s="221">
        <f>$B$2+41</f>
        <v>46313</v>
      </c>
      <c r="G33" s="222">
        <f t="shared" si="0"/>
        <v>21</v>
      </c>
      <c r="H33" s="223">
        <v>0</v>
      </c>
      <c r="I33" s="230" t="s">
        <v>113</v>
      </c>
      <c r="J33" s="246"/>
      <c r="K33" s="247"/>
      <c r="L33" s="248"/>
      <c r="M33" s="248"/>
      <c r="N33" s="248"/>
      <c r="O33" s="249"/>
    </row>
    <row r="34" spans="1:15" ht="19.95" customHeight="1">
      <c r="A34" s="224">
        <v>28</v>
      </c>
      <c r="B34" s="219" t="s">
        <v>450</v>
      </c>
      <c r="C34" s="220" t="s">
        <v>400</v>
      </c>
      <c r="D34" s="220" t="s">
        <v>43</v>
      </c>
      <c r="E34" s="221">
        <f>$B$2+0</f>
        <v>46272</v>
      </c>
      <c r="F34" s="221">
        <f>$B$2+13</f>
        <v>46285</v>
      </c>
      <c r="G34" s="222">
        <f t="shared" si="0"/>
        <v>14</v>
      </c>
      <c r="H34" s="223">
        <v>0</v>
      </c>
      <c r="I34" s="230" t="s">
        <v>24</v>
      </c>
      <c r="J34" s="246"/>
      <c r="K34" s="247"/>
      <c r="L34" s="248"/>
      <c r="M34" s="248"/>
      <c r="N34" s="248"/>
      <c r="O34" s="249"/>
    </row>
    <row r="35" spans="1:15" ht="19.95" customHeight="1">
      <c r="A35" s="224">
        <v>29</v>
      </c>
      <c r="B35" s="405" t="s">
        <v>451</v>
      </c>
      <c r="C35" s="220" t="s">
        <v>400</v>
      </c>
      <c r="D35" s="220" t="s">
        <v>62</v>
      </c>
      <c r="E35" s="221">
        <f>$B$2+0</f>
        <v>46272</v>
      </c>
      <c r="F35" s="221">
        <f>$B$2+13</f>
        <v>46285</v>
      </c>
      <c r="G35" s="222">
        <f t="shared" si="0"/>
        <v>14</v>
      </c>
      <c r="H35" s="223">
        <v>0</v>
      </c>
      <c r="I35" s="230" t="s">
        <v>24</v>
      </c>
      <c r="J35" s="246"/>
      <c r="K35" s="247"/>
      <c r="L35" s="248"/>
      <c r="M35" s="248"/>
      <c r="N35" s="248"/>
      <c r="O35" s="249"/>
    </row>
    <row r="36" spans="1:15" ht="19.95" customHeight="1">
      <c r="A36" s="224">
        <v>30</v>
      </c>
      <c r="B36" s="219" t="s">
        <v>452</v>
      </c>
      <c r="C36" s="220" t="s">
        <v>400</v>
      </c>
      <c r="D36" s="220" t="s">
        <v>43</v>
      </c>
      <c r="E36" s="221">
        <f>$B$2+7</f>
        <v>46279</v>
      </c>
      <c r="F36" s="221">
        <f>$B$2+20</f>
        <v>46292</v>
      </c>
      <c r="G36" s="222">
        <f t="shared" si="0"/>
        <v>14</v>
      </c>
      <c r="H36" s="223">
        <v>0</v>
      </c>
      <c r="I36" s="230" t="s">
        <v>113</v>
      </c>
      <c r="J36" s="246"/>
      <c r="K36" s="247"/>
      <c r="L36" s="248"/>
      <c r="M36" s="248"/>
      <c r="N36" s="248"/>
      <c r="O36" s="249"/>
    </row>
    <row r="37" spans="1:15" ht="19.95" customHeight="1">
      <c r="A37" s="224">
        <v>31</v>
      </c>
      <c r="B37" s="219" t="s">
        <v>453</v>
      </c>
      <c r="C37" s="220" t="s">
        <v>400</v>
      </c>
      <c r="D37" s="220" t="s">
        <v>43</v>
      </c>
      <c r="E37" s="221">
        <f>$B$2+7</f>
        <v>46279</v>
      </c>
      <c r="F37" s="221">
        <f>$B$2+20</f>
        <v>46292</v>
      </c>
      <c r="G37" s="222">
        <f t="shared" si="0"/>
        <v>14</v>
      </c>
      <c r="H37" s="223">
        <v>0</v>
      </c>
      <c r="I37" s="230" t="s">
        <v>113</v>
      </c>
      <c r="J37" s="246"/>
      <c r="K37" s="247"/>
      <c r="L37" s="248"/>
      <c r="M37" s="248"/>
      <c r="N37" s="248"/>
      <c r="O37" s="249"/>
    </row>
    <row r="38" spans="1:15" ht="19.95" customHeight="1">
      <c r="A38" s="224">
        <v>32</v>
      </c>
      <c r="B38" s="219" t="s">
        <v>454</v>
      </c>
      <c r="C38" s="220" t="s">
        <v>455</v>
      </c>
      <c r="D38" s="220" t="s">
        <v>43</v>
      </c>
      <c r="E38" s="221">
        <f>$B$2+0</f>
        <v>46272</v>
      </c>
      <c r="F38" s="221">
        <f>$B$2+20</f>
        <v>46292</v>
      </c>
      <c r="G38" s="222">
        <f t="shared" si="0"/>
        <v>21</v>
      </c>
      <c r="H38" s="223">
        <v>0</v>
      </c>
      <c r="I38" s="230" t="s">
        <v>24</v>
      </c>
      <c r="J38" s="246"/>
      <c r="K38" s="247"/>
      <c r="L38" s="248"/>
      <c r="M38" s="248"/>
      <c r="N38" s="248"/>
      <c r="O38" s="249"/>
    </row>
    <row r="39" spans="1:15" ht="19.95" customHeight="1">
      <c r="A39" s="224">
        <v>33</v>
      </c>
      <c r="B39" s="219" t="s">
        <v>457</v>
      </c>
      <c r="C39" s="220" t="s">
        <v>455</v>
      </c>
      <c r="D39" s="220" t="s">
        <v>43</v>
      </c>
      <c r="E39" s="221">
        <f>$B$2+14</f>
        <v>46286</v>
      </c>
      <c r="F39" s="221">
        <f>$B$2+41</f>
        <v>46313</v>
      </c>
      <c r="G39" s="222">
        <f t="shared" si="0"/>
        <v>28</v>
      </c>
      <c r="H39" s="223">
        <v>0</v>
      </c>
      <c r="I39" s="230" t="s">
        <v>113</v>
      </c>
      <c r="J39" s="246"/>
      <c r="K39" s="247"/>
      <c r="L39" s="248"/>
      <c r="M39" s="248"/>
      <c r="N39" s="248"/>
      <c r="O39" s="249"/>
    </row>
    <row r="40" spans="1:15" ht="19.95" customHeight="1">
      <c r="A40" s="224">
        <v>34</v>
      </c>
      <c r="B40" s="219" t="s">
        <v>458</v>
      </c>
      <c r="C40" s="220" t="s">
        <v>459</v>
      </c>
      <c r="D40" s="220"/>
      <c r="E40" s="221">
        <f>$B$2+0</f>
        <v>46272</v>
      </c>
      <c r="F40" s="221">
        <f>$B$2+13</f>
        <v>46285</v>
      </c>
      <c r="G40" s="222">
        <f t="shared" si="0"/>
        <v>14</v>
      </c>
      <c r="H40" s="223">
        <v>0</v>
      </c>
      <c r="I40" s="230" t="s">
        <v>24</v>
      </c>
      <c r="J40" s="246"/>
      <c r="K40" s="247"/>
      <c r="L40" s="248"/>
      <c r="M40" s="248"/>
      <c r="N40" s="248"/>
      <c r="O40" s="249"/>
    </row>
    <row r="41" spans="1:15" ht="19.95" customHeight="1">
      <c r="A41" s="224">
        <v>35</v>
      </c>
      <c r="B41" s="405" t="s">
        <v>460</v>
      </c>
      <c r="C41" s="220" t="s">
        <v>459</v>
      </c>
      <c r="D41" s="220" t="s">
        <v>60</v>
      </c>
      <c r="E41" s="221">
        <f>$B$2+14</f>
        <v>46286</v>
      </c>
      <c r="F41" s="221">
        <f>$B$2+41</f>
        <v>46313</v>
      </c>
      <c r="G41" s="222">
        <f t="shared" si="0"/>
        <v>28</v>
      </c>
      <c r="H41" s="223">
        <v>0</v>
      </c>
      <c r="I41" s="230" t="s">
        <v>113</v>
      </c>
      <c r="J41" s="246"/>
      <c r="K41" s="247"/>
      <c r="L41" s="248"/>
      <c r="M41" s="248"/>
      <c r="N41" s="248"/>
      <c r="O41" s="249"/>
    </row>
    <row r="42" spans="1:15" ht="19.95" customHeight="1">
      <c r="A42" s="224">
        <v>36</v>
      </c>
      <c r="B42" s="405" t="s">
        <v>470</v>
      </c>
      <c r="C42" s="220" t="s">
        <v>459</v>
      </c>
      <c r="D42" s="220" t="s">
        <v>60</v>
      </c>
      <c r="E42" s="221">
        <f>$B$2</f>
        <v>46272</v>
      </c>
      <c r="F42" s="221">
        <f>$B$2+41</f>
        <v>46313</v>
      </c>
      <c r="G42" s="222">
        <f t="shared" si="0"/>
        <v>42</v>
      </c>
      <c r="H42" s="223">
        <v>0</v>
      </c>
      <c r="I42" s="230" t="s">
        <v>24</v>
      </c>
      <c r="J42" s="246"/>
      <c r="K42" s="247"/>
      <c r="L42" s="248"/>
      <c r="M42" s="248"/>
      <c r="N42" s="248"/>
      <c r="O42" s="249"/>
    </row>
    <row r="43" spans="1:15" ht="19.95" customHeight="1">
      <c r="A43" s="224">
        <v>37</v>
      </c>
      <c r="B43" s="219" t="s">
        <v>467</v>
      </c>
      <c r="C43" s="220" t="s">
        <v>455</v>
      </c>
      <c r="D43" s="220" t="s">
        <v>43</v>
      </c>
      <c r="E43" s="221">
        <f>$B$2+21</f>
        <v>46293</v>
      </c>
      <c r="F43" s="221">
        <f>$B$2+27</f>
        <v>46299</v>
      </c>
      <c r="G43" s="222">
        <f t="shared" si="0"/>
        <v>7</v>
      </c>
      <c r="H43" s="223">
        <v>0</v>
      </c>
      <c r="I43" s="230" t="s">
        <v>113</v>
      </c>
      <c r="J43" s="246"/>
      <c r="K43" s="247"/>
      <c r="L43" s="248"/>
      <c r="M43" s="248"/>
      <c r="N43" s="248"/>
      <c r="O43" s="249"/>
    </row>
    <row r="44" spans="1:15" ht="19.95" customHeight="1">
      <c r="A44" s="224">
        <v>38</v>
      </c>
      <c r="B44" s="219" t="s">
        <v>468</v>
      </c>
      <c r="C44" s="220" t="s">
        <v>455</v>
      </c>
      <c r="D44" s="220" t="s">
        <v>43</v>
      </c>
      <c r="E44" s="221">
        <f>F43+1</f>
        <v>46300</v>
      </c>
      <c r="F44" s="221">
        <f>E44+6</f>
        <v>46306</v>
      </c>
      <c r="G44" s="222">
        <f t="shared" si="0"/>
        <v>7</v>
      </c>
      <c r="H44" s="223">
        <v>0</v>
      </c>
      <c r="I44" s="230" t="s">
        <v>113</v>
      </c>
      <c r="J44" s="246"/>
      <c r="K44" s="247"/>
      <c r="L44" s="248"/>
      <c r="M44" s="248"/>
      <c r="N44" s="248"/>
      <c r="O44" s="249"/>
    </row>
    <row r="45" spans="1:15" ht="19.95" customHeight="1">
      <c r="A45" s="254">
        <v>39</v>
      </c>
      <c r="B45" s="255" t="s">
        <v>469</v>
      </c>
      <c r="C45" s="256" t="s">
        <v>366</v>
      </c>
      <c r="D45" s="256" t="s">
        <v>50</v>
      </c>
      <c r="E45" s="257"/>
      <c r="F45" s="257"/>
      <c r="G45" s="222" t="str">
        <f t="shared" si="0"/>
        <v/>
      </c>
      <c r="H45" s="258">
        <v>0</v>
      </c>
      <c r="I45" s="259" t="s">
        <v>471</v>
      </c>
      <c r="J45" s="246"/>
      <c r="K45" s="247"/>
      <c r="L45" s="248"/>
      <c r="M45" s="248"/>
      <c r="N45" s="248"/>
      <c r="O45" s="249"/>
    </row>
    <row r="46" spans="1:15" ht="19.95" customHeight="1">
      <c r="A46" s="224">
        <v>40</v>
      </c>
      <c r="B46" s="219" t="s">
        <v>475</v>
      </c>
      <c r="C46" s="220" t="s">
        <v>455</v>
      </c>
      <c r="D46" s="220" t="s">
        <v>52</v>
      </c>
      <c r="E46" s="221">
        <f>$B$2+7</f>
        <v>46279</v>
      </c>
      <c r="F46" s="221">
        <f>$B$2+27</f>
        <v>46299</v>
      </c>
      <c r="G46" s="222">
        <f t="shared" si="0"/>
        <v>21</v>
      </c>
      <c r="H46" s="223">
        <v>0</v>
      </c>
      <c r="I46" s="230" t="s">
        <v>24</v>
      </c>
      <c r="J46" s="246"/>
      <c r="K46" s="247"/>
      <c r="L46" s="248"/>
      <c r="M46" s="248"/>
      <c r="N46" s="248"/>
      <c r="O46" s="249"/>
    </row>
    <row r="47" spans="1:15" ht="19.95" customHeight="1">
      <c r="A47" s="224">
        <v>41</v>
      </c>
      <c r="B47" s="219" t="s">
        <v>476</v>
      </c>
      <c r="C47" s="220" t="s">
        <v>455</v>
      </c>
      <c r="D47" s="220" t="s">
        <v>52</v>
      </c>
      <c r="E47" s="221">
        <f>$B$2+7</f>
        <v>46279</v>
      </c>
      <c r="F47" s="221">
        <f>$B$2+27</f>
        <v>46299</v>
      </c>
      <c r="G47" s="222">
        <f t="shared" si="0"/>
        <v>21</v>
      </c>
      <c r="H47" s="223">
        <v>0</v>
      </c>
      <c r="I47" s="230" t="s">
        <v>24</v>
      </c>
      <c r="J47" s="246"/>
      <c r="K47" s="247"/>
      <c r="L47" s="248"/>
      <c r="M47" s="248"/>
      <c r="N47" s="248"/>
      <c r="O47" s="249"/>
    </row>
    <row r="48" spans="1:15" ht="19.95" customHeight="1">
      <c r="A48" s="224">
        <v>42</v>
      </c>
      <c r="B48" s="219" t="s">
        <v>477</v>
      </c>
      <c r="C48" s="220" t="s">
        <v>455</v>
      </c>
      <c r="D48" s="220" t="s">
        <v>52</v>
      </c>
      <c r="E48" s="221">
        <f>$B$2+14</f>
        <v>46286</v>
      </c>
      <c r="F48" s="221">
        <f>$B$2+34</f>
        <v>46306</v>
      </c>
      <c r="G48" s="222">
        <f t="shared" si="0"/>
        <v>21</v>
      </c>
      <c r="H48" s="223">
        <v>0</v>
      </c>
      <c r="I48" s="230" t="s">
        <v>113</v>
      </c>
      <c r="J48" s="246"/>
      <c r="K48" s="247"/>
      <c r="L48" s="248"/>
      <c r="M48" s="248"/>
      <c r="N48" s="248"/>
      <c r="O48" s="249"/>
    </row>
    <row r="49" spans="1:15" ht="19.95" customHeight="1">
      <c r="A49" s="224">
        <v>43</v>
      </c>
      <c r="B49" s="219" t="s">
        <v>478</v>
      </c>
      <c r="C49" s="220" t="s">
        <v>455</v>
      </c>
      <c r="D49" s="220" t="s">
        <v>52</v>
      </c>
      <c r="E49" s="221">
        <f>$B$2+14</f>
        <v>46286</v>
      </c>
      <c r="F49" s="221">
        <f>$B$2+34</f>
        <v>46306</v>
      </c>
      <c r="G49" s="222">
        <f t="shared" si="0"/>
        <v>21</v>
      </c>
      <c r="H49" s="223">
        <v>0</v>
      </c>
      <c r="I49" s="230" t="s">
        <v>113</v>
      </c>
      <c r="J49" s="246"/>
      <c r="K49" s="247"/>
      <c r="L49" s="248"/>
      <c r="M49" s="248"/>
      <c r="N49" s="248"/>
      <c r="O49" s="249"/>
    </row>
    <row r="50" spans="1:15" ht="19.95" customHeight="1">
      <c r="A50" s="224">
        <v>44</v>
      </c>
      <c r="B50" s="219" t="s">
        <v>479</v>
      </c>
      <c r="C50" s="220" t="s">
        <v>455</v>
      </c>
      <c r="D50" s="220" t="s">
        <v>52</v>
      </c>
      <c r="E50" s="221"/>
      <c r="F50" s="221"/>
      <c r="G50" s="222" t="str">
        <f t="shared" si="0"/>
        <v/>
      </c>
      <c r="H50" s="223">
        <v>0</v>
      </c>
      <c r="I50" s="230" t="s">
        <v>471</v>
      </c>
      <c r="J50" s="246"/>
      <c r="K50" s="247"/>
      <c r="L50" s="248"/>
      <c r="M50" s="248"/>
      <c r="N50" s="248"/>
      <c r="O50" s="249"/>
    </row>
    <row r="51" spans="1:15" ht="19.95" customHeight="1">
      <c r="A51" s="224">
        <v>45</v>
      </c>
      <c r="B51" s="219" t="s">
        <v>480</v>
      </c>
      <c r="C51" s="220" t="s">
        <v>455</v>
      </c>
      <c r="D51" s="220" t="s">
        <v>43</v>
      </c>
      <c r="E51" s="221">
        <f>$B$2+21</f>
        <v>46293</v>
      </c>
      <c r="F51" s="221">
        <f>$B$2+41</f>
        <v>46313</v>
      </c>
      <c r="G51" s="222">
        <f t="shared" si="0"/>
        <v>21</v>
      </c>
      <c r="H51" s="223">
        <v>0</v>
      </c>
      <c r="I51" s="230" t="s">
        <v>113</v>
      </c>
      <c r="J51" s="246"/>
      <c r="K51" s="247"/>
      <c r="L51" s="248"/>
      <c r="M51" s="248"/>
      <c r="N51" s="248"/>
      <c r="O51" s="249"/>
    </row>
    <row r="52" spans="1:15" ht="19.95" customHeight="1">
      <c r="A52" s="224">
        <v>46</v>
      </c>
      <c r="B52" s="219" t="s">
        <v>481</v>
      </c>
      <c r="C52" s="220" t="s">
        <v>455</v>
      </c>
      <c r="D52" s="220" t="s">
        <v>43</v>
      </c>
      <c r="E52" s="221">
        <f>$B$2+14</f>
        <v>46286</v>
      </c>
      <c r="F52" s="221">
        <f>$B$2+41</f>
        <v>46313</v>
      </c>
      <c r="G52" s="222">
        <f t="shared" si="0"/>
        <v>28</v>
      </c>
      <c r="H52" s="223">
        <v>0</v>
      </c>
      <c r="I52" s="230" t="s">
        <v>113</v>
      </c>
      <c r="J52" s="246"/>
      <c r="K52" s="247"/>
      <c r="L52" s="248"/>
      <c r="M52" s="248"/>
      <c r="N52" s="248"/>
      <c r="O52" s="249"/>
    </row>
    <row r="53" spans="1:15" ht="19.95" customHeight="1">
      <c r="A53" s="224">
        <v>47</v>
      </c>
      <c r="B53" s="219" t="s">
        <v>482</v>
      </c>
      <c r="C53" s="220" t="s">
        <v>455</v>
      </c>
      <c r="D53" s="220" t="s">
        <v>43</v>
      </c>
      <c r="E53" s="221">
        <f>$B$2+14</f>
        <v>46286</v>
      </c>
      <c r="F53" s="221">
        <f>$B$2+41</f>
        <v>46313</v>
      </c>
      <c r="G53" s="222">
        <f t="shared" si="0"/>
        <v>28</v>
      </c>
      <c r="H53" s="223">
        <v>0</v>
      </c>
      <c r="I53" s="230" t="s">
        <v>113</v>
      </c>
      <c r="J53" s="246"/>
      <c r="K53" s="247"/>
      <c r="L53" s="248"/>
      <c r="M53" s="248"/>
      <c r="N53" s="248"/>
      <c r="O53" s="249"/>
    </row>
    <row r="54" spans="1:15" ht="19.95" customHeight="1">
      <c r="A54" s="224">
        <v>48</v>
      </c>
      <c r="B54" s="219" t="s">
        <v>483</v>
      </c>
      <c r="C54" s="220" t="s">
        <v>455</v>
      </c>
      <c r="D54" s="220" t="s">
        <v>43</v>
      </c>
      <c r="E54" s="221">
        <f>$B$2+14</f>
        <v>46286</v>
      </c>
      <c r="F54" s="221">
        <f>$B$2+41</f>
        <v>46313</v>
      </c>
      <c r="G54" s="222">
        <f t="shared" si="0"/>
        <v>28</v>
      </c>
      <c r="H54" s="223">
        <v>0</v>
      </c>
      <c r="I54" s="230" t="s">
        <v>113</v>
      </c>
      <c r="J54" s="246"/>
      <c r="K54" s="247"/>
      <c r="L54" s="248"/>
      <c r="M54" s="248"/>
      <c r="N54" s="248"/>
      <c r="O54" s="249"/>
    </row>
    <row r="55" spans="1:15" ht="19.95" customHeight="1">
      <c r="A55" s="224">
        <v>49</v>
      </c>
      <c r="B55" s="219" t="s">
        <v>484</v>
      </c>
      <c r="C55" s="220" t="s">
        <v>455</v>
      </c>
      <c r="D55" s="220" t="s">
        <v>43</v>
      </c>
      <c r="E55" s="221">
        <f>$B$2+14</f>
        <v>46286</v>
      </c>
      <c r="F55" s="221">
        <f>$B$2+41</f>
        <v>46313</v>
      </c>
      <c r="G55" s="222">
        <f t="shared" si="0"/>
        <v>28</v>
      </c>
      <c r="H55" s="223">
        <v>0</v>
      </c>
      <c r="I55" s="230" t="s">
        <v>113</v>
      </c>
      <c r="J55" s="246"/>
      <c r="K55" s="247"/>
      <c r="L55" s="248"/>
      <c r="M55" s="248"/>
      <c r="N55" s="248"/>
      <c r="O55" s="249"/>
    </row>
    <row r="56" spans="1:15" ht="19.95" customHeight="1">
      <c r="A56" s="224">
        <v>50</v>
      </c>
      <c r="B56" s="219" t="s">
        <v>485</v>
      </c>
      <c r="C56" s="220" t="s">
        <v>455</v>
      </c>
      <c r="D56" s="220" t="s">
        <v>43</v>
      </c>
      <c r="E56" s="221"/>
      <c r="F56" s="221"/>
      <c r="G56" s="222" t="str">
        <f t="shared" si="0"/>
        <v/>
      </c>
      <c r="H56" s="223">
        <v>0</v>
      </c>
      <c r="I56" s="230" t="s">
        <v>471</v>
      </c>
      <c r="J56" s="246"/>
      <c r="K56" s="247"/>
      <c r="L56" s="248"/>
      <c r="M56" s="248"/>
      <c r="N56" s="248"/>
      <c r="O56" s="249"/>
    </row>
    <row r="57" spans="1:15" ht="19.95" customHeight="1">
      <c r="A57" s="224">
        <v>51</v>
      </c>
      <c r="B57" s="219" t="s">
        <v>486</v>
      </c>
      <c r="C57" s="220" t="s">
        <v>455</v>
      </c>
      <c r="D57" s="220" t="s">
        <v>43</v>
      </c>
      <c r="E57" s="221"/>
      <c r="F57" s="221"/>
      <c r="G57" s="222" t="str">
        <f t="shared" si="0"/>
        <v/>
      </c>
      <c r="H57" s="223">
        <v>0</v>
      </c>
      <c r="I57" s="230" t="s">
        <v>471</v>
      </c>
      <c r="J57" s="246"/>
      <c r="K57" s="247"/>
      <c r="L57" s="248"/>
      <c r="M57" s="248"/>
      <c r="N57" s="248"/>
      <c r="O57" s="249"/>
    </row>
    <row r="58" spans="1:15" ht="19.95" customHeight="1">
      <c r="A58" s="224">
        <v>52</v>
      </c>
      <c r="B58" s="219" t="s">
        <v>487</v>
      </c>
      <c r="C58" s="220" t="s">
        <v>455</v>
      </c>
      <c r="D58" s="220" t="s">
        <v>43</v>
      </c>
      <c r="E58" s="221"/>
      <c r="F58" s="221"/>
      <c r="G58" s="222" t="str">
        <f t="shared" si="0"/>
        <v/>
      </c>
      <c r="H58" s="223">
        <v>0</v>
      </c>
      <c r="I58" s="230" t="s">
        <v>471</v>
      </c>
      <c r="J58" s="246"/>
      <c r="K58" s="247"/>
      <c r="L58" s="248"/>
      <c r="M58" s="248"/>
      <c r="N58" s="248"/>
      <c r="O58" s="249"/>
    </row>
    <row r="59" spans="1:15" ht="19.95" customHeight="1">
      <c r="A59" s="224">
        <v>53</v>
      </c>
      <c r="B59" s="219" t="s">
        <v>488</v>
      </c>
      <c r="C59" s="220" t="s">
        <v>455</v>
      </c>
      <c r="D59" s="220" t="s">
        <v>43</v>
      </c>
      <c r="E59" s="221"/>
      <c r="F59" s="221"/>
      <c r="G59" s="222" t="str">
        <f t="shared" si="0"/>
        <v/>
      </c>
      <c r="H59" s="223">
        <v>0</v>
      </c>
      <c r="I59" s="230" t="s">
        <v>471</v>
      </c>
      <c r="J59" s="246"/>
      <c r="K59" s="247"/>
      <c r="L59" s="248"/>
      <c r="M59" s="248"/>
      <c r="N59" s="248"/>
      <c r="O59" s="249"/>
    </row>
    <row r="60" spans="1:15" ht="19.95" customHeight="1">
      <c r="A60" s="224">
        <v>54</v>
      </c>
      <c r="B60" s="219" t="s">
        <v>489</v>
      </c>
      <c r="C60" s="220" t="s">
        <v>455</v>
      </c>
      <c r="D60" s="220" t="s">
        <v>456</v>
      </c>
      <c r="E60" s="221">
        <f>$B$2+7</f>
        <v>46279</v>
      </c>
      <c r="F60" s="221">
        <f>$B$2+20</f>
        <v>46292</v>
      </c>
      <c r="G60" s="222">
        <f t="shared" si="0"/>
        <v>14</v>
      </c>
      <c r="H60" s="223">
        <v>0</v>
      </c>
      <c r="I60" s="230" t="s">
        <v>113</v>
      </c>
      <c r="J60" s="246"/>
      <c r="K60" s="247"/>
      <c r="L60" s="248"/>
      <c r="M60" s="248"/>
      <c r="N60" s="248"/>
      <c r="O60" s="249"/>
    </row>
    <row r="61" spans="1:15" ht="19.95" customHeight="1">
      <c r="A61" s="224">
        <v>55</v>
      </c>
      <c r="B61" s="219" t="s">
        <v>461</v>
      </c>
      <c r="C61" s="220" t="s">
        <v>462</v>
      </c>
      <c r="D61" s="220" t="s">
        <v>429</v>
      </c>
      <c r="E61" s="221">
        <f>$B$2+35</f>
        <v>46307</v>
      </c>
      <c r="F61" s="221">
        <f>$B$2+41</f>
        <v>46313</v>
      </c>
      <c r="G61" s="222">
        <f t="shared" si="0"/>
        <v>7</v>
      </c>
      <c r="H61" s="223">
        <v>0</v>
      </c>
      <c r="I61" s="230" t="s">
        <v>113</v>
      </c>
      <c r="J61" s="246"/>
      <c r="K61" s="247"/>
      <c r="L61" s="248"/>
      <c r="M61" s="248"/>
      <c r="N61" s="248"/>
      <c r="O61" s="249"/>
    </row>
    <row r="62" spans="1:15" ht="19.95" customHeight="1" thickBot="1">
      <c r="A62" s="225">
        <v>56</v>
      </c>
      <c r="B62" s="226" t="s">
        <v>463</v>
      </c>
      <c r="C62" s="227" t="s">
        <v>462</v>
      </c>
      <c r="D62" s="227" t="s">
        <v>62</v>
      </c>
      <c r="E62" s="228">
        <f>$B$2+38</f>
        <v>46310</v>
      </c>
      <c r="F62" s="228">
        <f>$B$2+41</f>
        <v>46313</v>
      </c>
      <c r="G62" s="222">
        <f t="shared" si="0"/>
        <v>4</v>
      </c>
      <c r="H62" s="229">
        <v>0</v>
      </c>
      <c r="I62" s="231" t="s">
        <v>113</v>
      </c>
      <c r="J62" s="250"/>
      <c r="K62" s="251"/>
      <c r="L62" s="252"/>
      <c r="M62" s="252"/>
      <c r="N62" s="252"/>
      <c r="O62" s="253"/>
    </row>
    <row r="63" spans="1:15">
      <c r="A63" s="218"/>
      <c r="B63" s="218"/>
      <c r="C63" s="218"/>
      <c r="D63" s="218"/>
      <c r="E63" s="218"/>
      <c r="F63" s="218"/>
      <c r="G63" s="218"/>
      <c r="H63" s="218"/>
      <c r="I63" s="218"/>
      <c r="J63" s="218"/>
      <c r="K63" s="218"/>
      <c r="L63" s="218"/>
      <c r="M63" s="218"/>
      <c r="N63" s="218"/>
      <c r="O63" s="218"/>
    </row>
    <row r="64" spans="1:15" ht="18" customHeight="1">
      <c r="A64" s="244" t="s">
        <v>464</v>
      </c>
      <c r="B64" s="311" t="s">
        <v>472</v>
      </c>
      <c r="C64" s="311"/>
      <c r="D64" s="311"/>
      <c r="E64" s="311"/>
      <c r="F64" s="311"/>
      <c r="G64" s="311"/>
      <c r="H64" s="311"/>
      <c r="I64" s="311"/>
      <c r="J64" s="311"/>
      <c r="K64" s="311"/>
      <c r="L64" s="311"/>
      <c r="M64" s="311"/>
      <c r="N64" s="311"/>
      <c r="O64" s="311"/>
    </row>
    <row r="65" spans="1:15" ht="18" customHeight="1">
      <c r="A65" s="244" t="s">
        <v>465</v>
      </c>
      <c r="B65" s="311" t="s">
        <v>473</v>
      </c>
      <c r="C65" s="311"/>
      <c r="D65" s="311"/>
      <c r="E65" s="311"/>
      <c r="F65" s="311"/>
      <c r="G65" s="311"/>
      <c r="H65" s="311"/>
      <c r="I65" s="311"/>
      <c r="J65" s="311"/>
      <c r="K65" s="311"/>
      <c r="L65" s="311"/>
      <c r="M65" s="311"/>
      <c r="N65" s="311"/>
      <c r="O65" s="311"/>
    </row>
  </sheetData>
  <mergeCells count="9">
    <mergeCell ref="B64:O64"/>
    <mergeCell ref="B65:O65"/>
    <mergeCell ref="D2:E2"/>
    <mergeCell ref="I2:J2"/>
    <mergeCell ref="A1:O1"/>
    <mergeCell ref="K2:O2"/>
    <mergeCell ref="A4:I4"/>
    <mergeCell ref="J4:O4"/>
    <mergeCell ref="A5:I5"/>
  </mergeCells>
  <conditionalFormatting sqref="C7:C62">
    <cfRule type="containsText" dxfId="39" priority="121" operator="containsText" text="تعديلات معمارية">
      <formula>NOT(ISERROR(SEARCH("تعديلات معمارية",C7)))</formula>
    </cfRule>
    <cfRule type="containsText" dxfId="38" priority="122" operator="containsText" text="السباكة">
      <formula>NOT(ISERROR(SEARCH("السباكة",C7)))</formula>
    </cfRule>
    <cfRule type="containsText" dxfId="37" priority="123" operator="containsText" text="الكهرباء">
      <formula>NOT(ISERROR(SEARCH("الكهرباء",C7)))</formula>
    </cfRule>
    <cfRule type="containsText" dxfId="36" priority="124" operator="containsText" text="تمديدات الشفط">
      <formula>NOT(ISERROR(SEARCH("تمديدات الشفط",C7)))</formula>
    </cfRule>
    <cfRule type="containsText" dxfId="35" priority="125" operator="containsText" text="الجبس">
      <formula>NOT(ISERROR(SEARCH("الجبس",C7)))</formula>
    </cfRule>
    <cfRule type="containsText" dxfId="34" priority="126" operator="containsText" text="الحدادة">
      <formula>NOT(ISERROR(SEARCH("الحدادة",C7)))</formula>
    </cfRule>
    <cfRule type="containsText" dxfId="33" priority="127" operator="containsText" text="التبليط">
      <formula>NOT(ISERROR(SEARCH("التبليط",C7)))</formula>
    </cfRule>
    <cfRule type="containsText" dxfId="32" priority="128" operator="containsText" text="التعميدات">
      <formula>NOT(ISERROR(SEARCH("التعميدات",C7)))</formula>
    </cfRule>
    <cfRule type="containsText" dxfId="31" priority="129" operator="containsText" text="التوريدات">
      <formula>NOT(ISERROR(SEARCH("التوريدات",C7)))</formula>
    </cfRule>
    <cfRule type="containsText" dxfId="30" priority="130" operator="containsText" text="يونايت اكس">
      <formula>NOT(ISERROR(SEARCH("يونايت اكس",C7)))</formula>
    </cfRule>
    <cfRule type="containsText" dxfId="29" priority="131" operator="containsText" text="التسليم">
      <formula>NOT(ISERROR(SEARCH("التسليم",C7)))</formula>
    </cfRule>
  </conditionalFormatting>
  <conditionalFormatting sqref="H7:H62">
    <cfRule type="dataBar" priority="120">
      <dataBar>
        <cfvo type="num" val="0"/>
        <cfvo type="num" val="1"/>
        <color rgb="FF9BC2E6"/>
      </dataBar>
      <extLst>
        <ext xmlns:x14="http://schemas.microsoft.com/office/spreadsheetml/2009/9/main" uri="{B025F937-C7B1-47D3-B67F-A62EFF666E3E}">
          <x14:id>{F8259208-931E-4AB4-8734-29A303265C00}</x14:id>
        </ext>
      </extLst>
    </cfRule>
  </conditionalFormatting>
  <conditionalFormatting sqref="I7:I62">
    <cfRule type="expression" dxfId="28" priority="109">
      <formula>EXACT($I7,"تم")</formula>
    </cfRule>
    <cfRule type="expression" dxfId="27" priority="110">
      <formula>EXACT($I7,"قيد التنفيذ")</formula>
    </cfRule>
    <cfRule type="expression" dxfId="26" priority="111">
      <formula>EXACT($I7,"معلق")</formula>
    </cfRule>
    <cfRule type="expression" dxfId="25" priority="112">
      <formula>EXACT($I7,"متأخر")</formula>
    </cfRule>
    <cfRule type="expression" dxfId="24" priority="113">
      <formula>EXACT($I7,"بانتظار الموعد")</formula>
    </cfRule>
    <cfRule type="expression" dxfId="23" priority="114">
      <formula>EXACT($I7,"لم يبدأ")</formula>
    </cfRule>
  </conditionalFormatting>
  <conditionalFormatting sqref="J5:O6">
    <cfRule type="expression" dxfId="22" priority="74">
      <formula>AND(TODAY()&gt;=J$5,TODAY()&lt;J$5+7)</formula>
    </cfRule>
  </conditionalFormatting>
  <conditionalFormatting sqref="J7:O62">
    <cfRule type="expression" dxfId="21" priority="115">
      <formula>AND(COUNT($E7:$F7)=2,$E7&lt;=J$5+6,$F7&gt;=J$5,$I7="تم")</formula>
    </cfRule>
    <cfRule type="expression" dxfId="20" priority="116">
      <formula>AND(COUNT($E7:$F7)=2,$E7&lt;=J$5+6,$F7&gt;=J$5,$I7="متأخر")</formula>
    </cfRule>
    <cfRule type="expression" dxfId="19" priority="117">
      <formula>AND(COUNT($E7:$F7)=2,$E7&lt;=J$5+6,$F7&gt;=J$5,$I7="معلق")</formula>
    </cfRule>
    <cfRule type="expression" dxfId="18" priority="118">
      <formula>AND(COUNT($E7:$F7)=2,$E7&lt;=J$5+6,$F7&gt;=J$5,$I7&lt;&gt;"تم",$I7&lt;&gt;"متأخر",$I7&lt;&gt;"معلق")</formula>
    </cfRule>
    <cfRule type="expression" dxfId="17" priority="119">
      <formula>COUNT($E7:$F7)&lt;2</formula>
    </cfRule>
  </conditionalFormatting>
  <dataValidations disablePrompts="1" count="1">
    <dataValidation type="list" allowBlank="1" showInputMessage="1" showErrorMessage="1" sqref="I7:I62" xr:uid="{ADE96DF9-FBDB-4713-9DB0-263519C76662}">
      <formula1>"تم,قيد التنفيذ,معلق,متأخر,بانتظار الموعد,لم يبدأ"</formula1>
    </dataValidation>
  </dataValidations>
  <hyperlinks>
    <hyperlink ref="P1" location="'الفهرس'!A1" display="↩ الفهرس" xr:uid="{F24B782F-ADAE-4801-AA96-402CACC5594B}"/>
  </hyperlinks>
  <printOptions horizontalCentered="1"/>
  <pageMargins left="0.5" right="0.5" top="0.55555555555555558" bottom="0.55555555555555558" header="0.3" footer="0.3"/>
  <pageSetup paperSize="9" scale="50" fitToHeight="0" orientation="landscape" verticalDpi="0" r:id="rId1"/>
  <headerFooter>
    <oddFooter>&amp;C&amp;P / &amp;N</oddFooter>
  </headerFooter>
  <legacyDrawing r:id="rId2"/>
  <extLst>
    <ext xmlns:x14="http://schemas.microsoft.com/office/spreadsheetml/2009/9/main" uri="{78C0D931-6437-407d-A8EE-F0AAD7539E65}">
      <x14:conditionalFormattings>
        <x14:conditionalFormatting xmlns:xm="http://schemas.microsoft.com/office/excel/2006/main">
          <x14:cfRule type="dataBar" id="{F8259208-931E-4AB4-8734-29A303265C00}">
            <x14:dataBar minLength="0" maxLength="100" direction="rightToLeft" negativeBarColorSameAsPositive="1" axisPosition="none">
              <x14:cfvo type="num">
                <xm:f>0</xm:f>
              </x14:cfvo>
              <x14:cfvo type="num">
                <xm:f>1</xm:f>
              </x14:cfvo>
            </x14:dataBar>
          </x14:cfRule>
          <xm:sqref>H7:H62</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40541E-DE21-41B8-9075-EEEC88AE0561}">
  <sheetPr>
    <tabColor rgb="FF8EA9DB"/>
    <pageSetUpPr fitToPage="1"/>
  </sheetPr>
  <dimension ref="A1:F25"/>
  <sheetViews>
    <sheetView showGridLines="0" rightToLeft="1" zoomScale="55" zoomScaleNormal="55" workbookViewId="0">
      <pane ySplit="2" topLeftCell="A3" activePane="bottomLeft" state="frozen"/>
      <selection pane="bottomLeft" activeCell="B16" sqref="B16"/>
    </sheetView>
  </sheetViews>
  <sheetFormatPr defaultRowHeight="14.4"/>
  <cols>
    <col min="1" max="1" width="7.44140625" customWidth="1"/>
    <col min="2" max="2" width="55.5546875" customWidth="1"/>
    <col min="3" max="3" width="33.33203125" customWidth="1"/>
    <col min="4" max="4" width="44.44140625" customWidth="1"/>
    <col min="5" max="5" width="25.88671875" customWidth="1"/>
    <col min="6" max="6" width="13.88671875" customWidth="1"/>
  </cols>
  <sheetData>
    <row r="1" spans="1:6" ht="46.05" customHeight="1">
      <c r="A1" s="328" t="s">
        <v>493</v>
      </c>
      <c r="B1" s="329"/>
      <c r="C1" s="329"/>
      <c r="D1" s="329"/>
      <c r="E1" s="330"/>
      <c r="F1" s="451" t="s">
        <v>549</v>
      </c>
    </row>
    <row r="2" spans="1:6" ht="40.049999999999997" customHeight="1" thickBot="1">
      <c r="A2" s="30" t="s">
        <v>6</v>
      </c>
      <c r="B2" s="31" t="s">
        <v>72</v>
      </c>
      <c r="C2" s="31" t="s">
        <v>73</v>
      </c>
      <c r="D2" s="31" t="s">
        <v>75</v>
      </c>
      <c r="E2" s="32" t="s">
        <v>11</v>
      </c>
    </row>
    <row r="3" spans="1:6" ht="40.049999999999997" customHeight="1">
      <c r="A3" s="27">
        <v>1</v>
      </c>
      <c r="B3" s="28" t="s">
        <v>76</v>
      </c>
      <c r="C3" s="28" t="s">
        <v>74</v>
      </c>
      <c r="D3" s="28" t="s">
        <v>106</v>
      </c>
      <c r="E3" s="29" t="s">
        <v>25</v>
      </c>
    </row>
    <row r="4" spans="1:6" ht="40.049999999999997" customHeight="1">
      <c r="A4" s="25">
        <v>2</v>
      </c>
      <c r="B4" s="23" t="s">
        <v>77</v>
      </c>
      <c r="C4" s="23" t="s">
        <v>74</v>
      </c>
      <c r="D4" s="23" t="s">
        <v>107</v>
      </c>
      <c r="E4" s="26" t="s">
        <v>25</v>
      </c>
    </row>
    <row r="5" spans="1:6" ht="40.049999999999997" customHeight="1">
      <c r="A5" s="24">
        <v>3</v>
      </c>
      <c r="B5" s="22" t="s">
        <v>114</v>
      </c>
      <c r="C5" s="22" t="s">
        <v>78</v>
      </c>
      <c r="D5" s="22" t="s">
        <v>108</v>
      </c>
      <c r="E5" s="26" t="s">
        <v>24</v>
      </c>
    </row>
    <row r="6" spans="1:6" ht="40.049999999999997" customHeight="1">
      <c r="A6" s="25">
        <v>4</v>
      </c>
      <c r="B6" s="23" t="s">
        <v>80</v>
      </c>
      <c r="C6" s="23" t="s">
        <v>78</v>
      </c>
      <c r="D6" s="23" t="s">
        <v>81</v>
      </c>
      <c r="E6" s="26" t="s">
        <v>174</v>
      </c>
    </row>
    <row r="7" spans="1:6" ht="40.049999999999997" customHeight="1">
      <c r="A7" s="24">
        <v>5</v>
      </c>
      <c r="B7" s="22" t="s">
        <v>82</v>
      </c>
      <c r="C7" s="22" t="s">
        <v>78</v>
      </c>
      <c r="D7" s="22"/>
      <c r="E7" s="26" t="s">
        <v>24</v>
      </c>
    </row>
    <row r="8" spans="1:6" ht="40.049999999999997" customHeight="1">
      <c r="A8" s="25">
        <v>6</v>
      </c>
      <c r="B8" s="23" t="s">
        <v>83</v>
      </c>
      <c r="C8" s="23" t="s">
        <v>84</v>
      </c>
      <c r="D8" s="23"/>
      <c r="E8" s="26" t="s">
        <v>24</v>
      </c>
    </row>
    <row r="9" spans="1:6" ht="40.049999999999997" customHeight="1">
      <c r="A9" s="24">
        <v>7</v>
      </c>
      <c r="B9" s="22" t="s">
        <v>85</v>
      </c>
      <c r="C9" s="22" t="s">
        <v>84</v>
      </c>
      <c r="D9" s="22" t="s">
        <v>86</v>
      </c>
      <c r="E9" s="26" t="s">
        <v>25</v>
      </c>
    </row>
    <row r="10" spans="1:6" ht="54" customHeight="1">
      <c r="A10" s="25">
        <v>8</v>
      </c>
      <c r="B10" s="23" t="s">
        <v>89</v>
      </c>
      <c r="C10" s="23"/>
      <c r="D10" s="23" t="s">
        <v>87</v>
      </c>
      <c r="E10" s="26" t="s">
        <v>24</v>
      </c>
    </row>
    <row r="11" spans="1:6" ht="40.049999999999997" customHeight="1">
      <c r="A11" s="24">
        <v>9</v>
      </c>
      <c r="B11" s="22" t="s">
        <v>88</v>
      </c>
      <c r="C11" s="22" t="s">
        <v>84</v>
      </c>
      <c r="D11" s="22"/>
      <c r="E11" s="26" t="s">
        <v>24</v>
      </c>
    </row>
    <row r="12" spans="1:6" ht="40.049999999999997" customHeight="1">
      <c r="A12" s="25">
        <v>10</v>
      </c>
      <c r="B12" s="23" t="s">
        <v>90</v>
      </c>
      <c r="C12" s="23" t="s">
        <v>91</v>
      </c>
      <c r="D12" s="23" t="s">
        <v>79</v>
      </c>
      <c r="E12" s="26" t="s">
        <v>24</v>
      </c>
    </row>
    <row r="13" spans="1:6" ht="40.049999999999997" customHeight="1">
      <c r="A13" s="24">
        <v>11</v>
      </c>
      <c r="B13" s="22" t="s">
        <v>92</v>
      </c>
      <c r="C13" s="22" t="s">
        <v>91</v>
      </c>
      <c r="D13" s="22"/>
      <c r="E13" s="26" t="s">
        <v>24</v>
      </c>
    </row>
    <row r="14" spans="1:6" ht="40.049999999999997" customHeight="1">
      <c r="A14" s="25">
        <v>12</v>
      </c>
      <c r="B14" s="23" t="s">
        <v>93</v>
      </c>
      <c r="C14" s="23"/>
      <c r="D14" s="23" t="s">
        <v>94</v>
      </c>
      <c r="E14" s="26" t="s">
        <v>24</v>
      </c>
    </row>
    <row r="15" spans="1:6" ht="40.049999999999997" customHeight="1">
      <c r="A15" s="24">
        <v>13</v>
      </c>
      <c r="B15" s="22" t="s">
        <v>95</v>
      </c>
      <c r="C15" s="22" t="s">
        <v>96</v>
      </c>
      <c r="D15" s="22" t="s">
        <v>97</v>
      </c>
      <c r="E15" s="26" t="s">
        <v>113</v>
      </c>
    </row>
    <row r="16" spans="1:6" ht="40.049999999999997" customHeight="1">
      <c r="A16" s="25">
        <v>14</v>
      </c>
      <c r="B16" s="23" t="s">
        <v>98</v>
      </c>
      <c r="C16" s="23" t="s">
        <v>99</v>
      </c>
      <c r="D16" s="23" t="s">
        <v>100</v>
      </c>
      <c r="E16" s="26" t="s">
        <v>25</v>
      </c>
    </row>
    <row r="17" spans="1:5" ht="39.6" customHeight="1">
      <c r="A17" s="24">
        <v>15</v>
      </c>
      <c r="B17" s="22" t="s">
        <v>101</v>
      </c>
      <c r="C17" s="22" t="s">
        <v>91</v>
      </c>
      <c r="D17" s="22" t="s">
        <v>102</v>
      </c>
      <c r="E17" s="26" t="s">
        <v>24</v>
      </c>
    </row>
    <row r="18" spans="1:5" ht="33" customHeight="1">
      <c r="A18" s="25">
        <v>16</v>
      </c>
      <c r="B18" s="23" t="s">
        <v>103</v>
      </c>
      <c r="C18" s="23" t="s">
        <v>104</v>
      </c>
      <c r="D18" s="23"/>
      <c r="E18" s="26" t="s">
        <v>24</v>
      </c>
    </row>
    <row r="19" spans="1:5" ht="33" customHeight="1" thickBot="1">
      <c r="A19" s="33">
        <v>17</v>
      </c>
      <c r="B19" s="34" t="s">
        <v>105</v>
      </c>
      <c r="C19" s="34" t="s">
        <v>104</v>
      </c>
      <c r="D19" s="34"/>
      <c r="E19" s="35" t="s">
        <v>24</v>
      </c>
    </row>
    <row r="20" spans="1:5" ht="34.200000000000003" customHeight="1" thickBot="1">
      <c r="A20" s="331" t="s">
        <v>115</v>
      </c>
      <c r="B20" s="332"/>
      <c r="C20" s="332"/>
      <c r="D20" s="332"/>
      <c r="E20" s="333"/>
    </row>
    <row r="21" spans="1:5" ht="30" customHeight="1">
      <c r="A21" s="334"/>
      <c r="B21" s="335"/>
      <c r="C21" s="335"/>
      <c r="D21" s="335"/>
      <c r="E21" s="336"/>
    </row>
    <row r="22" spans="1:5" ht="30" customHeight="1">
      <c r="A22" s="337"/>
      <c r="B22" s="335"/>
      <c r="C22" s="335"/>
      <c r="D22" s="335"/>
      <c r="E22" s="336"/>
    </row>
    <row r="23" spans="1:5" ht="30" customHeight="1">
      <c r="A23" s="337"/>
      <c r="B23" s="335"/>
      <c r="C23" s="335"/>
      <c r="D23" s="335"/>
      <c r="E23" s="336"/>
    </row>
    <row r="24" spans="1:5" ht="30" customHeight="1">
      <c r="A24" s="337"/>
      <c r="B24" s="335"/>
      <c r="C24" s="335"/>
      <c r="D24" s="335"/>
      <c r="E24" s="336"/>
    </row>
    <row r="25" spans="1:5" ht="19.8" customHeight="1" thickBot="1">
      <c r="A25" s="338"/>
      <c r="B25" s="339"/>
      <c r="C25" s="339"/>
      <c r="D25" s="339"/>
      <c r="E25" s="340"/>
    </row>
  </sheetData>
  <mergeCells count="3">
    <mergeCell ref="A1:E1"/>
    <mergeCell ref="A20:E20"/>
    <mergeCell ref="A21:E25"/>
  </mergeCells>
  <conditionalFormatting sqref="E3:E19">
    <cfRule type="containsText" dxfId="16" priority="1" operator="containsText" text="منتهى">
      <formula>NOT(ISERROR(SEARCH("منتهى",E3)))</formula>
    </cfRule>
    <cfRule type="containsText" dxfId="15" priority="2" operator="containsText" text="قيد التنفيذ">
      <formula>NOT(ISERROR(SEARCH("قيد التنفيذ",E3)))</formula>
    </cfRule>
    <cfRule type="containsText" dxfId="14" priority="3" operator="containsText" text="معلق">
      <formula>NOT(ISERROR(SEARCH("معلق",E3)))</formula>
    </cfRule>
    <cfRule type="containsText" dxfId="13" priority="4" operator="containsText" text="لم يبدأ">
      <formula>NOT(ISERROR(SEARCH("لم يبدأ",E3)))</formula>
    </cfRule>
  </conditionalFormatting>
  <dataValidations count="1">
    <dataValidation type="list" allowBlank="1" showInputMessage="1" showErrorMessage="1" sqref="E3:E19" xr:uid="{13D7EEE9-5416-4135-B956-BD47167ACF53}">
      <formula1>"منتهى,قيد التنفيذ,معلق,لم يبدأ"</formula1>
    </dataValidation>
  </dataValidations>
  <hyperlinks>
    <hyperlink ref="F1" location="'الفهرس'!A1" display="↩ الفهرس" xr:uid="{A50ED75A-8A84-4A07-AD7E-30F35D8743A7}"/>
  </hyperlinks>
  <printOptions horizontalCentered="1"/>
  <pageMargins left="0.5" right="0.5" top="0.55555555555555558" bottom="0.55555555555555558" header="0.3" footer="0.3"/>
  <pageSetup paperSize="9" scale="55" fitToHeight="0" orientation="portrait" r:id="rId1"/>
  <headerFooter>
    <oddFooter>&amp;C&amp;P / &amp;N</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B5AA90-CEF1-4524-8717-15F0384956C4}">
  <sheetPr>
    <tabColor rgb="FF8EA9DB"/>
    <pageSetUpPr fitToPage="1"/>
  </sheetPr>
  <dimension ref="A1:L23"/>
  <sheetViews>
    <sheetView showGridLines="0" rightToLeft="1" zoomScale="40" zoomScaleNormal="40" workbookViewId="0">
      <pane ySplit="2" topLeftCell="A5" activePane="bottomLeft" state="frozen"/>
      <selection pane="bottomLeft" activeCell="B4" sqref="B4"/>
    </sheetView>
  </sheetViews>
  <sheetFormatPr defaultRowHeight="14.4"/>
  <cols>
    <col min="1" max="1" width="7.44140625" customWidth="1"/>
    <col min="2" max="2" width="62.44140625" customWidth="1"/>
    <col min="3" max="3" width="7.77734375" customWidth="1"/>
    <col min="4" max="4" width="14.77734375" customWidth="1"/>
    <col min="5" max="5" width="25.88671875" customWidth="1"/>
    <col min="6" max="6" width="27.77734375" customWidth="1"/>
    <col min="7" max="7" width="22.21875" customWidth="1"/>
    <col min="8" max="8" width="17.33203125" customWidth="1"/>
    <col min="9" max="9" width="23.77734375" customWidth="1"/>
    <col min="10" max="10" width="40.88671875" customWidth="1"/>
    <col min="11" max="11" width="20.33203125" customWidth="1"/>
    <col min="12" max="12" width="13.88671875" customWidth="1"/>
  </cols>
  <sheetData>
    <row r="1" spans="1:12" ht="40.049999999999997" customHeight="1">
      <c r="A1" s="270" t="s">
        <v>345</v>
      </c>
      <c r="B1" s="271"/>
      <c r="C1" s="271"/>
      <c r="D1" s="271"/>
      <c r="E1" s="271"/>
      <c r="F1" s="271"/>
      <c r="G1" s="271"/>
      <c r="H1" s="271"/>
      <c r="I1" s="272"/>
      <c r="J1" s="5"/>
      <c r="K1" s="45"/>
      <c r="L1" s="451" t="s">
        <v>549</v>
      </c>
    </row>
    <row r="2" spans="1:12" ht="46.05" customHeight="1" thickBot="1">
      <c r="A2" s="151" t="s">
        <v>6</v>
      </c>
      <c r="B2" s="152" t="s">
        <v>55</v>
      </c>
      <c r="C2" s="152" t="s">
        <v>56</v>
      </c>
      <c r="D2" s="152" t="s">
        <v>149</v>
      </c>
      <c r="E2" s="152" t="s">
        <v>150</v>
      </c>
      <c r="F2" s="152" t="s">
        <v>153</v>
      </c>
      <c r="G2" s="152" t="s">
        <v>29</v>
      </c>
      <c r="H2" s="152" t="s">
        <v>156</v>
      </c>
      <c r="I2" s="152" t="s">
        <v>157</v>
      </c>
      <c r="J2" s="153" t="s">
        <v>132</v>
      </c>
      <c r="K2" s="208" t="s">
        <v>12</v>
      </c>
    </row>
    <row r="3" spans="1:12" ht="127.8" customHeight="1" thickBot="1">
      <c r="A3" s="162">
        <v>1</v>
      </c>
      <c r="B3" s="163" t="s">
        <v>289</v>
      </c>
      <c r="C3" s="164">
        <v>1</v>
      </c>
      <c r="D3" s="165" t="s">
        <v>292</v>
      </c>
      <c r="E3" s="165" t="s">
        <v>295</v>
      </c>
      <c r="F3" s="166"/>
      <c r="G3" s="166"/>
      <c r="H3" s="362"/>
      <c r="I3" s="361"/>
      <c r="J3" s="167"/>
    </row>
    <row r="4" spans="1:12" ht="131.55000000000001" customHeight="1" thickBot="1">
      <c r="A4" s="168">
        <v>2</v>
      </c>
      <c r="B4" s="154" t="s">
        <v>290</v>
      </c>
      <c r="C4" s="155">
        <v>1</v>
      </c>
      <c r="D4" s="160" t="s">
        <v>293</v>
      </c>
      <c r="E4" s="160" t="s">
        <v>296</v>
      </c>
      <c r="F4" s="156"/>
      <c r="G4" s="156"/>
      <c r="H4" s="363"/>
      <c r="I4" s="361"/>
      <c r="J4" s="169"/>
    </row>
    <row r="5" spans="1:12" ht="102.45" customHeight="1" thickBot="1">
      <c r="A5" s="376">
        <v>3</v>
      </c>
      <c r="B5" s="377" t="s">
        <v>291</v>
      </c>
      <c r="C5" s="378">
        <v>1</v>
      </c>
      <c r="D5" s="379" t="s">
        <v>294</v>
      </c>
      <c r="E5" s="379" t="s">
        <v>297</v>
      </c>
      <c r="F5" s="380"/>
      <c r="G5" s="380"/>
      <c r="H5" s="381"/>
      <c r="I5" s="382"/>
      <c r="J5" s="383" t="s">
        <v>342</v>
      </c>
      <c r="K5" s="341"/>
    </row>
    <row r="6" spans="1:12" ht="150.44999999999999" customHeight="1" thickBot="1">
      <c r="A6" s="168">
        <v>4</v>
      </c>
      <c r="B6" s="154" t="s">
        <v>312</v>
      </c>
      <c r="C6" s="155">
        <v>1</v>
      </c>
      <c r="D6" s="160" t="s">
        <v>306</v>
      </c>
      <c r="E6" s="160" t="s">
        <v>301</v>
      </c>
      <c r="F6" s="156"/>
      <c r="G6" s="156"/>
      <c r="H6" s="362"/>
      <c r="I6" s="361"/>
      <c r="J6" s="169"/>
    </row>
    <row r="7" spans="1:12" ht="128.55000000000001" customHeight="1" thickBot="1">
      <c r="A7" s="168">
        <v>5</v>
      </c>
      <c r="B7" s="154" t="s">
        <v>311</v>
      </c>
      <c r="C7" s="155">
        <v>1</v>
      </c>
      <c r="D7" s="160" t="s">
        <v>307</v>
      </c>
      <c r="E7" s="160" t="s">
        <v>302</v>
      </c>
      <c r="F7" s="156"/>
      <c r="G7" s="156"/>
      <c r="H7" s="363"/>
      <c r="I7" s="361"/>
      <c r="J7" s="169"/>
    </row>
    <row r="8" spans="1:12" ht="100.2" customHeight="1" thickBot="1">
      <c r="A8" s="384">
        <v>6</v>
      </c>
      <c r="B8" s="385" t="s">
        <v>300</v>
      </c>
      <c r="C8" s="386">
        <v>1</v>
      </c>
      <c r="D8" s="387" t="s">
        <v>336</v>
      </c>
      <c r="E8" s="387" t="s">
        <v>303</v>
      </c>
      <c r="F8" s="388"/>
      <c r="G8" s="388"/>
      <c r="H8" s="389"/>
      <c r="I8" s="390"/>
      <c r="J8" s="391"/>
      <c r="K8" s="392" t="s">
        <v>340</v>
      </c>
    </row>
    <row r="9" spans="1:12" ht="100.2" customHeight="1" thickBot="1">
      <c r="A9" s="168">
        <v>7</v>
      </c>
      <c r="B9" s="154" t="s">
        <v>309</v>
      </c>
      <c r="C9" s="155">
        <v>1</v>
      </c>
      <c r="D9" s="160" t="s">
        <v>308</v>
      </c>
      <c r="E9" s="160" t="s">
        <v>304</v>
      </c>
      <c r="F9" s="156"/>
      <c r="G9" s="156"/>
      <c r="H9" s="363"/>
      <c r="I9" s="361"/>
      <c r="J9" s="169"/>
    </row>
    <row r="10" spans="1:12" ht="149.55000000000001" customHeight="1" thickBot="1">
      <c r="A10" s="168">
        <v>8</v>
      </c>
      <c r="B10" s="154" t="s">
        <v>310</v>
      </c>
      <c r="C10" s="155">
        <v>1</v>
      </c>
      <c r="D10" s="160" t="s">
        <v>306</v>
      </c>
      <c r="E10" s="160" t="s">
        <v>305</v>
      </c>
      <c r="F10" s="156"/>
      <c r="G10" s="156"/>
      <c r="H10" s="362"/>
      <c r="I10" s="361"/>
      <c r="J10" s="169"/>
      <c r="K10" s="393" t="s">
        <v>341</v>
      </c>
    </row>
    <row r="11" spans="1:12" ht="100.2" customHeight="1" thickBot="1">
      <c r="A11" s="394">
        <v>9</v>
      </c>
      <c r="B11" s="395" t="s">
        <v>310</v>
      </c>
      <c r="C11" s="396">
        <v>1</v>
      </c>
      <c r="D11" s="397" t="s">
        <v>307</v>
      </c>
      <c r="E11" s="397" t="s">
        <v>313</v>
      </c>
      <c r="F11" s="398"/>
      <c r="G11" s="398"/>
      <c r="H11" s="399"/>
      <c r="I11" s="390"/>
      <c r="J11" s="400"/>
      <c r="K11" s="393"/>
    </row>
    <row r="12" spans="1:12" ht="162.44999999999999" customHeight="1" thickBot="1">
      <c r="A12" s="162">
        <v>10</v>
      </c>
      <c r="B12" s="163" t="s">
        <v>314</v>
      </c>
      <c r="C12" s="164">
        <v>1</v>
      </c>
      <c r="D12" s="165" t="s">
        <v>318</v>
      </c>
      <c r="E12" s="165" t="s">
        <v>323</v>
      </c>
      <c r="F12" s="166"/>
      <c r="G12" s="166"/>
      <c r="H12" s="363"/>
      <c r="I12" s="361"/>
      <c r="J12" s="178"/>
    </row>
    <row r="13" spans="1:12" ht="162.44999999999999" customHeight="1" thickBot="1">
      <c r="A13" s="168">
        <v>11</v>
      </c>
      <c r="B13" s="154" t="s">
        <v>315</v>
      </c>
      <c r="C13" s="155">
        <v>1</v>
      </c>
      <c r="D13" s="160" t="s">
        <v>318</v>
      </c>
      <c r="E13" s="160" t="s">
        <v>324</v>
      </c>
      <c r="F13" s="156"/>
      <c r="G13" s="156"/>
      <c r="H13" s="362"/>
      <c r="I13" s="361"/>
      <c r="J13" s="179"/>
    </row>
    <row r="14" spans="1:12" ht="162.44999999999999" customHeight="1" thickBot="1">
      <c r="A14" s="168">
        <v>12</v>
      </c>
      <c r="B14" s="154" t="s">
        <v>316</v>
      </c>
      <c r="C14" s="155">
        <v>1</v>
      </c>
      <c r="D14" s="160" t="s">
        <v>318</v>
      </c>
      <c r="E14" s="160" t="s">
        <v>338</v>
      </c>
      <c r="F14" s="156"/>
      <c r="G14" s="156"/>
      <c r="H14" s="401"/>
      <c r="I14" s="390"/>
      <c r="J14" s="179"/>
      <c r="K14" s="402" t="s">
        <v>343</v>
      </c>
    </row>
    <row r="15" spans="1:12" ht="154.80000000000001" customHeight="1" thickBot="1">
      <c r="A15" s="168">
        <v>13</v>
      </c>
      <c r="B15" s="154" t="s">
        <v>317</v>
      </c>
      <c r="C15" s="155">
        <v>1</v>
      </c>
      <c r="D15" s="177" t="s">
        <v>319</v>
      </c>
      <c r="E15" s="160" t="s">
        <v>325</v>
      </c>
      <c r="F15" s="156"/>
      <c r="G15" s="156"/>
      <c r="H15" s="362"/>
      <c r="I15" s="361"/>
      <c r="J15" s="179"/>
    </row>
    <row r="16" spans="1:12" ht="154.80000000000001" customHeight="1" thickBot="1">
      <c r="A16" s="168">
        <v>14</v>
      </c>
      <c r="B16" s="154" t="s">
        <v>317</v>
      </c>
      <c r="C16" s="155">
        <v>1</v>
      </c>
      <c r="D16" s="160" t="s">
        <v>320</v>
      </c>
      <c r="E16" s="160" t="s">
        <v>326</v>
      </c>
      <c r="F16" s="156"/>
      <c r="G16" s="156"/>
      <c r="H16" s="363"/>
      <c r="I16" s="361"/>
      <c r="J16" s="179"/>
    </row>
    <row r="17" spans="1:11" ht="154.80000000000001" customHeight="1" thickBot="1">
      <c r="A17" s="168">
        <v>15</v>
      </c>
      <c r="B17" s="154" t="s">
        <v>317</v>
      </c>
      <c r="C17" s="155">
        <v>1</v>
      </c>
      <c r="D17" s="160" t="s">
        <v>321</v>
      </c>
      <c r="E17" s="160" t="s">
        <v>327</v>
      </c>
      <c r="F17" s="156"/>
      <c r="G17" s="156"/>
      <c r="H17" s="363"/>
      <c r="I17" s="361"/>
      <c r="J17" s="179"/>
    </row>
    <row r="18" spans="1:11" ht="154.80000000000001" customHeight="1" thickBot="1">
      <c r="A18" s="172">
        <v>16</v>
      </c>
      <c r="B18" s="173" t="s">
        <v>317</v>
      </c>
      <c r="C18" s="174">
        <v>1</v>
      </c>
      <c r="D18" s="175" t="s">
        <v>322</v>
      </c>
      <c r="E18" s="175" t="s">
        <v>328</v>
      </c>
      <c r="F18" s="176"/>
      <c r="G18" s="176"/>
      <c r="H18" s="389"/>
      <c r="I18" s="390"/>
      <c r="J18" s="180"/>
      <c r="K18" s="392" t="s">
        <v>339</v>
      </c>
    </row>
    <row r="19" spans="1:11" ht="154.80000000000001" customHeight="1" thickBot="1">
      <c r="A19" s="162">
        <v>17</v>
      </c>
      <c r="B19" s="163" t="s">
        <v>329</v>
      </c>
      <c r="C19" s="164">
        <v>1</v>
      </c>
      <c r="D19" s="165" t="s">
        <v>333</v>
      </c>
      <c r="E19" s="165" t="s">
        <v>331</v>
      </c>
      <c r="F19" s="166"/>
      <c r="G19" s="166"/>
      <c r="H19" s="362"/>
      <c r="I19" s="361"/>
      <c r="J19" s="167"/>
    </row>
    <row r="20" spans="1:11" ht="154.80000000000001" customHeight="1">
      <c r="A20" s="168">
        <v>18</v>
      </c>
      <c r="B20" s="154" t="s">
        <v>330</v>
      </c>
      <c r="C20" s="155">
        <v>1</v>
      </c>
      <c r="D20" s="160" t="s">
        <v>333</v>
      </c>
      <c r="E20" s="160" t="s">
        <v>332</v>
      </c>
      <c r="F20" s="156"/>
      <c r="G20" s="156"/>
      <c r="H20" s="363"/>
      <c r="I20" s="361"/>
      <c r="J20" s="169"/>
    </row>
    <row r="21" spans="1:11" ht="154.80000000000001" customHeight="1" thickBot="1">
      <c r="A21" s="364">
        <v>19</v>
      </c>
      <c r="B21" s="365" t="s">
        <v>335</v>
      </c>
      <c r="C21" s="366">
        <v>1</v>
      </c>
      <c r="D21" s="367" t="s">
        <v>334</v>
      </c>
      <c r="E21" s="367" t="s">
        <v>344</v>
      </c>
      <c r="F21" s="368"/>
      <c r="G21" s="368"/>
      <c r="H21" s="403"/>
      <c r="I21" s="404"/>
      <c r="J21" s="369"/>
      <c r="K21" s="402" t="s">
        <v>343</v>
      </c>
    </row>
    <row r="22" spans="1:11" ht="30" customHeight="1">
      <c r="A22" s="373" t="s">
        <v>404</v>
      </c>
      <c r="B22" s="373"/>
      <c r="C22" s="373"/>
      <c r="D22" s="373"/>
      <c r="E22" s="373"/>
      <c r="F22" s="373"/>
      <c r="G22" s="373"/>
      <c r="H22" s="373"/>
      <c r="I22" s="374"/>
      <c r="J22" s="375"/>
      <c r="K22" s="375"/>
    </row>
    <row r="23" spans="1:11" ht="36" customHeight="1" thickBot="1">
      <c r="A23" s="370" t="s">
        <v>298</v>
      </c>
      <c r="B23" s="371"/>
      <c r="C23" s="371"/>
      <c r="D23" s="371"/>
      <c r="E23" s="371"/>
      <c r="F23" s="371"/>
      <c r="G23" s="371"/>
      <c r="H23" s="371"/>
      <c r="I23" s="371"/>
      <c r="J23" s="372"/>
    </row>
  </sheetData>
  <mergeCells count="4">
    <mergeCell ref="A1:I1"/>
    <mergeCell ref="K10:K11"/>
    <mergeCell ref="A23:J23"/>
    <mergeCell ref="A22:H22"/>
  </mergeCells>
  <conditionalFormatting sqref="H3:H21">
    <cfRule type="cellIs" dxfId="12" priority="1" operator="equal">
      <formula>"تم التوريد"</formula>
    </cfRule>
    <cfRule type="cellIs" dxfId="11" priority="2" operator="equal">
      <formula>"قيد التوريد"</formula>
    </cfRule>
    <cfRule type="cellIs" dxfId="10" priority="3" operator="equal">
      <formula>"قيد الطلب"</formula>
    </cfRule>
    <cfRule type="cellIs" dxfId="9" priority="4" operator="equal">
      <formula>"متأخر"</formula>
    </cfRule>
    <cfRule type="cellIs" dxfId="8" priority="5" operator="equal">
      <formula>"معلق"</formula>
    </cfRule>
  </conditionalFormatting>
  <dataValidations count="1">
    <dataValidation type="list" allowBlank="1" showInputMessage="1" showErrorMessage="1" sqref="H3:H21" xr:uid="{D7D52554-86F7-4142-984D-412FFC538B0E}">
      <formula1>"قيد الطلب,قيد التوريد,تم التوريد,متأخر,معلق"</formula1>
    </dataValidation>
  </dataValidations>
  <hyperlinks>
    <hyperlink ref="L1" location="'الفهرس'!A1" display="↩ الفهرس" xr:uid="{68CCFF26-F5FD-4147-9BDA-98A488733986}"/>
  </hyperlinks>
  <printOptions horizontalCentered="1"/>
  <pageMargins left="0.5" right="0.5" top="0.55555555555555558" bottom="0.55555555555555558" header="0.3" footer="0.3"/>
  <pageSetup paperSize="9" scale="50" fitToHeight="0" orientation="landscape" verticalDpi="0" r:id="rId1"/>
  <headerFooter>
    <oddFooter>&amp;C&amp;P / &amp;N</oddFooter>
  </headerFooter>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文档" ma:contentTypeID="0x01010098E66F7A69C1DF41ACACBCFBDDE6E12C" ma:contentTypeVersion="4" ma:contentTypeDescription="新建文档。" ma:contentTypeScope="" ma:versionID="6e2d8ac1b2c33dc20feac42d8eee3ed2">
  <xsd:schema xmlns:xsd="http://www.w3.org/2001/XMLSchema" xmlns:xs="http://www.w3.org/2001/XMLSchema" xmlns:p="http://schemas.microsoft.com/office/2006/metadata/properties" xmlns:ns3="fc00f19b-1c69-44de-9e3a-72a987f5a4f6" targetNamespace="http://schemas.microsoft.com/office/2006/metadata/properties" ma:root="true" ma:fieldsID="d1f9282e92cae87b6782711068082bcd" ns3:_="">
    <xsd:import namespace="fc00f19b-1c69-44de-9e3a-72a987f5a4f6"/>
    <xsd:element name="properties">
      <xsd:complexType>
        <xsd:sequence>
          <xsd:element name="documentManagement">
            <xsd:complexType>
              <xsd:all>
                <xsd:element ref="ns3:MediaServiceDateTaken" minOccurs="0"/>
                <xsd:element ref="ns3:MediaServiceMetadata" minOccurs="0"/>
                <xsd:element ref="ns3:MediaServiceFastMetadata"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c00f19b-1c69-44de-9e3a-72a987f5a4f6" elementFormDefault="qualified">
    <xsd:import namespace="http://schemas.microsoft.com/office/2006/documentManagement/types"/>
    <xsd:import namespace="http://schemas.microsoft.com/office/infopath/2007/PartnerControls"/>
    <xsd:element name="MediaServiceDateTaken" ma:index="8" nillable="true" ma:displayName="MediaServiceDateTaken" ma:hidden="true" ma:indexed="true" ma:internalName="MediaServiceDateTaken" ma:readOnly="true">
      <xsd:simpleType>
        <xsd:restriction base="dms:Text"/>
      </xsd:simpleType>
    </xsd:element>
    <xsd:element name="MediaServiceMetadata" ma:index="9" nillable="true" ma:displayName="MediaServiceMetadata" ma:hidden="true" ma:internalName="MediaServiceMetadata" ma:readOnly="true">
      <xsd:simpleType>
        <xsd:restriction base="dms:Note"/>
      </xsd:simpleType>
    </xsd:element>
    <xsd:element name="MediaServiceFastMetadata" ma:index="10" nillable="true" ma:displayName="MediaServiceFastMetadata" ma:hidden="true" ma:internalName="MediaServiceFastMetadata" ma:readOnly="true">
      <xsd:simpleType>
        <xsd:restriction base="dms:Note"/>
      </xsd:simpleType>
    </xsd:element>
    <xsd:element name="MediaServiceSearchProperties" ma:index="11"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内容类型"/>
        <xsd:element ref="dc:title" minOccurs="0" maxOccurs="1" ma:index="4" ma:displayName="标题"/>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0DA2821E-5A42-4E5A-8D15-6FECF42B7037}">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fc00f19b-1c69-44de-9e3a-72a987f5a4f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2B450ED2-D867-4014-B3F6-C9C82A6D330C}">
  <ds:schemaRefs>
    <ds:schemaRef ds:uri="http://schemas.microsoft.com/sharepoint/v3/contenttype/forms"/>
  </ds:schemaRefs>
</ds:datastoreItem>
</file>

<file path=customXml/itemProps3.xml><?xml version="1.0" encoding="utf-8"?>
<ds:datastoreItem xmlns:ds="http://schemas.openxmlformats.org/officeDocument/2006/customXml" ds:itemID="{8ADC1CCF-6686-4868-8396-E1DF49AFC369}">
  <ds:schemaRefs>
    <ds:schemaRef ds:uri="http://www.w3.org/XML/1998/namespace"/>
    <ds:schemaRef ds:uri="http://schemas.microsoft.com/office/2006/metadata/properties"/>
    <ds:schemaRef ds:uri="http://schemas.microsoft.com/office/infopath/2007/PartnerControls"/>
    <ds:schemaRef ds:uri="http://schemas.openxmlformats.org/package/2006/metadata/core-properties"/>
    <ds:schemaRef ds:uri="http://purl.org/dc/dcmitype/"/>
    <ds:schemaRef ds:uri="http://schemas.microsoft.com/office/2006/documentManagement/types"/>
    <ds:schemaRef ds:uri="fc00f19b-1c69-44de-9e3a-72a987f5a4f6"/>
    <ds:schemaRef ds:uri="http://purl.org/dc/terms/"/>
    <ds:schemaRef ds:uri="http://purl.org/dc/elements/1.1/"/>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10</vt:i4>
      </vt:variant>
      <vt:variant>
        <vt:lpstr>Named Ranges</vt:lpstr>
      </vt:variant>
      <vt:variant>
        <vt:i4>16</vt:i4>
      </vt:variant>
    </vt:vector>
  </HeadingPairs>
  <TitlesOfParts>
    <vt:vector size="26" baseType="lpstr">
      <vt:lpstr>المقدمة</vt:lpstr>
      <vt:lpstr>الفهرس</vt:lpstr>
      <vt:lpstr>ملخص</vt:lpstr>
      <vt:lpstr>تعديلات التصميم</vt:lpstr>
      <vt:lpstr>التعميدات</vt:lpstr>
      <vt:lpstr>جداول التوريدات</vt:lpstr>
      <vt:lpstr>خطه العمل</vt:lpstr>
      <vt:lpstr>جدول زمنى</vt:lpstr>
      <vt:lpstr>ملاحظات</vt:lpstr>
      <vt:lpstr>السجاد - الصين</vt:lpstr>
      <vt:lpstr>التعميدات!Print_Area</vt:lpstr>
      <vt:lpstr>'السجاد - الصين'!Print_Area</vt:lpstr>
      <vt:lpstr>الفهرس!Print_Area</vt:lpstr>
      <vt:lpstr>المقدمة!Print_Area</vt:lpstr>
      <vt:lpstr>'تعديلات التصميم'!Print_Area</vt:lpstr>
      <vt:lpstr>'جداول التوريدات'!Print_Area</vt:lpstr>
      <vt:lpstr>'جدول زمنى'!Print_Area</vt:lpstr>
      <vt:lpstr>'خطه العمل'!Print_Area</vt:lpstr>
      <vt:lpstr>ملاحظات!Print_Area</vt:lpstr>
      <vt:lpstr>ملخص!Print_Area</vt:lpstr>
      <vt:lpstr>التعميدات!Print_Titles</vt:lpstr>
      <vt:lpstr>'السجاد - الصين'!Print_Titles</vt:lpstr>
      <vt:lpstr>'تعديلات التصميم'!Print_Titles</vt:lpstr>
      <vt:lpstr>'جدول زمنى'!Print_Titles</vt:lpstr>
      <vt:lpstr>'خطه العمل'!Print_Titles</vt:lpstr>
      <vt:lpstr>ملاحظات!Print_Titles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Office</dc:creator>
  <cp:lastModifiedBy>VIVID DESIGN</cp:lastModifiedBy>
  <cp:lastPrinted>2026-09-24T14:25:00Z</cp:lastPrinted>
  <dcterms:created xsi:type="dcterms:W3CDTF">2026-07-04T16:01:13Z</dcterms:created>
  <dcterms:modified xsi:type="dcterms:W3CDTF">2026-10-06T15:15:47Z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0x01010098E66F7A69C1DF41ACACBCFBDDE6E12C</vt:lpwstr>
  </property>
</Properties>
</file>